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626"/>
  <workbookPr codeName="ThisWorkbook" defaultThemeVersion="124226"/>
  <mc:AlternateContent xmlns:mc="http://schemas.openxmlformats.org/markup-compatibility/2006">
    <mc:Choice Requires="x15">
      <x15ac:absPath xmlns:x15ac="http://schemas.microsoft.com/office/spreadsheetml/2010/11/ac" url="C:\Users\Owner\Desktop\経済効果推計WS2015\"/>
    </mc:Choice>
  </mc:AlternateContent>
  <xr:revisionPtr revIDLastSave="0" documentId="13_ncr:1_{9F2B4D49-816F-4EC4-8664-B4FF15AF3681}" xr6:coauthVersionLast="47" xr6:coauthVersionMax="47" xr10:uidLastSave="{00000000-0000-0000-0000-000000000000}"/>
  <bookViews>
    <workbookView xWindow="-110" yWindow="-110" windowWidth="19420" windowHeight="10300" tabRatio="852" xr2:uid="{00000000-000D-0000-FFFF-FFFF00000000}"/>
  </bookViews>
  <sheets>
    <sheet name="WS目次" sheetId="5" r:id="rId1"/>
    <sheet name="利用上の注意" sheetId="6" r:id="rId2"/>
    <sheet name="最終需要_まとめ" sheetId="7" r:id="rId3"/>
    <sheet name="部門別まとめ" sheetId="46" r:id="rId4"/>
    <sheet name="1" sheetId="8" r:id="rId5"/>
    <sheet name="2" sheetId="13" r:id="rId6"/>
    <sheet name="3" sheetId="12" r:id="rId7"/>
    <sheet name="4" sheetId="14" r:id="rId8"/>
    <sheet name="5" sheetId="15" r:id="rId9"/>
    <sheet name="6" sheetId="16" r:id="rId10"/>
    <sheet name="7" sheetId="17" r:id="rId11"/>
    <sheet name="8" sheetId="18" r:id="rId12"/>
    <sheet name="9" sheetId="19" r:id="rId13"/>
    <sheet name="10" sheetId="20" r:id="rId14"/>
    <sheet name="11" sheetId="21" r:id="rId15"/>
    <sheet name="12" sheetId="22" r:id="rId16"/>
    <sheet name="13" sheetId="23" r:id="rId17"/>
    <sheet name="14" sheetId="24" r:id="rId18"/>
    <sheet name="15" sheetId="25" r:id="rId19"/>
    <sheet name="16" sheetId="26" r:id="rId20"/>
    <sheet name="17" sheetId="27" r:id="rId21"/>
    <sheet name="18" sheetId="28" r:id="rId22"/>
    <sheet name="19" sheetId="29" r:id="rId23"/>
    <sheet name="20" sheetId="30" r:id="rId24"/>
    <sheet name="21" sheetId="31" r:id="rId25"/>
    <sheet name="22" sheetId="32" r:id="rId26"/>
    <sheet name="23" sheetId="33" r:id="rId27"/>
    <sheet name="24" sheetId="34" r:id="rId28"/>
    <sheet name="25" sheetId="35" r:id="rId29"/>
    <sheet name="26" sheetId="36" r:id="rId30"/>
    <sheet name="27" sheetId="37" r:id="rId31"/>
    <sheet name="28" sheetId="38" r:id="rId32"/>
    <sheet name="29" sheetId="39" r:id="rId33"/>
    <sheet name="30" sheetId="40" r:id="rId34"/>
    <sheet name="31" sheetId="41" r:id="rId35"/>
    <sheet name="32" sheetId="42" r:id="rId36"/>
    <sheet name="33" sheetId="44" r:id="rId37"/>
    <sheet name="34" sheetId="43" r:id="rId38"/>
    <sheet name="35" sheetId="52" r:id="rId39"/>
    <sheet name="36" sheetId="51" r:id="rId40"/>
    <sheet name="37" sheetId="50" r:id="rId41"/>
    <sheet name="38" sheetId="49" r:id="rId42"/>
    <sheet name="39" sheetId="48" r:id="rId43"/>
    <sheet name="分析係数表" sheetId="4" r:id="rId44"/>
    <sheet name="取引基本表" sheetId="1" r:id="rId45"/>
    <sheet name="投入係数表" sheetId="2" r:id="rId46"/>
    <sheet name="逆行列係数" sheetId="3" r:id="rId47"/>
    <sheet name="雇用表" sheetId="53" r:id="rId48"/>
  </sheets>
  <definedNames>
    <definedName name="_Fill" hidden="1">#REF!</definedName>
    <definedName name="_Order1" hidden="1">255</definedName>
    <definedName name="_xlnm.Print_Titles" localSheetId="46">逆行列係数!$A:$B</definedName>
    <definedName name="_xlnm.Print_Titles" localSheetId="44">取引基本表!$A:$B</definedName>
    <definedName name="_xlnm.Print_Titles" localSheetId="45">投入係数表!$A:$B</definedName>
  </definedNames>
  <calcPr calcId="191029"/>
</workbook>
</file>

<file path=xl/calcChain.xml><?xml version="1.0" encoding="utf-8"?>
<calcChain xmlns="http://schemas.openxmlformats.org/spreadsheetml/2006/main">
  <c r="B47" i="5" l="1"/>
  <c r="B46" i="5"/>
  <c r="B45" i="5"/>
  <c r="AB8" i="4" a="1"/>
  <c r="AD8" i="4" s="1"/>
  <c r="K7" i="46"/>
  <c r="U9" i="4"/>
  <c r="V9" i="4"/>
  <c r="U10" i="4"/>
  <c r="V10" i="4"/>
  <c r="U11" i="4"/>
  <c r="V11" i="4"/>
  <c r="U12" i="4"/>
  <c r="V12" i="4"/>
  <c r="U13" i="4"/>
  <c r="V13" i="4"/>
  <c r="U14" i="4"/>
  <c r="V14" i="4"/>
  <c r="U15" i="4"/>
  <c r="V15" i="4"/>
  <c r="U16" i="4"/>
  <c r="V16" i="4"/>
  <c r="U17" i="4"/>
  <c r="V17" i="4"/>
  <c r="U18" i="4"/>
  <c r="V18" i="4"/>
  <c r="U19" i="4"/>
  <c r="V19" i="4"/>
  <c r="U20" i="4"/>
  <c r="V20" i="4"/>
  <c r="U21" i="4"/>
  <c r="V21" i="4"/>
  <c r="U22" i="4"/>
  <c r="V22" i="4"/>
  <c r="U23" i="4"/>
  <c r="V23" i="4"/>
  <c r="U24" i="4"/>
  <c r="V24" i="4"/>
  <c r="U25" i="4"/>
  <c r="V25" i="4"/>
  <c r="U26" i="4"/>
  <c r="V26" i="4"/>
  <c r="U27" i="4"/>
  <c r="V27" i="4"/>
  <c r="U28" i="4"/>
  <c r="V28" i="4"/>
  <c r="U29" i="4"/>
  <c r="V29" i="4"/>
  <c r="U30" i="4"/>
  <c r="V30" i="4"/>
  <c r="U31" i="4"/>
  <c r="V31" i="4"/>
  <c r="U32" i="4"/>
  <c r="V32" i="4"/>
  <c r="U33" i="4"/>
  <c r="V33" i="4"/>
  <c r="U34" i="4"/>
  <c r="V34" i="4"/>
  <c r="U35" i="4"/>
  <c r="V35" i="4"/>
  <c r="U36" i="4"/>
  <c r="V36" i="4"/>
  <c r="U37" i="4"/>
  <c r="V37" i="4"/>
  <c r="U38" i="4"/>
  <c r="V38" i="4"/>
  <c r="U39" i="4"/>
  <c r="V39" i="4"/>
  <c r="U40" i="4"/>
  <c r="V40" i="4"/>
  <c r="U41" i="4"/>
  <c r="V41" i="4"/>
  <c r="U42" i="4"/>
  <c r="V42" i="4"/>
  <c r="U43" i="4"/>
  <c r="V43" i="4"/>
  <c r="U44" i="4"/>
  <c r="V44" i="4"/>
  <c r="U45" i="4"/>
  <c r="V45" i="4"/>
  <c r="U46" i="4"/>
  <c r="V46" i="4"/>
  <c r="U47" i="4"/>
  <c r="V47" i="4"/>
  <c r="V8" i="4"/>
  <c r="U8" i="4"/>
  <c r="AO44" i="3"/>
  <c r="AN44" i="3"/>
  <c r="AM44" i="3"/>
  <c r="AL44" i="3"/>
  <c r="AK44" i="3"/>
  <c r="AJ44" i="3"/>
  <c r="AI44" i="3"/>
  <c r="AH44" i="3"/>
  <c r="AG44" i="3"/>
  <c r="AF44" i="3"/>
  <c r="AE44" i="3"/>
  <c r="AD44" i="3"/>
  <c r="AC44" i="3"/>
  <c r="AB44" i="3"/>
  <c r="AA44" i="3"/>
  <c r="Z44" i="3"/>
  <c r="Y44" i="3"/>
  <c r="X44" i="3"/>
  <c r="W44" i="3"/>
  <c r="V44" i="3"/>
  <c r="U44" i="3"/>
  <c r="T44" i="3"/>
  <c r="S44" i="3"/>
  <c r="R44" i="3"/>
  <c r="Q44" i="3"/>
  <c r="P44" i="3"/>
  <c r="O44" i="3"/>
  <c r="N44" i="3"/>
  <c r="M44" i="3"/>
  <c r="L44" i="3"/>
  <c r="K44" i="3"/>
  <c r="J44" i="3"/>
  <c r="I44" i="3"/>
  <c r="H44" i="3"/>
  <c r="G44" i="3"/>
  <c r="F44" i="3"/>
  <c r="E44" i="3"/>
  <c r="D44" i="3"/>
  <c r="C44" i="3"/>
  <c r="AP44" i="3" s="1"/>
  <c r="AP43" i="3"/>
  <c r="AP42" i="3"/>
  <c r="AP41" i="3"/>
  <c r="AP40" i="3"/>
  <c r="AP39" i="3"/>
  <c r="AP38" i="3"/>
  <c r="AP37" i="3"/>
  <c r="AP36" i="3"/>
  <c r="AP35" i="3"/>
  <c r="AP34" i="3"/>
  <c r="AP33" i="3"/>
  <c r="AP32" i="3"/>
  <c r="AP31" i="3"/>
  <c r="AP30" i="3"/>
  <c r="AP29" i="3"/>
  <c r="AP28" i="3"/>
  <c r="AP27" i="3"/>
  <c r="AP26" i="3"/>
  <c r="AP25" i="3"/>
  <c r="AP24" i="3"/>
  <c r="AP23" i="3"/>
  <c r="AP22" i="3"/>
  <c r="AP21" i="3"/>
  <c r="AP20" i="3"/>
  <c r="AP19" i="3"/>
  <c r="AP18" i="3"/>
  <c r="AP17" i="3"/>
  <c r="AP16" i="3"/>
  <c r="AP15" i="3"/>
  <c r="AP14" i="3"/>
  <c r="AP13" i="3"/>
  <c r="AP12" i="3"/>
  <c r="AP11" i="3"/>
  <c r="AP10" i="3"/>
  <c r="AP9" i="3"/>
  <c r="AP8" i="3"/>
  <c r="AP7" i="3"/>
  <c r="AP6" i="3"/>
  <c r="AP5" i="3"/>
  <c r="BJ44" i="1"/>
  <c r="BQ44" i="1"/>
  <c r="BP44" i="1"/>
  <c r="BI44" i="1"/>
  <c r="BP43" i="1"/>
  <c r="BI43" i="1"/>
  <c r="BJ43" i="1"/>
  <c r="BK43" i="1" s="1"/>
  <c r="BL43" i="1" s="1"/>
  <c r="BQ42" i="1"/>
  <c r="BP42" i="1"/>
  <c r="BI42" i="1"/>
  <c r="BI41" i="1"/>
  <c r="BQ41" i="1"/>
  <c r="BP41" i="1"/>
  <c r="BP40" i="1"/>
  <c r="BI40" i="1"/>
  <c r="BJ40" i="1"/>
  <c r="BK40" i="1" s="1"/>
  <c r="BL40" i="1" s="1"/>
  <c r="BP39" i="1"/>
  <c r="BI39" i="1"/>
  <c r="BQ39" i="1"/>
  <c r="BJ38" i="1"/>
  <c r="BK38" i="1" s="1"/>
  <c r="BL38" i="1" s="1"/>
  <c r="BQ38" i="1"/>
  <c r="BP38" i="1"/>
  <c r="BI38" i="1"/>
  <c r="BI37" i="1"/>
  <c r="BJ37" i="1"/>
  <c r="BK37" i="1" s="1"/>
  <c r="BL37" i="1" s="1"/>
  <c r="BP37" i="1"/>
  <c r="BP36" i="1"/>
  <c r="BJ36" i="1"/>
  <c r="BK36" i="1" s="1"/>
  <c r="BL36" i="1" s="1"/>
  <c r="BQ36" i="1"/>
  <c r="BI36" i="1"/>
  <c r="BP35" i="1"/>
  <c r="BJ35" i="1"/>
  <c r="BK35" i="1" s="1"/>
  <c r="BL35" i="1" s="1"/>
  <c r="BI35" i="1"/>
  <c r="BQ35" i="1"/>
  <c r="BQ34" i="1"/>
  <c r="BP34" i="1"/>
  <c r="BR34" i="1" s="1"/>
  <c r="BI34" i="1"/>
  <c r="BI33" i="1"/>
  <c r="BQ33" i="1"/>
  <c r="BP33" i="1"/>
  <c r="BR33" i="1" s="1"/>
  <c r="BI32" i="1"/>
  <c r="BJ32" i="1"/>
  <c r="BK32" i="1" s="1"/>
  <c r="BL32" i="1" s="1"/>
  <c r="BP32" i="1"/>
  <c r="BP31" i="1"/>
  <c r="BR31" i="1" s="1"/>
  <c r="BI31" i="1"/>
  <c r="BQ31" i="1"/>
  <c r="BJ30" i="1"/>
  <c r="BK30" i="1" s="1"/>
  <c r="BL30" i="1" s="1"/>
  <c r="BQ30" i="1"/>
  <c r="BP30" i="1"/>
  <c r="BR30" i="1" s="1"/>
  <c r="BI30" i="1"/>
  <c r="BJ29" i="1"/>
  <c r="BQ29" i="1"/>
  <c r="BP29" i="1"/>
  <c r="BR29" i="1" s="1"/>
  <c r="BI29" i="1"/>
  <c r="BK29" i="1" s="1"/>
  <c r="BL29" i="1" s="1"/>
  <c r="BP28" i="1"/>
  <c r="BJ28" i="1"/>
  <c r="BQ28" i="1"/>
  <c r="BI28" i="1"/>
  <c r="BP27" i="1"/>
  <c r="BR27" i="1" s="1"/>
  <c r="BJ27" i="1"/>
  <c r="BK27" i="1" s="1"/>
  <c r="BL27" i="1" s="1"/>
  <c r="BI27" i="1"/>
  <c r="BQ27" i="1"/>
  <c r="BQ26" i="1"/>
  <c r="BJ26" i="1"/>
  <c r="BK26" i="1" s="1"/>
  <c r="BL26" i="1" s="1"/>
  <c r="BP26" i="1"/>
  <c r="BR26" i="1" s="1"/>
  <c r="BI26" i="1"/>
  <c r="BI25" i="1"/>
  <c r="BQ25" i="1"/>
  <c r="BP25" i="1"/>
  <c r="BP24" i="1"/>
  <c r="BI24" i="1"/>
  <c r="BJ24" i="1"/>
  <c r="BK24" i="1" s="1"/>
  <c r="BL24" i="1" s="1"/>
  <c r="BP23" i="1"/>
  <c r="BI23" i="1"/>
  <c r="BQ23" i="1"/>
  <c r="BJ22" i="1"/>
  <c r="BK22" i="1" s="1"/>
  <c r="BL22" i="1" s="1"/>
  <c r="BQ22" i="1"/>
  <c r="BP22" i="1"/>
  <c r="BI22" i="1"/>
  <c r="BJ21" i="1"/>
  <c r="BP21" i="1"/>
  <c r="BI21" i="1"/>
  <c r="BP20" i="1"/>
  <c r="BR20" i="1" s="1"/>
  <c r="BI20" i="1"/>
  <c r="BQ20" i="1"/>
  <c r="BP19" i="1"/>
  <c r="BR19" i="1" s="1"/>
  <c r="BJ19" i="1"/>
  <c r="BK19" i="1" s="1"/>
  <c r="BL19" i="1" s="1"/>
  <c r="BI19" i="1"/>
  <c r="BQ19" i="1"/>
  <c r="BQ18" i="1"/>
  <c r="BP18" i="1"/>
  <c r="BR18" i="1" s="1"/>
  <c r="BI18" i="1"/>
  <c r="BQ17" i="1"/>
  <c r="BP17" i="1"/>
  <c r="BR17" i="1" s="1"/>
  <c r="BI17" i="1"/>
  <c r="BI16" i="1"/>
  <c r="BJ16" i="1"/>
  <c r="BK16" i="1" s="1"/>
  <c r="BL16" i="1" s="1"/>
  <c r="BP16" i="1"/>
  <c r="BP15" i="1"/>
  <c r="BQ15" i="1"/>
  <c r="BI15" i="1"/>
  <c r="BJ14" i="1"/>
  <c r="BK14" i="1" s="1"/>
  <c r="BL14" i="1" s="1"/>
  <c r="BQ14" i="1"/>
  <c r="BP14" i="1"/>
  <c r="BI14" i="1"/>
  <c r="BJ13" i="1"/>
  <c r="BK13" i="1" s="1"/>
  <c r="BL13" i="1" s="1"/>
  <c r="BQ13" i="1"/>
  <c r="BP13" i="1"/>
  <c r="BR13" i="1" s="1"/>
  <c r="BI13" i="1"/>
  <c r="BJ12" i="1"/>
  <c r="BQ12" i="1"/>
  <c r="BP12" i="1"/>
  <c r="BR12" i="1" s="1"/>
  <c r="BI12" i="1"/>
  <c r="BI11" i="1"/>
  <c r="BJ11" i="1"/>
  <c r="BK11" i="1" s="1"/>
  <c r="BL11" i="1" s="1"/>
  <c r="BP11" i="1"/>
  <c r="BQ10" i="1"/>
  <c r="BP10" i="1"/>
  <c r="BR10" i="1" s="1"/>
  <c r="BI10" i="1"/>
  <c r="BQ9" i="1"/>
  <c r="BP9" i="1"/>
  <c r="BI9" i="1"/>
  <c r="BJ8" i="1"/>
  <c r="BK8" i="1" s="1"/>
  <c r="BL8" i="1" s="1"/>
  <c r="BP8" i="1"/>
  <c r="BI8" i="1"/>
  <c r="BP7" i="1"/>
  <c r="BQ7" i="1"/>
  <c r="BI7" i="1"/>
  <c r="BJ6" i="1"/>
  <c r="BQ6" i="1"/>
  <c r="BP6" i="1"/>
  <c r="BR6" i="1" s="1"/>
  <c r="BI6" i="1"/>
  <c r="BJ5" i="1"/>
  <c r="BP5" i="1"/>
  <c r="BI5" i="1"/>
  <c r="AE46" i="4" l="1"/>
  <c r="AF41" i="4"/>
  <c r="AB37" i="4"/>
  <c r="AC32" i="4"/>
  <c r="AD27" i="4"/>
  <c r="AE22" i="4"/>
  <c r="AD11" i="4"/>
  <c r="AD46" i="4"/>
  <c r="AC43" i="4"/>
  <c r="AD38" i="4"/>
  <c r="AE33" i="4"/>
  <c r="AF28" i="4"/>
  <c r="AB24" i="4"/>
  <c r="AC19" i="4"/>
  <c r="AC11" i="4"/>
  <c r="AF47" i="4"/>
  <c r="AE44" i="4"/>
  <c r="AD41" i="4"/>
  <c r="AE36" i="4"/>
  <c r="AD33" i="4"/>
  <c r="AF31" i="4"/>
  <c r="AE28" i="4"/>
  <c r="AD25" i="4"/>
  <c r="AF23" i="4"/>
  <c r="AE20" i="4"/>
  <c r="AD17" i="4"/>
  <c r="AC14" i="4"/>
  <c r="AE12" i="4"/>
  <c r="AB11" i="4"/>
  <c r="AD44" i="4"/>
  <c r="AE39" i="4"/>
  <c r="AD36" i="4"/>
  <c r="AC33" i="4"/>
  <c r="AE31" i="4"/>
  <c r="AB30" i="4"/>
  <c r="AD28" i="4"/>
  <c r="AF26" i="4"/>
  <c r="AC25" i="4"/>
  <c r="AD20" i="4"/>
  <c r="AF18" i="4"/>
  <c r="AC17" i="4"/>
  <c r="AE15" i="4"/>
  <c r="AB14" i="4"/>
  <c r="AD12" i="4"/>
  <c r="AF10" i="4"/>
  <c r="AC9" i="4"/>
  <c r="AD43" i="4"/>
  <c r="AE38" i="4"/>
  <c r="AD35" i="4"/>
  <c r="AE30" i="4"/>
  <c r="AF25" i="4"/>
  <c r="AB21" i="4"/>
  <c r="AF17" i="4"/>
  <c r="AE14" i="4"/>
  <c r="AC8" i="4"/>
  <c r="AF44" i="4"/>
  <c r="AB40" i="4"/>
  <c r="AC35" i="4"/>
  <c r="AB32" i="4"/>
  <c r="AC27" i="4"/>
  <c r="AD22" i="4"/>
  <c r="AB16" i="4"/>
  <c r="AD14" i="4"/>
  <c r="AE9" i="4"/>
  <c r="AC46" i="4"/>
  <c r="AB43" i="4"/>
  <c r="AC38" i="4"/>
  <c r="AB35" i="4"/>
  <c r="AC30" i="4"/>
  <c r="AB27" i="4"/>
  <c r="AC22" i="4"/>
  <c r="AB19" i="4"/>
  <c r="AF15" i="4"/>
  <c r="AD9" i="4"/>
  <c r="AB46" i="4"/>
  <c r="AF42" i="4"/>
  <c r="AB38" i="4"/>
  <c r="AF34" i="4"/>
  <c r="AB22" i="4"/>
  <c r="AD47" i="4"/>
  <c r="AF45" i="4"/>
  <c r="AC44" i="4"/>
  <c r="AE42" i="4"/>
  <c r="AB41" i="4"/>
  <c r="AD39" i="4"/>
  <c r="AF37" i="4"/>
  <c r="AC36" i="4"/>
  <c r="AE34" i="4"/>
  <c r="AB33" i="4"/>
  <c r="AD31" i="4"/>
  <c r="AF29" i="4"/>
  <c r="AC28" i="4"/>
  <c r="AE26" i="4"/>
  <c r="AB25" i="4"/>
  <c r="AD23" i="4"/>
  <c r="AF21" i="4"/>
  <c r="AC20" i="4"/>
  <c r="AE18" i="4"/>
  <c r="AB17" i="4"/>
  <c r="AD15" i="4"/>
  <c r="AF13" i="4"/>
  <c r="AC12" i="4"/>
  <c r="AE10" i="4"/>
  <c r="AB9" i="4"/>
  <c r="AE47" i="4"/>
  <c r="AC41" i="4"/>
  <c r="AE23" i="4"/>
  <c r="AC47" i="4"/>
  <c r="AE45" i="4"/>
  <c r="AB44" i="4"/>
  <c r="AD42" i="4"/>
  <c r="AF40" i="4"/>
  <c r="AC39" i="4"/>
  <c r="AE37" i="4"/>
  <c r="AB36" i="4"/>
  <c r="AD34" i="4"/>
  <c r="AF32" i="4"/>
  <c r="AC31" i="4"/>
  <c r="AE29" i="4"/>
  <c r="AB28" i="4"/>
  <c r="AD26" i="4"/>
  <c r="AF24" i="4"/>
  <c r="AC23" i="4"/>
  <c r="AE21" i="4"/>
  <c r="AB20" i="4"/>
  <c r="AD18" i="4"/>
  <c r="AF16" i="4"/>
  <c r="AC15" i="4"/>
  <c r="AE13" i="4"/>
  <c r="AB12" i="4"/>
  <c r="AD10" i="4"/>
  <c r="AF8" i="4"/>
  <c r="AB45" i="4"/>
  <c r="AC40" i="4"/>
  <c r="AF33" i="4"/>
  <c r="AB29" i="4"/>
  <c r="AC24" i="4"/>
  <c r="AD19" i="4"/>
  <c r="AC16" i="4"/>
  <c r="AB13" i="4"/>
  <c r="AF9" i="4"/>
  <c r="AE41" i="4"/>
  <c r="AF36" i="4"/>
  <c r="AD30" i="4"/>
  <c r="AE25" i="4"/>
  <c r="AF20" i="4"/>
  <c r="AE17" i="4"/>
  <c r="AF12" i="4"/>
  <c r="AB8" i="4"/>
  <c r="AF39" i="4"/>
  <c r="AB47" i="4"/>
  <c r="AD45" i="4"/>
  <c r="AF43" i="4"/>
  <c r="AC42" i="4"/>
  <c r="AE40" i="4"/>
  <c r="AB39" i="4"/>
  <c r="AD37" i="4"/>
  <c r="AF35" i="4"/>
  <c r="AC34" i="4"/>
  <c r="AE32" i="4"/>
  <c r="AB31" i="4"/>
  <c r="AD29" i="4"/>
  <c r="AF27" i="4"/>
  <c r="AC26" i="4"/>
  <c r="AE24" i="4"/>
  <c r="AB23" i="4"/>
  <c r="AD21" i="4"/>
  <c r="AF19" i="4"/>
  <c r="AC18" i="4"/>
  <c r="AE16" i="4"/>
  <c r="AB15" i="4"/>
  <c r="AD13" i="4"/>
  <c r="AF11" i="4"/>
  <c r="AC10" i="4"/>
  <c r="AE8" i="4"/>
  <c r="AF46" i="4"/>
  <c r="AC45" i="4"/>
  <c r="AE43" i="4"/>
  <c r="AB42" i="4"/>
  <c r="AD40" i="4"/>
  <c r="AF38" i="4"/>
  <c r="AC37" i="4"/>
  <c r="AE35" i="4"/>
  <c r="AB34" i="4"/>
  <c r="AD32" i="4"/>
  <c r="AF30" i="4"/>
  <c r="AC29" i="4"/>
  <c r="AE27" i="4"/>
  <c r="AB26" i="4"/>
  <c r="AD24" i="4"/>
  <c r="AF22" i="4"/>
  <c r="AC21" i="4"/>
  <c r="AE19" i="4"/>
  <c r="AB18" i="4"/>
  <c r="AD16" i="4"/>
  <c r="AF14" i="4"/>
  <c r="AC13" i="4"/>
  <c r="AE11" i="4"/>
  <c r="AB10" i="4"/>
  <c r="BK28" i="1"/>
  <c r="BL28" i="1" s="1"/>
  <c r="BR32" i="1"/>
  <c r="BR44" i="1"/>
  <c r="BR15" i="1"/>
  <c r="BK21" i="1"/>
  <c r="BL21" i="1" s="1"/>
  <c r="BR28" i="1"/>
  <c r="BR11" i="1"/>
  <c r="BR16" i="1"/>
  <c r="BR23" i="1"/>
  <c r="BR39" i="1"/>
  <c r="BR42" i="1"/>
  <c r="BR9" i="1"/>
  <c r="BR25" i="1"/>
  <c r="BR41" i="1"/>
  <c r="BK5" i="1"/>
  <c r="BL5" i="1" s="1"/>
  <c r="BR7" i="1"/>
  <c r="BK12" i="1"/>
  <c r="BL12" i="1" s="1"/>
  <c r="BR14" i="1"/>
  <c r="BR22" i="1"/>
  <c r="BR35" i="1"/>
  <c r="BR36" i="1"/>
  <c r="BR38" i="1"/>
  <c r="BK6" i="1"/>
  <c r="BL6" i="1" s="1"/>
  <c r="BR8" i="1"/>
  <c r="BR21" i="1"/>
  <c r="BK44" i="1"/>
  <c r="BL44" i="1" s="1"/>
  <c r="BJ10" i="1"/>
  <c r="BK10" i="1" s="1"/>
  <c r="BL10" i="1" s="1"/>
  <c r="BJ18" i="1"/>
  <c r="BK18" i="1" s="1"/>
  <c r="BL18" i="1" s="1"/>
  <c r="BJ34" i="1"/>
  <c r="BK34" i="1" s="1"/>
  <c r="BL34" i="1" s="1"/>
  <c r="BJ42" i="1"/>
  <c r="BK42" i="1" s="1"/>
  <c r="BL42" i="1" s="1"/>
  <c r="BJ7" i="1"/>
  <c r="BK7" i="1" s="1"/>
  <c r="BL7" i="1" s="1"/>
  <c r="BQ11" i="1"/>
  <c r="BJ15" i="1"/>
  <c r="BK15" i="1" s="1"/>
  <c r="BL15" i="1" s="1"/>
  <c r="BJ23" i="1"/>
  <c r="BK23" i="1" s="1"/>
  <c r="BL23" i="1" s="1"/>
  <c r="BJ31" i="1"/>
  <c r="BK31" i="1" s="1"/>
  <c r="BL31" i="1" s="1"/>
  <c r="BJ39" i="1"/>
  <c r="BK39" i="1" s="1"/>
  <c r="BL39" i="1" s="1"/>
  <c r="BQ43" i="1"/>
  <c r="BR43" i="1" s="1"/>
  <c r="BQ8" i="1"/>
  <c r="BQ16" i="1"/>
  <c r="BJ20" i="1"/>
  <c r="BK20" i="1" s="1"/>
  <c r="BL20" i="1" s="1"/>
  <c r="BQ24" i="1"/>
  <c r="BR24" i="1" s="1"/>
  <c r="BQ32" i="1"/>
  <c r="BQ40" i="1"/>
  <c r="BR40" i="1" s="1"/>
  <c r="BQ5" i="1"/>
  <c r="BR5" i="1" s="1"/>
  <c r="BJ9" i="1"/>
  <c r="BK9" i="1" s="1"/>
  <c r="BL9" i="1" s="1"/>
  <c r="BJ17" i="1"/>
  <c r="BK17" i="1" s="1"/>
  <c r="BL17" i="1" s="1"/>
  <c r="BQ21" i="1"/>
  <c r="BJ25" i="1"/>
  <c r="BK25" i="1" s="1"/>
  <c r="BL25" i="1" s="1"/>
  <c r="BJ33" i="1"/>
  <c r="BK33" i="1" s="1"/>
  <c r="BL33" i="1" s="1"/>
  <c r="BQ37" i="1"/>
  <c r="BR37" i="1" s="1"/>
  <c r="BJ41" i="1"/>
  <c r="BK41" i="1" s="1"/>
  <c r="BL41" i="1" s="1"/>
  <c r="A46" i="7" l="1"/>
  <c r="A46" i="46"/>
  <c r="G1" i="48"/>
  <c r="G1" i="49"/>
  <c r="G1" i="50"/>
  <c r="G1" i="51"/>
  <c r="G1" i="52"/>
  <c r="G1" i="43"/>
  <c r="G1" i="44"/>
  <c r="G1" i="42"/>
  <c r="G1" i="41"/>
  <c r="G1" i="40"/>
  <c r="G1" i="39"/>
  <c r="G1" i="38"/>
  <c r="G1" i="37"/>
  <c r="G1" i="36"/>
  <c r="G1" i="35"/>
  <c r="G1" i="33"/>
  <c r="G1" i="32"/>
  <c r="G1" i="31"/>
  <c r="G1" i="30"/>
  <c r="G1" i="29"/>
  <c r="G1" i="28"/>
  <c r="G1" i="27"/>
  <c r="G1" i="26"/>
  <c r="G1" i="25"/>
  <c r="G1" i="24"/>
  <c r="G1" i="23"/>
  <c r="G1" i="22"/>
  <c r="G1" i="21"/>
  <c r="G1" i="20"/>
  <c r="G1" i="19"/>
  <c r="G1" i="18"/>
  <c r="G1" i="17"/>
  <c r="G1" i="16"/>
  <c r="G1" i="15"/>
  <c r="G1" i="14"/>
  <c r="G1" i="12"/>
  <c r="G1" i="13"/>
  <c r="G1" i="8"/>
  <c r="AR9" i="4"/>
  <c r="AS9" i="4"/>
  <c r="AT9" i="4"/>
  <c r="AR10" i="4"/>
  <c r="AS10" i="4"/>
  <c r="AT10" i="4"/>
  <c r="AR11" i="4"/>
  <c r="AS11" i="4"/>
  <c r="AT11" i="4"/>
  <c r="AR12" i="4"/>
  <c r="AS12" i="4"/>
  <c r="AT12" i="4"/>
  <c r="AR13" i="4"/>
  <c r="AS13" i="4"/>
  <c r="AT13" i="4"/>
  <c r="AR14" i="4"/>
  <c r="AS14" i="4"/>
  <c r="AT14" i="4"/>
  <c r="AR15" i="4"/>
  <c r="AS15" i="4"/>
  <c r="AT15" i="4"/>
  <c r="AR16" i="4"/>
  <c r="AS16" i="4"/>
  <c r="AT16" i="4"/>
  <c r="AR17" i="4"/>
  <c r="AS17" i="4"/>
  <c r="AT17" i="4"/>
  <c r="AR18" i="4"/>
  <c r="AS18" i="4"/>
  <c r="AT18" i="4"/>
  <c r="AR19" i="4"/>
  <c r="AS19" i="4"/>
  <c r="AT19" i="4"/>
  <c r="AR20" i="4"/>
  <c r="AS20" i="4"/>
  <c r="AT20" i="4"/>
  <c r="AR21" i="4"/>
  <c r="AS21" i="4"/>
  <c r="AT21" i="4"/>
  <c r="AR22" i="4"/>
  <c r="AS22" i="4"/>
  <c r="AT22" i="4"/>
  <c r="AR23" i="4"/>
  <c r="AS23" i="4"/>
  <c r="AT23" i="4"/>
  <c r="AR24" i="4"/>
  <c r="AS24" i="4"/>
  <c r="AT24" i="4"/>
  <c r="AR25" i="4"/>
  <c r="AS25" i="4"/>
  <c r="AT25" i="4"/>
  <c r="AR26" i="4"/>
  <c r="AS26" i="4"/>
  <c r="AT26" i="4"/>
  <c r="AR27" i="4"/>
  <c r="AS27" i="4"/>
  <c r="AT27" i="4"/>
  <c r="AR28" i="4"/>
  <c r="AS28" i="4"/>
  <c r="AT28" i="4"/>
  <c r="AR29" i="4"/>
  <c r="AS29" i="4"/>
  <c r="AT29" i="4"/>
  <c r="AR30" i="4"/>
  <c r="AS30" i="4"/>
  <c r="AT30" i="4"/>
  <c r="AR31" i="4"/>
  <c r="AS31" i="4"/>
  <c r="AT31" i="4"/>
  <c r="AR32" i="4"/>
  <c r="AS32" i="4"/>
  <c r="AT32" i="4"/>
  <c r="AR33" i="4"/>
  <c r="AS33" i="4"/>
  <c r="AT33" i="4"/>
  <c r="AR34" i="4"/>
  <c r="AS34" i="4"/>
  <c r="AT34" i="4"/>
  <c r="AR35" i="4"/>
  <c r="AS35" i="4"/>
  <c r="AT35" i="4"/>
  <c r="AR36" i="4"/>
  <c r="AS36" i="4"/>
  <c r="AT36" i="4"/>
  <c r="AR37" i="4"/>
  <c r="AS37" i="4"/>
  <c r="AT37" i="4"/>
  <c r="AR38" i="4"/>
  <c r="AS38" i="4"/>
  <c r="AT38" i="4"/>
  <c r="AR39" i="4"/>
  <c r="AS39" i="4"/>
  <c r="AT39" i="4"/>
  <c r="AR40" i="4"/>
  <c r="AS40" i="4"/>
  <c r="AT40" i="4"/>
  <c r="AR41" i="4"/>
  <c r="AS41" i="4"/>
  <c r="AT41" i="4"/>
  <c r="AR42" i="4"/>
  <c r="AS42" i="4"/>
  <c r="AT42" i="4"/>
  <c r="AR43" i="4"/>
  <c r="AS43" i="4"/>
  <c r="AT43" i="4"/>
  <c r="AR44" i="4"/>
  <c r="AS44" i="4"/>
  <c r="AT44" i="4"/>
  <c r="AR45" i="4"/>
  <c r="AS45" i="4"/>
  <c r="AT45" i="4"/>
  <c r="AR46" i="4"/>
  <c r="AS46" i="4"/>
  <c r="AT46" i="4"/>
  <c r="AR47" i="4"/>
  <c r="AS47" i="4"/>
  <c r="AT47" i="4"/>
  <c r="AT8" i="4"/>
  <c r="AS8" i="4"/>
  <c r="AR8" i="4"/>
  <c r="M9" i="4"/>
  <c r="N9" i="4"/>
  <c r="M10" i="4"/>
  <c r="N10" i="4"/>
  <c r="M11" i="4"/>
  <c r="N11" i="4"/>
  <c r="M12" i="4"/>
  <c r="N12" i="4"/>
  <c r="M13" i="4"/>
  <c r="N13" i="4"/>
  <c r="M14" i="4"/>
  <c r="N14" i="4"/>
  <c r="M15" i="4"/>
  <c r="N15" i="4"/>
  <c r="M16" i="4"/>
  <c r="N16" i="4"/>
  <c r="M17" i="4"/>
  <c r="N17" i="4"/>
  <c r="M18" i="4"/>
  <c r="N18" i="4"/>
  <c r="M19" i="4"/>
  <c r="N19" i="4"/>
  <c r="M20" i="4"/>
  <c r="N20" i="4"/>
  <c r="M21" i="4"/>
  <c r="N21" i="4"/>
  <c r="M22" i="4"/>
  <c r="N22" i="4"/>
  <c r="M23" i="4"/>
  <c r="N23" i="4"/>
  <c r="M24" i="4"/>
  <c r="N24" i="4"/>
  <c r="M25" i="4"/>
  <c r="N25" i="4"/>
  <c r="M26" i="4"/>
  <c r="N26" i="4"/>
  <c r="M27" i="4"/>
  <c r="N27" i="4"/>
  <c r="M28" i="4"/>
  <c r="N28" i="4"/>
  <c r="M29" i="4"/>
  <c r="N29" i="4"/>
  <c r="M30" i="4"/>
  <c r="N30" i="4"/>
  <c r="M31" i="4"/>
  <c r="N31" i="4"/>
  <c r="M32" i="4"/>
  <c r="N32" i="4"/>
  <c r="M33" i="4"/>
  <c r="N33" i="4"/>
  <c r="M34" i="4"/>
  <c r="N34" i="4"/>
  <c r="M35" i="4"/>
  <c r="N35" i="4"/>
  <c r="M36" i="4"/>
  <c r="N36" i="4"/>
  <c r="M37" i="4"/>
  <c r="N37" i="4"/>
  <c r="M38" i="4"/>
  <c r="N38" i="4"/>
  <c r="M39" i="4"/>
  <c r="N39" i="4"/>
  <c r="M40" i="4"/>
  <c r="N40" i="4"/>
  <c r="M41" i="4"/>
  <c r="N41" i="4"/>
  <c r="M42" i="4"/>
  <c r="N42" i="4"/>
  <c r="M43" i="4"/>
  <c r="N43" i="4"/>
  <c r="M44" i="4"/>
  <c r="N44" i="4"/>
  <c r="M45" i="4"/>
  <c r="N45" i="4"/>
  <c r="M46" i="4"/>
  <c r="N46" i="4"/>
  <c r="M47" i="4"/>
  <c r="N47" i="4"/>
  <c r="N8" i="4"/>
  <c r="M8" i="4"/>
  <c r="AG8" i="4" l="1" a="1"/>
  <c r="AG8" i="4" s="1"/>
  <c r="T9" i="4"/>
  <c r="T10" i="4"/>
  <c r="T11" i="4"/>
  <c r="T12" i="4"/>
  <c r="T13" i="4"/>
  <c r="T14" i="4"/>
  <c r="T15" i="4"/>
  <c r="T16" i="4"/>
  <c r="T17" i="4"/>
  <c r="T18" i="4"/>
  <c r="T19" i="4"/>
  <c r="T20" i="4"/>
  <c r="T21" i="4"/>
  <c r="T22" i="4"/>
  <c r="T23" i="4"/>
  <c r="T24" i="4"/>
  <c r="T25" i="4"/>
  <c r="T26" i="4"/>
  <c r="T27" i="4"/>
  <c r="T28" i="4"/>
  <c r="T29" i="4"/>
  <c r="T30" i="4"/>
  <c r="T31" i="4"/>
  <c r="T32" i="4"/>
  <c r="T33" i="4"/>
  <c r="T34" i="4"/>
  <c r="T35" i="4"/>
  <c r="T36" i="4"/>
  <c r="T37" i="4"/>
  <c r="T38" i="4"/>
  <c r="T39" i="4"/>
  <c r="T40" i="4"/>
  <c r="T41" i="4"/>
  <c r="T42" i="4"/>
  <c r="T43" i="4"/>
  <c r="T44" i="4"/>
  <c r="T45" i="4"/>
  <c r="T46" i="4"/>
  <c r="T47" i="4"/>
  <c r="T8" i="4"/>
  <c r="AG39" i="4" l="1"/>
  <c r="AG27" i="4"/>
  <c r="AG23" i="4"/>
  <c r="AG11" i="4"/>
  <c r="AG46" i="4"/>
  <c r="AG42" i="4"/>
  <c r="AG38" i="4"/>
  <c r="AG34" i="4"/>
  <c r="AG30" i="4"/>
  <c r="AG26" i="4"/>
  <c r="AG22" i="4"/>
  <c r="AG18" i="4"/>
  <c r="AG14" i="4"/>
  <c r="AG10" i="4"/>
  <c r="AG47" i="4"/>
  <c r="AG31" i="4"/>
  <c r="AG19" i="4"/>
  <c r="AG45" i="4"/>
  <c r="AG41" i="4"/>
  <c r="AG37" i="4"/>
  <c r="AG33" i="4"/>
  <c r="AG29" i="4"/>
  <c r="AG25" i="4"/>
  <c r="AG21" i="4"/>
  <c r="AG17" i="4"/>
  <c r="AG13" i="4"/>
  <c r="AG9" i="4"/>
  <c r="AG43" i="4"/>
  <c r="AG35" i="4"/>
  <c r="AG15" i="4"/>
  <c r="AG44" i="4"/>
  <c r="AG40" i="4"/>
  <c r="AG36" i="4"/>
  <c r="AG32" i="4"/>
  <c r="AG28" i="4"/>
  <c r="AG24" i="4"/>
  <c r="AG20" i="4"/>
  <c r="AG16" i="4"/>
  <c r="AG12" i="4"/>
  <c r="C90" i="53"/>
  <c r="D89" i="53"/>
  <c r="D87" i="53"/>
  <c r="D86" i="53"/>
  <c r="D85" i="53"/>
  <c r="D84" i="53"/>
  <c r="D83" i="53"/>
  <c r="D82" i="53"/>
  <c r="D81" i="53"/>
  <c r="D80" i="53"/>
  <c r="D79" i="53"/>
  <c r="D78" i="53"/>
  <c r="D77" i="53"/>
  <c r="D76" i="53"/>
  <c r="D75" i="53"/>
  <c r="D74" i="53"/>
  <c r="D73" i="53"/>
  <c r="D72" i="53"/>
  <c r="D71" i="53"/>
  <c r="D70" i="53"/>
  <c r="D69" i="53"/>
  <c r="D68" i="53"/>
  <c r="D67" i="53"/>
  <c r="D66" i="53"/>
  <c r="D65" i="53"/>
  <c r="D64" i="53"/>
  <c r="D63" i="53"/>
  <c r="D62" i="53"/>
  <c r="D61" i="53"/>
  <c r="D60" i="53"/>
  <c r="D59" i="53"/>
  <c r="D58" i="53"/>
  <c r="D57" i="53"/>
  <c r="D56" i="53"/>
  <c r="D55" i="53"/>
  <c r="AO90" i="53"/>
  <c r="AK90" i="53"/>
  <c r="AG90" i="53"/>
  <c r="AC90" i="53"/>
  <c r="Y90" i="53"/>
  <c r="U90" i="53"/>
  <c r="Q90" i="53"/>
  <c r="M90" i="53"/>
  <c r="I90" i="53"/>
  <c r="D54" i="53"/>
  <c r="D53" i="53"/>
  <c r="D52" i="53"/>
  <c r="AR90" i="53"/>
  <c r="AQ90" i="53"/>
  <c r="AP90" i="53"/>
  <c r="AN90" i="53"/>
  <c r="AM90" i="53"/>
  <c r="AL90" i="53"/>
  <c r="AJ90" i="53"/>
  <c r="AI90" i="53"/>
  <c r="AH90" i="53"/>
  <c r="AF90" i="53"/>
  <c r="AE90" i="53"/>
  <c r="AD90" i="53"/>
  <c r="AB90" i="53"/>
  <c r="AA90" i="53"/>
  <c r="Z90" i="53"/>
  <c r="X90" i="53"/>
  <c r="W90" i="53"/>
  <c r="V90" i="53"/>
  <c r="T90" i="53"/>
  <c r="S90" i="53"/>
  <c r="R90" i="53"/>
  <c r="P90" i="53"/>
  <c r="O90" i="53"/>
  <c r="N90" i="53"/>
  <c r="L90" i="53"/>
  <c r="K90" i="53"/>
  <c r="J90" i="53"/>
  <c r="H90" i="53"/>
  <c r="G90" i="53"/>
  <c r="F90" i="53"/>
  <c r="C44" i="53"/>
  <c r="D43" i="53"/>
  <c r="D41" i="53"/>
  <c r="D40" i="53"/>
  <c r="D39" i="53"/>
  <c r="D38" i="53"/>
  <c r="D37" i="53"/>
  <c r="D36" i="53"/>
  <c r="D35" i="53"/>
  <c r="D34" i="53"/>
  <c r="D33" i="53"/>
  <c r="D32" i="53"/>
  <c r="D31" i="53"/>
  <c r="D30" i="53"/>
  <c r="D29" i="53"/>
  <c r="D28" i="53"/>
  <c r="D27" i="53"/>
  <c r="D26" i="53"/>
  <c r="D25" i="53"/>
  <c r="D24" i="53"/>
  <c r="D23" i="53"/>
  <c r="D22" i="53"/>
  <c r="D21" i="53"/>
  <c r="D20" i="53"/>
  <c r="D19" i="53"/>
  <c r="D18" i="53"/>
  <c r="D17" i="53"/>
  <c r="D16" i="53"/>
  <c r="D15" i="53"/>
  <c r="D14" i="53"/>
  <c r="D13" i="53"/>
  <c r="D12" i="53"/>
  <c r="D11" i="53"/>
  <c r="D10" i="53"/>
  <c r="D9" i="53"/>
  <c r="AR44" i="53"/>
  <c r="AN44" i="53"/>
  <c r="AJ44" i="53"/>
  <c r="AF44" i="53"/>
  <c r="AB44" i="53"/>
  <c r="X44" i="53"/>
  <c r="T44" i="53"/>
  <c r="P44" i="53"/>
  <c r="L44" i="53"/>
  <c r="H44" i="53"/>
  <c r="D8" i="53"/>
  <c r="D7" i="53"/>
  <c r="D6" i="53"/>
  <c r="AQ44" i="53"/>
  <c r="AP44" i="53"/>
  <c r="AO44" i="53"/>
  <c r="AM44" i="53"/>
  <c r="AL44" i="53"/>
  <c r="AK44" i="53"/>
  <c r="AI44" i="53"/>
  <c r="AH44" i="53"/>
  <c r="AG44" i="53"/>
  <c r="AE44" i="53"/>
  <c r="AD44" i="53"/>
  <c r="AC44" i="53"/>
  <c r="AA44" i="53"/>
  <c r="Z44" i="53"/>
  <c r="Y44" i="53"/>
  <c r="W44" i="53"/>
  <c r="V44" i="53"/>
  <c r="U44" i="53"/>
  <c r="S44" i="53"/>
  <c r="R44" i="53"/>
  <c r="Q44" i="53"/>
  <c r="O44" i="53"/>
  <c r="N44" i="53"/>
  <c r="M44" i="53"/>
  <c r="K44" i="53"/>
  <c r="J44" i="53"/>
  <c r="I44" i="53"/>
  <c r="G44" i="53"/>
  <c r="F44" i="53"/>
  <c r="E44" i="53"/>
  <c r="D44" i="53" l="1"/>
  <c r="D90" i="53"/>
  <c r="E90" i="53"/>
  <c r="AT50" i="4" l="1"/>
  <c r="AS50" i="4"/>
  <c r="AR50" i="4"/>
  <c r="AT49" i="4"/>
  <c r="AS49" i="4"/>
  <c r="AR49" i="4"/>
  <c r="AU47" i="4"/>
  <c r="AU46" i="4"/>
  <c r="AU45" i="4"/>
  <c r="AU44" i="4"/>
  <c r="AU43" i="4"/>
  <c r="AU42" i="4"/>
  <c r="AU41" i="4"/>
  <c r="AU40" i="4"/>
  <c r="AU39" i="4"/>
  <c r="AU38" i="4"/>
  <c r="AU37" i="4"/>
  <c r="AU36" i="4"/>
  <c r="AU35" i="4"/>
  <c r="AU34" i="4"/>
  <c r="AU33" i="4"/>
  <c r="AU32" i="4"/>
  <c r="AU31" i="4"/>
  <c r="AU30" i="4"/>
  <c r="AU29" i="4"/>
  <c r="AU28" i="4"/>
  <c r="AU27" i="4"/>
  <c r="AU26" i="4"/>
  <c r="AU25" i="4"/>
  <c r="AU24" i="4"/>
  <c r="AU23" i="4"/>
  <c r="AU22" i="4"/>
  <c r="AU21" i="4"/>
  <c r="AU20" i="4"/>
  <c r="AU19" i="4"/>
  <c r="AU18" i="4"/>
  <c r="AU17" i="4"/>
  <c r="AU16" i="4"/>
  <c r="AU15" i="4"/>
  <c r="AU14" i="4"/>
  <c r="AU13" i="4"/>
  <c r="AU12" i="4"/>
  <c r="AU11" i="4"/>
  <c r="AU10" i="4"/>
  <c r="AU9" i="4"/>
  <c r="AU8" i="4"/>
  <c r="AU50" i="4" l="1"/>
  <c r="AU49" i="4"/>
  <c r="AV49" i="4"/>
  <c r="AW49" i="4" s="1"/>
  <c r="AV50" i="4"/>
  <c r="AW50" i="4" s="1"/>
  <c r="W47" i="4" l="1"/>
  <c r="D47" i="4" s="1"/>
  <c r="D6" i="48"/>
  <c r="D7" i="48"/>
  <c r="D8" i="48"/>
  <c r="D9" i="48"/>
  <c r="D10" i="48"/>
  <c r="D11" i="48"/>
  <c r="D12" i="48"/>
  <c r="D13" i="48"/>
  <c r="D14" i="48"/>
  <c r="D15" i="48"/>
  <c r="D16" i="48"/>
  <c r="D17" i="48"/>
  <c r="D18" i="48"/>
  <c r="D19" i="48"/>
  <c r="D20" i="48"/>
  <c r="D21" i="48"/>
  <c r="D22" i="48"/>
  <c r="D23" i="48"/>
  <c r="D24" i="48"/>
  <c r="D25" i="48"/>
  <c r="D26" i="48"/>
  <c r="D27" i="48"/>
  <c r="D28" i="48"/>
  <c r="D29" i="48"/>
  <c r="D30" i="48"/>
  <c r="D31" i="48"/>
  <c r="D32" i="48"/>
  <c r="D33" i="48"/>
  <c r="D34" i="48"/>
  <c r="D35" i="48"/>
  <c r="D36" i="48"/>
  <c r="D37" i="48"/>
  <c r="D38" i="48"/>
  <c r="D39" i="48"/>
  <c r="D40" i="48"/>
  <c r="D41" i="48"/>
  <c r="D42" i="48"/>
  <c r="D43" i="48"/>
  <c r="D44" i="48"/>
  <c r="D5" i="48"/>
  <c r="D6" i="49"/>
  <c r="D7" i="49"/>
  <c r="D8" i="49"/>
  <c r="D9" i="49"/>
  <c r="D10" i="49"/>
  <c r="D11" i="49"/>
  <c r="D12" i="49"/>
  <c r="D13" i="49"/>
  <c r="D14" i="49"/>
  <c r="D15" i="49"/>
  <c r="D16" i="49"/>
  <c r="D17" i="49"/>
  <c r="D18" i="49"/>
  <c r="D19" i="49"/>
  <c r="D20" i="49"/>
  <c r="D21" i="49"/>
  <c r="D22" i="49"/>
  <c r="D23" i="49"/>
  <c r="D24" i="49"/>
  <c r="D25" i="49"/>
  <c r="D26" i="49"/>
  <c r="D27" i="49"/>
  <c r="D28" i="49"/>
  <c r="D29" i="49"/>
  <c r="D30" i="49"/>
  <c r="D31" i="49"/>
  <c r="D32" i="49"/>
  <c r="D33" i="49"/>
  <c r="D34" i="49"/>
  <c r="D35" i="49"/>
  <c r="D36" i="49"/>
  <c r="D37" i="49"/>
  <c r="D38" i="49"/>
  <c r="D39" i="49"/>
  <c r="D40" i="49"/>
  <c r="D41" i="49"/>
  <c r="D42" i="49"/>
  <c r="D43" i="49"/>
  <c r="D44" i="49"/>
  <c r="D5" i="49"/>
  <c r="C42" i="49"/>
  <c r="C44" i="49" s="1"/>
  <c r="C43" i="48"/>
  <c r="C44" i="48" s="1"/>
  <c r="D44" i="30"/>
  <c r="D41" i="30"/>
  <c r="D42" i="30"/>
  <c r="D43" i="30"/>
  <c r="AH11" i="4"/>
  <c r="F11" i="4" s="1"/>
  <c r="T8" i="40" s="1"/>
  <c r="AI15" i="4"/>
  <c r="G15" i="4" s="1"/>
  <c r="AH19" i="4"/>
  <c r="F19" i="4" s="1"/>
  <c r="T16" i="38" s="1"/>
  <c r="AH23" i="4"/>
  <c r="F23" i="4" s="1"/>
  <c r="T20" i="16" s="1"/>
  <c r="AH27" i="4"/>
  <c r="F27" i="4" s="1"/>
  <c r="T24" i="21" s="1"/>
  <c r="AH31" i="4"/>
  <c r="F31" i="4" s="1"/>
  <c r="T28" i="39" s="1"/>
  <c r="AI35" i="4"/>
  <c r="G35" i="4" s="1"/>
  <c r="AI39" i="4"/>
  <c r="G39" i="4" s="1"/>
  <c r="AI43" i="4"/>
  <c r="G43" i="4" s="1"/>
  <c r="AM9" i="4"/>
  <c r="AM10" i="4"/>
  <c r="AM11" i="4"/>
  <c r="AM12" i="4"/>
  <c r="AM13" i="4"/>
  <c r="AM14" i="4"/>
  <c r="AM15" i="4"/>
  <c r="AM16" i="4"/>
  <c r="AM17" i="4"/>
  <c r="AM18" i="4"/>
  <c r="AM19" i="4"/>
  <c r="AM20" i="4"/>
  <c r="AM21" i="4"/>
  <c r="AM22" i="4"/>
  <c r="AM23" i="4"/>
  <c r="AN23" i="4" s="1"/>
  <c r="H23" i="4" s="1"/>
  <c r="AM24" i="4"/>
  <c r="AM25" i="4"/>
  <c r="AM26" i="4"/>
  <c r="AM27" i="4"/>
  <c r="AM28" i="4"/>
  <c r="AM29" i="4"/>
  <c r="AM30" i="4"/>
  <c r="AM31" i="4"/>
  <c r="AM32" i="4"/>
  <c r="AM33" i="4"/>
  <c r="AM34" i="4"/>
  <c r="AM35" i="4"/>
  <c r="AM36" i="4"/>
  <c r="AM37" i="4"/>
  <c r="AM38" i="4"/>
  <c r="AM39" i="4"/>
  <c r="AN39" i="4" s="1"/>
  <c r="H39" i="4" s="1"/>
  <c r="AM40" i="4"/>
  <c r="AM41" i="4"/>
  <c r="AM42" i="4"/>
  <c r="AM43" i="4"/>
  <c r="AM44" i="4"/>
  <c r="AM45" i="4"/>
  <c r="AM46" i="4"/>
  <c r="AM47" i="4"/>
  <c r="AN9" i="4" s="1"/>
  <c r="H9" i="4" s="1"/>
  <c r="AM8" i="4"/>
  <c r="E9" i="4"/>
  <c r="W10" i="4"/>
  <c r="X10" i="4"/>
  <c r="E10" i="4" s="1"/>
  <c r="W11" i="4"/>
  <c r="X11" i="4"/>
  <c r="E11" i="4" s="1"/>
  <c r="W12" i="4"/>
  <c r="D12" i="4" s="1"/>
  <c r="V9" i="41" s="1"/>
  <c r="X12" i="4"/>
  <c r="E12" i="4" s="1"/>
  <c r="X9" i="37" s="1"/>
  <c r="W13" i="4"/>
  <c r="X13" i="4"/>
  <c r="E13" i="4" s="1"/>
  <c r="W14" i="4"/>
  <c r="X14" i="4"/>
  <c r="E14" i="4" s="1"/>
  <c r="X11" i="32" s="1"/>
  <c r="W15" i="4"/>
  <c r="D15" i="4" s="1"/>
  <c r="V12" i="37" s="1"/>
  <c r="X15" i="4"/>
  <c r="E15" i="4" s="1"/>
  <c r="W16" i="4"/>
  <c r="D16" i="4" s="1"/>
  <c r="V13" i="20" s="1"/>
  <c r="X16" i="4"/>
  <c r="E16" i="4" s="1"/>
  <c r="X13" i="38" s="1"/>
  <c r="W17" i="4"/>
  <c r="X17" i="4"/>
  <c r="W18" i="4"/>
  <c r="D18" i="4" s="1"/>
  <c r="V15" i="22" s="1"/>
  <c r="X18" i="4"/>
  <c r="E18" i="4" s="1"/>
  <c r="W19" i="4"/>
  <c r="D19" i="4" s="1"/>
  <c r="V16" i="22" s="1"/>
  <c r="X19" i="4"/>
  <c r="W20" i="4"/>
  <c r="D20" i="4" s="1"/>
  <c r="V17" i="42" s="1"/>
  <c r="X20" i="4"/>
  <c r="E20" i="4" s="1"/>
  <c r="W21" i="4"/>
  <c r="D21" i="4" s="1"/>
  <c r="X21" i="4"/>
  <c r="E21" i="4" s="1"/>
  <c r="W22" i="4"/>
  <c r="X22" i="4"/>
  <c r="E22" i="4" s="1"/>
  <c r="X19" i="20" s="1"/>
  <c r="W23" i="4"/>
  <c r="D23" i="4" s="1"/>
  <c r="X23" i="4"/>
  <c r="W24" i="4"/>
  <c r="D24" i="4" s="1"/>
  <c r="V21" i="20" s="1"/>
  <c r="X24" i="4"/>
  <c r="E24" i="4" s="1"/>
  <c r="W25" i="4"/>
  <c r="X25" i="4"/>
  <c r="W26" i="4"/>
  <c r="X26" i="4"/>
  <c r="E26" i="4" s="1"/>
  <c r="X23" i="52" s="1"/>
  <c r="W27" i="4"/>
  <c r="D27" i="4" s="1"/>
  <c r="V24" i="15" s="1"/>
  <c r="X27" i="4"/>
  <c r="W28" i="4"/>
  <c r="D28" i="4" s="1"/>
  <c r="V25" i="18" s="1"/>
  <c r="X28" i="4"/>
  <c r="E28" i="4" s="1"/>
  <c r="X25" i="12" s="1"/>
  <c r="W29" i="4"/>
  <c r="D29" i="4" s="1"/>
  <c r="X29" i="4"/>
  <c r="E29" i="4" s="1"/>
  <c r="W30" i="4"/>
  <c r="D30" i="4" s="1"/>
  <c r="V27" i="28" s="1"/>
  <c r="X30" i="4"/>
  <c r="E30" i="4" s="1"/>
  <c r="X27" i="22" s="1"/>
  <c r="W31" i="4"/>
  <c r="D31" i="4" s="1"/>
  <c r="V28" i="20" s="1"/>
  <c r="X31" i="4"/>
  <c r="E31" i="4" s="1"/>
  <c r="W32" i="4"/>
  <c r="X32" i="4"/>
  <c r="E32" i="4" s="1"/>
  <c r="X29" i="23" s="1"/>
  <c r="W33" i="4"/>
  <c r="X33" i="4"/>
  <c r="E33" i="4" s="1"/>
  <c r="W34" i="4"/>
  <c r="D34" i="4" s="1"/>
  <c r="X34" i="4"/>
  <c r="E34" i="4" s="1"/>
  <c r="W35" i="4"/>
  <c r="D35" i="4" s="1"/>
  <c r="V32" i="41" s="1"/>
  <c r="X35" i="4"/>
  <c r="E35" i="4" s="1"/>
  <c r="W36" i="4"/>
  <c r="D36" i="4" s="1"/>
  <c r="V33" i="29" s="1"/>
  <c r="X36" i="4"/>
  <c r="E36" i="4" s="1"/>
  <c r="X33" i="23" s="1"/>
  <c r="W37" i="4"/>
  <c r="X37" i="4"/>
  <c r="E37" i="4" s="1"/>
  <c r="W38" i="4"/>
  <c r="X38" i="4"/>
  <c r="E38" i="4" s="1"/>
  <c r="W39" i="4"/>
  <c r="D39" i="4" s="1"/>
  <c r="X39" i="4"/>
  <c r="E39" i="4" s="1"/>
  <c r="W40" i="4"/>
  <c r="D40" i="4" s="1"/>
  <c r="V37" i="13" s="1"/>
  <c r="X40" i="4"/>
  <c r="E40" i="4" s="1"/>
  <c r="W41" i="4"/>
  <c r="D41" i="4" s="1"/>
  <c r="X41" i="4"/>
  <c r="W42" i="4"/>
  <c r="D42" i="4" s="1"/>
  <c r="X42" i="4"/>
  <c r="E42" i="4" s="1"/>
  <c r="W43" i="4"/>
  <c r="D43" i="4" s="1"/>
  <c r="V40" i="37" s="1"/>
  <c r="X43" i="4"/>
  <c r="W44" i="4"/>
  <c r="D44" i="4" s="1"/>
  <c r="V41" i="48" s="1"/>
  <c r="X44" i="4"/>
  <c r="E44" i="4" s="1"/>
  <c r="W45" i="4"/>
  <c r="D45" i="4" s="1"/>
  <c r="V42" i="30" s="1"/>
  <c r="X45" i="4"/>
  <c r="W46" i="4"/>
  <c r="D46" i="4" s="1"/>
  <c r="V43" i="30" s="1"/>
  <c r="X46" i="4"/>
  <c r="E46" i="4" s="1"/>
  <c r="X47" i="4"/>
  <c r="E47" i="4" s="1"/>
  <c r="X8" i="4"/>
  <c r="W8" i="4"/>
  <c r="D8" i="4" s="1"/>
  <c r="D6" i="50"/>
  <c r="D7" i="50"/>
  <c r="D8" i="50"/>
  <c r="D9" i="50"/>
  <c r="D10" i="50"/>
  <c r="D11" i="50"/>
  <c r="D12" i="50"/>
  <c r="D13" i="50"/>
  <c r="D14" i="50"/>
  <c r="D15" i="50"/>
  <c r="D16" i="50"/>
  <c r="D17" i="50"/>
  <c r="D18" i="50"/>
  <c r="D19" i="50"/>
  <c r="D20" i="50"/>
  <c r="D21" i="50"/>
  <c r="D22" i="50"/>
  <c r="D23" i="50"/>
  <c r="D24" i="50"/>
  <c r="D25" i="50"/>
  <c r="D26" i="50"/>
  <c r="D27" i="50"/>
  <c r="D28" i="50"/>
  <c r="D29" i="50"/>
  <c r="D30" i="50"/>
  <c r="D31" i="50"/>
  <c r="D32" i="50"/>
  <c r="D33" i="50"/>
  <c r="D34" i="50"/>
  <c r="D35" i="50"/>
  <c r="D36" i="50"/>
  <c r="D37" i="50"/>
  <c r="D38" i="50"/>
  <c r="D39" i="50"/>
  <c r="D40" i="50"/>
  <c r="D41" i="50"/>
  <c r="D42" i="50"/>
  <c r="D43" i="50"/>
  <c r="D44" i="50"/>
  <c r="D5" i="50"/>
  <c r="C41" i="50"/>
  <c r="C44" i="50" s="1"/>
  <c r="G45" i="4"/>
  <c r="J42" i="19" s="1"/>
  <c r="D41" i="8"/>
  <c r="D42" i="8"/>
  <c r="D43" i="8"/>
  <c r="D44" i="8"/>
  <c r="D33" i="13"/>
  <c r="D34" i="13"/>
  <c r="D35" i="13"/>
  <c r="D36" i="13"/>
  <c r="D37" i="13"/>
  <c r="D38" i="13"/>
  <c r="D39" i="13"/>
  <c r="D40" i="13"/>
  <c r="D41" i="13"/>
  <c r="D42" i="13"/>
  <c r="D43" i="13"/>
  <c r="D44" i="13"/>
  <c r="D41" i="12"/>
  <c r="D42" i="12"/>
  <c r="D43" i="12"/>
  <c r="D44" i="12"/>
  <c r="D41" i="14"/>
  <c r="D42" i="14"/>
  <c r="D43" i="14"/>
  <c r="D44" i="14"/>
  <c r="D41" i="15"/>
  <c r="D42" i="15"/>
  <c r="D43" i="15"/>
  <c r="D44" i="15"/>
  <c r="D41" i="16"/>
  <c r="D42" i="16"/>
  <c r="D43" i="16"/>
  <c r="D44" i="16"/>
  <c r="D41" i="17"/>
  <c r="D42" i="17"/>
  <c r="D43" i="17"/>
  <c r="D44" i="17"/>
  <c r="D41" i="18"/>
  <c r="D42" i="18"/>
  <c r="D43" i="18"/>
  <c r="D44" i="18"/>
  <c r="D41" i="19"/>
  <c r="D42" i="19"/>
  <c r="D43" i="19"/>
  <c r="D44" i="19"/>
  <c r="D41" i="20"/>
  <c r="D42" i="20"/>
  <c r="D43" i="20"/>
  <c r="D44" i="20"/>
  <c r="D41" i="21"/>
  <c r="D42" i="21"/>
  <c r="D43" i="21"/>
  <c r="D44" i="21"/>
  <c r="D41" i="22"/>
  <c r="D42" i="22"/>
  <c r="D43" i="22"/>
  <c r="D44" i="22"/>
  <c r="D41" i="23"/>
  <c r="D42" i="23"/>
  <c r="D43" i="23"/>
  <c r="D44" i="23"/>
  <c r="D41" i="24"/>
  <c r="D42" i="24"/>
  <c r="D43" i="24"/>
  <c r="D44" i="24"/>
  <c r="D41" i="25"/>
  <c r="D42" i="25"/>
  <c r="D43" i="25"/>
  <c r="D44" i="25"/>
  <c r="D41" i="26"/>
  <c r="D42" i="26"/>
  <c r="D43" i="26"/>
  <c r="D44" i="26"/>
  <c r="D41" i="27"/>
  <c r="D42" i="27"/>
  <c r="D43" i="27"/>
  <c r="D44" i="27"/>
  <c r="D41" i="28"/>
  <c r="D42" i="28"/>
  <c r="D43" i="28"/>
  <c r="D44" i="28"/>
  <c r="D41" i="29"/>
  <c r="D42" i="29"/>
  <c r="D43" i="29"/>
  <c r="D44" i="29"/>
  <c r="D41" i="31"/>
  <c r="D42" i="31"/>
  <c r="D43" i="31"/>
  <c r="D44" i="31"/>
  <c r="D41" i="32"/>
  <c r="D42" i="32"/>
  <c r="D43" i="32"/>
  <c r="D44" i="32"/>
  <c r="D41" i="33"/>
  <c r="D42" i="33"/>
  <c r="D43" i="33"/>
  <c r="D44" i="33"/>
  <c r="D41" i="34"/>
  <c r="D42" i="34"/>
  <c r="D43" i="34"/>
  <c r="D44" i="34"/>
  <c r="D41" i="35"/>
  <c r="D42" i="35"/>
  <c r="D43" i="35"/>
  <c r="D44" i="35"/>
  <c r="D41" i="36"/>
  <c r="D42" i="36"/>
  <c r="D43" i="36"/>
  <c r="D44" i="36"/>
  <c r="D34" i="37"/>
  <c r="D35" i="37"/>
  <c r="D36" i="37"/>
  <c r="D37" i="37"/>
  <c r="D38" i="37"/>
  <c r="D39" i="37"/>
  <c r="D40" i="37"/>
  <c r="D41" i="37"/>
  <c r="D42" i="37"/>
  <c r="D43" i="37"/>
  <c r="D44" i="37"/>
  <c r="D41" i="38"/>
  <c r="D42" i="38"/>
  <c r="D43" i="38"/>
  <c r="D44" i="38"/>
  <c r="D41" i="39"/>
  <c r="D42" i="39"/>
  <c r="D43" i="39"/>
  <c r="D44" i="39"/>
  <c r="D41" i="40"/>
  <c r="D42" i="40"/>
  <c r="D43" i="40"/>
  <c r="D44" i="40"/>
  <c r="D41" i="41"/>
  <c r="D42" i="41"/>
  <c r="D43" i="41"/>
  <c r="D44" i="41"/>
  <c r="D41" i="42"/>
  <c r="D42" i="42"/>
  <c r="D43" i="42"/>
  <c r="D44" i="42"/>
  <c r="D41" i="44"/>
  <c r="D42" i="44"/>
  <c r="D43" i="44"/>
  <c r="D44" i="44"/>
  <c r="D31" i="52"/>
  <c r="D32" i="52"/>
  <c r="D33" i="52"/>
  <c r="D34" i="52"/>
  <c r="D35" i="52"/>
  <c r="D36" i="52"/>
  <c r="D37" i="52"/>
  <c r="D38" i="52"/>
  <c r="D39" i="52"/>
  <c r="D40" i="52"/>
  <c r="D41" i="52"/>
  <c r="D42" i="52"/>
  <c r="D43" i="52"/>
  <c r="D44" i="52"/>
  <c r="D44" i="51"/>
  <c r="D6" i="51"/>
  <c r="D7" i="51"/>
  <c r="D8" i="51"/>
  <c r="D9" i="51"/>
  <c r="D10" i="51"/>
  <c r="D11" i="51"/>
  <c r="D12" i="51"/>
  <c r="D13" i="51"/>
  <c r="D14" i="51"/>
  <c r="D15" i="51"/>
  <c r="D16" i="51"/>
  <c r="D17" i="51"/>
  <c r="D18" i="51"/>
  <c r="D19" i="51"/>
  <c r="D20" i="51"/>
  <c r="D21" i="51"/>
  <c r="D22" i="51"/>
  <c r="D23" i="51"/>
  <c r="D24" i="51"/>
  <c r="D25" i="51"/>
  <c r="D26" i="51"/>
  <c r="D27" i="51"/>
  <c r="D28" i="51"/>
  <c r="D29" i="51"/>
  <c r="D30" i="51"/>
  <c r="D31" i="51"/>
  <c r="D32" i="51"/>
  <c r="D33" i="51"/>
  <c r="D34" i="51"/>
  <c r="D35" i="51"/>
  <c r="D36" i="51"/>
  <c r="D37" i="51"/>
  <c r="D38" i="51"/>
  <c r="D39" i="51"/>
  <c r="D40" i="51"/>
  <c r="D41" i="51"/>
  <c r="D42" i="51"/>
  <c r="D43" i="51"/>
  <c r="D5" i="51"/>
  <c r="D6" i="52"/>
  <c r="D7" i="52"/>
  <c r="D8" i="52"/>
  <c r="D9" i="52"/>
  <c r="D10" i="52"/>
  <c r="D11" i="52"/>
  <c r="D12" i="52"/>
  <c r="D13" i="52"/>
  <c r="D14" i="52"/>
  <c r="D15" i="52"/>
  <c r="D16" i="52"/>
  <c r="D17" i="52"/>
  <c r="D18" i="52"/>
  <c r="D19" i="52"/>
  <c r="D20" i="52"/>
  <c r="D21" i="52"/>
  <c r="D22" i="52"/>
  <c r="D23" i="52"/>
  <c r="D24" i="52"/>
  <c r="D25" i="52"/>
  <c r="D26" i="52"/>
  <c r="D27" i="52"/>
  <c r="D28" i="52"/>
  <c r="D29" i="52"/>
  <c r="D30" i="52"/>
  <c r="D5" i="52"/>
  <c r="D41" i="43"/>
  <c r="D42" i="43"/>
  <c r="D43" i="43"/>
  <c r="C40" i="51"/>
  <c r="C44" i="51" s="1"/>
  <c r="C39" i="52"/>
  <c r="C44" i="52" s="1"/>
  <c r="D38" i="4"/>
  <c r="V35" i="36" s="1"/>
  <c r="D32" i="4"/>
  <c r="V29" i="20" s="1"/>
  <c r="D26" i="4"/>
  <c r="V23" i="18" s="1"/>
  <c r="F45" i="4"/>
  <c r="T42" i="30" s="1"/>
  <c r="C45" i="7"/>
  <c r="L44" i="52"/>
  <c r="C5" i="8"/>
  <c r="C44" i="8" s="1"/>
  <c r="D5" i="8"/>
  <c r="D6" i="8"/>
  <c r="D7" i="8"/>
  <c r="O10" i="4"/>
  <c r="P10" i="4" s="1"/>
  <c r="C10" i="4" s="1"/>
  <c r="D8" i="8"/>
  <c r="O11" i="4"/>
  <c r="P11" i="4" s="1"/>
  <c r="C11" i="4" s="1"/>
  <c r="F8" i="13" s="1"/>
  <c r="D9" i="8"/>
  <c r="D10" i="8"/>
  <c r="O13" i="4"/>
  <c r="P13" i="4" s="1"/>
  <c r="C13" i="4" s="1"/>
  <c r="D11" i="8"/>
  <c r="D12" i="8"/>
  <c r="D13" i="8"/>
  <c r="D14" i="8"/>
  <c r="O17" i="4"/>
  <c r="P17" i="4" s="1"/>
  <c r="C17" i="4" s="1"/>
  <c r="P14" i="43" s="1"/>
  <c r="D15" i="8"/>
  <c r="O18" i="4"/>
  <c r="P18" i="4" s="1"/>
  <c r="C18" i="4" s="1"/>
  <c r="D16" i="8"/>
  <c r="D17" i="8"/>
  <c r="D18" i="8"/>
  <c r="E18" i="8" s="1"/>
  <c r="D19" i="8"/>
  <c r="E19" i="8" s="1"/>
  <c r="D20" i="8"/>
  <c r="D21" i="8"/>
  <c r="D22" i="8"/>
  <c r="D23" i="8"/>
  <c r="D24" i="8"/>
  <c r="D25" i="8"/>
  <c r="D26" i="8"/>
  <c r="D27" i="8"/>
  <c r="D28" i="8"/>
  <c r="O31" i="4"/>
  <c r="P31" i="4" s="1"/>
  <c r="C31" i="4" s="1"/>
  <c r="F28" i="17" s="1"/>
  <c r="D29" i="8"/>
  <c r="D30" i="8"/>
  <c r="D31" i="8"/>
  <c r="D32" i="8"/>
  <c r="D33" i="8"/>
  <c r="E33" i="8" s="1"/>
  <c r="O36" i="4"/>
  <c r="P36" i="4" s="1"/>
  <c r="C36" i="4" s="1"/>
  <c r="D34" i="8"/>
  <c r="D35" i="8"/>
  <c r="D36" i="8"/>
  <c r="D37" i="8"/>
  <c r="D38" i="8"/>
  <c r="D39" i="8"/>
  <c r="E39" i="8" s="1"/>
  <c r="D40" i="8"/>
  <c r="O43" i="4"/>
  <c r="P43" i="4" s="1"/>
  <c r="C43" i="4" s="1"/>
  <c r="L44" i="8"/>
  <c r="D5" i="13"/>
  <c r="C6" i="13"/>
  <c r="C44" i="13" s="1"/>
  <c r="D6" i="13"/>
  <c r="D7" i="13"/>
  <c r="D8" i="13"/>
  <c r="D9" i="13"/>
  <c r="D10" i="13"/>
  <c r="D11" i="13"/>
  <c r="D12" i="13"/>
  <c r="D13" i="13"/>
  <c r="D14" i="13"/>
  <c r="D15" i="13"/>
  <c r="D16" i="13"/>
  <c r="D17" i="13"/>
  <c r="D18" i="13"/>
  <c r="D19" i="13"/>
  <c r="D20" i="13"/>
  <c r="D21" i="13"/>
  <c r="D22" i="13"/>
  <c r="D23" i="13"/>
  <c r="D24" i="13"/>
  <c r="D25" i="13"/>
  <c r="D26" i="13"/>
  <c r="D27" i="13"/>
  <c r="D28" i="13"/>
  <c r="D29" i="13"/>
  <c r="D30" i="13"/>
  <c r="D31" i="13"/>
  <c r="D32" i="13"/>
  <c r="L44" i="13"/>
  <c r="D5" i="12"/>
  <c r="C7" i="12"/>
  <c r="C44" i="12" s="1"/>
  <c r="D6" i="12"/>
  <c r="D7" i="12"/>
  <c r="D8" i="12"/>
  <c r="D9" i="12"/>
  <c r="D10" i="12"/>
  <c r="D11" i="12"/>
  <c r="D12" i="12"/>
  <c r="D13" i="12"/>
  <c r="D14" i="12"/>
  <c r="D15" i="12"/>
  <c r="D16" i="12"/>
  <c r="D17" i="12"/>
  <c r="D18" i="12"/>
  <c r="D19" i="12"/>
  <c r="D20" i="12"/>
  <c r="D21" i="12"/>
  <c r="E21" i="12" s="1"/>
  <c r="D22" i="12"/>
  <c r="D23" i="12"/>
  <c r="D24" i="12"/>
  <c r="D25" i="12"/>
  <c r="D26" i="12"/>
  <c r="D27" i="12"/>
  <c r="D28" i="12"/>
  <c r="D29" i="12"/>
  <c r="D30" i="12"/>
  <c r="D31" i="12"/>
  <c r="D32" i="12"/>
  <c r="D33" i="12"/>
  <c r="D34" i="12"/>
  <c r="D35" i="12"/>
  <c r="E35" i="12" s="1"/>
  <c r="D36" i="12"/>
  <c r="D37" i="12"/>
  <c r="D38" i="12"/>
  <c r="D39" i="12"/>
  <c r="D40" i="12"/>
  <c r="D5" i="14"/>
  <c r="C8" i="14"/>
  <c r="C44" i="14" s="1"/>
  <c r="D6" i="14"/>
  <c r="D7" i="14"/>
  <c r="D8" i="14"/>
  <c r="D9" i="14"/>
  <c r="D10" i="14"/>
  <c r="D11" i="14"/>
  <c r="D12" i="14"/>
  <c r="D13" i="14"/>
  <c r="D14" i="14"/>
  <c r="D15" i="14"/>
  <c r="E15" i="14" s="1"/>
  <c r="D16" i="14"/>
  <c r="D17" i="14"/>
  <c r="D18" i="14"/>
  <c r="D19" i="14"/>
  <c r="E19" i="14" s="1"/>
  <c r="D20" i="14"/>
  <c r="D21" i="14"/>
  <c r="D22" i="14"/>
  <c r="D23" i="14"/>
  <c r="D24" i="14"/>
  <c r="D25" i="14"/>
  <c r="D26" i="14"/>
  <c r="D27" i="14"/>
  <c r="D28" i="14"/>
  <c r="E28" i="14" s="1"/>
  <c r="D29" i="14"/>
  <c r="D30" i="14"/>
  <c r="D31" i="14"/>
  <c r="E31" i="14" s="1"/>
  <c r="D32" i="14"/>
  <c r="D33" i="14"/>
  <c r="D34" i="14"/>
  <c r="D35" i="14"/>
  <c r="E35" i="14" s="1"/>
  <c r="D36" i="14"/>
  <c r="D37" i="14"/>
  <c r="D38" i="14"/>
  <c r="D39" i="14"/>
  <c r="D40" i="14"/>
  <c r="L44" i="14"/>
  <c r="D5" i="15"/>
  <c r="C9" i="15"/>
  <c r="C44" i="15" s="1"/>
  <c r="D6" i="15"/>
  <c r="D7" i="15"/>
  <c r="D8" i="15"/>
  <c r="D9" i="15"/>
  <c r="D10" i="15"/>
  <c r="D11" i="15"/>
  <c r="D12" i="15"/>
  <c r="D13" i="15"/>
  <c r="E13" i="15" s="1"/>
  <c r="D14" i="15"/>
  <c r="D15" i="15"/>
  <c r="D16" i="15"/>
  <c r="D17" i="15"/>
  <c r="D18" i="15"/>
  <c r="D19" i="15"/>
  <c r="D20" i="15"/>
  <c r="D21" i="15"/>
  <c r="D22" i="15"/>
  <c r="D23" i="15"/>
  <c r="D24" i="15"/>
  <c r="D25" i="15"/>
  <c r="D26" i="15"/>
  <c r="D27" i="15"/>
  <c r="D28" i="15"/>
  <c r="E28" i="15" s="1"/>
  <c r="D29" i="15"/>
  <c r="D30" i="15"/>
  <c r="D31" i="15"/>
  <c r="D32" i="15"/>
  <c r="D33" i="15"/>
  <c r="D34" i="15"/>
  <c r="D35" i="15"/>
  <c r="D36" i="15"/>
  <c r="D37" i="15"/>
  <c r="D38" i="15"/>
  <c r="D39" i="15"/>
  <c r="D40" i="15"/>
  <c r="L44" i="15"/>
  <c r="D5" i="16"/>
  <c r="C10" i="16"/>
  <c r="C44" i="16" s="1"/>
  <c r="D6" i="16"/>
  <c r="D7" i="16"/>
  <c r="D8" i="16"/>
  <c r="D9" i="16"/>
  <c r="D10" i="16"/>
  <c r="D11" i="16"/>
  <c r="D12" i="16"/>
  <c r="D13" i="16"/>
  <c r="D14" i="16"/>
  <c r="D15" i="16"/>
  <c r="D16" i="16"/>
  <c r="D17" i="16"/>
  <c r="D18" i="16"/>
  <c r="D19" i="16"/>
  <c r="D20" i="16"/>
  <c r="D21" i="16"/>
  <c r="D22" i="16"/>
  <c r="D23" i="16"/>
  <c r="D24" i="16"/>
  <c r="D25" i="16"/>
  <c r="D26" i="16"/>
  <c r="D27" i="16"/>
  <c r="D28" i="16"/>
  <c r="D29" i="16"/>
  <c r="D30" i="16"/>
  <c r="D31" i="16"/>
  <c r="D32" i="16"/>
  <c r="D33" i="16"/>
  <c r="D34" i="16"/>
  <c r="E34" i="16" s="1"/>
  <c r="D35" i="16"/>
  <c r="D36" i="16"/>
  <c r="D37" i="16"/>
  <c r="D38" i="16"/>
  <c r="D39" i="16"/>
  <c r="D40" i="16"/>
  <c r="L44" i="16"/>
  <c r="D5" i="17"/>
  <c r="E5" i="17" s="1"/>
  <c r="C11" i="17"/>
  <c r="C44" i="17" s="1"/>
  <c r="D6" i="17"/>
  <c r="D7" i="17"/>
  <c r="D8" i="17"/>
  <c r="D9" i="17"/>
  <c r="D10" i="17"/>
  <c r="D11" i="17"/>
  <c r="D12" i="17"/>
  <c r="D13" i="17"/>
  <c r="D14" i="17"/>
  <c r="D15" i="17"/>
  <c r="D16" i="17"/>
  <c r="E16" i="17" s="1"/>
  <c r="D17" i="17"/>
  <c r="D18" i="17"/>
  <c r="D19" i="17"/>
  <c r="D20" i="17"/>
  <c r="E20" i="17" s="1"/>
  <c r="D21" i="17"/>
  <c r="D22" i="17"/>
  <c r="D23" i="17"/>
  <c r="D24" i="17"/>
  <c r="D25" i="17"/>
  <c r="D26" i="17"/>
  <c r="D27" i="17"/>
  <c r="D28" i="17"/>
  <c r="D29" i="17"/>
  <c r="D30" i="17"/>
  <c r="D31" i="17"/>
  <c r="D32" i="17"/>
  <c r="E32" i="17" s="1"/>
  <c r="D33" i="17"/>
  <c r="D34" i="17"/>
  <c r="D35" i="17"/>
  <c r="D36" i="17"/>
  <c r="E36" i="17" s="1"/>
  <c r="D37" i="17"/>
  <c r="D38" i="17"/>
  <c r="E38" i="17" s="1"/>
  <c r="D39" i="17"/>
  <c r="D40" i="17"/>
  <c r="L44" i="17"/>
  <c r="D5" i="18"/>
  <c r="C12" i="18"/>
  <c r="C44" i="18" s="1"/>
  <c r="D6" i="18"/>
  <c r="D7" i="18"/>
  <c r="D8" i="18"/>
  <c r="D9" i="18"/>
  <c r="D10" i="18"/>
  <c r="E10" i="18" s="1"/>
  <c r="D11" i="18"/>
  <c r="D12" i="18"/>
  <c r="D13" i="18"/>
  <c r="D14" i="18"/>
  <c r="D15" i="18"/>
  <c r="D16" i="18"/>
  <c r="D17" i="18"/>
  <c r="D18" i="18"/>
  <c r="D19" i="18"/>
  <c r="D20" i="18"/>
  <c r="D21" i="18"/>
  <c r="D22" i="18"/>
  <c r="D23" i="18"/>
  <c r="D24" i="18"/>
  <c r="D25" i="18"/>
  <c r="D26" i="18"/>
  <c r="E26" i="18" s="1"/>
  <c r="D27" i="18"/>
  <c r="D28" i="18"/>
  <c r="D29" i="18"/>
  <c r="D30" i="18"/>
  <c r="D31" i="18"/>
  <c r="D32" i="18"/>
  <c r="D33" i="18"/>
  <c r="D34" i="18"/>
  <c r="D35" i="18"/>
  <c r="D36" i="18"/>
  <c r="D37" i="18"/>
  <c r="E37" i="18" s="1"/>
  <c r="D38" i="18"/>
  <c r="D39" i="18"/>
  <c r="D40" i="18"/>
  <c r="L44" i="18"/>
  <c r="D5" i="19"/>
  <c r="C13" i="19"/>
  <c r="D6" i="19"/>
  <c r="D7" i="19"/>
  <c r="D8" i="19"/>
  <c r="D9" i="19"/>
  <c r="D10" i="19"/>
  <c r="D11" i="19"/>
  <c r="D12" i="19"/>
  <c r="D13" i="19"/>
  <c r="D14" i="19"/>
  <c r="D15" i="19"/>
  <c r="D16" i="19"/>
  <c r="D17" i="19"/>
  <c r="D18" i="19"/>
  <c r="D19" i="19"/>
  <c r="D20" i="19"/>
  <c r="D21" i="19"/>
  <c r="D22" i="19"/>
  <c r="D23" i="19"/>
  <c r="D24" i="19"/>
  <c r="D25" i="19"/>
  <c r="D26" i="19"/>
  <c r="D27" i="19"/>
  <c r="D28" i="19"/>
  <c r="D29" i="19"/>
  <c r="D30" i="19"/>
  <c r="D31" i="19"/>
  <c r="D32" i="19"/>
  <c r="D33" i="19"/>
  <c r="D34" i="19"/>
  <c r="D35" i="19"/>
  <c r="D36" i="19"/>
  <c r="D37" i="19"/>
  <c r="D38" i="19"/>
  <c r="D39" i="19"/>
  <c r="D40" i="19"/>
  <c r="L44" i="19"/>
  <c r="D5" i="20"/>
  <c r="C14" i="20"/>
  <c r="D6" i="20"/>
  <c r="D7" i="20"/>
  <c r="D8" i="20"/>
  <c r="D9" i="20"/>
  <c r="E9" i="20" s="1"/>
  <c r="D10" i="20"/>
  <c r="D11" i="20"/>
  <c r="D12" i="20"/>
  <c r="D13" i="20"/>
  <c r="E13" i="20" s="1"/>
  <c r="D14" i="20"/>
  <c r="D15" i="20"/>
  <c r="D16" i="20"/>
  <c r="D17" i="20"/>
  <c r="D18" i="20"/>
  <c r="D19" i="20"/>
  <c r="D20" i="20"/>
  <c r="D21" i="20"/>
  <c r="E21" i="20" s="1"/>
  <c r="D22" i="20"/>
  <c r="D23" i="20"/>
  <c r="D24" i="20"/>
  <c r="D25" i="20"/>
  <c r="E25" i="20" s="1"/>
  <c r="D26" i="20"/>
  <c r="D27" i="20"/>
  <c r="D28" i="20"/>
  <c r="D29" i="20"/>
  <c r="E29" i="20" s="1"/>
  <c r="D30" i="20"/>
  <c r="D31" i="20"/>
  <c r="D32" i="20"/>
  <c r="D33" i="20"/>
  <c r="D34" i="20"/>
  <c r="D35" i="20"/>
  <c r="D36" i="20"/>
  <c r="D37" i="20"/>
  <c r="E37" i="20" s="1"/>
  <c r="D38" i="20"/>
  <c r="D39" i="20"/>
  <c r="D40" i="20"/>
  <c r="L44" i="20"/>
  <c r="D5" i="21"/>
  <c r="C15" i="21"/>
  <c r="C44" i="21" s="1"/>
  <c r="D6" i="21"/>
  <c r="D7" i="21"/>
  <c r="D8" i="21"/>
  <c r="D9" i="21"/>
  <c r="D10" i="21"/>
  <c r="D11" i="21"/>
  <c r="D12" i="21"/>
  <c r="D13" i="21"/>
  <c r="D14" i="21"/>
  <c r="D15" i="21"/>
  <c r="D16" i="21"/>
  <c r="D17" i="21"/>
  <c r="D18" i="21"/>
  <c r="D19" i="21"/>
  <c r="D20" i="21"/>
  <c r="D21" i="21"/>
  <c r="D22" i="21"/>
  <c r="D23" i="21"/>
  <c r="D24" i="21"/>
  <c r="D25" i="21"/>
  <c r="D26" i="21"/>
  <c r="D27" i="21"/>
  <c r="D28" i="21"/>
  <c r="D29" i="21"/>
  <c r="D30" i="21"/>
  <c r="D31" i="21"/>
  <c r="D32" i="21"/>
  <c r="D33" i="21"/>
  <c r="D34" i="21"/>
  <c r="D35" i="21"/>
  <c r="D36" i="21"/>
  <c r="D37" i="21"/>
  <c r="D38" i="21"/>
  <c r="D39" i="21"/>
  <c r="D40" i="21"/>
  <c r="L44" i="21"/>
  <c r="D5" i="22"/>
  <c r="C16" i="22"/>
  <c r="D6" i="22"/>
  <c r="D7" i="22"/>
  <c r="D8" i="22"/>
  <c r="D9" i="22"/>
  <c r="D10" i="22"/>
  <c r="D11" i="22"/>
  <c r="D12" i="22"/>
  <c r="D13" i="22"/>
  <c r="D14" i="22"/>
  <c r="D15" i="22"/>
  <c r="D16" i="22"/>
  <c r="D17" i="22"/>
  <c r="D18" i="22"/>
  <c r="D19" i="22"/>
  <c r="D20" i="22"/>
  <c r="D21" i="22"/>
  <c r="E21" i="22" s="1"/>
  <c r="D22" i="22"/>
  <c r="D23" i="22"/>
  <c r="D24" i="22"/>
  <c r="D25" i="22"/>
  <c r="D26" i="22"/>
  <c r="D27" i="22"/>
  <c r="D28" i="22"/>
  <c r="D29" i="22"/>
  <c r="D30" i="22"/>
  <c r="D31" i="22"/>
  <c r="D32" i="22"/>
  <c r="D33" i="22"/>
  <c r="D34" i="22"/>
  <c r="D35" i="22"/>
  <c r="D36" i="22"/>
  <c r="D37" i="22"/>
  <c r="E37" i="22" s="1"/>
  <c r="D38" i="22"/>
  <c r="D39" i="22"/>
  <c r="D40" i="22"/>
  <c r="L44" i="22"/>
  <c r="D5" i="23"/>
  <c r="C17" i="23"/>
  <c r="C44" i="23" s="1"/>
  <c r="D6" i="23"/>
  <c r="D7" i="23"/>
  <c r="D8" i="23"/>
  <c r="E8" i="23" s="1"/>
  <c r="D9" i="23"/>
  <c r="D10" i="23"/>
  <c r="D11" i="23"/>
  <c r="D12" i="23"/>
  <c r="D13" i="23"/>
  <c r="D14" i="23"/>
  <c r="D15" i="23"/>
  <c r="D16" i="23"/>
  <c r="D17" i="23"/>
  <c r="D18" i="23"/>
  <c r="D19" i="23"/>
  <c r="D20" i="23"/>
  <c r="D21" i="23"/>
  <c r="D22" i="23"/>
  <c r="D23" i="23"/>
  <c r="D24" i="23"/>
  <c r="D25" i="23"/>
  <c r="D26" i="23"/>
  <c r="D27" i="23"/>
  <c r="D28" i="23"/>
  <c r="D29" i="23"/>
  <c r="E29" i="23" s="1"/>
  <c r="D30" i="23"/>
  <c r="D31" i="23"/>
  <c r="D32" i="23"/>
  <c r="D33" i="23"/>
  <c r="D34" i="23"/>
  <c r="E34" i="23" s="1"/>
  <c r="D35" i="23"/>
  <c r="D36" i="23"/>
  <c r="D37" i="23"/>
  <c r="D38" i="23"/>
  <c r="D39" i="23"/>
  <c r="D40" i="23"/>
  <c r="L44" i="23"/>
  <c r="D5" i="24"/>
  <c r="C18" i="24"/>
  <c r="D6" i="24"/>
  <c r="D7" i="24"/>
  <c r="D8" i="24"/>
  <c r="D9" i="24"/>
  <c r="D10" i="24"/>
  <c r="D11" i="24"/>
  <c r="D12" i="24"/>
  <c r="D13" i="24"/>
  <c r="D14" i="24"/>
  <c r="D15" i="24"/>
  <c r="D16" i="24"/>
  <c r="D17" i="24"/>
  <c r="D18" i="24"/>
  <c r="D19" i="24"/>
  <c r="D20" i="24"/>
  <c r="D21" i="24"/>
  <c r="E21" i="24" s="1"/>
  <c r="D22" i="24"/>
  <c r="D23" i="24"/>
  <c r="D24" i="24"/>
  <c r="D25" i="24"/>
  <c r="D26" i="24"/>
  <c r="D27" i="24"/>
  <c r="D28" i="24"/>
  <c r="D29" i="24"/>
  <c r="D30" i="24"/>
  <c r="D31" i="24"/>
  <c r="D32" i="24"/>
  <c r="D33" i="24"/>
  <c r="D34" i="24"/>
  <c r="D35" i="24"/>
  <c r="D36" i="24"/>
  <c r="D37" i="24"/>
  <c r="E37" i="24" s="1"/>
  <c r="D38" i="24"/>
  <c r="D39" i="24"/>
  <c r="D40" i="24"/>
  <c r="L44" i="24"/>
  <c r="D5" i="25"/>
  <c r="C19" i="25"/>
  <c r="C44" i="25" s="1"/>
  <c r="D6" i="25"/>
  <c r="D7" i="25"/>
  <c r="D8" i="25"/>
  <c r="D9" i="25"/>
  <c r="D10" i="25"/>
  <c r="D11" i="25"/>
  <c r="D12" i="25"/>
  <c r="D13" i="25"/>
  <c r="D14" i="25"/>
  <c r="D15" i="25"/>
  <c r="D16" i="25"/>
  <c r="E16" i="25" s="1"/>
  <c r="D17" i="25"/>
  <c r="D18" i="25"/>
  <c r="D19" i="25"/>
  <c r="D20" i="25"/>
  <c r="D21" i="25"/>
  <c r="D22" i="25"/>
  <c r="D23" i="25"/>
  <c r="D24" i="25"/>
  <c r="D25" i="25"/>
  <c r="D26" i="25"/>
  <c r="D27" i="25"/>
  <c r="D28" i="25"/>
  <c r="D29" i="25"/>
  <c r="D30" i="25"/>
  <c r="D31" i="25"/>
  <c r="E31" i="25" s="1"/>
  <c r="D32" i="25"/>
  <c r="D33" i="25"/>
  <c r="D34" i="25"/>
  <c r="D35" i="25"/>
  <c r="D36" i="25"/>
  <c r="D37" i="25"/>
  <c r="D38" i="25"/>
  <c r="D39" i="25"/>
  <c r="D40" i="25"/>
  <c r="L44" i="25"/>
  <c r="D5" i="26"/>
  <c r="C20" i="26"/>
  <c r="C44" i="26" s="1"/>
  <c r="D6" i="26"/>
  <c r="D7" i="26"/>
  <c r="D8" i="26"/>
  <c r="D9" i="26"/>
  <c r="E9" i="26" s="1"/>
  <c r="D10" i="26"/>
  <c r="D11" i="26"/>
  <c r="D12" i="26"/>
  <c r="D13" i="26"/>
  <c r="D14" i="26"/>
  <c r="D15" i="26"/>
  <c r="D16" i="26"/>
  <c r="D17" i="26"/>
  <c r="D18" i="26"/>
  <c r="D19" i="26"/>
  <c r="D20" i="26"/>
  <c r="D21" i="26"/>
  <c r="D22" i="26"/>
  <c r="D23" i="26"/>
  <c r="D24" i="26"/>
  <c r="D25" i="26"/>
  <c r="E25" i="26" s="1"/>
  <c r="D26" i="26"/>
  <c r="D27" i="26"/>
  <c r="D28" i="26"/>
  <c r="D29" i="26"/>
  <c r="D30" i="26"/>
  <c r="D31" i="26"/>
  <c r="D32" i="26"/>
  <c r="D33" i="26"/>
  <c r="D34" i="26"/>
  <c r="D35" i="26"/>
  <c r="D36" i="26"/>
  <c r="D37" i="26"/>
  <c r="D38" i="26"/>
  <c r="D39" i="26"/>
  <c r="D40" i="26"/>
  <c r="L44" i="26"/>
  <c r="D5" i="27"/>
  <c r="C21" i="27"/>
  <c r="D6" i="27"/>
  <c r="D7" i="27"/>
  <c r="D8" i="27"/>
  <c r="D9" i="27"/>
  <c r="D10" i="27"/>
  <c r="D11" i="27"/>
  <c r="D12" i="27"/>
  <c r="D13" i="27"/>
  <c r="D14" i="27"/>
  <c r="D15" i="27"/>
  <c r="D16" i="27"/>
  <c r="D17" i="27"/>
  <c r="D18" i="27"/>
  <c r="D19" i="27"/>
  <c r="D20" i="27"/>
  <c r="D21" i="27"/>
  <c r="D22" i="27"/>
  <c r="D23" i="27"/>
  <c r="D24" i="27"/>
  <c r="D25" i="27"/>
  <c r="D26" i="27"/>
  <c r="D27" i="27"/>
  <c r="D28" i="27"/>
  <c r="D29" i="27"/>
  <c r="D30" i="27"/>
  <c r="D31" i="27"/>
  <c r="D32" i="27"/>
  <c r="D33" i="27"/>
  <c r="D34" i="27"/>
  <c r="D35" i="27"/>
  <c r="D36" i="27"/>
  <c r="D37" i="27"/>
  <c r="D38" i="27"/>
  <c r="D39" i="27"/>
  <c r="D40" i="27"/>
  <c r="L44" i="27"/>
  <c r="D5" i="28"/>
  <c r="C22" i="28"/>
  <c r="D6" i="28"/>
  <c r="D7" i="28"/>
  <c r="D8" i="28"/>
  <c r="D9" i="28"/>
  <c r="D10" i="28"/>
  <c r="D11" i="28"/>
  <c r="D12" i="28"/>
  <c r="D13" i="28"/>
  <c r="D14" i="28"/>
  <c r="D15" i="28"/>
  <c r="D16" i="28"/>
  <c r="D17" i="28"/>
  <c r="D18" i="28"/>
  <c r="D19" i="28"/>
  <c r="D20" i="28"/>
  <c r="D21" i="28"/>
  <c r="D22" i="28"/>
  <c r="D23" i="28"/>
  <c r="D24" i="28"/>
  <c r="E24" i="28" s="1"/>
  <c r="D25" i="28"/>
  <c r="D26" i="28"/>
  <c r="D27" i="28"/>
  <c r="D28" i="28"/>
  <c r="D29" i="28"/>
  <c r="D30" i="28"/>
  <c r="D31" i="28"/>
  <c r="D32" i="28"/>
  <c r="D33" i="28"/>
  <c r="D34" i="28"/>
  <c r="D35" i="28"/>
  <c r="D36" i="28"/>
  <c r="D37" i="28"/>
  <c r="D38" i="28"/>
  <c r="D39" i="28"/>
  <c r="D40" i="28"/>
  <c r="E40" i="28" s="1"/>
  <c r="L44" i="28"/>
  <c r="D5" i="29"/>
  <c r="C23" i="29"/>
  <c r="C44" i="29" s="1"/>
  <c r="D6" i="29"/>
  <c r="D7" i="29"/>
  <c r="D8" i="29"/>
  <c r="D9" i="29"/>
  <c r="D10" i="29"/>
  <c r="D11" i="29"/>
  <c r="D12" i="29"/>
  <c r="D13" i="29"/>
  <c r="D14" i="29"/>
  <c r="D15" i="29"/>
  <c r="D16" i="29"/>
  <c r="D17" i="29"/>
  <c r="D18" i="29"/>
  <c r="D19" i="29"/>
  <c r="D20" i="29"/>
  <c r="D21" i="29"/>
  <c r="D22" i="29"/>
  <c r="D23" i="29"/>
  <c r="D24" i="29"/>
  <c r="D25" i="29"/>
  <c r="D26" i="29"/>
  <c r="D27" i="29"/>
  <c r="D28" i="29"/>
  <c r="D29" i="29"/>
  <c r="D30" i="29"/>
  <c r="D31" i="29"/>
  <c r="D32" i="29"/>
  <c r="D33" i="29"/>
  <c r="D34" i="29"/>
  <c r="D35" i="29"/>
  <c r="D36" i="29"/>
  <c r="D37" i="29"/>
  <c r="D38" i="29"/>
  <c r="D39" i="29"/>
  <c r="D40" i="29"/>
  <c r="L44" i="29"/>
  <c r="D5" i="31"/>
  <c r="C25" i="31"/>
  <c r="D6" i="31"/>
  <c r="D7" i="31"/>
  <c r="D8" i="31"/>
  <c r="D9" i="31"/>
  <c r="D10" i="31"/>
  <c r="D11" i="31"/>
  <c r="D12" i="31"/>
  <c r="D13" i="31"/>
  <c r="D14" i="31"/>
  <c r="D15" i="31"/>
  <c r="D16" i="31"/>
  <c r="D17" i="31"/>
  <c r="D18" i="31"/>
  <c r="D19" i="31"/>
  <c r="D20" i="31"/>
  <c r="D21" i="31"/>
  <c r="D22" i="31"/>
  <c r="D23" i="31"/>
  <c r="D24" i="31"/>
  <c r="D25" i="31"/>
  <c r="D26" i="31"/>
  <c r="D27" i="31"/>
  <c r="D28" i="31"/>
  <c r="D29" i="31"/>
  <c r="D30" i="31"/>
  <c r="D31" i="31"/>
  <c r="D32" i="31"/>
  <c r="D33" i="31"/>
  <c r="D34" i="31"/>
  <c r="D35" i="31"/>
  <c r="D36" i="31"/>
  <c r="D37" i="31"/>
  <c r="D38" i="31"/>
  <c r="D39" i="31"/>
  <c r="D40" i="31"/>
  <c r="L44" i="31"/>
  <c r="D5" i="30"/>
  <c r="C24" i="30"/>
  <c r="C44" i="30" s="1"/>
  <c r="D6" i="30"/>
  <c r="D7" i="30"/>
  <c r="D8" i="30"/>
  <c r="D9" i="30"/>
  <c r="D10" i="30"/>
  <c r="D11" i="30"/>
  <c r="D12" i="30"/>
  <c r="D13" i="30"/>
  <c r="E13" i="30" s="1"/>
  <c r="D14" i="30"/>
  <c r="D15" i="30"/>
  <c r="D16" i="30"/>
  <c r="D17" i="30"/>
  <c r="D18" i="30"/>
  <c r="E18" i="30" s="1"/>
  <c r="D19" i="30"/>
  <c r="D20" i="30"/>
  <c r="D21" i="30"/>
  <c r="D22" i="30"/>
  <c r="D23" i="30"/>
  <c r="D24" i="30"/>
  <c r="D25" i="30"/>
  <c r="D26" i="30"/>
  <c r="D27" i="30"/>
  <c r="D28" i="30"/>
  <c r="D29" i="30"/>
  <c r="D30" i="30"/>
  <c r="D31" i="30"/>
  <c r="D32" i="30"/>
  <c r="D33" i="30"/>
  <c r="D34" i="30"/>
  <c r="E34" i="30" s="1"/>
  <c r="D35" i="30"/>
  <c r="D36" i="30"/>
  <c r="D37" i="30"/>
  <c r="D38" i="30"/>
  <c r="D39" i="30"/>
  <c r="E39" i="30" s="1"/>
  <c r="D40" i="30"/>
  <c r="L44" i="30"/>
  <c r="D5" i="32"/>
  <c r="C26" i="32"/>
  <c r="C44" i="32" s="1"/>
  <c r="D6" i="32"/>
  <c r="D7" i="32"/>
  <c r="D8" i="32"/>
  <c r="D9" i="32"/>
  <c r="D10" i="32"/>
  <c r="D11" i="32"/>
  <c r="D12" i="32"/>
  <c r="D13" i="32"/>
  <c r="D14" i="32"/>
  <c r="D15" i="32"/>
  <c r="D16" i="32"/>
  <c r="D17" i="32"/>
  <c r="D18" i="32"/>
  <c r="D19" i="32"/>
  <c r="D20" i="32"/>
  <c r="D21" i="32"/>
  <c r="D22" i="32"/>
  <c r="D23" i="32"/>
  <c r="D24" i="32"/>
  <c r="D25" i="32"/>
  <c r="D26" i="32"/>
  <c r="D27" i="32"/>
  <c r="D28" i="32"/>
  <c r="D29" i="32"/>
  <c r="D30" i="32"/>
  <c r="D31" i="32"/>
  <c r="D32" i="32"/>
  <c r="D33" i="32"/>
  <c r="D34" i="32"/>
  <c r="D35" i="32"/>
  <c r="D36" i="32"/>
  <c r="D37" i="32"/>
  <c r="D38" i="32"/>
  <c r="D39" i="32"/>
  <c r="D40" i="32"/>
  <c r="L44" i="32"/>
  <c r="D5" i="33"/>
  <c r="C27" i="33"/>
  <c r="C44" i="33" s="1"/>
  <c r="D6" i="33"/>
  <c r="D7" i="33"/>
  <c r="D8" i="33"/>
  <c r="D9" i="33"/>
  <c r="D10" i="33"/>
  <c r="D11" i="33"/>
  <c r="D12" i="33"/>
  <c r="D13" i="33"/>
  <c r="D14" i="33"/>
  <c r="D15" i="33"/>
  <c r="D16" i="33"/>
  <c r="D17" i="33"/>
  <c r="D18" i="33"/>
  <c r="D19" i="33"/>
  <c r="D20" i="33"/>
  <c r="D21" i="33"/>
  <c r="D22" i="33"/>
  <c r="D23" i="33"/>
  <c r="D24" i="33"/>
  <c r="D25" i="33"/>
  <c r="D26" i="33"/>
  <c r="D27" i="33"/>
  <c r="D28" i="33"/>
  <c r="D29" i="33"/>
  <c r="D30" i="33"/>
  <c r="D31" i="33"/>
  <c r="D32" i="33"/>
  <c r="E32" i="33" s="1"/>
  <c r="D33" i="33"/>
  <c r="D34" i="33"/>
  <c r="D35" i="33"/>
  <c r="D36" i="33"/>
  <c r="D37" i="33"/>
  <c r="D38" i="33"/>
  <c r="D39" i="33"/>
  <c r="D40" i="33"/>
  <c r="L44" i="33"/>
  <c r="D5" i="34"/>
  <c r="C28" i="34"/>
  <c r="D6" i="34"/>
  <c r="D7" i="34"/>
  <c r="D8" i="34"/>
  <c r="D9" i="34"/>
  <c r="D10" i="34"/>
  <c r="D11" i="34"/>
  <c r="D12" i="34"/>
  <c r="D13" i="34"/>
  <c r="D14" i="34"/>
  <c r="D15" i="34"/>
  <c r="D16" i="34"/>
  <c r="D17" i="34"/>
  <c r="D18" i="34"/>
  <c r="D19" i="34"/>
  <c r="D20" i="34"/>
  <c r="D21" i="34"/>
  <c r="D22" i="34"/>
  <c r="D23" i="34"/>
  <c r="D24" i="34"/>
  <c r="D25" i="34"/>
  <c r="D26" i="34"/>
  <c r="D27" i="34"/>
  <c r="D28" i="34"/>
  <c r="D29" i="34"/>
  <c r="D30" i="34"/>
  <c r="D31" i="34"/>
  <c r="D32" i="34"/>
  <c r="D33" i="34"/>
  <c r="D34" i="34"/>
  <c r="D35" i="34"/>
  <c r="D36" i="34"/>
  <c r="D37" i="34"/>
  <c r="D38" i="34"/>
  <c r="D39" i="34"/>
  <c r="D40" i="34"/>
  <c r="L44" i="34"/>
  <c r="D5" i="35"/>
  <c r="C29" i="35"/>
  <c r="C44" i="35" s="1"/>
  <c r="D6" i="35"/>
  <c r="D7" i="35"/>
  <c r="D8" i="35"/>
  <c r="D9" i="35"/>
  <c r="D10" i="35"/>
  <c r="D11" i="35"/>
  <c r="D12" i="35"/>
  <c r="D13" i="35"/>
  <c r="D14" i="35"/>
  <c r="D15" i="35"/>
  <c r="D16" i="35"/>
  <c r="D17" i="35"/>
  <c r="D18" i="35"/>
  <c r="D19" i="35"/>
  <c r="D20" i="35"/>
  <c r="D21" i="35"/>
  <c r="D22" i="35"/>
  <c r="D23" i="35"/>
  <c r="D24" i="35"/>
  <c r="D25" i="35"/>
  <c r="D26" i="35"/>
  <c r="D27" i="35"/>
  <c r="D28" i="35"/>
  <c r="D29" i="35"/>
  <c r="D30" i="35"/>
  <c r="D31" i="35"/>
  <c r="D32" i="35"/>
  <c r="D33" i="35"/>
  <c r="D34" i="35"/>
  <c r="D35" i="35"/>
  <c r="D36" i="35"/>
  <c r="D37" i="35"/>
  <c r="D38" i="35"/>
  <c r="D39" i="35"/>
  <c r="D40" i="35"/>
  <c r="L44" i="35"/>
  <c r="D5" i="36"/>
  <c r="E5" i="36" s="1"/>
  <c r="C30" i="36"/>
  <c r="C44" i="36" s="1"/>
  <c r="D6" i="36"/>
  <c r="D7" i="36"/>
  <c r="D8" i="36"/>
  <c r="D9" i="36"/>
  <c r="D10" i="36"/>
  <c r="D11" i="36"/>
  <c r="D12" i="36"/>
  <c r="D13" i="36"/>
  <c r="E13" i="36" s="1"/>
  <c r="D14" i="36"/>
  <c r="D15" i="36"/>
  <c r="D16" i="36"/>
  <c r="D17" i="36"/>
  <c r="D18" i="36"/>
  <c r="D19" i="36"/>
  <c r="D20" i="36"/>
  <c r="E20" i="36" s="1"/>
  <c r="D21" i="36"/>
  <c r="D22" i="36"/>
  <c r="D23" i="36"/>
  <c r="D24" i="36"/>
  <c r="D25" i="36"/>
  <c r="D26" i="36"/>
  <c r="D27" i="36"/>
  <c r="D28" i="36"/>
  <c r="D29" i="36"/>
  <c r="D30" i="36"/>
  <c r="D31" i="36"/>
  <c r="D32" i="36"/>
  <c r="D33" i="36"/>
  <c r="D34" i="36"/>
  <c r="D35" i="36"/>
  <c r="D36" i="36"/>
  <c r="D37" i="36"/>
  <c r="D38" i="36"/>
  <c r="D39" i="36"/>
  <c r="D40" i="36"/>
  <c r="L44" i="36"/>
  <c r="D5" i="37"/>
  <c r="C31" i="37"/>
  <c r="C44" i="37" s="1"/>
  <c r="D6" i="37"/>
  <c r="D7" i="37"/>
  <c r="D8" i="37"/>
  <c r="D9" i="37"/>
  <c r="D10" i="37"/>
  <c r="D11" i="37"/>
  <c r="D12" i="37"/>
  <c r="D13" i="37"/>
  <c r="D14" i="37"/>
  <c r="D15" i="37"/>
  <c r="D16" i="37"/>
  <c r="D17" i="37"/>
  <c r="D18" i="37"/>
  <c r="D19" i="37"/>
  <c r="D20" i="37"/>
  <c r="D21" i="37"/>
  <c r="D22" i="37"/>
  <c r="D23" i="37"/>
  <c r="D24" i="37"/>
  <c r="D25" i="37"/>
  <c r="D26" i="37"/>
  <c r="D27" i="37"/>
  <c r="D28" i="37"/>
  <c r="D29" i="37"/>
  <c r="D30" i="37"/>
  <c r="D31" i="37"/>
  <c r="D32" i="37"/>
  <c r="D33" i="37"/>
  <c r="L44" i="37"/>
  <c r="D5" i="38"/>
  <c r="C32" i="38"/>
  <c r="C44" i="38" s="1"/>
  <c r="D6" i="38"/>
  <c r="D7" i="38"/>
  <c r="D8" i="38"/>
  <c r="D9" i="38"/>
  <c r="D10" i="38"/>
  <c r="D11" i="38"/>
  <c r="D12" i="38"/>
  <c r="D13" i="38"/>
  <c r="D14" i="38"/>
  <c r="D15" i="38"/>
  <c r="E15" i="38" s="1"/>
  <c r="D16" i="38"/>
  <c r="D17" i="38"/>
  <c r="D18" i="38"/>
  <c r="D19" i="38"/>
  <c r="D20" i="38"/>
  <c r="D21" i="38"/>
  <c r="D22" i="38"/>
  <c r="D23" i="38"/>
  <c r="D24" i="38"/>
  <c r="D25" i="38"/>
  <c r="D26" i="38"/>
  <c r="D27" i="38"/>
  <c r="D28" i="38"/>
  <c r="D29" i="38"/>
  <c r="D30" i="38"/>
  <c r="D31" i="38"/>
  <c r="E31" i="38" s="1"/>
  <c r="D32" i="38"/>
  <c r="D33" i="38"/>
  <c r="D34" i="38"/>
  <c r="D35" i="38"/>
  <c r="D36" i="38"/>
  <c r="D37" i="38"/>
  <c r="D38" i="38"/>
  <c r="D39" i="38"/>
  <c r="D40" i="38"/>
  <c r="L44" i="38"/>
  <c r="D5" i="39"/>
  <c r="C33" i="39"/>
  <c r="C44" i="39" s="1"/>
  <c r="D6" i="39"/>
  <c r="D7" i="39"/>
  <c r="D8" i="39"/>
  <c r="D9" i="39"/>
  <c r="D10" i="39"/>
  <c r="D11" i="39"/>
  <c r="D12" i="39"/>
  <c r="D13" i="39"/>
  <c r="D14" i="39"/>
  <c r="D15" i="39"/>
  <c r="D16" i="39"/>
  <c r="D17" i="39"/>
  <c r="D18" i="39"/>
  <c r="D19" i="39"/>
  <c r="D20" i="39"/>
  <c r="D21" i="39"/>
  <c r="D22" i="39"/>
  <c r="D23" i="39"/>
  <c r="D24" i="39"/>
  <c r="D25" i="39"/>
  <c r="D26" i="39"/>
  <c r="D27" i="39"/>
  <c r="D28" i="39"/>
  <c r="D29" i="39"/>
  <c r="D30" i="39"/>
  <c r="D31" i="39"/>
  <c r="D32" i="39"/>
  <c r="D33" i="39"/>
  <c r="D34" i="39"/>
  <c r="D35" i="39"/>
  <c r="D36" i="39"/>
  <c r="D37" i="39"/>
  <c r="D38" i="39"/>
  <c r="D39" i="39"/>
  <c r="D40" i="39"/>
  <c r="L44" i="39"/>
  <c r="D5" i="40"/>
  <c r="C34" i="40"/>
  <c r="C44" i="40" s="1"/>
  <c r="D6" i="40"/>
  <c r="D7" i="40"/>
  <c r="D8" i="40"/>
  <c r="D9" i="40"/>
  <c r="D10" i="40"/>
  <c r="D11" i="40"/>
  <c r="D12" i="40"/>
  <c r="D13" i="40"/>
  <c r="D14" i="40"/>
  <c r="D15" i="40"/>
  <c r="D16" i="40"/>
  <c r="D17" i="40"/>
  <c r="D18" i="40"/>
  <c r="D19" i="40"/>
  <c r="D20" i="40"/>
  <c r="D21" i="40"/>
  <c r="E21" i="40" s="1"/>
  <c r="D22" i="40"/>
  <c r="D23" i="40"/>
  <c r="D24" i="40"/>
  <c r="D25" i="40"/>
  <c r="D26" i="40"/>
  <c r="E26" i="40" s="1"/>
  <c r="D27" i="40"/>
  <c r="D28" i="40"/>
  <c r="D29" i="40"/>
  <c r="D30" i="40"/>
  <c r="D31" i="40"/>
  <c r="D32" i="40"/>
  <c r="D33" i="40"/>
  <c r="D34" i="40"/>
  <c r="D35" i="40"/>
  <c r="D36" i="40"/>
  <c r="D37" i="40"/>
  <c r="E37" i="40" s="1"/>
  <c r="D38" i="40"/>
  <c r="D39" i="40"/>
  <c r="D40" i="40"/>
  <c r="L44" i="40"/>
  <c r="D5" i="41"/>
  <c r="C35" i="41"/>
  <c r="C44" i="41" s="1"/>
  <c r="D6" i="41"/>
  <c r="D7" i="41"/>
  <c r="D8" i="41"/>
  <c r="D9" i="41"/>
  <c r="D10" i="41"/>
  <c r="D11" i="41"/>
  <c r="D12" i="41"/>
  <c r="E12" i="41" s="1"/>
  <c r="D13" i="41"/>
  <c r="D14" i="41"/>
  <c r="D15" i="41"/>
  <c r="D16" i="41"/>
  <c r="D17" i="41"/>
  <c r="D18" i="41"/>
  <c r="D19" i="41"/>
  <c r="D20" i="41"/>
  <c r="D21" i="41"/>
  <c r="D22" i="41"/>
  <c r="D23" i="41"/>
  <c r="D24" i="41"/>
  <c r="D25" i="41"/>
  <c r="D26" i="41"/>
  <c r="D27" i="41"/>
  <c r="D28" i="41"/>
  <c r="D29" i="41"/>
  <c r="D30" i="41"/>
  <c r="D31" i="41"/>
  <c r="D32" i="41"/>
  <c r="D33" i="41"/>
  <c r="D34" i="41"/>
  <c r="D35" i="41"/>
  <c r="D36" i="41"/>
  <c r="D37" i="41"/>
  <c r="D38" i="41"/>
  <c r="D39" i="41"/>
  <c r="D40" i="41"/>
  <c r="L44" i="41"/>
  <c r="D5" i="42"/>
  <c r="C36" i="42"/>
  <c r="D6" i="42"/>
  <c r="D7" i="42"/>
  <c r="D8" i="42"/>
  <c r="D9" i="42"/>
  <c r="D10" i="42"/>
  <c r="D11" i="42"/>
  <c r="D12" i="42"/>
  <c r="D13" i="42"/>
  <c r="D14" i="42"/>
  <c r="D15" i="42"/>
  <c r="D16" i="42"/>
  <c r="D17" i="42"/>
  <c r="D18" i="42"/>
  <c r="D19" i="42"/>
  <c r="D20" i="42"/>
  <c r="D21" i="42"/>
  <c r="E21" i="42" s="1"/>
  <c r="D22" i="42"/>
  <c r="D23" i="42"/>
  <c r="D24" i="42"/>
  <c r="D25" i="42"/>
  <c r="D26" i="42"/>
  <c r="D27" i="42"/>
  <c r="D28" i="42"/>
  <c r="D29" i="42"/>
  <c r="D30" i="42"/>
  <c r="D31" i="42"/>
  <c r="D32" i="42"/>
  <c r="D33" i="42"/>
  <c r="D34" i="42"/>
  <c r="D35" i="42"/>
  <c r="D36" i="42"/>
  <c r="D37" i="42"/>
  <c r="E37" i="42" s="1"/>
  <c r="D38" i="42"/>
  <c r="D39" i="42"/>
  <c r="D40" i="42"/>
  <c r="L44" i="42"/>
  <c r="D5" i="44"/>
  <c r="C37" i="44"/>
  <c r="C44" i="44" s="1"/>
  <c r="D6" i="44"/>
  <c r="D7" i="44"/>
  <c r="D8" i="44"/>
  <c r="D9" i="44"/>
  <c r="D10" i="44"/>
  <c r="D11" i="44"/>
  <c r="D12" i="44"/>
  <c r="E12" i="44" s="1"/>
  <c r="D13" i="44"/>
  <c r="E13" i="44" s="1"/>
  <c r="D14" i="44"/>
  <c r="D15" i="44"/>
  <c r="E15" i="44" s="1"/>
  <c r="D16" i="44"/>
  <c r="D17" i="44"/>
  <c r="E17" i="44" s="1"/>
  <c r="D18" i="44"/>
  <c r="D19" i="44"/>
  <c r="D20" i="44"/>
  <c r="D21" i="44"/>
  <c r="D22" i="44"/>
  <c r="D23" i="44"/>
  <c r="V23" i="44"/>
  <c r="D24" i="44"/>
  <c r="D25" i="44"/>
  <c r="D26" i="44"/>
  <c r="D27" i="44"/>
  <c r="D28" i="44"/>
  <c r="D29" i="44"/>
  <c r="D30" i="44"/>
  <c r="D31" i="44"/>
  <c r="D32" i="44"/>
  <c r="E32" i="44" s="1"/>
  <c r="D33" i="44"/>
  <c r="D34" i="44"/>
  <c r="D35" i="44"/>
  <c r="D36" i="44"/>
  <c r="D37" i="44"/>
  <c r="D38" i="44"/>
  <c r="D39" i="44"/>
  <c r="D40" i="44"/>
  <c r="L44" i="44"/>
  <c r="D5" i="43"/>
  <c r="C38" i="43"/>
  <c r="C44" i="43" s="1"/>
  <c r="D6" i="43"/>
  <c r="D7" i="43"/>
  <c r="D8" i="43"/>
  <c r="D9" i="43"/>
  <c r="D10" i="43"/>
  <c r="D11" i="43"/>
  <c r="D12" i="43"/>
  <c r="D13" i="43"/>
  <c r="D14" i="43"/>
  <c r="D15" i="43"/>
  <c r="D16" i="43"/>
  <c r="D17" i="43"/>
  <c r="D18" i="43"/>
  <c r="D19" i="43"/>
  <c r="D20" i="43"/>
  <c r="D21" i="43"/>
  <c r="D22" i="43"/>
  <c r="D23" i="43"/>
  <c r="D24" i="43"/>
  <c r="D25" i="43"/>
  <c r="D26" i="43"/>
  <c r="D27" i="43"/>
  <c r="D28" i="43"/>
  <c r="D29" i="43"/>
  <c r="D30" i="43"/>
  <c r="D31" i="43"/>
  <c r="D32" i="43"/>
  <c r="D33" i="43"/>
  <c r="D34" i="43"/>
  <c r="D35" i="43"/>
  <c r="D36" i="43"/>
  <c r="D37" i="43"/>
  <c r="D38" i="43"/>
  <c r="D39" i="43"/>
  <c r="D40" i="43"/>
  <c r="D44" i="43"/>
  <c r="L44" i="43"/>
  <c r="O28" i="4"/>
  <c r="P28" i="4" s="1"/>
  <c r="C28" i="4" s="1"/>
  <c r="O8" i="4"/>
  <c r="P8" i="4" s="1"/>
  <c r="C8" i="4" s="1"/>
  <c r="O30" i="4"/>
  <c r="P30" i="4" s="1"/>
  <c r="C30" i="4" s="1"/>
  <c r="O14" i="4"/>
  <c r="P14" i="4" s="1"/>
  <c r="C14" i="4" s="1"/>
  <c r="F11" i="33" s="1"/>
  <c r="O15" i="4"/>
  <c r="P15" i="4" s="1"/>
  <c r="C15" i="4" s="1"/>
  <c r="F12" i="14" s="1"/>
  <c r="X34" i="15"/>
  <c r="X34" i="32"/>
  <c r="V26" i="51"/>
  <c r="V26" i="18"/>
  <c r="V26" i="22"/>
  <c r="V26" i="30"/>
  <c r="V26" i="37"/>
  <c r="V26" i="43"/>
  <c r="V26" i="17"/>
  <c r="V26" i="27"/>
  <c r="V26" i="31"/>
  <c r="V26" i="40"/>
  <c r="X34" i="49"/>
  <c r="V23" i="49"/>
  <c r="E6" i="44"/>
  <c r="E26" i="34"/>
  <c r="E31" i="34"/>
  <c r="E18" i="28"/>
  <c r="E6" i="26"/>
  <c r="E33" i="26"/>
  <c r="E37" i="26"/>
  <c r="E34" i="26"/>
  <c r="E18" i="26"/>
  <c r="E10" i="26"/>
  <c r="E17" i="26"/>
  <c r="E22" i="26"/>
  <c r="E19" i="25"/>
  <c r="E6" i="25"/>
  <c r="E35" i="25"/>
  <c r="E39" i="25"/>
  <c r="E40" i="25"/>
  <c r="E36" i="25"/>
  <c r="E14" i="25"/>
  <c r="E38" i="25"/>
  <c r="E8" i="25"/>
  <c r="E17" i="23"/>
  <c r="E16" i="23"/>
  <c r="E13" i="23"/>
  <c r="E22" i="23"/>
  <c r="E6" i="23"/>
  <c r="E33" i="23"/>
  <c r="E9" i="23"/>
  <c r="E17" i="19"/>
  <c r="E40" i="18"/>
  <c r="E29" i="18"/>
  <c r="E13" i="18"/>
  <c r="E27" i="18"/>
  <c r="E31" i="18"/>
  <c r="E36" i="18"/>
  <c r="E20" i="18"/>
  <c r="E27" i="17"/>
  <c r="E39" i="17"/>
  <c r="E7" i="17"/>
  <c r="E13" i="16"/>
  <c r="E8" i="16"/>
  <c r="E21" i="16"/>
  <c r="E39" i="15"/>
  <c r="E10" i="15"/>
  <c r="E5" i="15"/>
  <c r="E35" i="15"/>
  <c r="E6" i="15"/>
  <c r="E5" i="12"/>
  <c r="E7" i="12"/>
  <c r="E12" i="12"/>
  <c r="E16" i="12"/>
  <c r="E8" i="12"/>
  <c r="E29" i="12"/>
  <c r="E40" i="12"/>
  <c r="E14" i="12"/>
  <c r="E37" i="13"/>
  <c r="E33" i="13"/>
  <c r="E14" i="13"/>
  <c r="E24" i="13"/>
  <c r="E18" i="13"/>
  <c r="E9" i="13"/>
  <c r="E28" i="13"/>
  <c r="E17" i="13"/>
  <c r="E6" i="13"/>
  <c r="E29" i="8"/>
  <c r="E28" i="8"/>
  <c r="E16" i="8"/>
  <c r="E31" i="8"/>
  <c r="E20" i="8"/>
  <c r="E6" i="8"/>
  <c r="E40" i="8"/>
  <c r="E32" i="8"/>
  <c r="E30" i="8"/>
  <c r="E21" i="8"/>
  <c r="E15" i="8"/>
  <c r="E29" i="41"/>
  <c r="F25" i="29"/>
  <c r="P25" i="27"/>
  <c r="F25" i="19"/>
  <c r="E12" i="30"/>
  <c r="E20" i="30"/>
  <c r="E24" i="30"/>
  <c r="E33" i="30"/>
  <c r="E32" i="30"/>
  <c r="X34" i="8"/>
  <c r="X34" i="31"/>
  <c r="X34" i="44"/>
  <c r="X34" i="23"/>
  <c r="X34" i="38"/>
  <c r="F12" i="21"/>
  <c r="F12" i="30"/>
  <c r="F12" i="35"/>
  <c r="F12" i="41"/>
  <c r="F12" i="15"/>
  <c r="F12" i="25"/>
  <c r="F12" i="34"/>
  <c r="F12" i="39"/>
  <c r="P12" i="42"/>
  <c r="F12" i="18"/>
  <c r="P12" i="21"/>
  <c r="P12" i="31"/>
  <c r="P12" i="37"/>
  <c r="F12" i="44"/>
  <c r="E40" i="40"/>
  <c r="E28" i="40"/>
  <c r="E16" i="40"/>
  <c r="E23" i="40"/>
  <c r="E11" i="40"/>
  <c r="E8" i="22"/>
  <c r="E19" i="22"/>
  <c r="X12" i="8"/>
  <c r="X12" i="15"/>
  <c r="X12" i="19"/>
  <c r="X12" i="34"/>
  <c r="X12" i="33"/>
  <c r="E35" i="44"/>
  <c r="E8" i="44"/>
  <c r="E14" i="44"/>
  <c r="E16" i="44"/>
  <c r="E18" i="44"/>
  <c r="E21" i="44"/>
  <c r="E22" i="44"/>
  <c r="E24" i="44"/>
  <c r="E25" i="44"/>
  <c r="E28" i="44"/>
  <c r="E31" i="44"/>
  <c r="E36" i="44"/>
  <c r="E40" i="44"/>
  <c r="E33" i="44"/>
  <c r="E18" i="34"/>
  <c r="E14" i="34"/>
  <c r="E12" i="33"/>
  <c r="G12" i="33" s="1"/>
  <c r="E15" i="33"/>
  <c r="E16" i="33"/>
  <c r="E21" i="33"/>
  <c r="E25" i="33"/>
  <c r="E30" i="33"/>
  <c r="E33" i="33"/>
  <c r="E18" i="24"/>
  <c r="E31" i="16"/>
  <c r="E28" i="16"/>
  <c r="E39" i="16"/>
  <c r="E33" i="16"/>
  <c r="E35" i="16"/>
  <c r="E32" i="16"/>
  <c r="E40" i="16"/>
  <c r="E37" i="16"/>
  <c r="E24" i="16"/>
  <c r="E20" i="16"/>
  <c r="E16" i="16"/>
  <c r="E23" i="16"/>
  <c r="E19" i="16"/>
  <c r="E15" i="16"/>
  <c r="E28" i="29"/>
  <c r="E30" i="36"/>
  <c r="E31" i="36"/>
  <c r="V23" i="31"/>
  <c r="E38" i="15"/>
  <c r="V24" i="14"/>
  <c r="E26" i="23"/>
  <c r="E26" i="15"/>
  <c r="E30" i="15"/>
  <c r="E12" i="15"/>
  <c r="G12" i="15" s="1"/>
  <c r="E15" i="15"/>
  <c r="E18" i="15"/>
  <c r="E19" i="15"/>
  <c r="E23" i="15"/>
  <c r="E25" i="15"/>
  <c r="E27" i="15"/>
  <c r="E34" i="15"/>
  <c r="E31" i="15"/>
  <c r="E14" i="17"/>
  <c r="E15" i="17"/>
  <c r="E17" i="17"/>
  <c r="E18" i="17"/>
  <c r="E22" i="17"/>
  <c r="E23" i="17"/>
  <c r="L44" i="50"/>
  <c r="L44" i="12"/>
  <c r="E13" i="12"/>
  <c r="E22" i="12"/>
  <c r="X36" i="39"/>
  <c r="X36" i="49"/>
  <c r="X36" i="51"/>
  <c r="X32" i="8"/>
  <c r="X32" i="43"/>
  <c r="X32" i="37"/>
  <c r="X8" i="13"/>
  <c r="X8" i="21"/>
  <c r="X8" i="23"/>
  <c r="X8" i="37"/>
  <c r="X8" i="42"/>
  <c r="X8" i="17"/>
  <c r="X8" i="25"/>
  <c r="X8" i="44"/>
  <c r="X8" i="16"/>
  <c r="X8" i="33"/>
  <c r="X8" i="39"/>
  <c r="X8" i="49"/>
  <c r="X28" i="8"/>
  <c r="X28" i="15"/>
  <c r="X28" i="19"/>
  <c r="X28" i="26"/>
  <c r="X28" i="31"/>
  <c r="X28" i="34"/>
  <c r="X28" i="35"/>
  <c r="X28" i="39"/>
  <c r="X28" i="44"/>
  <c r="X28" i="12"/>
  <c r="X28" i="17"/>
  <c r="X28" i="22"/>
  <c r="X28" i="28"/>
  <c r="X28" i="32"/>
  <c r="X28" i="23"/>
  <c r="X28" i="37"/>
  <c r="X28" i="41"/>
  <c r="X28" i="18"/>
  <c r="X28" i="29"/>
  <c r="X28" i="24"/>
  <c r="X28" i="42"/>
  <c r="X28" i="50"/>
  <c r="X28" i="14"/>
  <c r="X28" i="25"/>
  <c r="X28" i="33"/>
  <c r="X28" i="38"/>
  <c r="X28" i="48"/>
  <c r="X28" i="52"/>
  <c r="X36" i="48"/>
  <c r="X36" i="12"/>
  <c r="X36" i="22"/>
  <c r="X36" i="50"/>
  <c r="X36" i="17"/>
  <c r="X36" i="26"/>
  <c r="X36" i="41"/>
  <c r="X36" i="21"/>
  <c r="X36" i="36"/>
  <c r="X36" i="20"/>
  <c r="X8" i="50"/>
  <c r="X32" i="30"/>
  <c r="X8" i="40"/>
  <c r="X8" i="24"/>
  <c r="X28" i="21"/>
  <c r="X28" i="16"/>
  <c r="X8" i="36"/>
  <c r="X8" i="18"/>
  <c r="X28" i="43"/>
  <c r="X28" i="30"/>
  <c r="X28" i="13"/>
  <c r="X7" i="37"/>
  <c r="V13" i="26"/>
  <c r="V13" i="27"/>
  <c r="X36" i="27"/>
  <c r="X36" i="29"/>
  <c r="X36" i="37"/>
  <c r="X36" i="40"/>
  <c r="X36" i="43"/>
  <c r="X36" i="25"/>
  <c r="X36" i="13"/>
  <c r="X36" i="30"/>
  <c r="V16" i="21"/>
  <c r="X28" i="49"/>
  <c r="X32" i="19"/>
  <c r="X8" i="41"/>
  <c r="X8" i="12"/>
  <c r="X28" i="40"/>
  <c r="X28" i="27"/>
  <c r="X12" i="14"/>
  <c r="X12" i="24"/>
  <c r="X12" i="21"/>
  <c r="X12" i="31"/>
  <c r="X12" i="40"/>
  <c r="X12" i="35"/>
  <c r="X12" i="18"/>
  <c r="X12" i="16"/>
  <c r="X12" i="23"/>
  <c r="X12" i="36"/>
  <c r="X12" i="29"/>
  <c r="X12" i="39"/>
  <c r="V27" i="31"/>
  <c r="V12" i="26"/>
  <c r="V12" i="36"/>
  <c r="V28" i="27"/>
  <c r="V23" i="29"/>
  <c r="V18" i="24"/>
  <c r="V18" i="29"/>
  <c r="E41" i="4"/>
  <c r="X38" i="14" s="1"/>
  <c r="D10" i="4"/>
  <c r="D11" i="4"/>
  <c r="V8" i="13" s="1"/>
  <c r="D13" i="4"/>
  <c r="V10" i="30" s="1"/>
  <c r="D14" i="4"/>
  <c r="E19" i="4"/>
  <c r="X16" i="48" s="1"/>
  <c r="E27" i="4"/>
  <c r="X24" i="34" s="1"/>
  <c r="D37" i="4"/>
  <c r="X36" i="14"/>
  <c r="X36" i="8"/>
  <c r="X36" i="44"/>
  <c r="X36" i="38"/>
  <c r="X36" i="28"/>
  <c r="X36" i="32"/>
  <c r="X36" i="19"/>
  <c r="X36" i="16"/>
  <c r="X36" i="18"/>
  <c r="X36" i="42"/>
  <c r="X36" i="24"/>
  <c r="X36" i="23"/>
  <c r="X36" i="15"/>
  <c r="X36" i="31"/>
  <c r="X36" i="35"/>
  <c r="X36" i="34"/>
  <c r="X36" i="33"/>
  <c r="X8" i="35"/>
  <c r="X8" i="30"/>
  <c r="X8" i="15"/>
  <c r="X28" i="20"/>
  <c r="X28" i="36"/>
  <c r="X28" i="51"/>
  <c r="X36" i="52"/>
  <c r="V32" i="31"/>
  <c r="V32" i="29"/>
  <c r="V32" i="8"/>
  <c r="V32" i="51"/>
  <c r="V32" i="39"/>
  <c r="V32" i="37"/>
  <c r="V24" i="23"/>
  <c r="V24" i="37"/>
  <c r="V24" i="39"/>
  <c r="V24" i="25"/>
  <c r="V24" i="34"/>
  <c r="V24" i="28"/>
  <c r="V24" i="51"/>
  <c r="V24" i="18"/>
  <c r="E21" i="18"/>
  <c r="E24" i="18"/>
  <c r="E28" i="18"/>
  <c r="E9" i="18"/>
  <c r="E39" i="18"/>
  <c r="E17" i="18"/>
  <c r="E19" i="18"/>
  <c r="E38" i="18"/>
  <c r="E16" i="18"/>
  <c r="E35" i="18"/>
  <c r="E30" i="14"/>
  <c r="E17" i="14"/>
  <c r="E43" i="4"/>
  <c r="X40" i="30" s="1"/>
  <c r="V39" i="35"/>
  <c r="V38" i="8"/>
  <c r="V38" i="49"/>
  <c r="V38" i="12"/>
  <c r="V38" i="21"/>
  <c r="V38" i="31"/>
  <c r="V38" i="38"/>
  <c r="V38" i="43"/>
  <c r="V38" i="19"/>
  <c r="V38" i="25"/>
  <c r="V38" i="33"/>
  <c r="V38" i="40"/>
  <c r="V38" i="50"/>
  <c r="V38" i="16"/>
  <c r="V38" i="28"/>
  <c r="V38" i="41"/>
  <c r="V38" i="14"/>
  <c r="V38" i="23"/>
  <c r="V38" i="36"/>
  <c r="V38" i="52"/>
  <c r="V38" i="24"/>
  <c r="V38" i="34"/>
  <c r="V38" i="44"/>
  <c r="V38" i="20"/>
  <c r="V38" i="29"/>
  <c r="V38" i="39"/>
  <c r="F25" i="38"/>
  <c r="P27" i="8"/>
  <c r="F27" i="8"/>
  <c r="E9" i="33"/>
  <c r="E25" i="4"/>
  <c r="X22" i="13" s="1"/>
  <c r="D25" i="4"/>
  <c r="V22" i="34" s="1"/>
  <c r="E38" i="34"/>
  <c r="E19" i="29"/>
  <c r="E39" i="28"/>
  <c r="E20" i="19"/>
  <c r="O35" i="4"/>
  <c r="P35" i="4" s="1"/>
  <c r="C35" i="4" s="1"/>
  <c r="F32" i="13" s="1"/>
  <c r="V28" i="18"/>
  <c r="V28" i="35"/>
  <c r="V28" i="30"/>
  <c r="V28" i="43"/>
  <c r="V23" i="24"/>
  <c r="V18" i="21"/>
  <c r="V18" i="25"/>
  <c r="V18" i="32"/>
  <c r="V18" i="37"/>
  <c r="V18" i="31"/>
  <c r="V18" i="35"/>
  <c r="V18" i="15"/>
  <c r="V18" i="30"/>
  <c r="V18" i="33"/>
  <c r="E40" i="38"/>
  <c r="E26" i="26"/>
  <c r="E9" i="17"/>
  <c r="E12" i="16"/>
  <c r="E6" i="36"/>
  <c r="E29" i="36"/>
  <c r="E20" i="25"/>
  <c r="E11" i="25"/>
  <c r="E8" i="15"/>
  <c r="E45" i="4"/>
  <c r="X42" i="30" s="1"/>
  <c r="E12" i="35"/>
  <c r="E24" i="35"/>
  <c r="E27" i="16"/>
  <c r="L44" i="49"/>
  <c r="V37" i="36"/>
  <c r="V37" i="14"/>
  <c r="V22" i="22"/>
  <c r="V22" i="24"/>
  <c r="V40" i="24"/>
  <c r="X40" i="12"/>
  <c r="X40" i="18"/>
  <c r="X40" i="19"/>
  <c r="X40" i="29"/>
  <c r="X40" i="51"/>
  <c r="X40" i="16"/>
  <c r="X40" i="24"/>
  <c r="X40" i="52"/>
  <c r="X40" i="20"/>
  <c r="X40" i="17"/>
  <c r="X40" i="48"/>
  <c r="X40" i="28"/>
  <c r="E22" i="42"/>
  <c r="E23" i="42"/>
  <c r="E38" i="42"/>
  <c r="E7" i="42"/>
  <c r="E8" i="42"/>
  <c r="E27" i="42"/>
  <c r="E42" i="42"/>
  <c r="E6" i="42"/>
  <c r="E10" i="42"/>
  <c r="E24" i="42"/>
  <c r="E11" i="42"/>
  <c r="E12" i="42"/>
  <c r="E43" i="42"/>
  <c r="E19" i="42"/>
  <c r="E5" i="42"/>
  <c r="E14" i="42"/>
  <c r="E15" i="42"/>
  <c r="E18" i="42"/>
  <c r="E17" i="42"/>
  <c r="E20" i="42"/>
  <c r="E28" i="42"/>
  <c r="E13" i="42"/>
  <c r="E30" i="41"/>
  <c r="E31" i="41"/>
  <c r="E21" i="41"/>
  <c r="E13" i="41"/>
  <c r="E43" i="41"/>
  <c r="E40" i="41"/>
  <c r="E22" i="41"/>
  <c r="E28" i="41"/>
  <c r="E6" i="41"/>
  <c r="E16" i="41"/>
  <c r="E33" i="41"/>
  <c r="E10" i="41"/>
  <c r="E37" i="41"/>
  <c r="E17" i="41"/>
  <c r="E20" i="41"/>
  <c r="E22" i="40"/>
  <c r="E7" i="40"/>
  <c r="E27" i="40"/>
  <c r="E39" i="40"/>
  <c r="E24" i="40"/>
  <c r="E36" i="40"/>
  <c r="E32" i="39"/>
  <c r="E43" i="38"/>
  <c r="E20" i="38"/>
  <c r="E42" i="38"/>
  <c r="E21" i="38"/>
  <c r="E25" i="38"/>
  <c r="E35" i="38"/>
  <c r="E24" i="38"/>
  <c r="E9" i="37"/>
  <c r="E31" i="37"/>
  <c r="E13" i="37"/>
  <c r="E43" i="37"/>
  <c r="E5" i="37"/>
  <c r="E24" i="37"/>
  <c r="E32" i="37"/>
  <c r="E12" i="37"/>
  <c r="E39" i="37"/>
  <c r="E8" i="37"/>
  <c r="E15" i="36"/>
  <c r="E35" i="36"/>
  <c r="E27" i="36"/>
  <c r="E23" i="36"/>
  <c r="E25" i="36"/>
  <c r="E17" i="36"/>
  <c r="E17" i="35"/>
  <c r="E16" i="35"/>
  <c r="E39" i="35"/>
  <c r="E33" i="35"/>
  <c r="E23" i="35"/>
  <c r="E31" i="35"/>
  <c r="E36" i="35"/>
  <c r="E41" i="35"/>
  <c r="E19" i="35"/>
  <c r="E21" i="35"/>
  <c r="E34" i="35"/>
  <c r="E37" i="35"/>
  <c r="E13" i="35"/>
  <c r="E8" i="35"/>
  <c r="E42" i="35"/>
  <c r="E9" i="35"/>
  <c r="E15" i="35"/>
  <c r="E29" i="35"/>
  <c r="E32" i="35"/>
  <c r="E28" i="35"/>
  <c r="E35" i="35"/>
  <c r="E5" i="35"/>
  <c r="E40" i="35"/>
  <c r="E25" i="35"/>
  <c r="E43" i="35"/>
  <c r="E42" i="34"/>
  <c r="E25" i="34"/>
  <c r="E39" i="34"/>
  <c r="E19" i="34"/>
  <c r="E23" i="34"/>
  <c r="E39" i="33"/>
  <c r="E24" i="33"/>
  <c r="E29" i="33"/>
  <c r="E8" i="33"/>
  <c r="E43" i="33"/>
  <c r="E7" i="33"/>
  <c r="E31" i="33"/>
  <c r="E23" i="33"/>
  <c r="E20" i="33"/>
  <c r="E17" i="33"/>
  <c r="E13" i="33"/>
  <c r="E11" i="33"/>
  <c r="E27" i="33"/>
  <c r="E43" i="32"/>
  <c r="E23" i="32"/>
  <c r="E31" i="32"/>
  <c r="E37" i="32"/>
  <c r="E29" i="32"/>
  <c r="E21" i="32"/>
  <c r="E27" i="32"/>
  <c r="E9" i="32"/>
  <c r="E32" i="32"/>
  <c r="E17" i="32"/>
  <c r="E11" i="32"/>
  <c r="E41" i="32"/>
  <c r="E28" i="32"/>
  <c r="E35" i="32"/>
  <c r="E39" i="32"/>
  <c r="E25" i="32"/>
  <c r="E7" i="32"/>
  <c r="E19" i="32"/>
  <c r="E33" i="32"/>
  <c r="E13" i="32"/>
  <c r="E34" i="32"/>
  <c r="E14" i="32"/>
  <c r="E15" i="32"/>
  <c r="E42" i="32"/>
  <c r="E38" i="31"/>
  <c r="E30" i="31"/>
  <c r="E11" i="31"/>
  <c r="E9" i="31"/>
  <c r="E33" i="31"/>
  <c r="E14" i="31"/>
  <c r="E34" i="31"/>
  <c r="E27" i="31"/>
  <c r="E35" i="31"/>
  <c r="E17" i="31"/>
  <c r="E6" i="31"/>
  <c r="E41" i="31"/>
  <c r="E26" i="31"/>
  <c r="E13" i="31"/>
  <c r="E7" i="31"/>
  <c r="E43" i="31"/>
  <c r="E23" i="31"/>
  <c r="E42" i="31"/>
  <c r="E15" i="31"/>
  <c r="E39" i="31"/>
  <c r="E31" i="31"/>
  <c r="E37" i="31"/>
  <c r="E29" i="31"/>
  <c r="E22" i="31"/>
  <c r="E19" i="31"/>
  <c r="E10" i="31"/>
  <c r="E41" i="30"/>
  <c r="E5" i="30"/>
  <c r="E40" i="30"/>
  <c r="E31" i="30"/>
  <c r="E23" i="30"/>
  <c r="E16" i="30"/>
  <c r="E27" i="30"/>
  <c r="E8" i="30"/>
  <c r="E6" i="30"/>
  <c r="E36" i="30"/>
  <c r="E19" i="30"/>
  <c r="E11" i="30"/>
  <c r="E28" i="30"/>
  <c r="E35" i="30"/>
  <c r="E37" i="30"/>
  <c r="E7" i="30"/>
  <c r="E25" i="30"/>
  <c r="E21" i="30"/>
  <c r="E15" i="30"/>
  <c r="E29" i="30"/>
  <c r="E43" i="29"/>
  <c r="E11" i="29"/>
  <c r="E8" i="29"/>
  <c r="E35" i="29"/>
  <c r="E40" i="29"/>
  <c r="E43" i="28"/>
  <c r="E9" i="28"/>
  <c r="E19" i="28"/>
  <c r="E30" i="28"/>
  <c r="E23" i="28"/>
  <c r="E10" i="28"/>
  <c r="E29" i="28"/>
  <c r="E14" i="28"/>
  <c r="E13" i="28"/>
  <c r="E27" i="28"/>
  <c r="E7" i="28"/>
  <c r="E37" i="28"/>
  <c r="E11" i="28"/>
  <c r="E41" i="28"/>
  <c r="E15" i="28"/>
  <c r="E34" i="28"/>
  <c r="E35" i="28"/>
  <c r="E21" i="28"/>
  <c r="E25" i="28"/>
  <c r="E22" i="28"/>
  <c r="E42" i="28"/>
  <c r="E27" i="27"/>
  <c r="E27" i="25"/>
  <c r="E5" i="25"/>
  <c r="E43" i="25"/>
  <c r="E43" i="24"/>
  <c r="E24" i="24"/>
  <c r="E31" i="24"/>
  <c r="E15" i="24"/>
  <c r="E23" i="24"/>
  <c r="E14" i="24"/>
  <c r="E35" i="24"/>
  <c r="E28" i="24"/>
  <c r="E27" i="24"/>
  <c r="E16" i="24"/>
  <c r="E38" i="24"/>
  <c r="E26" i="24"/>
  <c r="E10" i="24"/>
  <c r="E41" i="24"/>
  <c r="E7" i="24"/>
  <c r="E40" i="24"/>
  <c r="E39" i="24"/>
  <c r="E12" i="24"/>
  <c r="E32" i="24"/>
  <c r="E5" i="24"/>
  <c r="E34" i="24"/>
  <c r="E22" i="24"/>
  <c r="E6" i="24"/>
  <c r="E30" i="24"/>
  <c r="E8" i="24"/>
  <c r="E11" i="24"/>
  <c r="E20" i="24"/>
  <c r="E42" i="24"/>
  <c r="E42" i="23"/>
  <c r="E30" i="23"/>
  <c r="E32" i="23"/>
  <c r="E24" i="23"/>
  <c r="E37" i="23"/>
  <c r="E28" i="23"/>
  <c r="E36" i="23"/>
  <c r="E18" i="23"/>
  <c r="E20" i="23"/>
  <c r="E41" i="23"/>
  <c r="E5" i="23"/>
  <c r="E12" i="23"/>
  <c r="E25" i="23"/>
  <c r="E10" i="23"/>
  <c r="E21" i="23"/>
  <c r="E41" i="22"/>
  <c r="E14" i="22"/>
  <c r="E22" i="22"/>
  <c r="E32" i="22"/>
  <c r="E16" i="22"/>
  <c r="E35" i="22"/>
  <c r="E11" i="22"/>
  <c r="E18" i="22"/>
  <c r="E42" i="22"/>
  <c r="E10" i="22"/>
  <c r="E28" i="22"/>
  <c r="E12" i="22"/>
  <c r="E27" i="22"/>
  <c r="E34" i="22"/>
  <c r="E38" i="22"/>
  <c r="E43" i="22"/>
  <c r="E7" i="22"/>
  <c r="E23" i="22"/>
  <c r="E6" i="22"/>
  <c r="E39" i="22"/>
  <c r="E24" i="22"/>
  <c r="E5" i="22"/>
  <c r="E26" i="22"/>
  <c r="E20" i="22"/>
  <c r="E40" i="22"/>
  <c r="E36" i="22"/>
  <c r="E31" i="22"/>
  <c r="E30" i="22"/>
  <c r="E42" i="21"/>
  <c r="E18" i="21"/>
  <c r="E10" i="21"/>
  <c r="E20" i="21"/>
  <c r="E32" i="21"/>
  <c r="E17" i="21"/>
  <c r="E16" i="21"/>
  <c r="E34" i="21"/>
  <c r="E43" i="21"/>
  <c r="E12" i="21"/>
  <c r="E36" i="21"/>
  <c r="E13" i="21"/>
  <c r="E38" i="21"/>
  <c r="E9" i="21"/>
  <c r="E21" i="21"/>
  <c r="E41" i="21"/>
  <c r="E22" i="21"/>
  <c r="E30" i="21"/>
  <c r="E14" i="21"/>
  <c r="E28" i="21"/>
  <c r="E33" i="21"/>
  <c r="E29" i="21"/>
  <c r="E6" i="21"/>
  <c r="E8" i="21"/>
  <c r="E43" i="20"/>
  <c r="E39" i="20"/>
  <c r="E27" i="20"/>
  <c r="E15" i="20"/>
  <c r="E30" i="20"/>
  <c r="E18" i="20"/>
  <c r="E6" i="20"/>
  <c r="E20" i="20"/>
  <c r="E32" i="20"/>
  <c r="E35" i="20"/>
  <c r="E14" i="20"/>
  <c r="E5" i="20"/>
  <c r="E16" i="20"/>
  <c r="E41" i="20"/>
  <c r="E11" i="20"/>
  <c r="E40" i="20"/>
  <c r="E8" i="20"/>
  <c r="E31" i="20"/>
  <c r="E23" i="20"/>
  <c r="E7" i="20"/>
  <c r="E26" i="20"/>
  <c r="E10" i="20"/>
  <c r="E12" i="20"/>
  <c r="E42" i="20"/>
  <c r="E25" i="19"/>
  <c r="E29" i="19"/>
  <c r="E37" i="19"/>
  <c r="E11" i="19"/>
  <c r="E21" i="19"/>
  <c r="E14" i="19"/>
  <c r="E38" i="19"/>
  <c r="E41" i="19"/>
  <c r="E32" i="19"/>
  <c r="E40" i="19"/>
  <c r="E16" i="19"/>
  <c r="E9" i="19"/>
  <c r="E6" i="19"/>
  <c r="E12" i="19"/>
  <c r="E34" i="19"/>
  <c r="E24" i="19"/>
  <c r="E42" i="19"/>
  <c r="E22" i="19"/>
  <c r="E13" i="19"/>
  <c r="E5" i="19"/>
  <c r="E30" i="19"/>
  <c r="E36" i="19"/>
  <c r="E43" i="19"/>
  <c r="E42" i="18"/>
  <c r="E11" i="18"/>
  <c r="E15" i="18"/>
  <c r="E23" i="18"/>
  <c r="E25" i="17"/>
  <c r="E11" i="17"/>
  <c r="E31" i="17"/>
  <c r="E34" i="17"/>
  <c r="E29" i="17"/>
  <c r="E30" i="17"/>
  <c r="E43" i="17"/>
  <c r="E21" i="17"/>
  <c r="E19" i="17"/>
  <c r="E13" i="17"/>
  <c r="E35" i="17"/>
  <c r="E33" i="17"/>
  <c r="E6" i="17"/>
  <c r="E37" i="17"/>
  <c r="E40" i="15"/>
  <c r="E22" i="15"/>
  <c r="E14" i="15"/>
  <c r="E11" i="15"/>
  <c r="E37" i="15"/>
  <c r="E41" i="15"/>
  <c r="E43" i="14"/>
  <c r="E18" i="14"/>
  <c r="E6" i="14"/>
  <c r="E10" i="14"/>
  <c r="E27" i="14"/>
  <c r="E22" i="14"/>
  <c r="E13" i="14"/>
  <c r="E16" i="14"/>
  <c r="E23" i="14"/>
  <c r="E26" i="14"/>
  <c r="E7" i="14"/>
  <c r="E38" i="14"/>
  <c r="E25" i="14"/>
  <c r="E29" i="14"/>
  <c r="E41" i="14"/>
  <c r="E36" i="14"/>
  <c r="E9" i="14"/>
  <c r="E14" i="14"/>
  <c r="E21" i="14"/>
  <c r="E37" i="14"/>
  <c r="E34" i="14"/>
  <c r="E41" i="12"/>
  <c r="E18" i="12"/>
  <c r="E32" i="12"/>
  <c r="E39" i="12"/>
  <c r="E20" i="12"/>
  <c r="E30" i="12"/>
  <c r="E19" i="12"/>
  <c r="E6" i="12"/>
  <c r="E22" i="13"/>
  <c r="E21" i="13"/>
  <c r="E30" i="13"/>
  <c r="E10" i="13"/>
  <c r="E39" i="13"/>
  <c r="E42" i="8"/>
  <c r="E22" i="8"/>
  <c r="E36" i="8"/>
  <c r="E14" i="8"/>
  <c r="E24" i="8"/>
  <c r="E8" i="8"/>
  <c r="E41" i="8"/>
  <c r="E10" i="8"/>
  <c r="E37" i="8"/>
  <c r="E7" i="8"/>
  <c r="E17" i="8"/>
  <c r="E25" i="8"/>
  <c r="L44" i="51"/>
  <c r="E9" i="8"/>
  <c r="L44" i="48"/>
  <c r="E18" i="36"/>
  <c r="E9" i="16"/>
  <c r="E9" i="36"/>
  <c r="E43" i="36"/>
  <c r="E43" i="40"/>
  <c r="E28" i="17"/>
  <c r="E43" i="16"/>
  <c r="E10" i="12"/>
  <c r="E28" i="12"/>
  <c r="E6" i="52"/>
  <c r="E11" i="52"/>
  <c r="E14" i="52"/>
  <c r="E17" i="52"/>
  <c r="E18" i="52"/>
  <c r="E23" i="52"/>
  <c r="E27" i="52"/>
  <c r="E29" i="52"/>
  <c r="E30" i="52"/>
  <c r="E32" i="52"/>
  <c r="E41" i="52"/>
  <c r="E7" i="52"/>
  <c r="E9" i="52"/>
  <c r="E10" i="52"/>
  <c r="E13" i="52"/>
  <c r="E15" i="52"/>
  <c r="E19" i="52"/>
  <c r="E21" i="52"/>
  <c r="E22" i="52"/>
  <c r="E25" i="52"/>
  <c r="E26" i="52"/>
  <c r="E33" i="52"/>
  <c r="E34" i="52"/>
  <c r="E36" i="52"/>
  <c r="E37" i="52"/>
  <c r="E38" i="52"/>
  <c r="E40" i="52"/>
  <c r="E42" i="52"/>
  <c r="E5" i="52"/>
  <c r="E8" i="51"/>
  <c r="E12" i="51"/>
  <c r="E14" i="51"/>
  <c r="E20" i="51"/>
  <c r="E24" i="51"/>
  <c r="E25" i="51"/>
  <c r="E26" i="51"/>
  <c r="E29" i="51"/>
  <c r="E30" i="51"/>
  <c r="E33" i="51"/>
  <c r="E36" i="51"/>
  <c r="E37" i="51"/>
  <c r="E38" i="51"/>
  <c r="E40" i="51"/>
  <c r="E41" i="51"/>
  <c r="E42" i="51"/>
  <c r="E5" i="51"/>
  <c r="E6" i="51"/>
  <c r="E9" i="51"/>
  <c r="E17" i="51"/>
  <c r="E22" i="51"/>
  <c r="E32" i="51"/>
  <c r="E7" i="51"/>
  <c r="E10" i="51"/>
  <c r="E13" i="51"/>
  <c r="E16" i="51"/>
  <c r="E18" i="51"/>
  <c r="E21" i="51"/>
  <c r="E28" i="51"/>
  <c r="E34" i="51"/>
  <c r="E38" i="13"/>
  <c r="E43" i="13"/>
  <c r="E42" i="13"/>
  <c r="E43" i="18"/>
  <c r="E43" i="26"/>
  <c r="E43" i="34"/>
  <c r="E42" i="36"/>
  <c r="E42" i="40"/>
  <c r="E42" i="33"/>
  <c r="E42" i="29"/>
  <c r="E30" i="26"/>
  <c r="E41" i="26"/>
  <c r="E9" i="25"/>
  <c r="E42" i="25"/>
  <c r="E43" i="12"/>
  <c r="E42" i="12"/>
  <c r="E43" i="15"/>
  <c r="E42" i="16"/>
  <c r="E41" i="16"/>
  <c r="E41" i="17"/>
  <c r="E41" i="25"/>
  <c r="E42" i="26"/>
  <c r="E41" i="29"/>
  <c r="E41" i="33"/>
  <c r="E43" i="44"/>
  <c r="X42" i="48"/>
  <c r="X42" i="50"/>
  <c r="X42" i="43"/>
  <c r="X42" i="42"/>
  <c r="X42" i="49"/>
  <c r="X42" i="51"/>
  <c r="X42" i="52"/>
  <c r="X42" i="44"/>
  <c r="X42" i="41"/>
  <c r="X42" i="39"/>
  <c r="X42" i="37"/>
  <c r="X42" i="33"/>
  <c r="X42" i="31"/>
  <c r="X42" i="29"/>
  <c r="X42" i="27"/>
  <c r="X42" i="25"/>
  <c r="X42" i="40"/>
  <c r="X42" i="38"/>
  <c r="X42" i="36"/>
  <c r="X42" i="35"/>
  <c r="X42" i="34"/>
  <c r="X42" i="32"/>
  <c r="X42" i="28"/>
  <c r="X42" i="26"/>
  <c r="V42" i="49"/>
  <c r="V42" i="51"/>
  <c r="V42" i="44"/>
  <c r="V42" i="48"/>
  <c r="V42" i="50"/>
  <c r="V42" i="52"/>
  <c r="V42" i="43"/>
  <c r="V42" i="42"/>
  <c r="V42" i="40"/>
  <c r="V42" i="38"/>
  <c r="V42" i="36"/>
  <c r="V42" i="34"/>
  <c r="V42" i="32"/>
  <c r="V42" i="28"/>
  <c r="V42" i="26"/>
  <c r="V42" i="41"/>
  <c r="V42" i="39"/>
  <c r="V42" i="37"/>
  <c r="V42" i="35"/>
  <c r="V42" i="33"/>
  <c r="V42" i="31"/>
  <c r="V42" i="29"/>
  <c r="V42" i="27"/>
  <c r="V42" i="25"/>
  <c r="V43" i="48"/>
  <c r="V43" i="50"/>
  <c r="V43" i="52"/>
  <c r="V43" i="43"/>
  <c r="V43" i="42"/>
  <c r="V43" i="49"/>
  <c r="V43" i="51"/>
  <c r="V43" i="44"/>
  <c r="V43" i="41"/>
  <c r="V43" i="39"/>
  <c r="V43" i="37"/>
  <c r="V43" i="35"/>
  <c r="V43" i="33"/>
  <c r="V43" i="31"/>
  <c r="V43" i="29"/>
  <c r="V43" i="27"/>
  <c r="V43" i="25"/>
  <c r="V43" i="40"/>
  <c r="V43" i="38"/>
  <c r="V43" i="36"/>
  <c r="V43" i="34"/>
  <c r="V43" i="32"/>
  <c r="V43" i="28"/>
  <c r="V43" i="26"/>
  <c r="V42" i="8"/>
  <c r="X42" i="8"/>
  <c r="V42" i="13"/>
  <c r="V43" i="12"/>
  <c r="X42" i="12"/>
  <c r="V42" i="14"/>
  <c r="V42" i="15"/>
  <c r="V43" i="16"/>
  <c r="X42" i="16"/>
  <c r="V43" i="17"/>
  <c r="V43" i="18"/>
  <c r="X42" i="18"/>
  <c r="V42" i="19"/>
  <c r="V43" i="20"/>
  <c r="X42" i="20"/>
  <c r="V42" i="21"/>
  <c r="V43" i="22"/>
  <c r="X42" i="22"/>
  <c r="V42" i="23"/>
  <c r="V42" i="24"/>
  <c r="X42" i="24"/>
  <c r="V43" i="8"/>
  <c r="V43" i="13"/>
  <c r="X42" i="13"/>
  <c r="V42" i="12"/>
  <c r="V43" i="14"/>
  <c r="X42" i="14"/>
  <c r="V43" i="15"/>
  <c r="X42" i="15"/>
  <c r="V42" i="16"/>
  <c r="V42" i="17"/>
  <c r="X42" i="17"/>
  <c r="V42" i="18"/>
  <c r="V43" i="19"/>
  <c r="X42" i="19"/>
  <c r="V42" i="20"/>
  <c r="V43" i="21"/>
  <c r="X42" i="21"/>
  <c r="V42" i="22"/>
  <c r="V43" i="23"/>
  <c r="X42" i="23"/>
  <c r="V43" i="24"/>
  <c r="X18" i="26"/>
  <c r="X18" i="35"/>
  <c r="X18" i="14"/>
  <c r="X18" i="27"/>
  <c r="V10" i="28"/>
  <c r="V10" i="51"/>
  <c r="V10" i="18"/>
  <c r="V10" i="22"/>
  <c r="V10" i="37"/>
  <c r="V10" i="43"/>
  <c r="V10" i="40"/>
  <c r="V10" i="29"/>
  <c r="V10" i="32"/>
  <c r="V10" i="23"/>
  <c r="V10" i="24"/>
  <c r="V10" i="38"/>
  <c r="V10" i="16"/>
  <c r="V10" i="33"/>
  <c r="V10" i="44"/>
  <c r="V10" i="50"/>
  <c r="V10" i="39"/>
  <c r="X38" i="20"/>
  <c r="X38" i="36"/>
  <c r="X38" i="31"/>
  <c r="X38" i="44"/>
  <c r="V11" i="38"/>
  <c r="X18" i="43"/>
  <c r="X18" i="52"/>
  <c r="X18" i="21"/>
  <c r="X18" i="41"/>
  <c r="X18" i="25"/>
  <c r="X18" i="44"/>
  <c r="X18" i="28"/>
  <c r="X38" i="12"/>
  <c r="V7" i="24"/>
  <c r="V7" i="25"/>
  <c r="V7" i="38"/>
  <c r="X38" i="34"/>
  <c r="X38" i="24"/>
  <c r="X38" i="48"/>
  <c r="X38" i="16"/>
  <c r="X38" i="40"/>
  <c r="X38" i="51"/>
  <c r="V34" i="27"/>
  <c r="V34" i="14"/>
  <c r="E23" i="4"/>
  <c r="X20" i="14" s="1"/>
  <c r="V11" i="33"/>
  <c r="V11" i="8"/>
  <c r="V11" i="16"/>
  <c r="V7" i="16"/>
  <c r="V7" i="12"/>
  <c r="V11" i="36"/>
  <c r="V11" i="40"/>
  <c r="V10" i="36"/>
  <c r="X18" i="50"/>
  <c r="X18" i="30"/>
  <c r="X18" i="48"/>
  <c r="X18" i="37"/>
  <c r="X18" i="22"/>
  <c r="X18" i="32"/>
  <c r="X18" i="18"/>
  <c r="X18" i="12"/>
  <c r="X18" i="38"/>
  <c r="X18" i="36"/>
  <c r="X18" i="20"/>
  <c r="X38" i="22"/>
  <c r="V10" i="48"/>
  <c r="V7" i="43"/>
  <c r="V7" i="44"/>
  <c r="V7" i="34"/>
  <c r="V7" i="32"/>
  <c r="V7" i="37"/>
  <c r="V7" i="27"/>
  <c r="X38" i="28"/>
  <c r="X38" i="17"/>
  <c r="X38" i="52"/>
  <c r="X38" i="41"/>
  <c r="X38" i="25"/>
  <c r="X38" i="21"/>
  <c r="X38" i="35"/>
  <c r="V12" i="34"/>
  <c r="V18" i="22"/>
  <c r="V18" i="23"/>
  <c r="V18" i="34"/>
  <c r="V18" i="38"/>
  <c r="V18" i="40"/>
  <c r="V18" i="17"/>
  <c r="V18" i="27"/>
  <c r="V18" i="36"/>
  <c r="V18" i="39"/>
  <c r="V18" i="41"/>
  <c r="V27" i="21"/>
  <c r="V28" i="14"/>
  <c r="V28" i="38"/>
  <c r="V28" i="37"/>
  <c r="D9" i="4"/>
  <c r="V6" i="35" s="1"/>
  <c r="D17" i="4"/>
  <c r="E8" i="4"/>
  <c r="X5" i="28" s="1"/>
  <c r="D33" i="4"/>
  <c r="V30" i="52" s="1"/>
  <c r="E17" i="4"/>
  <c r="D22" i="4"/>
  <c r="V30" i="29"/>
  <c r="V30" i="8"/>
  <c r="V30" i="49"/>
  <c r="V30" i="24"/>
  <c r="V30" i="39"/>
  <c r="V30" i="30"/>
  <c r="V30" i="41"/>
  <c r="X20" i="12"/>
  <c r="X20" i="50"/>
  <c r="V14" i="12"/>
  <c r="V14" i="36"/>
  <c r="X19" i="52"/>
  <c r="X19" i="43"/>
  <c r="V7" i="28"/>
  <c r="V7" i="48"/>
  <c r="X18" i="42"/>
  <c r="X18" i="24"/>
  <c r="V13" i="52"/>
  <c r="V13" i="14"/>
  <c r="V27" i="8"/>
  <c r="V27" i="17"/>
  <c r="V39" i="30"/>
  <c r="V39" i="37"/>
  <c r="V39" i="12"/>
  <c r="V39" i="49"/>
  <c r="V39" i="39"/>
  <c r="V39" i="19"/>
  <c r="V39" i="51"/>
  <c r="V39" i="52"/>
  <c r="V12" i="17"/>
  <c r="V12" i="44"/>
  <c r="V12" i="18"/>
  <c r="V16" i="17"/>
  <c r="V16" i="33"/>
  <c r="V16" i="26"/>
  <c r="V16" i="8"/>
  <c r="V16" i="27"/>
  <c r="V16" i="28"/>
  <c r="V16" i="34"/>
  <c r="V16" i="37"/>
  <c r="V16" i="18"/>
  <c r="V25" i="8"/>
  <c r="V25" i="32"/>
  <c r="V38" i="51"/>
  <c r="V38" i="17"/>
  <c r="V38" i="32"/>
  <c r="V38" i="42"/>
  <c r="V38" i="18"/>
  <c r="V38" i="27"/>
  <c r="V38" i="37"/>
  <c r="V38" i="48"/>
  <c r="V38" i="15"/>
  <c r="V38" i="26"/>
  <c r="V38" i="35"/>
  <c r="V38" i="13"/>
  <c r="V38" i="22"/>
  <c r="V38" i="30"/>
  <c r="E10" i="40"/>
  <c r="E42" i="30"/>
  <c r="E31" i="28"/>
  <c r="E43" i="23"/>
  <c r="E34" i="20"/>
  <c r="E28" i="20"/>
  <c r="E42" i="17"/>
  <c r="E42" i="15"/>
  <c r="E42" i="14"/>
  <c r="E23" i="12"/>
  <c r="E11" i="12"/>
  <c r="J7" i="46"/>
  <c r="E11" i="27"/>
  <c r="E41" i="18"/>
  <c r="E16" i="13"/>
  <c r="E35" i="13"/>
  <c r="E8" i="38"/>
  <c r="E38" i="23"/>
  <c r="E20" i="13"/>
  <c r="V31" i="21"/>
  <c r="V31" i="28"/>
  <c r="V31" i="39"/>
  <c r="V31" i="14"/>
  <c r="V31" i="38"/>
  <c r="V31" i="36"/>
  <c r="V31" i="35"/>
  <c r="V31" i="26"/>
  <c r="V31" i="32"/>
  <c r="V31" i="43"/>
  <c r="V21" i="21"/>
  <c r="V21" i="31"/>
  <c r="F5" i="36"/>
  <c r="P5" i="39"/>
  <c r="F5" i="39"/>
  <c r="F5" i="42"/>
  <c r="G5" i="42" s="1"/>
  <c r="P5" i="44"/>
  <c r="P5" i="27"/>
  <c r="X6" i="19"/>
  <c r="X6" i="48"/>
  <c r="X6" i="33"/>
  <c r="X6" i="38"/>
  <c r="X6" i="28"/>
  <c r="X6" i="51"/>
  <c r="X6" i="23"/>
  <c r="X6" i="49"/>
  <c r="X6" i="31"/>
  <c r="X6" i="50"/>
  <c r="X6" i="20"/>
  <c r="X6" i="15"/>
  <c r="X6" i="27"/>
  <c r="X6" i="16"/>
  <c r="X6" i="37"/>
  <c r="X6" i="26"/>
  <c r="X6" i="42"/>
  <c r="X6" i="14"/>
  <c r="X6" i="22"/>
  <c r="X6" i="18"/>
  <c r="X6" i="39"/>
  <c r="X6" i="17"/>
  <c r="X6" i="34"/>
  <c r="X6" i="21"/>
  <c r="X6" i="36"/>
  <c r="X6" i="12"/>
  <c r="X6" i="44"/>
  <c r="X6" i="29"/>
  <c r="X6" i="8"/>
  <c r="X6" i="25"/>
  <c r="X6" i="52"/>
  <c r="X6" i="24"/>
  <c r="X6" i="41"/>
  <c r="X6" i="30"/>
  <c r="X6" i="13"/>
  <c r="X6" i="32"/>
  <c r="X6" i="35"/>
  <c r="X6" i="40"/>
  <c r="X6" i="43"/>
  <c r="T42" i="8"/>
  <c r="T42" i="12"/>
  <c r="T42" i="15"/>
  <c r="T42" i="17"/>
  <c r="T42" i="19"/>
  <c r="T42" i="21"/>
  <c r="T42" i="23"/>
  <c r="T42" i="25"/>
  <c r="T42" i="27"/>
  <c r="T42" i="29"/>
  <c r="T42" i="31"/>
  <c r="T42" i="33"/>
  <c r="T42" i="35"/>
  <c r="T42" i="37"/>
  <c r="T42" i="39"/>
  <c r="T42" i="41"/>
  <c r="T42" i="44"/>
  <c r="T42" i="51"/>
  <c r="T42" i="49"/>
  <c r="J42" i="13"/>
  <c r="J42" i="14"/>
  <c r="J42" i="16"/>
  <c r="J42" i="18"/>
  <c r="J42" i="21"/>
  <c r="J42" i="23"/>
  <c r="J42" i="25"/>
  <c r="J42" i="27"/>
  <c r="J42" i="29"/>
  <c r="J42" i="31"/>
  <c r="J42" i="33"/>
  <c r="J42" i="35"/>
  <c r="J42" i="37"/>
  <c r="J42" i="39"/>
  <c r="J42" i="41"/>
  <c r="J42" i="44"/>
  <c r="J42" i="52"/>
  <c r="J42" i="50"/>
  <c r="J42" i="48"/>
  <c r="T42" i="13"/>
  <c r="T42" i="14"/>
  <c r="T42" i="16"/>
  <c r="T42" i="18"/>
  <c r="T42" i="20"/>
  <c r="T42" i="22"/>
  <c r="T42" i="24"/>
  <c r="T42" i="26"/>
  <c r="T42" i="28"/>
  <c r="T42" i="32"/>
  <c r="T42" i="34"/>
  <c r="T42" i="36"/>
  <c r="T42" i="38"/>
  <c r="T42" i="40"/>
  <c r="T42" i="42"/>
  <c r="T42" i="43"/>
  <c r="T42" i="50"/>
  <c r="J42" i="12"/>
  <c r="J42" i="15"/>
  <c r="J42" i="17"/>
  <c r="J42" i="20"/>
  <c r="J42" i="22"/>
  <c r="J42" i="24"/>
  <c r="J42" i="26"/>
  <c r="J42" i="28"/>
  <c r="J42" i="32"/>
  <c r="J42" i="34"/>
  <c r="J42" i="36"/>
  <c r="J42" i="38"/>
  <c r="J42" i="40"/>
  <c r="J42" i="42"/>
  <c r="J42" i="43"/>
  <c r="J42" i="51"/>
  <c r="J42" i="49"/>
  <c r="V41" i="29"/>
  <c r="V41" i="25"/>
  <c r="X31" i="29"/>
  <c r="X31" i="15"/>
  <c r="X31" i="23"/>
  <c r="X31" i="36"/>
  <c r="X31" i="25"/>
  <c r="F27" i="31"/>
  <c r="F27" i="30"/>
  <c r="F27" i="32"/>
  <c r="F27" i="33"/>
  <c r="G27" i="33" s="1"/>
  <c r="F27" i="34"/>
  <c r="F27" i="35"/>
  <c r="F27" i="36"/>
  <c r="G27" i="36" s="1"/>
  <c r="F27" i="37"/>
  <c r="F27" i="38"/>
  <c r="F27" i="39"/>
  <c r="F27" i="40"/>
  <c r="G27" i="40" s="1"/>
  <c r="F27" i="41"/>
  <c r="F27" i="42"/>
  <c r="G27" i="42" s="1"/>
  <c r="F27" i="44"/>
  <c r="F27" i="43"/>
  <c r="P27" i="31"/>
  <c r="P27" i="30"/>
  <c r="P27" i="32"/>
  <c r="P27" i="33"/>
  <c r="P27" i="34"/>
  <c r="P27" i="35"/>
  <c r="P27" i="36"/>
  <c r="P27" i="37"/>
  <c r="P27" i="38"/>
  <c r="P27" i="39"/>
  <c r="P27" i="40"/>
  <c r="P27" i="41"/>
  <c r="P27" i="42"/>
  <c r="P27" i="44"/>
  <c r="P27" i="43"/>
  <c r="F27" i="48"/>
  <c r="F27" i="49"/>
  <c r="P27" i="49"/>
  <c r="P27" i="51"/>
  <c r="F27" i="51"/>
  <c r="F27" i="13"/>
  <c r="O42" i="4"/>
  <c r="P42" i="4" s="1"/>
  <c r="C42" i="4" s="1"/>
  <c r="F39" i="39" s="1"/>
  <c r="O37" i="4"/>
  <c r="P37" i="4" s="1"/>
  <c r="C37" i="4" s="1"/>
  <c r="F34" i="13" s="1"/>
  <c r="O22" i="4"/>
  <c r="P22" i="4" s="1"/>
  <c r="C22" i="4" s="1"/>
  <c r="P19" i="41" s="1"/>
  <c r="O16" i="4"/>
  <c r="P16" i="4" s="1"/>
  <c r="C16" i="4" s="1"/>
  <c r="F13" i="36" s="1"/>
  <c r="F10" i="15"/>
  <c r="G10" i="15" s="1"/>
  <c r="P10" i="15"/>
  <c r="F10" i="40"/>
  <c r="F10" i="43"/>
  <c r="F10" i="30"/>
  <c r="F10" i="41"/>
  <c r="G10" i="41" s="1"/>
  <c r="F28" i="28"/>
  <c r="P28" i="21"/>
  <c r="O39" i="4"/>
  <c r="P39" i="4" s="1"/>
  <c r="C39" i="4" s="1"/>
  <c r="F36" i="19" s="1"/>
  <c r="G36" i="19" s="1"/>
  <c r="O32" i="4"/>
  <c r="P32" i="4" s="1"/>
  <c r="C32" i="4" s="1"/>
  <c r="P29" i="14" s="1"/>
  <c r="F27" i="12"/>
  <c r="P27" i="12"/>
  <c r="P27" i="14"/>
  <c r="P27" i="15"/>
  <c r="P27" i="16"/>
  <c r="F27" i="21"/>
  <c r="F27" i="22"/>
  <c r="F27" i="17"/>
  <c r="G27" i="17" s="1"/>
  <c r="P27" i="18"/>
  <c r="P27" i="19"/>
  <c r="P27" i="20"/>
  <c r="P27" i="23"/>
  <c r="P27" i="24"/>
  <c r="P27" i="25"/>
  <c r="P27" i="26"/>
  <c r="P27" i="27"/>
  <c r="P27" i="28"/>
  <c r="P27" i="29"/>
  <c r="F27" i="14"/>
  <c r="F27" i="15"/>
  <c r="G27" i="15" s="1"/>
  <c r="F27" i="16"/>
  <c r="P27" i="17"/>
  <c r="P27" i="21"/>
  <c r="P27" i="22"/>
  <c r="F27" i="18"/>
  <c r="G27" i="18" s="1"/>
  <c r="F27" i="19"/>
  <c r="F27" i="20"/>
  <c r="F27" i="23"/>
  <c r="F27" i="24"/>
  <c r="G27" i="24" s="1"/>
  <c r="F27" i="25"/>
  <c r="G27" i="25" s="1"/>
  <c r="F27" i="26"/>
  <c r="F27" i="27"/>
  <c r="G27" i="27" s="1"/>
  <c r="F27" i="28"/>
  <c r="G27" i="28" s="1"/>
  <c r="F27" i="29"/>
  <c r="F11" i="43"/>
  <c r="F34" i="17"/>
  <c r="P36" i="44"/>
  <c r="P36" i="28"/>
  <c r="F36" i="35"/>
  <c r="O38" i="4"/>
  <c r="P38" i="4" s="1"/>
  <c r="C38" i="4" s="1"/>
  <c r="O26" i="4"/>
  <c r="P26" i="4" s="1"/>
  <c r="C26" i="4" s="1"/>
  <c r="F33" i="28"/>
  <c r="F33" i="19"/>
  <c r="F33" i="26"/>
  <c r="G33" i="26" s="1"/>
  <c r="P33" i="16"/>
  <c r="F33" i="33"/>
  <c r="G33" i="33" s="1"/>
  <c r="F33" i="20"/>
  <c r="F33" i="34"/>
  <c r="F33" i="27"/>
  <c r="P33" i="32"/>
  <c r="F33" i="36"/>
  <c r="P33" i="49"/>
  <c r="F10" i="48"/>
  <c r="P10" i="50"/>
  <c r="O41" i="4"/>
  <c r="P41" i="4" s="1"/>
  <c r="C41" i="4" s="1"/>
  <c r="O46" i="4"/>
  <c r="P46" i="4" s="1"/>
  <c r="C46" i="4" s="1"/>
  <c r="P43" i="17" s="1"/>
  <c r="P32" i="32"/>
  <c r="P12" i="13"/>
  <c r="F12" i="17"/>
  <c r="P12" i="16"/>
  <c r="F12" i="19"/>
  <c r="F12" i="12"/>
  <c r="P12" i="15"/>
  <c r="P12" i="18"/>
  <c r="AI28" i="4"/>
  <c r="G28" i="4" s="1"/>
  <c r="AI26" i="4"/>
  <c r="G26" i="4" s="1"/>
  <c r="J23" i="25" s="1"/>
  <c r="AI24" i="4"/>
  <c r="G24" i="4" s="1"/>
  <c r="J21" i="13" s="1"/>
  <c r="AI20" i="4"/>
  <c r="G20" i="4" s="1"/>
  <c r="AI18" i="4"/>
  <c r="G18" i="4" s="1"/>
  <c r="AI16" i="4"/>
  <c r="G16" i="4" s="1"/>
  <c r="AI12" i="4"/>
  <c r="G12" i="4" s="1"/>
  <c r="J9" i="28" s="1"/>
  <c r="AI10" i="4"/>
  <c r="G10" i="4" s="1"/>
  <c r="J7" i="15" s="1"/>
  <c r="F29" i="25"/>
  <c r="P29" i="34"/>
  <c r="F29" i="17"/>
  <c r="G29" i="17" s="1"/>
  <c r="F29" i="23"/>
  <c r="G29" i="23" s="1"/>
  <c r="F40" i="13"/>
  <c r="F40" i="14"/>
  <c r="P40" i="15"/>
  <c r="P40" i="16"/>
  <c r="P40" i="17"/>
  <c r="F40" i="19"/>
  <c r="F40" i="20"/>
  <c r="G40" i="20" s="1"/>
  <c r="P40" i="20"/>
  <c r="F40" i="22"/>
  <c r="P40" i="23"/>
  <c r="P40" i="31"/>
  <c r="P40" i="25"/>
  <c r="F40" i="27"/>
  <c r="P40" i="29"/>
  <c r="F40" i="32"/>
  <c r="P40" i="33"/>
  <c r="F40" i="36"/>
  <c r="P40" i="37"/>
  <c r="F40" i="39"/>
  <c r="P40" i="41"/>
  <c r="P40" i="34"/>
  <c r="P40" i="38"/>
  <c r="F40" i="44"/>
  <c r="G40" i="44" s="1"/>
  <c r="F40" i="43"/>
  <c r="P40" i="49"/>
  <c r="F40" i="50"/>
  <c r="F40" i="51"/>
  <c r="P40" i="13"/>
  <c r="F40" i="15"/>
  <c r="G40" i="15" s="1"/>
  <c r="P40" i="14"/>
  <c r="P40" i="18"/>
  <c r="F40" i="18"/>
  <c r="G40" i="18" s="1"/>
  <c r="P40" i="19"/>
  <c r="P40" i="21"/>
  <c r="F40" i="21"/>
  <c r="F40" i="23"/>
  <c r="F40" i="24"/>
  <c r="G40" i="24" s="1"/>
  <c r="F40" i="25"/>
  <c r="G40" i="25" s="1"/>
  <c r="F40" i="26"/>
  <c r="P40" i="27"/>
  <c r="F40" i="31"/>
  <c r="P40" i="30"/>
  <c r="F40" i="33"/>
  <c r="P40" i="35"/>
  <c r="F40" i="37"/>
  <c r="F40" i="38"/>
  <c r="F40" i="41"/>
  <c r="P40" i="32"/>
  <c r="P40" i="36"/>
  <c r="F40" i="42"/>
  <c r="P40" i="44"/>
  <c r="P40" i="43"/>
  <c r="P40" i="48"/>
  <c r="P40" i="50"/>
  <c r="P40" i="51"/>
  <c r="F40" i="52"/>
  <c r="F12" i="22"/>
  <c r="G12" i="22" s="1"/>
  <c r="F12" i="26"/>
  <c r="F12" i="28"/>
  <c r="P12" i="30"/>
  <c r="P12" i="34"/>
  <c r="F12" i="24"/>
  <c r="F12" i="38"/>
  <c r="F12" i="40"/>
  <c r="F12" i="42"/>
  <c r="G12" i="42" s="1"/>
  <c r="P12" i="20"/>
  <c r="P12" i="22"/>
  <c r="P12" i="27"/>
  <c r="F12" i="31"/>
  <c r="F12" i="33"/>
  <c r="P12" i="23"/>
  <c r="P12" i="36"/>
  <c r="P12" i="38"/>
  <c r="P12" i="41"/>
  <c r="F12" i="43"/>
  <c r="AI32" i="4"/>
  <c r="G32" i="4" s="1"/>
  <c r="J29" i="48" s="1"/>
  <c r="AI38" i="4"/>
  <c r="G38" i="4" s="1"/>
  <c r="J35" i="17" s="1"/>
  <c r="AI30" i="4"/>
  <c r="G30" i="4" s="1"/>
  <c r="AI22" i="4"/>
  <c r="G22" i="4" s="1"/>
  <c r="AI14" i="4"/>
  <c r="G14" i="4" s="1"/>
  <c r="J11" i="35" s="1"/>
  <c r="G9" i="4"/>
  <c r="J23" i="23"/>
  <c r="J35" i="19"/>
  <c r="J35" i="27"/>
  <c r="J35" i="29"/>
  <c r="J35" i="41"/>
  <c r="J35" i="12"/>
  <c r="J35" i="15"/>
  <c r="J35" i="28"/>
  <c r="J35" i="36"/>
  <c r="J35" i="52"/>
  <c r="J35" i="31"/>
  <c r="J35" i="42"/>
  <c r="J35" i="40"/>
  <c r="J35" i="37"/>
  <c r="J35" i="38"/>
  <c r="AI34" i="4"/>
  <c r="G34" i="4" s="1"/>
  <c r="J31" i="16" s="1"/>
  <c r="J21" i="48"/>
  <c r="F43" i="30"/>
  <c r="P43" i="37"/>
  <c r="F43" i="39"/>
  <c r="F43" i="23"/>
  <c r="P43" i="40"/>
  <c r="F43" i="16"/>
  <c r="P43" i="15"/>
  <c r="J15" i="49"/>
  <c r="J15" i="34"/>
  <c r="J15" i="17"/>
  <c r="J15" i="29"/>
  <c r="J15" i="24"/>
  <c r="J15" i="23"/>
  <c r="J15" i="39"/>
  <c r="J15" i="15"/>
  <c r="J15" i="22"/>
  <c r="J15" i="37"/>
  <c r="J15" i="33"/>
  <c r="J15" i="44"/>
  <c r="J15" i="19"/>
  <c r="J15" i="52"/>
  <c r="J15" i="8"/>
  <c r="J15" i="28"/>
  <c r="J15" i="18"/>
  <c r="J15" i="40"/>
  <c r="J15" i="48"/>
  <c r="J15" i="32"/>
  <c r="J15" i="35"/>
  <c r="J15" i="14"/>
  <c r="J15" i="21"/>
  <c r="J15" i="36"/>
  <c r="J15" i="42"/>
  <c r="J15" i="27"/>
  <c r="J15" i="38"/>
  <c r="J15" i="30"/>
  <c r="J15" i="43"/>
  <c r="AI40" i="4"/>
  <c r="G40" i="4" s="1"/>
  <c r="J37" i="13" s="1"/>
  <c r="X14" i="37"/>
  <c r="X14" i="38"/>
  <c r="X14" i="49"/>
  <c r="X14" i="30"/>
  <c r="X14" i="18"/>
  <c r="X14" i="40"/>
  <c r="X14" i="43"/>
  <c r="X14" i="23"/>
  <c r="X14" i="12"/>
  <c r="X14" i="20"/>
  <c r="X14" i="19"/>
  <c r="X14" i="29"/>
  <c r="P23" i="8"/>
  <c r="F23" i="16"/>
  <c r="G23" i="16" s="1"/>
  <c r="P33" i="43"/>
  <c r="P33" i="42"/>
  <c r="F33" i="8"/>
  <c r="P33" i="24"/>
  <c r="F33" i="41"/>
  <c r="G33" i="41" s="1"/>
  <c r="P33" i="31"/>
  <c r="F39" i="17"/>
  <c r="G39" i="17" s="1"/>
  <c r="F39" i="48"/>
  <c r="P39" i="33"/>
  <c r="G27" i="31"/>
  <c r="X22" i="22"/>
  <c r="X22" i="38"/>
  <c r="X22" i="40"/>
  <c r="X22" i="48"/>
  <c r="X22" i="21"/>
  <c r="X22" i="52"/>
  <c r="X22" i="31"/>
  <c r="X22" i="39"/>
  <c r="X22" i="34"/>
  <c r="X22" i="23"/>
  <c r="X22" i="44"/>
  <c r="X22" i="37"/>
  <c r="X22" i="29"/>
  <c r="X22" i="26"/>
  <c r="X22" i="36"/>
  <c r="X22" i="35"/>
  <c r="X22" i="19"/>
  <c r="X22" i="32"/>
  <c r="X22" i="30"/>
  <c r="X22" i="43"/>
  <c r="X22" i="27"/>
  <c r="X22" i="49"/>
  <c r="X22" i="12"/>
  <c r="X22" i="50"/>
  <c r="X22" i="14"/>
  <c r="X22" i="25"/>
  <c r="X22" i="51"/>
  <c r="X22" i="33"/>
  <c r="X22" i="20"/>
  <c r="X22" i="42"/>
  <c r="X22" i="41"/>
  <c r="X22" i="16"/>
  <c r="X22" i="15"/>
  <c r="X22" i="18"/>
  <c r="X22" i="8"/>
  <c r="X22" i="28"/>
  <c r="V40" i="19"/>
  <c r="V40" i="15"/>
  <c r="V40" i="21"/>
  <c r="V40" i="40"/>
  <c r="V40" i="49"/>
  <c r="V40" i="52"/>
  <c r="V40" i="48"/>
  <c r="V40" i="35"/>
  <c r="V40" i="44"/>
  <c r="F23" i="28"/>
  <c r="G23" i="28" s="1"/>
  <c r="F39" i="31"/>
  <c r="G39" i="31" s="1"/>
  <c r="P39" i="41"/>
  <c r="P39" i="26"/>
  <c r="P39" i="31"/>
  <c r="P39" i="14"/>
  <c r="P39" i="16"/>
  <c r="F39" i="51"/>
  <c r="F39" i="29"/>
  <c r="P39" i="8"/>
  <c r="P39" i="18"/>
  <c r="P39" i="20"/>
  <c r="P39" i="30"/>
  <c r="P33" i="33"/>
  <c r="P33" i="36"/>
  <c r="P33" i="15"/>
  <c r="F33" i="16"/>
  <c r="G33" i="16" s="1"/>
  <c r="P33" i="17"/>
  <c r="F33" i="51"/>
  <c r="G33" i="51" s="1"/>
  <c r="F33" i="50"/>
  <c r="F33" i="17"/>
  <c r="G33" i="17" s="1"/>
  <c r="P33" i="22"/>
  <c r="F33" i="44"/>
  <c r="G33" i="44"/>
  <c r="F33" i="40"/>
  <c r="P33" i="52"/>
  <c r="F33" i="42"/>
  <c r="P33" i="14"/>
  <c r="P33" i="20"/>
  <c r="F33" i="30"/>
  <c r="G33" i="30" s="1"/>
  <c r="P33" i="8"/>
  <c r="F33" i="24"/>
  <c r="P33" i="51"/>
  <c r="P33" i="12"/>
  <c r="P33" i="28"/>
  <c r="P33" i="50"/>
  <c r="F33" i="18"/>
  <c r="F33" i="31"/>
  <c r="G33" i="31" s="1"/>
  <c r="F33" i="43"/>
  <c r="P33" i="40"/>
  <c r="P33" i="13"/>
  <c r="F33" i="22"/>
  <c r="P33" i="26"/>
  <c r="F33" i="49"/>
  <c r="F33" i="14"/>
  <c r="P33" i="38"/>
  <c r="F33" i="25"/>
  <c r="P33" i="37"/>
  <c r="F33" i="48"/>
  <c r="F33" i="29"/>
  <c r="P33" i="41"/>
  <c r="F33" i="39"/>
  <c r="P33" i="35"/>
  <c r="P33" i="27"/>
  <c r="F33" i="23"/>
  <c r="G33" i="23" s="1"/>
  <c r="F33" i="15"/>
  <c r="P33" i="34"/>
  <c r="P33" i="19"/>
  <c r="P33" i="48"/>
  <c r="F33" i="37"/>
  <c r="P33" i="23"/>
  <c r="F33" i="38"/>
  <c r="P33" i="18"/>
  <c r="F15" i="33"/>
  <c r="G15" i="33" s="1"/>
  <c r="P13" i="37"/>
  <c r="F13" i="14"/>
  <c r="F13" i="33"/>
  <c r="G13" i="33" s="1"/>
  <c r="P13" i="19"/>
  <c r="F13" i="41"/>
  <c r="G13" i="41" s="1"/>
  <c r="F13" i="13"/>
  <c r="F36" i="15"/>
  <c r="P36" i="52"/>
  <c r="P36" i="49"/>
  <c r="P36" i="23"/>
  <c r="F36" i="18"/>
  <c r="G36" i="18" s="1"/>
  <c r="P36" i="25"/>
  <c r="F36" i="44"/>
  <c r="G36" i="44" s="1"/>
  <c r="F36" i="42"/>
  <c r="P36" i="40"/>
  <c r="P36" i="20"/>
  <c r="F36" i="31"/>
  <c r="F36" i="28"/>
  <c r="P36" i="37"/>
  <c r="F14" i="19"/>
  <c r="G14" i="19" s="1"/>
  <c r="P14" i="39"/>
  <c r="V17" i="40"/>
  <c r="V17" i="52"/>
  <c r="V17" i="15"/>
  <c r="V17" i="21"/>
  <c r="P29" i="8"/>
  <c r="P29" i="33"/>
  <c r="F29" i="8"/>
  <c r="G29" i="8" s="1"/>
  <c r="P29" i="23"/>
  <c r="P29" i="50"/>
  <c r="P29" i="44"/>
  <c r="P29" i="17"/>
  <c r="F29" i="43"/>
  <c r="P29" i="20"/>
  <c r="F29" i="15"/>
  <c r="P29" i="39"/>
  <c r="F29" i="51"/>
  <c r="G29" i="51" s="1"/>
  <c r="P13" i="34"/>
  <c r="P13" i="33"/>
  <c r="F13" i="27"/>
  <c r="F13" i="28"/>
  <c r="G13" i="28" s="1"/>
  <c r="P13" i="44"/>
  <c r="P13" i="51"/>
  <c r="F13" i="8"/>
  <c r="F13" i="17"/>
  <c r="G13" i="17" s="1"/>
  <c r="F13" i="34"/>
  <c r="F13" i="32"/>
  <c r="F13" i="44"/>
  <c r="P13" i="23"/>
  <c r="P13" i="29"/>
  <c r="F13" i="23"/>
  <c r="G13" i="23" s="1"/>
  <c r="F13" i="39"/>
  <c r="P13" i="15"/>
  <c r="P13" i="42"/>
  <c r="F13" i="35"/>
  <c r="F13" i="29"/>
  <c r="P13" i="8"/>
  <c r="F13" i="30"/>
  <c r="P13" i="50"/>
  <c r="F13" i="15"/>
  <c r="G13" i="15" s="1"/>
  <c r="P13" i="48"/>
  <c r="P13" i="12"/>
  <c r="P13" i="36"/>
  <c r="P13" i="35"/>
  <c r="P13" i="43"/>
  <c r="F13" i="25"/>
  <c r="F13" i="43"/>
  <c r="F13" i="37"/>
  <c r="G13" i="37" s="1"/>
  <c r="F13" i="18"/>
  <c r="G13" i="18" s="1"/>
  <c r="P13" i="26"/>
  <c r="P13" i="21"/>
  <c r="F13" i="42"/>
  <c r="P13" i="20"/>
  <c r="P13" i="39"/>
  <c r="F13" i="38"/>
  <c r="P13" i="41"/>
  <c r="P13" i="49"/>
  <c r="P13" i="13"/>
  <c r="F13" i="26"/>
  <c r="F13" i="52"/>
  <c r="P13" i="27"/>
  <c r="F13" i="22"/>
  <c r="F13" i="40"/>
  <c r="P13" i="18"/>
  <c r="P13" i="30"/>
  <c r="F13" i="24"/>
  <c r="F13" i="20"/>
  <c r="P13" i="14"/>
  <c r="P13" i="28"/>
  <c r="P13" i="17"/>
  <c r="F15" i="40"/>
  <c r="F15" i="22"/>
  <c r="P15" i="39"/>
  <c r="F34" i="30"/>
  <c r="P34" i="27"/>
  <c r="X20" i="43"/>
  <c r="X20" i="31"/>
  <c r="X20" i="34"/>
  <c r="X20" i="48"/>
  <c r="X20" i="16"/>
  <c r="V9" i="34"/>
  <c r="V9" i="12"/>
  <c r="V9" i="37"/>
  <c r="V9" i="48"/>
  <c r="V33" i="19"/>
  <c r="V33" i="49"/>
  <c r="X32" i="22"/>
  <c r="X32" i="32"/>
  <c r="X32" i="51"/>
  <c r="X32" i="12"/>
  <c r="X32" i="35"/>
  <c r="X32" i="26"/>
  <c r="X32" i="40"/>
  <c r="X32" i="18"/>
  <c r="X32" i="13"/>
  <c r="X32" i="23"/>
  <c r="X32" i="38"/>
  <c r="X32" i="15"/>
  <c r="X32" i="29"/>
  <c r="X32" i="50"/>
  <c r="X32" i="36"/>
  <c r="X32" i="44"/>
  <c r="X32" i="16"/>
  <c r="X32" i="33"/>
  <c r="X32" i="48"/>
  <c r="X32" i="24"/>
  <c r="X32" i="34"/>
  <c r="X32" i="20"/>
  <c r="X32" i="49"/>
  <c r="X32" i="31"/>
  <c r="X32" i="25"/>
  <c r="X32" i="17"/>
  <c r="X32" i="41"/>
  <c r="X32" i="28"/>
  <c r="X32" i="39"/>
  <c r="X7" i="39"/>
  <c r="X7" i="13"/>
  <c r="X7" i="14"/>
  <c r="X7" i="40"/>
  <c r="X7" i="41"/>
  <c r="X7" i="49"/>
  <c r="X7" i="21"/>
  <c r="X20" i="39"/>
  <c r="V19" i="24"/>
  <c r="V19" i="13"/>
  <c r="V19" i="35"/>
  <c r="V19" i="39"/>
  <c r="V19" i="38"/>
  <c r="V19" i="40"/>
  <c r="V19" i="23"/>
  <c r="V19" i="21"/>
  <c r="V19" i="22"/>
  <c r="V19" i="30"/>
  <c r="V19" i="50"/>
  <c r="V19" i="29"/>
  <c r="V19" i="43"/>
  <c r="V19" i="14"/>
  <c r="V19" i="34"/>
  <c r="V19" i="52"/>
  <c r="V19" i="28"/>
  <c r="V19" i="25"/>
  <c r="V19" i="19"/>
  <c r="V19" i="36"/>
  <c r="V19" i="32"/>
  <c r="V19" i="8"/>
  <c r="V19" i="31"/>
  <c r="V19" i="42"/>
  <c r="V19" i="48"/>
  <c r="X5" i="40"/>
  <c r="X5" i="13"/>
  <c r="X5" i="30"/>
  <c r="V30" i="26"/>
  <c r="V30" i="32"/>
  <c r="X18" i="33"/>
  <c r="X18" i="19"/>
  <c r="X18" i="29"/>
  <c r="X18" i="40"/>
  <c r="X18" i="8"/>
  <c r="X18" i="16"/>
  <c r="X18" i="17"/>
  <c r="X18" i="34"/>
  <c r="X18" i="13"/>
  <c r="X18" i="15"/>
  <c r="X18" i="49"/>
  <c r="X18" i="51"/>
  <c r="X18" i="39"/>
  <c r="X18" i="23"/>
  <c r="X18" i="31"/>
  <c r="V7" i="18"/>
  <c r="V7" i="19"/>
  <c r="V7" i="30"/>
  <c r="V7" i="31"/>
  <c r="V7" i="51"/>
  <c r="V7" i="17"/>
  <c r="V7" i="29"/>
  <c r="V7" i="20"/>
  <c r="V7" i="8"/>
  <c r="V7" i="40"/>
  <c r="V7" i="35"/>
  <c r="V7" i="42"/>
  <c r="V7" i="26"/>
  <c r="V7" i="50"/>
  <c r="X38" i="8"/>
  <c r="X38" i="49"/>
  <c r="X38" i="39"/>
  <c r="X38" i="50"/>
  <c r="X38" i="15"/>
  <c r="X38" i="23"/>
  <c r="X38" i="26"/>
  <c r="X38" i="32"/>
  <c r="X38" i="37"/>
  <c r="X38" i="43"/>
  <c r="X38" i="13"/>
  <c r="X38" i="18"/>
  <c r="X38" i="30"/>
  <c r="X38" i="19"/>
  <c r="X38" i="27"/>
  <c r="X38" i="29"/>
  <c r="X38" i="38"/>
  <c r="P28" i="49"/>
  <c r="P28" i="48"/>
  <c r="F28" i="13"/>
  <c r="G28" i="13" s="1"/>
  <c r="P28" i="22"/>
  <c r="F28" i="25"/>
  <c r="F28" i="37"/>
  <c r="F28" i="38"/>
  <c r="P28" i="18"/>
  <c r="P8" i="37"/>
  <c r="F8" i="20"/>
  <c r="F8" i="8"/>
  <c r="G8" i="8" s="1"/>
  <c r="X43" i="43"/>
  <c r="X43" i="27"/>
  <c r="X43" i="12"/>
  <c r="X43" i="34"/>
  <c r="X43" i="21"/>
  <c r="X39" i="42"/>
  <c r="X39" i="28"/>
  <c r="X39" i="31"/>
  <c r="X37" i="38"/>
  <c r="X27" i="14"/>
  <c r="X27" i="29"/>
  <c r="X27" i="17"/>
  <c r="X27" i="37"/>
  <c r="X27" i="20"/>
  <c r="X27" i="52"/>
  <c r="X23" i="49"/>
  <c r="X23" i="39"/>
  <c r="X23" i="48"/>
  <c r="X23" i="29"/>
  <c r="X23" i="13"/>
  <c r="X11" i="19"/>
  <c r="X11" i="18"/>
  <c r="X11" i="23"/>
  <c r="X11" i="25"/>
  <c r="X11" i="42"/>
  <c r="X11" i="34"/>
  <c r="V6" i="37"/>
  <c r="V6" i="39"/>
  <c r="V6" i="34"/>
  <c r="V6" i="25"/>
  <c r="V6" i="44"/>
  <c r="V6" i="28"/>
  <c r="V6" i="13"/>
  <c r="V6" i="48"/>
  <c r="V6" i="19"/>
  <c r="V30" i="51"/>
  <c r="V30" i="42"/>
  <c r="V30" i="37"/>
  <c r="V30" i="38"/>
  <c r="V30" i="22"/>
  <c r="V30" i="50"/>
  <c r="V30" i="28"/>
  <c r="V30" i="12"/>
  <c r="V30" i="25"/>
  <c r="V37" i="27"/>
  <c r="V37" i="50"/>
  <c r="V37" i="16"/>
  <c r="V37" i="38"/>
  <c r="V37" i="49"/>
  <c r="V10" i="49"/>
  <c r="V10" i="14"/>
  <c r="V10" i="41"/>
  <c r="V10" i="35"/>
  <c r="V10" i="15"/>
  <c r="V10" i="17"/>
  <c r="V10" i="42"/>
  <c r="V10" i="34"/>
  <c r="V10" i="19"/>
  <c r="V10" i="52"/>
  <c r="V10" i="8"/>
  <c r="V10" i="25"/>
  <c r="V10" i="20"/>
  <c r="V10" i="21"/>
  <c r="V10" i="12"/>
  <c r="V10" i="26"/>
  <c r="V10" i="27"/>
  <c r="V10" i="31"/>
  <c r="V10" i="13"/>
  <c r="F28" i="43"/>
  <c r="P10" i="19"/>
  <c r="P10" i="27"/>
  <c r="P10" i="36"/>
  <c r="F10" i="38"/>
  <c r="P10" i="17"/>
  <c r="P10" i="25"/>
  <c r="F10" i="27"/>
  <c r="P10" i="40"/>
  <c r="P10" i="41"/>
  <c r="F10" i="8"/>
  <c r="F10" i="25"/>
  <c r="P10" i="37"/>
  <c r="F10" i="50"/>
  <c r="P10" i="34"/>
  <c r="P10" i="12"/>
  <c r="P10" i="23"/>
  <c r="F10" i="29"/>
  <c r="P10" i="42"/>
  <c r="F10" i="13"/>
  <c r="F10" i="22"/>
  <c r="G10" i="22" s="1"/>
  <c r="F10" i="28"/>
  <c r="G10" i="28" s="1"/>
  <c r="F10" i="33"/>
  <c r="F10" i="36"/>
  <c r="P10" i="13"/>
  <c r="F10" i="32"/>
  <c r="F10" i="21"/>
  <c r="G10" i="21" s="1"/>
  <c r="X24" i="38"/>
  <c r="E7" i="36"/>
  <c r="F27" i="50"/>
  <c r="P27" i="52"/>
  <c r="P27" i="50"/>
  <c r="F27" i="52"/>
  <c r="G27" i="52" s="1"/>
  <c r="AI42" i="4"/>
  <c r="G42" i="4" s="1"/>
  <c r="J39" i="31" s="1"/>
  <c r="AH42" i="4"/>
  <c r="F42" i="4" s="1"/>
  <c r="T39" i="35" s="1"/>
  <c r="AH14" i="4"/>
  <c r="F14" i="4" s="1"/>
  <c r="T11" i="19" s="1"/>
  <c r="AH40" i="4"/>
  <c r="F40" i="4" s="1"/>
  <c r="T37" i="40" s="1"/>
  <c r="F9" i="4"/>
  <c r="E26" i="36"/>
  <c r="E41" i="36"/>
  <c r="E19" i="36"/>
  <c r="E34" i="36"/>
  <c r="E39" i="36"/>
  <c r="E33" i="36"/>
  <c r="G33" i="36" s="1"/>
  <c r="E11" i="36"/>
  <c r="E21" i="36"/>
  <c r="E38" i="36"/>
  <c r="E14" i="36"/>
  <c r="E21" i="31"/>
  <c r="E6" i="28"/>
  <c r="E38" i="28"/>
  <c r="E26" i="28"/>
  <c r="E33" i="14"/>
  <c r="G33" i="14" s="1"/>
  <c r="E5" i="50"/>
  <c r="E7" i="50"/>
  <c r="E11" i="50"/>
  <c r="E13" i="50"/>
  <c r="E15" i="50"/>
  <c r="E19" i="50"/>
  <c r="E21" i="50"/>
  <c r="E23" i="50"/>
  <c r="E27" i="50"/>
  <c r="E29" i="50"/>
  <c r="E31" i="50"/>
  <c r="E35" i="50"/>
  <c r="E37" i="50"/>
  <c r="E39" i="50"/>
  <c r="E43" i="50"/>
  <c r="E6" i="50"/>
  <c r="E8" i="50"/>
  <c r="E10" i="50"/>
  <c r="G10" i="50" s="1"/>
  <c r="E12" i="50"/>
  <c r="E14" i="50"/>
  <c r="E16" i="50"/>
  <c r="E18" i="50"/>
  <c r="E20" i="50"/>
  <c r="E22" i="50"/>
  <c r="E24" i="50"/>
  <c r="E26" i="50"/>
  <c r="E28" i="50"/>
  <c r="E30" i="50"/>
  <c r="E32" i="50"/>
  <c r="E34" i="50"/>
  <c r="E36" i="50"/>
  <c r="E38" i="50"/>
  <c r="E40" i="50"/>
  <c r="G40" i="50" s="1"/>
  <c r="E42" i="50"/>
  <c r="F5" i="8"/>
  <c r="F5" i="12"/>
  <c r="G5" i="12" s="1"/>
  <c r="F5" i="14"/>
  <c r="F5" i="16"/>
  <c r="P5" i="15"/>
  <c r="P12" i="50"/>
  <c r="P12" i="52"/>
  <c r="F12" i="48"/>
  <c r="F12" i="50"/>
  <c r="F12" i="49"/>
  <c r="P12" i="51"/>
  <c r="P25" i="49"/>
  <c r="P25" i="48"/>
  <c r="P25" i="14"/>
  <c r="E19" i="43"/>
  <c r="E15" i="43"/>
  <c r="E24" i="43"/>
  <c r="E27" i="43"/>
  <c r="E33" i="43"/>
  <c r="G33" i="43" s="1"/>
  <c r="E38" i="43"/>
  <c r="E34" i="43"/>
  <c r="E37" i="43"/>
  <c r="E39" i="43"/>
  <c r="E23" i="43"/>
  <c r="E26" i="43"/>
  <c r="E10" i="43"/>
  <c r="E35" i="43"/>
  <c r="E17" i="43"/>
  <c r="E9" i="38"/>
  <c r="E13" i="38"/>
  <c r="G13" i="38" s="1"/>
  <c r="E16" i="38"/>
  <c r="E34" i="38"/>
  <c r="E37" i="38"/>
  <c r="E18" i="38"/>
  <c r="E11" i="34"/>
  <c r="E20" i="29"/>
  <c r="E24" i="29"/>
  <c r="E33" i="18"/>
  <c r="G33" i="18" s="1"/>
  <c r="E25" i="18"/>
  <c r="E7" i="18"/>
  <c r="E24" i="12"/>
  <c r="E27" i="12"/>
  <c r="G27" i="12" s="1"/>
  <c r="E34" i="12"/>
  <c r="E37" i="12"/>
  <c r="E26" i="12"/>
  <c r="J12" i="46"/>
  <c r="V18" i="13"/>
  <c r="V18" i="43"/>
  <c r="V18" i="51"/>
  <c r="V26" i="48"/>
  <c r="V26" i="52"/>
  <c r="V26" i="19"/>
  <c r="V26" i="26"/>
  <c r="V26" i="34"/>
  <c r="V26" i="42"/>
  <c r="V26" i="15"/>
  <c r="V26" i="25"/>
  <c r="V26" i="32"/>
  <c r="V26" i="41"/>
  <c r="V26" i="50"/>
  <c r="V26" i="16"/>
  <c r="V26" i="24"/>
  <c r="V26" i="36"/>
  <c r="V26" i="8"/>
  <c r="V26" i="23"/>
  <c r="V26" i="35"/>
  <c r="V26" i="13"/>
  <c r="X34" i="18"/>
  <c r="X34" i="26"/>
  <c r="X34" i="35"/>
  <c r="X34" i="40"/>
  <c r="X34" i="51"/>
  <c r="X34" i="17"/>
  <c r="X34" i="27"/>
  <c r="X34" i="34"/>
  <c r="X34" i="12"/>
  <c r="X34" i="24"/>
  <c r="X34" i="37"/>
  <c r="X34" i="50"/>
  <c r="X12" i="20"/>
  <c r="X12" i="27"/>
  <c r="X12" i="30"/>
  <c r="X12" i="28"/>
  <c r="X12" i="38"/>
  <c r="X12" i="22"/>
  <c r="X12" i="37"/>
  <c r="X12" i="48"/>
  <c r="X12" i="52"/>
  <c r="F40" i="30"/>
  <c r="G40" i="30" s="1"/>
  <c r="P40" i="52"/>
  <c r="P11" i="49"/>
  <c r="P5" i="48"/>
  <c r="P5" i="50"/>
  <c r="P5" i="51"/>
  <c r="P5" i="17"/>
  <c r="F5" i="26"/>
  <c r="F5" i="18"/>
  <c r="P5" i="8"/>
  <c r="P5" i="18"/>
  <c r="F5" i="27"/>
  <c r="F5" i="19"/>
  <c r="G5" i="19" s="1"/>
  <c r="P5" i="25"/>
  <c r="P5" i="49"/>
  <c r="F5" i="50"/>
  <c r="P5" i="19"/>
  <c r="P5" i="14"/>
  <c r="F5" i="24"/>
  <c r="P5" i="20"/>
  <c r="F5" i="15"/>
  <c r="G5" i="15" s="1"/>
  <c r="P5" i="23"/>
  <c r="E20" i="35"/>
  <c r="E27" i="35"/>
  <c r="G27" i="35" s="1"/>
  <c r="E12" i="25"/>
  <c r="G12" i="25" s="1"/>
  <c r="E33" i="25"/>
  <c r="G33" i="25" s="1"/>
  <c r="E25" i="25"/>
  <c r="E13" i="25"/>
  <c r="E37" i="25"/>
  <c r="E32" i="25"/>
  <c r="E23" i="25"/>
  <c r="E7" i="25"/>
  <c r="E10" i="25"/>
  <c r="E24" i="20"/>
  <c r="E29" i="16"/>
  <c r="E17" i="16"/>
  <c r="E18" i="16"/>
  <c r="E25" i="16"/>
  <c r="E6" i="16"/>
  <c r="E14" i="16"/>
  <c r="E9" i="40"/>
  <c r="J42" i="30"/>
  <c r="J42" i="8"/>
  <c r="V29" i="14"/>
  <c r="V29" i="31"/>
  <c r="V29" i="43"/>
  <c r="E10" i="49"/>
  <c r="E18" i="49"/>
  <c r="E26" i="49"/>
  <c r="E34" i="49"/>
  <c r="E42" i="49"/>
  <c r="E8" i="49"/>
  <c r="E20" i="49"/>
  <c r="E30" i="49"/>
  <c r="E40" i="49"/>
  <c r="E31" i="49"/>
  <c r="E32" i="49"/>
  <c r="E16" i="49"/>
  <c r="E39" i="48"/>
  <c r="E23" i="48"/>
  <c r="AI25" i="4"/>
  <c r="G25" i="4" s="1"/>
  <c r="AI17" i="4"/>
  <c r="G17" i="4" s="1"/>
  <c r="J14" i="35" s="1"/>
  <c r="AI37" i="4"/>
  <c r="G37" i="4" s="1"/>
  <c r="J31" i="20"/>
  <c r="G10" i="25"/>
  <c r="AI29" i="4"/>
  <c r="G29" i="4" s="1"/>
  <c r="J26" i="33" s="1"/>
  <c r="AH16" i="4"/>
  <c r="F16" i="4" s="1"/>
  <c r="AI21" i="4"/>
  <c r="G21" i="4" s="1"/>
  <c r="AI44" i="4"/>
  <c r="G44" i="4" s="1"/>
  <c r="J41" i="34" s="1"/>
  <c r="AI27" i="4"/>
  <c r="G27" i="4" s="1"/>
  <c r="J24" i="51" s="1"/>
  <c r="AI13" i="4"/>
  <c r="G13" i="4" s="1"/>
  <c r="J10" i="21" s="1"/>
  <c r="AH38" i="4"/>
  <c r="F38" i="4" s="1"/>
  <c r="AI46" i="4"/>
  <c r="G46" i="4" s="1"/>
  <c r="J43" i="19" s="1"/>
  <c r="AH46" i="4"/>
  <c r="F46" i="4" s="1"/>
  <c r="J37" i="34"/>
  <c r="J37" i="41"/>
  <c r="J37" i="21"/>
  <c r="J37" i="33"/>
  <c r="J37" i="50"/>
  <c r="J37" i="24"/>
  <c r="T11" i="14"/>
  <c r="J41" i="31"/>
  <c r="J41" i="41"/>
  <c r="J41" i="44"/>
  <c r="J41" i="49"/>
  <c r="T39" i="39"/>
  <c r="J39" i="12"/>
  <c r="T28" i="40"/>
  <c r="T28" i="38"/>
  <c r="T28" i="23"/>
  <c r="T28" i="34"/>
  <c r="T28" i="19"/>
  <c r="T43" i="30"/>
  <c r="T43" i="17"/>
  <c r="T43" i="13"/>
  <c r="T43" i="38"/>
  <c r="T43" i="31"/>
  <c r="T43" i="34"/>
  <c r="T43" i="21"/>
  <c r="T43" i="16"/>
  <c r="T43" i="43"/>
  <c r="T43" i="27"/>
  <c r="T43" i="24"/>
  <c r="T43" i="36"/>
  <c r="T43" i="33"/>
  <c r="T43" i="40"/>
  <c r="T43" i="15"/>
  <c r="T43" i="50"/>
  <c r="T43" i="42"/>
  <c r="T43" i="37"/>
  <c r="T43" i="48"/>
  <c r="T43" i="19"/>
  <c r="T43" i="35"/>
  <c r="T43" i="14"/>
  <c r="T43" i="22"/>
  <c r="T43" i="20"/>
  <c r="T43" i="39"/>
  <c r="T43" i="25"/>
  <c r="T43" i="52"/>
  <c r="T43" i="12"/>
  <c r="T43" i="32"/>
  <c r="T43" i="41"/>
  <c r="T43" i="29"/>
  <c r="T43" i="26"/>
  <c r="T43" i="28"/>
  <c r="T43" i="23"/>
  <c r="T43" i="8"/>
  <c r="T43" i="49"/>
  <c r="T43" i="18"/>
  <c r="J43" i="30"/>
  <c r="J43" i="15"/>
  <c r="J43" i="29"/>
  <c r="J43" i="36"/>
  <c r="J43" i="12"/>
  <c r="J43" i="16"/>
  <c r="T16" i="39"/>
  <c r="T16" i="16"/>
  <c r="T16" i="19"/>
  <c r="T16" i="21"/>
  <c r="T16" i="36"/>
  <c r="T16" i="42"/>
  <c r="T16" i="26"/>
  <c r="T16" i="8"/>
  <c r="T16" i="29"/>
  <c r="T16" i="33"/>
  <c r="T24" i="8"/>
  <c r="T24" i="14"/>
  <c r="T24" i="44"/>
  <c r="T24" i="35"/>
  <c r="T24" i="41"/>
  <c r="T24" i="16"/>
  <c r="T24" i="38"/>
  <c r="T24" i="17"/>
  <c r="T24" i="15"/>
  <c r="T24" i="27"/>
  <c r="J26" i="31"/>
  <c r="J26" i="43"/>
  <c r="J26" i="14"/>
  <c r="J26" i="18"/>
  <c r="J26" i="29"/>
  <c r="J26" i="51"/>
  <c r="J26" i="19"/>
  <c r="J26" i="8"/>
  <c r="J26" i="48"/>
  <c r="J26" i="40"/>
  <c r="J26" i="24"/>
  <c r="J26" i="27"/>
  <c r="J26" i="36"/>
  <c r="J26" i="16"/>
  <c r="J26" i="39"/>
  <c r="J26" i="12"/>
  <c r="J26" i="32"/>
  <c r="T20" i="43"/>
  <c r="T6" i="44"/>
  <c r="T6" i="50"/>
  <c r="T6" i="25"/>
  <c r="T6" i="52"/>
  <c r="T6" i="36"/>
  <c r="T6" i="51"/>
  <c r="T6" i="32"/>
  <c r="T6" i="40"/>
  <c r="T6" i="27"/>
  <c r="T6" i="43"/>
  <c r="T6" i="24"/>
  <c r="T6" i="38"/>
  <c r="T6" i="23"/>
  <c r="T6" i="16"/>
  <c r="T6" i="12"/>
  <c r="T6" i="31"/>
  <c r="T6" i="22"/>
  <c r="T6" i="29"/>
  <c r="T6" i="20"/>
  <c r="T6" i="19"/>
  <c r="T6" i="39"/>
  <c r="T6" i="33"/>
  <c r="T6" i="42"/>
  <c r="T6" i="18"/>
  <c r="T6" i="34"/>
  <c r="T6" i="37"/>
  <c r="T6" i="28"/>
  <c r="T6" i="49"/>
  <c r="T6" i="13"/>
  <c r="T6" i="17"/>
  <c r="T6" i="8"/>
  <c r="T6" i="26"/>
  <c r="T6" i="41"/>
  <c r="T6" i="30"/>
  <c r="T6" i="48"/>
  <c r="T6" i="21"/>
  <c r="T6" i="35"/>
  <c r="J24" i="22" l="1"/>
  <c r="J24" i="20"/>
  <c r="T37" i="50"/>
  <c r="J14" i="12"/>
  <c r="J24" i="25"/>
  <c r="T37" i="12"/>
  <c r="J14" i="24"/>
  <c r="V6" i="29"/>
  <c r="V6" i="22"/>
  <c r="V6" i="21"/>
  <c r="V36" i="23"/>
  <c r="V36" i="43"/>
  <c r="V36" i="25"/>
  <c r="V36" i="42"/>
  <c r="V36" i="44"/>
  <c r="V36" i="36"/>
  <c r="V36" i="16"/>
  <c r="V36" i="13"/>
  <c r="V36" i="39"/>
  <c r="V36" i="15"/>
  <c r="V36" i="28"/>
  <c r="V36" i="17"/>
  <c r="V36" i="12"/>
  <c r="V36" i="29"/>
  <c r="V36" i="37"/>
  <c r="V36" i="51"/>
  <c r="V36" i="38"/>
  <c r="V36" i="52"/>
  <c r="V36" i="50"/>
  <c r="V36" i="48"/>
  <c r="V36" i="8"/>
  <c r="V36" i="22"/>
  <c r="V36" i="41"/>
  <c r="V36" i="31"/>
  <c r="V36" i="49"/>
  <c r="V20" i="15"/>
  <c r="V20" i="21"/>
  <c r="V20" i="27"/>
  <c r="V20" i="44"/>
  <c r="V20" i="49"/>
  <c r="V20" i="41"/>
  <c r="X20" i="17"/>
  <c r="X20" i="25"/>
  <c r="V40" i="42"/>
  <c r="V40" i="17"/>
  <c r="V40" i="43"/>
  <c r="V40" i="38"/>
  <c r="V40" i="30"/>
  <c r="V16" i="50"/>
  <c r="V16" i="32"/>
  <c r="V16" i="24"/>
  <c r="V16" i="39"/>
  <c r="V12" i="24"/>
  <c r="V12" i="22"/>
  <c r="X20" i="33"/>
  <c r="V28" i="32"/>
  <c r="V24" i="32"/>
  <c r="X16" i="30"/>
  <c r="X16" i="14"/>
  <c r="V40" i="13"/>
  <c r="V23" i="35"/>
  <c r="V28" i="42"/>
  <c r="V28" i="31"/>
  <c r="V24" i="22"/>
  <c r="V24" i="31"/>
  <c r="V24" i="16"/>
  <c r="V24" i="29"/>
  <c r="V32" i="25"/>
  <c r="V32" i="48"/>
  <c r="V32" i="21"/>
  <c r="V28" i="29"/>
  <c r="V12" i="35"/>
  <c r="X20" i="40"/>
  <c r="X20" i="23"/>
  <c r="V40" i="27"/>
  <c r="V40" i="50"/>
  <c r="V40" i="29"/>
  <c r="V40" i="16"/>
  <c r="V16" i="31"/>
  <c r="V16" i="23"/>
  <c r="V16" i="12"/>
  <c r="V16" i="35"/>
  <c r="V12" i="21"/>
  <c r="V12" i="19"/>
  <c r="V28" i="19"/>
  <c r="V24" i="20"/>
  <c r="X16" i="33"/>
  <c r="V23" i="30"/>
  <c r="V28" i="33"/>
  <c r="V28" i="24"/>
  <c r="V24" i="17"/>
  <c r="V24" i="13"/>
  <c r="V24" i="42"/>
  <c r="V24" i="27"/>
  <c r="V32" i="52"/>
  <c r="V32" i="43"/>
  <c r="V32" i="32"/>
  <c r="V28" i="28"/>
  <c r="V12" i="28"/>
  <c r="V23" i="38"/>
  <c r="V23" i="8"/>
  <c r="X25" i="8"/>
  <c r="X20" i="15"/>
  <c r="X20" i="20"/>
  <c r="X20" i="49"/>
  <c r="X20" i="21"/>
  <c r="V40" i="32"/>
  <c r="V40" i="8"/>
  <c r="V40" i="34"/>
  <c r="V40" i="18"/>
  <c r="V16" i="16"/>
  <c r="V16" i="20"/>
  <c r="V16" i="51"/>
  <c r="V16" i="30"/>
  <c r="V12" i="15"/>
  <c r="V12" i="52"/>
  <c r="X20" i="29"/>
  <c r="V28" i="26"/>
  <c r="V12" i="40"/>
  <c r="V12" i="13"/>
  <c r="V23" i="17"/>
  <c r="V28" i="36"/>
  <c r="V24" i="48"/>
  <c r="V24" i="44"/>
  <c r="V24" i="38"/>
  <c r="V24" i="36"/>
  <c r="V32" i="28"/>
  <c r="V32" i="42"/>
  <c r="V32" i="23"/>
  <c r="V28" i="25"/>
  <c r="V12" i="20"/>
  <c r="V23" i="19"/>
  <c r="V24" i="50"/>
  <c r="X20" i="22"/>
  <c r="X20" i="38"/>
  <c r="X20" i="30"/>
  <c r="X20" i="19"/>
  <c r="V40" i="20"/>
  <c r="V40" i="25"/>
  <c r="V40" i="12"/>
  <c r="V40" i="23"/>
  <c r="V16" i="44"/>
  <c r="V16" i="19"/>
  <c r="V16" i="41"/>
  <c r="V16" i="29"/>
  <c r="V12" i="51"/>
  <c r="V12" i="50"/>
  <c r="X20" i="28"/>
  <c r="V28" i="22"/>
  <c r="V23" i="39"/>
  <c r="V12" i="39"/>
  <c r="V8" i="50"/>
  <c r="V12" i="38"/>
  <c r="V23" i="27"/>
  <c r="V28" i="34"/>
  <c r="V24" i="52"/>
  <c r="V24" i="41"/>
  <c r="V24" i="33"/>
  <c r="V24" i="26"/>
  <c r="V32" i="17"/>
  <c r="V32" i="13"/>
  <c r="V12" i="42"/>
  <c r="V24" i="24"/>
  <c r="V23" i="13"/>
  <c r="X13" i="13"/>
  <c r="X20" i="26"/>
  <c r="X20" i="35"/>
  <c r="X20" i="52"/>
  <c r="X20" i="36"/>
  <c r="V40" i="26"/>
  <c r="V40" i="39"/>
  <c r="V40" i="41"/>
  <c r="V40" i="28"/>
  <c r="V40" i="33"/>
  <c r="V16" i="40"/>
  <c r="V16" i="14"/>
  <c r="V16" i="25"/>
  <c r="V16" i="42"/>
  <c r="V12" i="49"/>
  <c r="V12" i="12"/>
  <c r="X20" i="41"/>
  <c r="V28" i="40"/>
  <c r="V23" i="23"/>
  <c r="V12" i="32"/>
  <c r="V8" i="18"/>
  <c r="V12" i="31"/>
  <c r="V28" i="21"/>
  <c r="V24" i="19"/>
  <c r="V24" i="49"/>
  <c r="V24" i="40"/>
  <c r="V24" i="8"/>
  <c r="V32" i="26"/>
  <c r="V32" i="50"/>
  <c r="V32" i="44"/>
  <c r="V12" i="41"/>
  <c r="V24" i="21"/>
  <c r="X9" i="36"/>
  <c r="X20" i="32"/>
  <c r="X20" i="42"/>
  <c r="X20" i="37"/>
  <c r="V40" i="51"/>
  <c r="V40" i="22"/>
  <c r="V40" i="31"/>
  <c r="V40" i="36"/>
  <c r="V40" i="14"/>
  <c r="V16" i="48"/>
  <c r="V16" i="38"/>
  <c r="V16" i="49"/>
  <c r="V16" i="13"/>
  <c r="V12" i="48"/>
  <c r="V12" i="43"/>
  <c r="X20" i="51"/>
  <c r="V28" i="39"/>
  <c r="V12" i="23"/>
  <c r="V28" i="13"/>
  <c r="V24" i="12"/>
  <c r="V24" i="35"/>
  <c r="V24" i="30"/>
  <c r="V24" i="43"/>
  <c r="V32" i="12"/>
  <c r="V32" i="49"/>
  <c r="X5" i="52"/>
  <c r="X5" i="26"/>
  <c r="X5" i="14"/>
  <c r="X5" i="51"/>
  <c r="X5" i="34"/>
  <c r="X5" i="24"/>
  <c r="X5" i="32"/>
  <c r="X5" i="43"/>
  <c r="X5" i="35"/>
  <c r="X5" i="31"/>
  <c r="X5" i="29"/>
  <c r="X5" i="16"/>
  <c r="X5" i="15"/>
  <c r="X5" i="37"/>
  <c r="X5" i="18"/>
  <c r="X5" i="33"/>
  <c r="X5" i="27"/>
  <c r="X5" i="50"/>
  <c r="E26" i="42"/>
  <c r="E27" i="34"/>
  <c r="G27" i="34"/>
  <c r="N36" i="52"/>
  <c r="N36" i="48"/>
  <c r="N36" i="50"/>
  <c r="N20" i="16"/>
  <c r="N20" i="33"/>
  <c r="N20" i="42"/>
  <c r="N20" i="28"/>
  <c r="N20" i="22"/>
  <c r="N20" i="37"/>
  <c r="N20" i="21"/>
  <c r="N20" i="30"/>
  <c r="N20" i="25"/>
  <c r="N20" i="44"/>
  <c r="N20" i="23"/>
  <c r="N20" i="36"/>
  <c r="N20" i="31"/>
  <c r="N20" i="43"/>
  <c r="N20" i="24"/>
  <c r="N20" i="12"/>
  <c r="N20" i="14"/>
  <c r="N20" i="15"/>
  <c r="N20" i="32"/>
  <c r="N20" i="50"/>
  <c r="N20" i="20"/>
  <c r="N20" i="18"/>
  <c r="N20" i="38"/>
  <c r="N20" i="52"/>
  <c r="N20" i="17"/>
  <c r="N20" i="29"/>
  <c r="N20" i="13"/>
  <c r="N20" i="26"/>
  <c r="N20" i="27"/>
  <c r="N20" i="34"/>
  <c r="N20" i="39"/>
  <c r="N20" i="19"/>
  <c r="N20" i="40"/>
  <c r="N20" i="41"/>
  <c r="N20" i="8"/>
  <c r="N20" i="35"/>
  <c r="X37" i="34"/>
  <c r="X37" i="41"/>
  <c r="J14" i="38"/>
  <c r="T8" i="19"/>
  <c r="J24" i="49"/>
  <c r="J37" i="44"/>
  <c r="J37" i="27"/>
  <c r="J37" i="26"/>
  <c r="V29" i="36"/>
  <c r="V29" i="49"/>
  <c r="X24" i="30"/>
  <c r="V37" i="44"/>
  <c r="V37" i="35"/>
  <c r="X25" i="22"/>
  <c r="X33" i="44"/>
  <c r="V33" i="28"/>
  <c r="V9" i="36"/>
  <c r="V9" i="16"/>
  <c r="V17" i="29"/>
  <c r="V17" i="20"/>
  <c r="P32" i="39"/>
  <c r="V21" i="32"/>
  <c r="V25" i="17"/>
  <c r="X16" i="23"/>
  <c r="X16" i="35"/>
  <c r="V37" i="21"/>
  <c r="G10" i="49"/>
  <c r="X29" i="50"/>
  <c r="X29" i="28"/>
  <c r="X29" i="24"/>
  <c r="X21" i="23"/>
  <c r="X21" i="13"/>
  <c r="X21" i="31"/>
  <c r="X9" i="44"/>
  <c r="V41" i="30"/>
  <c r="V41" i="27"/>
  <c r="V41" i="18"/>
  <c r="V41" i="52"/>
  <c r="V41" i="38"/>
  <c r="V41" i="50"/>
  <c r="V41" i="40"/>
  <c r="V41" i="22"/>
  <c r="V41" i="42"/>
  <c r="V41" i="34"/>
  <c r="V41" i="43"/>
  <c r="V41" i="36"/>
  <c r="V41" i="8"/>
  <c r="V41" i="51"/>
  <c r="V41" i="26"/>
  <c r="V41" i="49"/>
  <c r="V41" i="32"/>
  <c r="V41" i="13"/>
  <c r="V41" i="41"/>
  <c r="V41" i="20"/>
  <c r="V41" i="44"/>
  <c r="V41" i="28"/>
  <c r="V41" i="19"/>
  <c r="V41" i="37"/>
  <c r="V41" i="14"/>
  <c r="V41" i="39"/>
  <c r="V41" i="12"/>
  <c r="V41" i="23"/>
  <c r="V41" i="33"/>
  <c r="V41" i="15"/>
  <c r="V21" i="12"/>
  <c r="V21" i="39"/>
  <c r="V21" i="51"/>
  <c r="V21" i="28"/>
  <c r="V21" i="40"/>
  <c r="V21" i="17"/>
  <c r="V21" i="42"/>
  <c r="V21" i="50"/>
  <c r="V21" i="33"/>
  <c r="V21" i="23"/>
  <c r="V21" i="24"/>
  <c r="V21" i="27"/>
  <c r="V21" i="13"/>
  <c r="V21" i="15"/>
  <c r="V21" i="37"/>
  <c r="V21" i="26"/>
  <c r="V21" i="35"/>
  <c r="V21" i="19"/>
  <c r="V21" i="29"/>
  <c r="V21" i="52"/>
  <c r="V21" i="30"/>
  <c r="V21" i="44"/>
  <c r="V21" i="18"/>
  <c r="V21" i="36"/>
  <c r="V21" i="8"/>
  <c r="V21" i="38"/>
  <c r="V21" i="34"/>
  <c r="V21" i="14"/>
  <c r="V21" i="41"/>
  <c r="V13" i="35"/>
  <c r="V13" i="43"/>
  <c r="V13" i="37"/>
  <c r="V13" i="49"/>
  <c r="V13" i="42"/>
  <c r="V13" i="33"/>
  <c r="V13" i="17"/>
  <c r="V13" i="48"/>
  <c r="V13" i="51"/>
  <c r="V13" i="24"/>
  <c r="V13" i="16"/>
  <c r="V13" i="30"/>
  <c r="V13" i="13"/>
  <c r="AN19" i="4"/>
  <c r="H19" i="4" s="1"/>
  <c r="AN13" i="4"/>
  <c r="H13" i="4" s="1"/>
  <c r="AN37" i="4"/>
  <c r="H37" i="4" s="1"/>
  <c r="AN46" i="4"/>
  <c r="H46" i="4" s="1"/>
  <c r="AN21" i="4"/>
  <c r="H21" i="4" s="1"/>
  <c r="AN11" i="4"/>
  <c r="H11" i="4" s="1"/>
  <c r="AN33" i="4"/>
  <c r="H33" i="4" s="1"/>
  <c r="AN38" i="4"/>
  <c r="H38" i="4" s="1"/>
  <c r="AN29" i="4"/>
  <c r="H29" i="4" s="1"/>
  <c r="AN47" i="4"/>
  <c r="H47" i="4" s="1"/>
  <c r="AN15" i="4"/>
  <c r="H15" i="4" s="1"/>
  <c r="J14" i="33"/>
  <c r="J14" i="51"/>
  <c r="T8" i="16"/>
  <c r="J24" i="34"/>
  <c r="J37" i="25"/>
  <c r="J37" i="39"/>
  <c r="V29" i="27"/>
  <c r="X24" i="52"/>
  <c r="V37" i="41"/>
  <c r="V37" i="33"/>
  <c r="X25" i="15"/>
  <c r="X33" i="48"/>
  <c r="V33" i="51"/>
  <c r="V9" i="15"/>
  <c r="V17" i="51"/>
  <c r="V17" i="50"/>
  <c r="V41" i="24"/>
  <c r="V21" i="43"/>
  <c r="V21" i="16"/>
  <c r="V25" i="29"/>
  <c r="V14" i="15"/>
  <c r="V14" i="29"/>
  <c r="V14" i="43"/>
  <c r="V14" i="32"/>
  <c r="V14" i="44"/>
  <c r="V14" i="14"/>
  <c r="X16" i="28"/>
  <c r="X16" i="31"/>
  <c r="F5" i="32"/>
  <c r="P5" i="41"/>
  <c r="P5" i="26"/>
  <c r="F5" i="31"/>
  <c r="P5" i="43"/>
  <c r="F5" i="29"/>
  <c r="P5" i="32"/>
  <c r="P5" i="29"/>
  <c r="P5" i="30"/>
  <c r="F5" i="34"/>
  <c r="F5" i="28"/>
  <c r="F5" i="30"/>
  <c r="P5" i="34"/>
  <c r="P5" i="37"/>
  <c r="P5" i="42"/>
  <c r="P5" i="31"/>
  <c r="P5" i="33"/>
  <c r="F5" i="37"/>
  <c r="F5" i="41"/>
  <c r="F5" i="40"/>
  <c r="F5" i="33"/>
  <c r="P5" i="36"/>
  <c r="P5" i="40"/>
  <c r="F5" i="43"/>
  <c r="F10" i="49"/>
  <c r="P10" i="18"/>
  <c r="F10" i="12"/>
  <c r="P10" i="39"/>
  <c r="F10" i="51"/>
  <c r="P10" i="8"/>
  <c r="F10" i="20"/>
  <c r="G10" i="20" s="1"/>
  <c r="P10" i="16"/>
  <c r="P10" i="44"/>
  <c r="P10" i="51"/>
  <c r="P10" i="20"/>
  <c r="P10" i="24"/>
  <c r="P10" i="29"/>
  <c r="F10" i="18"/>
  <c r="G10" i="18" s="1"/>
  <c r="P10" i="48"/>
  <c r="P10" i="38"/>
  <c r="F10" i="16"/>
  <c r="P10" i="28"/>
  <c r="F10" i="23"/>
  <c r="P10" i="49"/>
  <c r="F10" i="42"/>
  <c r="F10" i="35"/>
  <c r="F10" i="26"/>
  <c r="G10" i="26" s="1"/>
  <c r="P10" i="52"/>
  <c r="F10" i="34"/>
  <c r="F10" i="31"/>
  <c r="J14" i="32"/>
  <c r="T8" i="44"/>
  <c r="J39" i="33"/>
  <c r="J24" i="36"/>
  <c r="J37" i="35"/>
  <c r="J37" i="23"/>
  <c r="V29" i="23"/>
  <c r="X24" i="41"/>
  <c r="V37" i="26"/>
  <c r="V37" i="23"/>
  <c r="X9" i="22"/>
  <c r="V33" i="16"/>
  <c r="V33" i="32"/>
  <c r="V9" i="14"/>
  <c r="V17" i="33"/>
  <c r="V41" i="17"/>
  <c r="V21" i="25"/>
  <c r="V6" i="24"/>
  <c r="V6" i="16"/>
  <c r="V6" i="33"/>
  <c r="V6" i="23"/>
  <c r="V6" i="31"/>
  <c r="V6" i="20"/>
  <c r="V6" i="49"/>
  <c r="V6" i="40"/>
  <c r="V6" i="8"/>
  <c r="V6" i="43"/>
  <c r="V6" i="27"/>
  <c r="V6" i="51"/>
  <c r="V6" i="38"/>
  <c r="V6" i="41"/>
  <c r="V6" i="14"/>
  <c r="V6" i="42"/>
  <c r="V9" i="44"/>
  <c r="X16" i="38"/>
  <c r="G10" i="8"/>
  <c r="V29" i="37"/>
  <c r="P25" i="24"/>
  <c r="F25" i="21"/>
  <c r="P25" i="30"/>
  <c r="F25" i="13"/>
  <c r="P25" i="42"/>
  <c r="F25" i="14"/>
  <c r="F25" i="52"/>
  <c r="F25" i="44"/>
  <c r="P25" i="36"/>
  <c r="P25" i="51"/>
  <c r="F25" i="30"/>
  <c r="P25" i="50"/>
  <c r="P25" i="38"/>
  <c r="F25" i="28"/>
  <c r="P15" i="37"/>
  <c r="F15" i="38"/>
  <c r="G15" i="38" s="1"/>
  <c r="F15" i="25"/>
  <c r="F15" i="41"/>
  <c r="P15" i="18"/>
  <c r="F15" i="13"/>
  <c r="X24" i="20"/>
  <c r="X37" i="32"/>
  <c r="J14" i="22"/>
  <c r="T8" i="17"/>
  <c r="J39" i="30"/>
  <c r="J24" i="17"/>
  <c r="J37" i="16"/>
  <c r="J37" i="36"/>
  <c r="V29" i="17"/>
  <c r="V37" i="19"/>
  <c r="V37" i="39"/>
  <c r="X9" i="16"/>
  <c r="X37" i="18"/>
  <c r="V33" i="30"/>
  <c r="V9" i="28"/>
  <c r="V17" i="34"/>
  <c r="V17" i="28"/>
  <c r="V41" i="16"/>
  <c r="V21" i="22"/>
  <c r="V6" i="15"/>
  <c r="V9" i="50"/>
  <c r="G10" i="42"/>
  <c r="V13" i="50"/>
  <c r="V39" i="16"/>
  <c r="V39" i="48"/>
  <c r="V39" i="31"/>
  <c r="V39" i="29"/>
  <c r="V39" i="8"/>
  <c r="V39" i="40"/>
  <c r="V39" i="23"/>
  <c r="V39" i="32"/>
  <c r="V39" i="17"/>
  <c r="V39" i="13"/>
  <c r="V39" i="38"/>
  <c r="V39" i="15"/>
  <c r="V39" i="43"/>
  <c r="V39" i="24"/>
  <c r="V39" i="28"/>
  <c r="V39" i="34"/>
  <c r="V39" i="22"/>
  <c r="V39" i="27"/>
  <c r="V39" i="20"/>
  <c r="V39" i="36"/>
  <c r="V39" i="42"/>
  <c r="V39" i="25"/>
  <c r="V39" i="44"/>
  <c r="V39" i="33"/>
  <c r="V39" i="50"/>
  <c r="J7" i="50"/>
  <c r="J7" i="13"/>
  <c r="J7" i="42"/>
  <c r="X24" i="37"/>
  <c r="X24" i="23"/>
  <c r="X24" i="44"/>
  <c r="X24" i="48"/>
  <c r="X33" i="29"/>
  <c r="X33" i="43"/>
  <c r="X25" i="30"/>
  <c r="F32" i="42"/>
  <c r="F32" i="8"/>
  <c r="G32" i="8" s="1"/>
  <c r="P32" i="52"/>
  <c r="P32" i="15"/>
  <c r="P32" i="48"/>
  <c r="F32" i="27"/>
  <c r="V29" i="12"/>
  <c r="V29" i="22"/>
  <c r="V29" i="28"/>
  <c r="V29" i="42"/>
  <c r="V29" i="51"/>
  <c r="V33" i="42"/>
  <c r="V33" i="31"/>
  <c r="V33" i="14"/>
  <c r="V33" i="12"/>
  <c r="V33" i="8"/>
  <c r="V33" i="44"/>
  <c r="V33" i="22"/>
  <c r="V33" i="50"/>
  <c r="V33" i="17"/>
  <c r="V33" i="24"/>
  <c r="V33" i="34"/>
  <c r="V33" i="13"/>
  <c r="V33" i="27"/>
  <c r="V33" i="39"/>
  <c r="V33" i="52"/>
  <c r="V33" i="23"/>
  <c r="V33" i="20"/>
  <c r="V33" i="38"/>
  <c r="V33" i="37"/>
  <c r="V33" i="43"/>
  <c r="V33" i="18"/>
  <c r="V33" i="25"/>
  <c r="V33" i="33"/>
  <c r="V33" i="15"/>
  <c r="J14" i="16"/>
  <c r="T8" i="51"/>
  <c r="J39" i="22"/>
  <c r="J24" i="28"/>
  <c r="J37" i="37"/>
  <c r="J37" i="40"/>
  <c r="V29" i="40"/>
  <c r="X24" i="35"/>
  <c r="X24" i="19"/>
  <c r="V37" i="15"/>
  <c r="V37" i="31"/>
  <c r="X9" i="40"/>
  <c r="X37" i="43"/>
  <c r="V33" i="40"/>
  <c r="V33" i="26"/>
  <c r="V33" i="21"/>
  <c r="V17" i="38"/>
  <c r="V41" i="31"/>
  <c r="V21" i="49"/>
  <c r="V6" i="12"/>
  <c r="F10" i="52"/>
  <c r="G10" i="52" s="1"/>
  <c r="X41" i="21"/>
  <c r="X41" i="40"/>
  <c r="X41" i="27"/>
  <c r="X13" i="14"/>
  <c r="X13" i="18"/>
  <c r="X16" i="44"/>
  <c r="X16" i="50"/>
  <c r="X16" i="26"/>
  <c r="X16" i="21"/>
  <c r="X16" i="27"/>
  <c r="X16" i="52"/>
  <c r="X16" i="24"/>
  <c r="X16" i="32"/>
  <c r="X16" i="40"/>
  <c r="X16" i="36"/>
  <c r="X16" i="25"/>
  <c r="X16" i="37"/>
  <c r="X16" i="12"/>
  <c r="X16" i="29"/>
  <c r="X16" i="42"/>
  <c r="X16" i="15"/>
  <c r="X16" i="22"/>
  <c r="X16" i="17"/>
  <c r="X16" i="18"/>
  <c r="X16" i="41"/>
  <c r="X16" i="19"/>
  <c r="X16" i="43"/>
  <c r="X16" i="49"/>
  <c r="X16" i="16"/>
  <c r="X16" i="20"/>
  <c r="X16" i="34"/>
  <c r="X16" i="51"/>
  <c r="X16" i="39"/>
  <c r="V37" i="42"/>
  <c r="V37" i="37"/>
  <c r="V37" i="43"/>
  <c r="V37" i="30"/>
  <c r="V37" i="8"/>
  <c r="V37" i="52"/>
  <c r="V25" i="26"/>
  <c r="V25" i="20"/>
  <c r="V25" i="41"/>
  <c r="V25" i="50"/>
  <c r="V25" i="34"/>
  <c r="V25" i="25"/>
  <c r="V25" i="21"/>
  <c r="V25" i="48"/>
  <c r="V25" i="40"/>
  <c r="V25" i="14"/>
  <c r="V25" i="43"/>
  <c r="V25" i="24"/>
  <c r="V25" i="44"/>
  <c r="V25" i="16"/>
  <c r="V25" i="27"/>
  <c r="V25" i="30"/>
  <c r="V25" i="19"/>
  <c r="V25" i="15"/>
  <c r="V25" i="12"/>
  <c r="V25" i="36"/>
  <c r="V17" i="27"/>
  <c r="V17" i="31"/>
  <c r="V17" i="13"/>
  <c r="V17" i="23"/>
  <c r="V17" i="16"/>
  <c r="V17" i="37"/>
  <c r="V17" i="24"/>
  <c r="V17" i="44"/>
  <c r="V17" i="19"/>
  <c r="V17" i="35"/>
  <c r="V17" i="26"/>
  <c r="V17" i="18"/>
  <c r="V17" i="48"/>
  <c r="V17" i="30"/>
  <c r="V17" i="14"/>
  <c r="V17" i="22"/>
  <c r="V17" i="41"/>
  <c r="V17" i="25"/>
  <c r="V17" i="32"/>
  <c r="V17" i="43"/>
  <c r="V17" i="36"/>
  <c r="V17" i="49"/>
  <c r="V17" i="39"/>
  <c r="V17" i="17"/>
  <c r="V9" i="26"/>
  <c r="V9" i="21"/>
  <c r="V9" i="40"/>
  <c r="V9" i="30"/>
  <c r="V9" i="24"/>
  <c r="V9" i="39"/>
  <c r="V9" i="33"/>
  <c r="V9" i="18"/>
  <c r="V9" i="8"/>
  <c r="V9" i="42"/>
  <c r="V9" i="23"/>
  <c r="V9" i="19"/>
  <c r="V9" i="49"/>
  <c r="V9" i="38"/>
  <c r="V9" i="17"/>
  <c r="V9" i="31"/>
  <c r="V9" i="27"/>
  <c r="V9" i="25"/>
  <c r="V9" i="52"/>
  <c r="V9" i="43"/>
  <c r="V9" i="13"/>
  <c r="V9" i="51"/>
  <c r="AN31" i="4"/>
  <c r="H31" i="4" s="1"/>
  <c r="J39" i="36"/>
  <c r="J37" i="19"/>
  <c r="V29" i="34"/>
  <c r="X24" i="36"/>
  <c r="V37" i="20"/>
  <c r="V37" i="29"/>
  <c r="V37" i="18"/>
  <c r="X9" i="27"/>
  <c r="X37" i="31"/>
  <c r="V9" i="29"/>
  <c r="V33" i="48"/>
  <c r="V9" i="20"/>
  <c r="V9" i="35"/>
  <c r="V17" i="8"/>
  <c r="V17" i="12"/>
  <c r="J7" i="12"/>
  <c r="F32" i="41"/>
  <c r="AN45" i="4"/>
  <c r="H45" i="4" s="1"/>
  <c r="V41" i="21"/>
  <c r="V41" i="35"/>
  <c r="V21" i="48"/>
  <c r="V25" i="37"/>
  <c r="X16" i="8"/>
  <c r="V37" i="22"/>
  <c r="X16" i="13"/>
  <c r="V13" i="38"/>
  <c r="P29" i="52"/>
  <c r="F29" i="41"/>
  <c r="G29" i="41" s="1"/>
  <c r="F29" i="26"/>
  <c r="P19" i="15"/>
  <c r="F29" i="37"/>
  <c r="F29" i="39"/>
  <c r="G25" i="14"/>
  <c r="AN43" i="4"/>
  <c r="H43" i="4" s="1"/>
  <c r="AN27" i="4"/>
  <c r="H27" i="4" s="1"/>
  <c r="F29" i="30"/>
  <c r="G29" i="30" s="1"/>
  <c r="P29" i="29"/>
  <c r="F29" i="27"/>
  <c r="P29" i="49"/>
  <c r="F36" i="41"/>
  <c r="G12" i="44"/>
  <c r="E20" i="40"/>
  <c r="E27" i="8"/>
  <c r="E5" i="8"/>
  <c r="G12" i="50"/>
  <c r="E19" i="40"/>
  <c r="E26" i="35"/>
  <c r="E10" i="35"/>
  <c r="E32" i="40"/>
  <c r="E18" i="40"/>
  <c r="E33" i="15"/>
  <c r="E17" i="15"/>
  <c r="E26" i="8"/>
  <c r="E33" i="40"/>
  <c r="E17" i="40"/>
  <c r="E32" i="15"/>
  <c r="E35" i="8"/>
  <c r="E15" i="37"/>
  <c r="E7" i="35"/>
  <c r="E12" i="8"/>
  <c r="E34" i="8"/>
  <c r="E23" i="8"/>
  <c r="E30" i="40"/>
  <c r="E14" i="40"/>
  <c r="E29" i="40"/>
  <c r="E13" i="40"/>
  <c r="E38" i="12"/>
  <c r="E16" i="29"/>
  <c r="E13" i="29"/>
  <c r="G13" i="29" s="1"/>
  <c r="E15" i="40"/>
  <c r="G15" i="40" s="1"/>
  <c r="E39" i="38"/>
  <c r="G43" i="16"/>
  <c r="E31" i="40"/>
  <c r="E35" i="40"/>
  <c r="G40" i="52"/>
  <c r="G5" i="37"/>
  <c r="E29" i="29"/>
  <c r="E7" i="37"/>
  <c r="E12" i="40"/>
  <c r="G12" i="40" s="1"/>
  <c r="E5" i="40"/>
  <c r="E8" i="40"/>
  <c r="E38" i="40"/>
  <c r="E6" i="40"/>
  <c r="E38" i="8"/>
  <c r="G34" i="17"/>
  <c r="G27" i="16"/>
  <c r="E40" i="21"/>
  <c r="G40" i="21" s="1"/>
  <c r="E23" i="29"/>
  <c r="E35" i="37"/>
  <c r="E16" i="37"/>
  <c r="E25" i="41"/>
  <c r="E26" i="41"/>
  <c r="E28" i="25"/>
  <c r="G28" i="25" s="1"/>
  <c r="E37" i="33"/>
  <c r="E32" i="38"/>
  <c r="E17" i="38"/>
  <c r="E31" i="12"/>
  <c r="E15" i="12"/>
  <c r="E25" i="21"/>
  <c r="E12" i="13"/>
  <c r="E24" i="21"/>
  <c r="E30" i="37"/>
  <c r="E14" i="37"/>
  <c r="E38" i="33"/>
  <c r="E22" i="33"/>
  <c r="E6" i="33"/>
  <c r="E12" i="32"/>
  <c r="E24" i="31"/>
  <c r="E30" i="29"/>
  <c r="E14" i="29"/>
  <c r="E32" i="18"/>
  <c r="E8" i="14"/>
  <c r="E27" i="13"/>
  <c r="G27" i="13" s="1"/>
  <c r="E11" i="13"/>
  <c r="E37" i="21"/>
  <c r="E33" i="29"/>
  <c r="G33" i="29" s="1"/>
  <c r="E23" i="37"/>
  <c r="E36" i="37"/>
  <c r="E34" i="41"/>
  <c r="E9" i="29"/>
  <c r="E5" i="21"/>
  <c r="E28" i="37"/>
  <c r="G28" i="37" s="1"/>
  <c r="E27" i="41"/>
  <c r="E11" i="41"/>
  <c r="E30" i="38"/>
  <c r="E14" i="38"/>
  <c r="E39" i="14"/>
  <c r="E26" i="21"/>
  <c r="E14" i="18"/>
  <c r="E26" i="16"/>
  <c r="E10" i="16"/>
  <c r="E16" i="15"/>
  <c r="E13" i="8"/>
  <c r="G13" i="8" s="1"/>
  <c r="E29" i="37"/>
  <c r="E40" i="37"/>
  <c r="G40" i="37" s="1"/>
  <c r="E36" i="29"/>
  <c r="E28" i="38"/>
  <c r="G28" i="38" s="1"/>
  <c r="E12" i="38"/>
  <c r="G12" i="38" s="1"/>
  <c r="E27" i="37"/>
  <c r="E29" i="34"/>
  <c r="E35" i="33"/>
  <c r="E19" i="33"/>
  <c r="E27" i="29"/>
  <c r="E29" i="26"/>
  <c r="G29" i="26" s="1"/>
  <c r="E13" i="26"/>
  <c r="E25" i="24"/>
  <c r="E9" i="24"/>
  <c r="E33" i="20"/>
  <c r="E17" i="20"/>
  <c r="E8" i="13"/>
  <c r="E39" i="49"/>
  <c r="E23" i="49"/>
  <c r="G5" i="24"/>
  <c r="E19" i="37"/>
  <c r="E42" i="37"/>
  <c r="E21" i="29"/>
  <c r="E34" i="42"/>
  <c r="E24" i="41"/>
  <c r="E8" i="41"/>
  <c r="E36" i="39"/>
  <c r="E26" i="37"/>
  <c r="E10" i="37"/>
  <c r="E26" i="29"/>
  <c r="E10" i="29"/>
  <c r="E12" i="18"/>
  <c r="G12" i="18" s="1"/>
  <c r="E5" i="14"/>
  <c r="E25" i="12"/>
  <c r="E9" i="12"/>
  <c r="E23" i="13"/>
  <c r="E7" i="13"/>
  <c r="E11" i="8"/>
  <c r="E26" i="44"/>
  <c r="E11" i="44"/>
  <c r="E26" i="38"/>
  <c r="E10" i="38"/>
  <c r="G10" i="38" s="1"/>
  <c r="E25" i="29"/>
  <c r="G25" i="29" s="1"/>
  <c r="E17" i="25"/>
  <c r="E20" i="37"/>
  <c r="E32" i="41"/>
  <c r="E36" i="41"/>
  <c r="G36" i="41" s="1"/>
  <c r="E17" i="29"/>
  <c r="E38" i="16"/>
  <c r="E22" i="16"/>
  <c r="G13" i="14"/>
  <c r="G12" i="24"/>
  <c r="E17" i="37"/>
  <c r="E15" i="29"/>
  <c r="E37" i="29"/>
  <c r="E39" i="29"/>
  <c r="G39" i="29" s="1"/>
  <c r="E7" i="29"/>
  <c r="E34" i="13"/>
  <c r="G34" i="13" s="1"/>
  <c r="E43" i="48"/>
  <c r="E27" i="48"/>
  <c r="E11" i="48"/>
  <c r="G5" i="14"/>
  <c r="E11" i="37"/>
  <c r="E38" i="41"/>
  <c r="E42" i="41"/>
  <c r="E12" i="29"/>
  <c r="E31" i="29"/>
  <c r="E5" i="41"/>
  <c r="G5" i="41" s="1"/>
  <c r="E22" i="37"/>
  <c r="E6" i="37"/>
  <c r="E38" i="29"/>
  <c r="E22" i="29"/>
  <c r="E6" i="29"/>
  <c r="E19" i="13"/>
  <c r="G10" i="51"/>
  <c r="G8" i="20"/>
  <c r="G40" i="41"/>
  <c r="E34" i="37"/>
  <c r="E5" i="29"/>
  <c r="E18" i="41"/>
  <c r="G40" i="38"/>
  <c r="E32" i="29"/>
  <c r="E14" i="41"/>
  <c r="E24" i="25"/>
  <c r="E33" i="24"/>
  <c r="E17" i="24"/>
  <c r="E32" i="13"/>
  <c r="G32" i="13" s="1"/>
  <c r="E15" i="49"/>
  <c r="E18" i="37"/>
  <c r="E34" i="29"/>
  <c r="E18" i="29"/>
  <c r="E5" i="18"/>
  <c r="G5" i="18" s="1"/>
  <c r="E33" i="12"/>
  <c r="E17" i="12"/>
  <c r="E31" i="13"/>
  <c r="E15" i="13"/>
  <c r="G27" i="37"/>
  <c r="E21" i="37"/>
  <c r="E25" i="37"/>
  <c r="E9" i="41"/>
  <c r="E33" i="37"/>
  <c r="G33" i="37" s="1"/>
  <c r="E11" i="14"/>
  <c r="J23" i="26"/>
  <c r="X14" i="52"/>
  <c r="X14" i="27"/>
  <c r="X14" i="14"/>
  <c r="X14" i="39"/>
  <c r="X14" i="32"/>
  <c r="X14" i="21"/>
  <c r="X14" i="25"/>
  <c r="X14" i="48"/>
  <c r="X14" i="24"/>
  <c r="X14" i="44"/>
  <c r="X14" i="26"/>
  <c r="X14" i="8"/>
  <c r="X14" i="36"/>
  <c r="X14" i="35"/>
  <c r="X14" i="13"/>
  <c r="X14" i="22"/>
  <c r="X14" i="42"/>
  <c r="X14" i="51"/>
  <c r="X14" i="33"/>
  <c r="X14" i="15"/>
  <c r="J10" i="20"/>
  <c r="T39" i="27"/>
  <c r="T39" i="18"/>
  <c r="J41" i="39"/>
  <c r="J41" i="18"/>
  <c r="J10" i="25"/>
  <c r="J39" i="23"/>
  <c r="T39" i="48"/>
  <c r="T39" i="38"/>
  <c r="J41" i="37"/>
  <c r="J41" i="24"/>
  <c r="P19" i="27"/>
  <c r="V20" i="38"/>
  <c r="V20" i="17"/>
  <c r="V20" i="30"/>
  <c r="V20" i="40"/>
  <c r="V20" i="19"/>
  <c r="V20" i="33"/>
  <c r="V20" i="8"/>
  <c r="V20" i="22"/>
  <c r="V20" i="36"/>
  <c r="V20" i="50"/>
  <c r="V20" i="20"/>
  <c r="V20" i="42"/>
  <c r="V20" i="51"/>
  <c r="V20" i="26"/>
  <c r="V20" i="43"/>
  <c r="V20" i="25"/>
  <c r="V20" i="48"/>
  <c r="V20" i="23"/>
  <c r="V20" i="52"/>
  <c r="V20" i="31"/>
  <c r="V20" i="14"/>
  <c r="V20" i="32"/>
  <c r="V20" i="18"/>
  <c r="V20" i="39"/>
  <c r="V20" i="16"/>
  <c r="V20" i="24"/>
  <c r="V20" i="34"/>
  <c r="V20" i="37"/>
  <c r="V20" i="12"/>
  <c r="V20" i="28"/>
  <c r="J26" i="35"/>
  <c r="J26" i="52"/>
  <c r="J26" i="15"/>
  <c r="J43" i="43"/>
  <c r="J39" i="13"/>
  <c r="T39" i="12"/>
  <c r="J41" i="20"/>
  <c r="J41" i="27"/>
  <c r="J41" i="36"/>
  <c r="J24" i="12"/>
  <c r="J24" i="35"/>
  <c r="F36" i="16"/>
  <c r="X14" i="17"/>
  <c r="P36" i="27"/>
  <c r="V20" i="13"/>
  <c r="P19" i="49"/>
  <c r="F19" i="19"/>
  <c r="P19" i="44"/>
  <c r="P19" i="52"/>
  <c r="P19" i="20"/>
  <c r="P19" i="36"/>
  <c r="F19" i="29"/>
  <c r="G19" i="29" s="1"/>
  <c r="P19" i="31"/>
  <c r="P19" i="38"/>
  <c r="F19" i="15"/>
  <c r="G19" i="15" s="1"/>
  <c r="F19" i="17"/>
  <c r="F19" i="24"/>
  <c r="F19" i="27"/>
  <c r="F19" i="32"/>
  <c r="G19" i="32" s="1"/>
  <c r="P19" i="14"/>
  <c r="P19" i="30"/>
  <c r="F19" i="23"/>
  <c r="P34" i="29"/>
  <c r="F34" i="51"/>
  <c r="G34" i="51" s="1"/>
  <c r="F34" i="15"/>
  <c r="G34" i="15" s="1"/>
  <c r="F34" i="25"/>
  <c r="P34" i="44"/>
  <c r="F34" i="44"/>
  <c r="P34" i="22"/>
  <c r="P34" i="38"/>
  <c r="V31" i="15"/>
  <c r="V31" i="16"/>
  <c r="V31" i="50"/>
  <c r="V31" i="19"/>
  <c r="V31" i="31"/>
  <c r="V31" i="49"/>
  <c r="V31" i="24"/>
  <c r="V31" i="29"/>
  <c r="V31" i="33"/>
  <c r="V31" i="13"/>
  <c r="V31" i="40"/>
  <c r="V31" i="17"/>
  <c r="V31" i="30"/>
  <c r="V31" i="42"/>
  <c r="V31" i="34"/>
  <c r="V31" i="52"/>
  <c r="V31" i="25"/>
  <c r="V31" i="48"/>
  <c r="V31" i="18"/>
  <c r="V31" i="27"/>
  <c r="V31" i="23"/>
  <c r="V31" i="22"/>
  <c r="V31" i="20"/>
  <c r="V31" i="12"/>
  <c r="V31" i="8"/>
  <c r="V31" i="44"/>
  <c r="V31" i="37"/>
  <c r="V31" i="51"/>
  <c r="V31" i="41"/>
  <c r="T39" i="16"/>
  <c r="J23" i="16"/>
  <c r="J23" i="31"/>
  <c r="J23" i="27"/>
  <c r="J41" i="52"/>
  <c r="J26" i="42"/>
  <c r="J26" i="49"/>
  <c r="J39" i="24"/>
  <c r="J39" i="43"/>
  <c r="T39" i="52"/>
  <c r="J41" i="33"/>
  <c r="J41" i="21"/>
  <c r="F36" i="43"/>
  <c r="F36" i="21"/>
  <c r="G36" i="21" s="1"/>
  <c r="X14" i="31"/>
  <c r="P19" i="8"/>
  <c r="N43" i="30"/>
  <c r="N43" i="33"/>
  <c r="N43" i="23"/>
  <c r="N43" i="35"/>
  <c r="N43" i="25"/>
  <c r="V11" i="35"/>
  <c r="V11" i="28"/>
  <c r="V11" i="32"/>
  <c r="V11" i="31"/>
  <c r="V11" i="30"/>
  <c r="V11" i="34"/>
  <c r="V11" i="49"/>
  <c r="V11" i="12"/>
  <c r="V11" i="51"/>
  <c r="V11" i="26"/>
  <c r="J41" i="16"/>
  <c r="J41" i="50"/>
  <c r="J39" i="16"/>
  <c r="F36" i="51"/>
  <c r="P36" i="18"/>
  <c r="J6" i="51"/>
  <c r="J6" i="48"/>
  <c r="J6" i="23"/>
  <c r="J6" i="38"/>
  <c r="F19" i="37"/>
  <c r="F35" i="33"/>
  <c r="P35" i="49"/>
  <c r="P19" i="33"/>
  <c r="J41" i="15"/>
  <c r="J26" i="21"/>
  <c r="F19" i="12"/>
  <c r="G19" i="12" s="1"/>
  <c r="P36" i="51"/>
  <c r="J41" i="38"/>
  <c r="J26" i="23"/>
  <c r="J41" i="32"/>
  <c r="J26" i="28"/>
  <c r="J26" i="13"/>
  <c r="J39" i="26"/>
  <c r="T39" i="29"/>
  <c r="J41" i="43"/>
  <c r="J41" i="14"/>
  <c r="F36" i="34"/>
  <c r="P36" i="19"/>
  <c r="X14" i="16"/>
  <c r="J19" i="12"/>
  <c r="J19" i="8"/>
  <c r="P19" i="37"/>
  <c r="P36" i="33"/>
  <c r="N16" i="23"/>
  <c r="N16" i="38"/>
  <c r="N16" i="24"/>
  <c r="N16" i="39"/>
  <c r="N16" i="25"/>
  <c r="N16" i="40"/>
  <c r="N16" i="29"/>
  <c r="N16" i="42"/>
  <c r="N16" i="16"/>
  <c r="N16" i="31"/>
  <c r="N16" i="44"/>
  <c r="N16" i="32"/>
  <c r="N16" i="43"/>
  <c r="N16" i="14"/>
  <c r="N16" i="18"/>
  <c r="N16" i="21"/>
  <c r="N16" i="20"/>
  <c r="N16" i="22"/>
  <c r="N16" i="27"/>
  <c r="N16" i="30"/>
  <c r="N16" i="34"/>
  <c r="N16" i="15"/>
  <c r="N16" i="37"/>
  <c r="N16" i="26"/>
  <c r="N16" i="41"/>
  <c r="N16" i="28"/>
  <c r="N16" i="33"/>
  <c r="N16" i="35"/>
  <c r="N16" i="19"/>
  <c r="N16" i="36"/>
  <c r="N12" i="36"/>
  <c r="N12" i="51"/>
  <c r="N12" i="37"/>
  <c r="N12" i="52"/>
  <c r="N12" i="35"/>
  <c r="N12" i="48"/>
  <c r="N12" i="26"/>
  <c r="N12" i="50"/>
  <c r="N12" i="28"/>
  <c r="N12" i="30"/>
  <c r="N12" i="8"/>
  <c r="N12" i="12"/>
  <c r="N12" i="39"/>
  <c r="N12" i="43"/>
  <c r="N12" i="16"/>
  <c r="N12" i="40"/>
  <c r="N12" i="20"/>
  <c r="N12" i="44"/>
  <c r="N12" i="21"/>
  <c r="N12" i="18"/>
  <c r="N12" i="17"/>
  <c r="N12" i="38"/>
  <c r="N12" i="19"/>
  <c r="N12" i="24"/>
  <c r="N12" i="23"/>
  <c r="N12" i="31"/>
  <c r="N12" i="42"/>
  <c r="N12" i="25"/>
  <c r="N12" i="27"/>
  <c r="N12" i="32"/>
  <c r="N12" i="29"/>
  <c r="N12" i="34"/>
  <c r="N12" i="49"/>
  <c r="J41" i="19"/>
  <c r="J41" i="26"/>
  <c r="J41" i="35"/>
  <c r="T39" i="23"/>
  <c r="J26" i="50"/>
  <c r="J26" i="41"/>
  <c r="J39" i="48"/>
  <c r="T39" i="43"/>
  <c r="J41" i="51"/>
  <c r="J41" i="17"/>
  <c r="P34" i="31"/>
  <c r="F19" i="36"/>
  <c r="F36" i="17"/>
  <c r="J41" i="42"/>
  <c r="J14" i="13"/>
  <c r="J14" i="15"/>
  <c r="P34" i="21"/>
  <c r="P36" i="12"/>
  <c r="F36" i="30"/>
  <c r="G36" i="30" s="1"/>
  <c r="X14" i="41"/>
  <c r="F19" i="28"/>
  <c r="G19" i="28" s="1"/>
  <c r="T39" i="33"/>
  <c r="J41" i="22"/>
  <c r="J41" i="48"/>
  <c r="T39" i="40"/>
  <c r="J41" i="30"/>
  <c r="J39" i="34"/>
  <c r="J41" i="25"/>
  <c r="J26" i="44"/>
  <c r="J26" i="26"/>
  <c r="J39" i="27"/>
  <c r="T39" i="42"/>
  <c r="J41" i="13"/>
  <c r="J26" i="17"/>
  <c r="J39" i="14"/>
  <c r="T39" i="28"/>
  <c r="J41" i="23"/>
  <c r="J41" i="8"/>
  <c r="T43" i="44"/>
  <c r="T43" i="51"/>
  <c r="T6" i="15"/>
  <c r="T6" i="14"/>
  <c r="F34" i="29"/>
  <c r="P19" i="12"/>
  <c r="P36" i="14"/>
  <c r="P36" i="29"/>
  <c r="P36" i="42"/>
  <c r="P36" i="48"/>
  <c r="F36" i="8"/>
  <c r="G36" i="8" s="1"/>
  <c r="P36" i="21"/>
  <c r="P36" i="41"/>
  <c r="F36" i="52"/>
  <c r="G36" i="52" s="1"/>
  <c r="F36" i="22"/>
  <c r="G36" i="22" s="1"/>
  <c r="F36" i="32"/>
  <c r="P36" i="31"/>
  <c r="F36" i="20"/>
  <c r="P36" i="26"/>
  <c r="F36" i="49"/>
  <c r="P36" i="38"/>
  <c r="F36" i="37"/>
  <c r="G36" i="37" s="1"/>
  <c r="F36" i="24"/>
  <c r="P36" i="39"/>
  <c r="F36" i="29"/>
  <c r="G36" i="29" s="1"/>
  <c r="F36" i="13"/>
  <c r="P36" i="32"/>
  <c r="F36" i="50"/>
  <c r="G36" i="50" s="1"/>
  <c r="F36" i="39"/>
  <c r="G36" i="39" s="1"/>
  <c r="P36" i="17"/>
  <c r="F36" i="36"/>
  <c r="P36" i="22"/>
  <c r="P36" i="35"/>
  <c r="F36" i="14"/>
  <c r="G36" i="14" s="1"/>
  <c r="P36" i="8"/>
  <c r="P36" i="30"/>
  <c r="P36" i="24"/>
  <c r="F36" i="26"/>
  <c r="F36" i="48"/>
  <c r="P36" i="36"/>
  <c r="P36" i="34"/>
  <c r="P36" i="50"/>
  <c r="P36" i="13"/>
  <c r="F36" i="23"/>
  <c r="G36" i="23" s="1"/>
  <c r="P36" i="15"/>
  <c r="F36" i="27"/>
  <c r="F36" i="38"/>
  <c r="P36" i="43"/>
  <c r="T39" i="31"/>
  <c r="J39" i="35"/>
  <c r="J39" i="18"/>
  <c r="T39" i="49"/>
  <c r="J26" i="34"/>
  <c r="J26" i="38"/>
  <c r="J26" i="37"/>
  <c r="J26" i="25"/>
  <c r="J26" i="20"/>
  <c r="J39" i="37"/>
  <c r="T39" i="30"/>
  <c r="J41" i="28"/>
  <c r="J41" i="12"/>
  <c r="J43" i="35"/>
  <c r="J43" i="31"/>
  <c r="F34" i="21"/>
  <c r="G34" i="21" s="1"/>
  <c r="F36" i="25"/>
  <c r="G36" i="25" s="1"/>
  <c r="V27" i="50"/>
  <c r="V27" i="52"/>
  <c r="V27" i="20"/>
  <c r="V27" i="12"/>
  <c r="V27" i="26"/>
  <c r="V27" i="16"/>
  <c r="V27" i="18"/>
  <c r="V27" i="30"/>
  <c r="V27" i="23"/>
  <c r="V27" i="36"/>
  <c r="V27" i="39"/>
  <c r="V27" i="34"/>
  <c r="V27" i="33"/>
  <c r="V27" i="41"/>
  <c r="V27" i="43"/>
  <c r="V27" i="49"/>
  <c r="V27" i="51"/>
  <c r="V27" i="35"/>
  <c r="V27" i="15"/>
  <c r="V27" i="27"/>
  <c r="V27" i="42"/>
  <c r="V27" i="48"/>
  <c r="N40" i="30"/>
  <c r="N40" i="14"/>
  <c r="N40" i="40"/>
  <c r="N40" i="19"/>
  <c r="N40" i="44"/>
  <c r="N40" i="22"/>
  <c r="N40" i="15"/>
  <c r="N40" i="26"/>
  <c r="N40" i="16"/>
  <c r="N40" i="48"/>
  <c r="N40" i="38"/>
  <c r="N40" i="24"/>
  <c r="N40" i="51"/>
  <c r="N40" i="12"/>
  <c r="N40" i="33"/>
  <c r="N40" i="20"/>
  <c r="N40" i="8"/>
  <c r="N40" i="39"/>
  <c r="N40" i="25"/>
  <c r="N40" i="52"/>
  <c r="N40" i="43"/>
  <c r="N40" i="13"/>
  <c r="N40" i="35"/>
  <c r="N24" i="41"/>
  <c r="N24" i="24"/>
  <c r="N24" i="40"/>
  <c r="N24" i="19"/>
  <c r="N24" i="21"/>
  <c r="N24" i="44"/>
  <c r="N24" i="12"/>
  <c r="N24" i="48"/>
  <c r="N24" i="28"/>
  <c r="N24" i="18"/>
  <c r="N24" i="33"/>
  <c r="N24" i="22"/>
  <c r="N24" i="27"/>
  <c r="N24" i="32"/>
  <c r="N24" i="17"/>
  <c r="J26" i="22"/>
  <c r="J26" i="30"/>
  <c r="J43" i="13"/>
  <c r="J39" i="20"/>
  <c r="T39" i="51"/>
  <c r="J41" i="29"/>
  <c r="J41" i="40"/>
  <c r="T37" i="42"/>
  <c r="F34" i="50"/>
  <c r="G34" i="50" s="1"/>
  <c r="F36" i="33"/>
  <c r="X14" i="34"/>
  <c r="N40" i="41"/>
  <c r="F36" i="12"/>
  <c r="V20" i="35"/>
  <c r="P36" i="16"/>
  <c r="P35" i="16"/>
  <c r="X14" i="50"/>
  <c r="F36" i="40"/>
  <c r="G36" i="40" s="1"/>
  <c r="V20" i="29"/>
  <c r="V27" i="37"/>
  <c r="P39" i="51"/>
  <c r="F39" i="50"/>
  <c r="G39" i="50" s="1"/>
  <c r="F39" i="28"/>
  <c r="G39" i="28" s="1"/>
  <c r="J35" i="51"/>
  <c r="F29" i="42"/>
  <c r="G13" i="36"/>
  <c r="V6" i="18"/>
  <c r="V36" i="30"/>
  <c r="E21" i="39"/>
  <c r="X40" i="50"/>
  <c r="X40" i="31"/>
  <c r="X40" i="22"/>
  <c r="X24" i="15"/>
  <c r="E40" i="39"/>
  <c r="E6" i="34"/>
  <c r="E25" i="39"/>
  <c r="X24" i="43"/>
  <c r="E38" i="39"/>
  <c r="E9" i="43"/>
  <c r="E6" i="18"/>
  <c r="E12" i="17"/>
  <c r="G12" i="17" s="1"/>
  <c r="E24" i="15"/>
  <c r="AN35" i="4"/>
  <c r="H35" i="4" s="1"/>
  <c r="AN25" i="4"/>
  <c r="H25" i="4" s="1"/>
  <c r="E35" i="48"/>
  <c r="E19" i="48"/>
  <c r="X24" i="12"/>
  <c r="E29" i="39"/>
  <c r="G29" i="39" s="1"/>
  <c r="E21" i="43"/>
  <c r="E28" i="43"/>
  <c r="G28" i="43" s="1"/>
  <c r="E12" i="43"/>
  <c r="E34" i="44"/>
  <c r="E19" i="44"/>
  <c r="E25" i="42"/>
  <c r="E9" i="42"/>
  <c r="E15" i="41"/>
  <c r="E27" i="39"/>
  <c r="E11" i="39"/>
  <c r="E19" i="38"/>
  <c r="E24" i="36"/>
  <c r="E8" i="36"/>
  <c r="E30" i="35"/>
  <c r="E14" i="35"/>
  <c r="E5" i="34"/>
  <c r="G5" i="34" s="1"/>
  <c r="E26" i="33"/>
  <c r="E10" i="33"/>
  <c r="G10" i="33" s="1"/>
  <c r="E16" i="32"/>
  <c r="E38" i="30"/>
  <c r="E22" i="30"/>
  <c r="E12" i="31"/>
  <c r="E30" i="27"/>
  <c r="E36" i="26"/>
  <c r="E26" i="25"/>
  <c r="E39" i="23"/>
  <c r="E23" i="23"/>
  <c r="E29" i="22"/>
  <c r="E13" i="22"/>
  <c r="E19" i="21"/>
  <c r="E31" i="19"/>
  <c r="E15" i="19"/>
  <c r="T42" i="48"/>
  <c r="E28" i="52"/>
  <c r="E12" i="52"/>
  <c r="E35" i="51"/>
  <c r="E19" i="51"/>
  <c r="E43" i="52"/>
  <c r="E41" i="44"/>
  <c r="E41" i="39"/>
  <c r="E40" i="13"/>
  <c r="V14" i="40"/>
  <c r="V6" i="30"/>
  <c r="V6" i="17"/>
  <c r="V36" i="27"/>
  <c r="E37" i="39"/>
  <c r="E16" i="42"/>
  <c r="E30" i="42"/>
  <c r="X40" i="36"/>
  <c r="X40" i="8"/>
  <c r="X24" i="28"/>
  <c r="E28" i="39"/>
  <c r="E22" i="34"/>
  <c r="E30" i="43"/>
  <c r="E26" i="39"/>
  <c r="E10" i="39"/>
  <c r="E33" i="38"/>
  <c r="G33" i="38" s="1"/>
  <c r="E35" i="26"/>
  <c r="E19" i="26"/>
  <c r="E26" i="17"/>
  <c r="E10" i="17"/>
  <c r="E24" i="39"/>
  <c r="E14" i="43"/>
  <c r="G13" i="35"/>
  <c r="F39" i="38"/>
  <c r="P39" i="21"/>
  <c r="G27" i="29"/>
  <c r="G10" i="12"/>
  <c r="V36" i="26"/>
  <c r="X40" i="43"/>
  <c r="X40" i="38"/>
  <c r="X24" i="51"/>
  <c r="E20" i="39"/>
  <c r="E31" i="43"/>
  <c r="E34" i="18"/>
  <c r="E18" i="18"/>
  <c r="E40" i="17"/>
  <c r="E24" i="17"/>
  <c r="E8" i="17"/>
  <c r="E30" i="16"/>
  <c r="E36" i="15"/>
  <c r="G36" i="15" s="1"/>
  <c r="E20" i="15"/>
  <c r="E41" i="50"/>
  <c r="E25" i="50"/>
  <c r="E9" i="50"/>
  <c r="E31" i="48"/>
  <c r="E15" i="48"/>
  <c r="P39" i="32"/>
  <c r="J35" i="21"/>
  <c r="G27" i="32"/>
  <c r="V36" i="40"/>
  <c r="V36" i="32"/>
  <c r="X40" i="37"/>
  <c r="X40" i="39"/>
  <c r="X24" i="13"/>
  <c r="X24" i="26"/>
  <c r="E17" i="39"/>
  <c r="E11" i="43"/>
  <c r="G11" i="43" s="1"/>
  <c r="E40" i="43"/>
  <c r="E39" i="39"/>
  <c r="G39" i="39" s="1"/>
  <c r="E23" i="39"/>
  <c r="E7" i="39"/>
  <c r="E32" i="34"/>
  <c r="E36" i="28"/>
  <c r="E5" i="28"/>
  <c r="E32" i="26"/>
  <c r="E16" i="26"/>
  <c r="E22" i="25"/>
  <c r="E29" i="24"/>
  <c r="E13" i="24"/>
  <c r="G13" i="24" s="1"/>
  <c r="E35" i="23"/>
  <c r="E19" i="23"/>
  <c r="E25" i="22"/>
  <c r="E9" i="22"/>
  <c r="E31" i="21"/>
  <c r="E15" i="21"/>
  <c r="E27" i="19"/>
  <c r="E13" i="13"/>
  <c r="AN41" i="4"/>
  <c r="H41" i="4" s="1"/>
  <c r="E24" i="52"/>
  <c r="E8" i="52"/>
  <c r="E31" i="51"/>
  <c r="E15" i="51"/>
  <c r="E39" i="52"/>
  <c r="E41" i="42"/>
  <c r="E41" i="38"/>
  <c r="E36" i="13"/>
  <c r="G36" i="13" s="1"/>
  <c r="E13" i="39"/>
  <c r="G13" i="39" s="1"/>
  <c r="E10" i="36"/>
  <c r="G10" i="36" s="1"/>
  <c r="E7" i="43"/>
  <c r="E22" i="39"/>
  <c r="E6" i="39"/>
  <c r="E31" i="26"/>
  <c r="E15" i="26"/>
  <c r="E21" i="25"/>
  <c r="AN17" i="4"/>
  <c r="H17" i="4" s="1"/>
  <c r="J35" i="23"/>
  <c r="V6" i="32"/>
  <c r="V6" i="26"/>
  <c r="X38" i="42"/>
  <c r="V36" i="21"/>
  <c r="V36" i="19"/>
  <c r="E43" i="43"/>
  <c r="E31" i="42"/>
  <c r="E35" i="42"/>
  <c r="X40" i="13"/>
  <c r="X40" i="23"/>
  <c r="V22" i="51"/>
  <c r="X24" i="39"/>
  <c r="E12" i="39"/>
  <c r="G12" i="39" s="1"/>
  <c r="E42" i="39"/>
  <c r="E36" i="33"/>
  <c r="E14" i="26"/>
  <c r="E43" i="30"/>
  <c r="P39" i="23"/>
  <c r="G5" i="30"/>
  <c r="X40" i="42"/>
  <c r="X40" i="15"/>
  <c r="V22" i="16"/>
  <c r="X24" i="18"/>
  <c r="E20" i="43"/>
  <c r="E5" i="43"/>
  <c r="E33" i="42"/>
  <c r="E39" i="41"/>
  <c r="E23" i="41"/>
  <c r="E7" i="41"/>
  <c r="E35" i="39"/>
  <c r="E19" i="39"/>
  <c r="E5" i="39"/>
  <c r="E27" i="38"/>
  <c r="E11" i="38"/>
  <c r="E32" i="36"/>
  <c r="E38" i="35"/>
  <c r="E22" i="35"/>
  <c r="E6" i="35"/>
  <c r="E28" i="34"/>
  <c r="E12" i="34"/>
  <c r="G12" i="34" s="1"/>
  <c r="E34" i="33"/>
  <c r="E18" i="33"/>
  <c r="E40" i="32"/>
  <c r="G40" i="32" s="1"/>
  <c r="E24" i="32"/>
  <c r="E8" i="32"/>
  <c r="E30" i="30"/>
  <c r="E14" i="30"/>
  <c r="E20" i="31"/>
  <c r="E32" i="28"/>
  <c r="E16" i="28"/>
  <c r="E28" i="26"/>
  <c r="E12" i="26"/>
  <c r="E34" i="25"/>
  <c r="G34" i="25" s="1"/>
  <c r="E18" i="25"/>
  <c r="E31" i="23"/>
  <c r="E15" i="23"/>
  <c r="E27" i="21"/>
  <c r="E11" i="21"/>
  <c r="E23" i="19"/>
  <c r="G23" i="19" s="1"/>
  <c r="E20" i="52"/>
  <c r="E43" i="51"/>
  <c r="E27" i="51"/>
  <c r="E11" i="51"/>
  <c r="E35" i="52"/>
  <c r="E41" i="41"/>
  <c r="E41" i="37"/>
  <c r="V36" i="34"/>
  <c r="X40" i="21"/>
  <c r="X40" i="40"/>
  <c r="V22" i="20"/>
  <c r="V36" i="20"/>
  <c r="X24" i="31"/>
  <c r="E34" i="39"/>
  <c r="E18" i="39"/>
  <c r="E27" i="26"/>
  <c r="G27" i="26" s="1"/>
  <c r="E11" i="26"/>
  <c r="G19" i="36"/>
  <c r="G13" i="52"/>
  <c r="F29" i="33"/>
  <c r="G29" i="33" s="1"/>
  <c r="P29" i="30"/>
  <c r="P39" i="43"/>
  <c r="J35" i="18"/>
  <c r="J35" i="35"/>
  <c r="P29" i="28"/>
  <c r="V6" i="36"/>
  <c r="V6" i="52"/>
  <c r="V6" i="50"/>
  <c r="E43" i="39"/>
  <c r="G43" i="39" s="1"/>
  <c r="X40" i="49"/>
  <c r="X40" i="32"/>
  <c r="V36" i="33"/>
  <c r="X24" i="14"/>
  <c r="E33" i="39"/>
  <c r="G33" i="39" s="1"/>
  <c r="AN44" i="4"/>
  <c r="H44" i="4" s="1"/>
  <c r="G13" i="26"/>
  <c r="G13" i="32"/>
  <c r="P29" i="36"/>
  <c r="P39" i="52"/>
  <c r="J35" i="43"/>
  <c r="J35" i="24"/>
  <c r="J7" i="48"/>
  <c r="F29" i="18"/>
  <c r="G29" i="18" s="1"/>
  <c r="E42" i="43"/>
  <c r="X40" i="44"/>
  <c r="X40" i="35"/>
  <c r="E8" i="39"/>
  <c r="E33" i="50"/>
  <c r="G33" i="50" s="1"/>
  <c r="E17" i="50"/>
  <c r="E7" i="48"/>
  <c r="F39" i="44"/>
  <c r="G29" i="37"/>
  <c r="X40" i="41"/>
  <c r="X40" i="34"/>
  <c r="X40" i="27"/>
  <c r="E21" i="26"/>
  <c r="E34" i="40"/>
  <c r="E25" i="40"/>
  <c r="E16" i="43"/>
  <c r="E38" i="44"/>
  <c r="E23" i="44"/>
  <c r="E7" i="44"/>
  <c r="E29" i="42"/>
  <c r="E35" i="41"/>
  <c r="E19" i="41"/>
  <c r="E31" i="39"/>
  <c r="E15" i="39"/>
  <c r="E38" i="38"/>
  <c r="E7" i="38"/>
  <c r="E28" i="36"/>
  <c r="E12" i="36"/>
  <c r="E40" i="34"/>
  <c r="E24" i="34"/>
  <c r="E14" i="33"/>
  <c r="E36" i="32"/>
  <c r="E20" i="32"/>
  <c r="E5" i="32"/>
  <c r="G5" i="32" s="1"/>
  <c r="E26" i="30"/>
  <c r="E10" i="30"/>
  <c r="E28" i="28"/>
  <c r="G28" i="28" s="1"/>
  <c r="E12" i="28"/>
  <c r="E40" i="26"/>
  <c r="E30" i="25"/>
  <c r="E15" i="25"/>
  <c r="E27" i="23"/>
  <c r="G27" i="23" s="1"/>
  <c r="E11" i="23"/>
  <c r="E33" i="22"/>
  <c r="G33" i="22" s="1"/>
  <c r="E17" i="22"/>
  <c r="E39" i="21"/>
  <c r="E23" i="21"/>
  <c r="E7" i="21"/>
  <c r="E35" i="19"/>
  <c r="E19" i="19"/>
  <c r="G19" i="19" s="1"/>
  <c r="E41" i="43"/>
  <c r="E16" i="52"/>
  <c r="E39" i="51"/>
  <c r="G39" i="51" s="1"/>
  <c r="E23" i="51"/>
  <c r="E31" i="52"/>
  <c r="E37" i="37"/>
  <c r="F39" i="40"/>
  <c r="G39" i="40" s="1"/>
  <c r="P39" i="25"/>
  <c r="V36" i="24"/>
  <c r="X38" i="33"/>
  <c r="E16" i="39"/>
  <c r="X40" i="25"/>
  <c r="X40" i="33"/>
  <c r="X40" i="26"/>
  <c r="E9" i="39"/>
  <c r="E38" i="26"/>
  <c r="E5" i="44"/>
  <c r="E37" i="44"/>
  <c r="E30" i="39"/>
  <c r="E14" i="39"/>
  <c r="E22" i="38"/>
  <c r="E6" i="38"/>
  <c r="E39" i="26"/>
  <c r="E23" i="26"/>
  <c r="E7" i="26"/>
  <c r="E29" i="25"/>
  <c r="G29" i="25" s="1"/>
  <c r="E8" i="18"/>
  <c r="E36" i="16"/>
  <c r="E5" i="16"/>
  <c r="G5" i="16" s="1"/>
  <c r="P23" i="17"/>
  <c r="P23" i="16"/>
  <c r="P23" i="26"/>
  <c r="F23" i="26"/>
  <c r="P23" i="36"/>
  <c r="F23" i="20"/>
  <c r="G23" i="20" s="1"/>
  <c r="P23" i="51"/>
  <c r="P23" i="25"/>
  <c r="F23" i="31"/>
  <c r="G23" i="31" s="1"/>
  <c r="P23" i="33"/>
  <c r="F23" i="49"/>
  <c r="P23" i="37"/>
  <c r="P23" i="13"/>
  <c r="P15" i="50"/>
  <c r="F15" i="34"/>
  <c r="P15" i="15"/>
  <c r="P15" i="41"/>
  <c r="P15" i="51"/>
  <c r="P15" i="36"/>
  <c r="F15" i="16"/>
  <c r="G15" i="16" s="1"/>
  <c r="F15" i="51"/>
  <c r="P15" i="42"/>
  <c r="P15" i="12"/>
  <c r="F15" i="15"/>
  <c r="G15" i="15" s="1"/>
  <c r="F15" i="44"/>
  <c r="F15" i="36"/>
  <c r="F15" i="48"/>
  <c r="P15" i="27"/>
  <c r="F15" i="26"/>
  <c r="F15" i="37"/>
  <c r="G15" i="37" s="1"/>
  <c r="F15" i="28"/>
  <c r="G15" i="28" s="1"/>
  <c r="P11" i="12"/>
  <c r="G10" i="43"/>
  <c r="G27" i="43"/>
  <c r="F28" i="29"/>
  <c r="G28" i="29" s="1"/>
  <c r="P28" i="23"/>
  <c r="F28" i="34"/>
  <c r="F28" i="27"/>
  <c r="F28" i="42"/>
  <c r="G28" i="42" s="1"/>
  <c r="P28" i="15"/>
  <c r="F28" i="49"/>
  <c r="P28" i="50"/>
  <c r="F28" i="48"/>
  <c r="P34" i="8"/>
  <c r="F34" i="31"/>
  <c r="G34" i="31" s="1"/>
  <c r="F34" i="20"/>
  <c r="G34" i="20" s="1"/>
  <c r="F34" i="38"/>
  <c r="G34" i="38" s="1"/>
  <c r="F34" i="16"/>
  <c r="G34" i="16" s="1"/>
  <c r="P34" i="48"/>
  <c r="P34" i="37"/>
  <c r="F34" i="8"/>
  <c r="G34" i="8" s="1"/>
  <c r="P34" i="51"/>
  <c r="P34" i="13"/>
  <c r="F34" i="26"/>
  <c r="G34" i="26" s="1"/>
  <c r="P34" i="42"/>
  <c r="F15" i="49"/>
  <c r="P15" i="23"/>
  <c r="P15" i="26"/>
  <c r="P15" i="13"/>
  <c r="F15" i="39"/>
  <c r="F15" i="50"/>
  <c r="G15" i="50" s="1"/>
  <c r="P15" i="32"/>
  <c r="F15" i="30"/>
  <c r="G15" i="30" s="1"/>
  <c r="F15" i="27"/>
  <c r="P15" i="22"/>
  <c r="F34" i="49"/>
  <c r="G34" i="49" s="1"/>
  <c r="P23" i="40"/>
  <c r="P23" i="42"/>
  <c r="P23" i="31"/>
  <c r="F23" i="19"/>
  <c r="P43" i="52"/>
  <c r="F43" i="21"/>
  <c r="G43" i="21" s="1"/>
  <c r="P43" i="14"/>
  <c r="P43" i="50"/>
  <c r="F43" i="34"/>
  <c r="G43" i="34" s="1"/>
  <c r="F43" i="22"/>
  <c r="G43" i="22" s="1"/>
  <c r="F43" i="28"/>
  <c r="G43" i="28" s="1"/>
  <c r="F32" i="17"/>
  <c r="F32" i="33"/>
  <c r="G32" i="33" s="1"/>
  <c r="F32" i="50"/>
  <c r="G32" i="50" s="1"/>
  <c r="P32" i="24"/>
  <c r="P32" i="42"/>
  <c r="P32" i="49"/>
  <c r="F32" i="32"/>
  <c r="P15" i="38"/>
  <c r="P35" i="31"/>
  <c r="F35" i="21"/>
  <c r="P34" i="19"/>
  <c r="P15" i="49"/>
  <c r="P28" i="27"/>
  <c r="P43" i="49"/>
  <c r="P43" i="34"/>
  <c r="F43" i="43"/>
  <c r="F43" i="48"/>
  <c r="F43" i="31"/>
  <c r="G43" i="31" s="1"/>
  <c r="F43" i="18"/>
  <c r="G43" i="18" s="1"/>
  <c r="F43" i="15"/>
  <c r="G43" i="15" s="1"/>
  <c r="P43" i="20"/>
  <c r="P43" i="29"/>
  <c r="F43" i="50"/>
  <c r="G43" i="50" s="1"/>
  <c r="P43" i="21"/>
  <c r="F43" i="51"/>
  <c r="P43" i="18"/>
  <c r="F43" i="38"/>
  <c r="F43" i="20"/>
  <c r="G43" i="20" s="1"/>
  <c r="P43" i="22"/>
  <c r="P43" i="51"/>
  <c r="P43" i="16"/>
  <c r="F43" i="49"/>
  <c r="F43" i="44"/>
  <c r="G43" i="44" s="1"/>
  <c r="F43" i="27"/>
  <c r="F43" i="14"/>
  <c r="G43" i="14" s="1"/>
  <c r="F43" i="8"/>
  <c r="F43" i="52"/>
  <c r="P43" i="44"/>
  <c r="F43" i="29"/>
  <c r="G43" i="29" s="1"/>
  <c r="P43" i="39"/>
  <c r="P43" i="41"/>
  <c r="F43" i="37"/>
  <c r="G43" i="37" s="1"/>
  <c r="P43" i="26"/>
  <c r="P43" i="24"/>
  <c r="F34" i="14"/>
  <c r="G34" i="14" s="1"/>
  <c r="P34" i="16"/>
  <c r="P34" i="14"/>
  <c r="P34" i="30"/>
  <c r="P34" i="23"/>
  <c r="F34" i="39"/>
  <c r="P34" i="12"/>
  <c r="P34" i="36"/>
  <c r="P34" i="49"/>
  <c r="P32" i="8"/>
  <c r="F32" i="52"/>
  <c r="P32" i="22"/>
  <c r="P32" i="35"/>
  <c r="F32" i="43"/>
  <c r="P32" i="16"/>
  <c r="P32" i="38"/>
  <c r="F32" i="40"/>
  <c r="G32" i="40" s="1"/>
  <c r="P32" i="19"/>
  <c r="P32" i="50"/>
  <c r="F32" i="37"/>
  <c r="G32" i="37" s="1"/>
  <c r="F32" i="16"/>
  <c r="G32" i="16" s="1"/>
  <c r="P32" i="12"/>
  <c r="P32" i="17"/>
  <c r="F32" i="22"/>
  <c r="F32" i="49"/>
  <c r="G32" i="49" s="1"/>
  <c r="F32" i="51"/>
  <c r="G32" i="51" s="1"/>
  <c r="F32" i="24"/>
  <c r="G32" i="24" s="1"/>
  <c r="F32" i="31"/>
  <c r="P32" i="18"/>
  <c r="P32" i="23"/>
  <c r="P32" i="44"/>
  <c r="P32" i="26"/>
  <c r="F32" i="29"/>
  <c r="G32" i="29" s="1"/>
  <c r="P32" i="51"/>
  <c r="F32" i="18"/>
  <c r="G32" i="18" s="1"/>
  <c r="F32" i="34"/>
  <c r="F32" i="12"/>
  <c r="P32" i="37"/>
  <c r="P32" i="20"/>
  <c r="P32" i="29"/>
  <c r="P32" i="30"/>
  <c r="F32" i="35"/>
  <c r="G32" i="35" s="1"/>
  <c r="P32" i="41"/>
  <c r="P32" i="40"/>
  <c r="P11" i="34"/>
  <c r="P11" i="36"/>
  <c r="P11" i="22"/>
  <c r="P11" i="18"/>
  <c r="F11" i="22"/>
  <c r="G11" i="22" s="1"/>
  <c r="F11" i="31"/>
  <c r="G11" i="31" s="1"/>
  <c r="F11" i="37"/>
  <c r="F11" i="51"/>
  <c r="P28" i="28"/>
  <c r="P28" i="16"/>
  <c r="F28" i="30"/>
  <c r="G28" i="30" s="1"/>
  <c r="P28" i="37"/>
  <c r="F28" i="15"/>
  <c r="P28" i="29"/>
  <c r="F28" i="36"/>
  <c r="P28" i="44"/>
  <c r="P28" i="19"/>
  <c r="F28" i="33"/>
  <c r="P28" i="39"/>
  <c r="F28" i="18"/>
  <c r="G28" i="18" s="1"/>
  <c r="P28" i="30"/>
  <c r="F28" i="39"/>
  <c r="F28" i="40"/>
  <c r="P28" i="8"/>
  <c r="P28" i="25"/>
  <c r="F28" i="35"/>
  <c r="G28" i="35" s="1"/>
  <c r="P28" i="42"/>
  <c r="F28" i="22"/>
  <c r="G28" i="22" s="1"/>
  <c r="P28" i="34"/>
  <c r="F28" i="41"/>
  <c r="G28" i="41" s="1"/>
  <c r="P11" i="52"/>
  <c r="F28" i="26"/>
  <c r="P28" i="38"/>
  <c r="P28" i="26"/>
  <c r="F28" i="19"/>
  <c r="P28" i="41"/>
  <c r="P28" i="24"/>
  <c r="P28" i="13"/>
  <c r="F28" i="12"/>
  <c r="G28" i="12" s="1"/>
  <c r="F28" i="14"/>
  <c r="F34" i="22"/>
  <c r="G34" i="22" s="1"/>
  <c r="F34" i="35"/>
  <c r="G34" i="35" s="1"/>
  <c r="F34" i="48"/>
  <c r="P34" i="35"/>
  <c r="F34" i="24"/>
  <c r="G34" i="24" s="1"/>
  <c r="F34" i="42"/>
  <c r="G34" i="42" s="1"/>
  <c r="F34" i="52"/>
  <c r="G34" i="52" s="1"/>
  <c r="P34" i="33"/>
  <c r="P34" i="50"/>
  <c r="P34" i="20"/>
  <c r="P34" i="40"/>
  <c r="F34" i="33"/>
  <c r="P15" i="52"/>
  <c r="F15" i="42"/>
  <c r="G15" i="42" s="1"/>
  <c r="P15" i="16"/>
  <c r="P15" i="35"/>
  <c r="P15" i="34"/>
  <c r="F15" i="8"/>
  <c r="G15" i="8" s="1"/>
  <c r="P15" i="8"/>
  <c r="P15" i="17"/>
  <c r="P15" i="43"/>
  <c r="P15" i="33"/>
  <c r="P23" i="28"/>
  <c r="F23" i="38"/>
  <c r="F23" i="37"/>
  <c r="G23" i="37" s="1"/>
  <c r="F23" i="39"/>
  <c r="P43" i="27"/>
  <c r="F43" i="24"/>
  <c r="G43" i="24" s="1"/>
  <c r="P43" i="8"/>
  <c r="P43" i="36"/>
  <c r="F43" i="42"/>
  <c r="G43" i="42" s="1"/>
  <c r="F43" i="25"/>
  <c r="G43" i="25" s="1"/>
  <c r="F43" i="36"/>
  <c r="G43" i="36" s="1"/>
  <c r="P43" i="31"/>
  <c r="F32" i="14"/>
  <c r="P32" i="27"/>
  <c r="F32" i="30"/>
  <c r="F32" i="38"/>
  <c r="G32" i="38" s="1"/>
  <c r="P32" i="25"/>
  <c r="P32" i="36"/>
  <c r="P32" i="33"/>
  <c r="P32" i="43"/>
  <c r="F15" i="19"/>
  <c r="P34" i="52"/>
  <c r="P15" i="21"/>
  <c r="P28" i="43"/>
  <c r="P11" i="38"/>
  <c r="F11" i="12"/>
  <c r="G11" i="12" s="1"/>
  <c r="P11" i="48"/>
  <c r="G34" i="36"/>
  <c r="P28" i="36"/>
  <c r="P28" i="31"/>
  <c r="F28" i="16"/>
  <c r="G28" i="16" s="1"/>
  <c r="P28" i="52"/>
  <c r="P28" i="33"/>
  <c r="F28" i="31"/>
  <c r="F28" i="50"/>
  <c r="G28" i="50" s="1"/>
  <c r="P28" i="51"/>
  <c r="F28" i="51"/>
  <c r="G28" i="51" s="1"/>
  <c r="P34" i="39"/>
  <c r="F34" i="36"/>
  <c r="F34" i="18"/>
  <c r="G34" i="18" s="1"/>
  <c r="P34" i="25"/>
  <c r="F34" i="43"/>
  <c r="G34" i="43" s="1"/>
  <c r="P34" i="34"/>
  <c r="P34" i="15"/>
  <c r="F34" i="37"/>
  <c r="F34" i="27"/>
  <c r="P34" i="17"/>
  <c r="F34" i="32"/>
  <c r="G34" i="32" s="1"/>
  <c r="F34" i="34"/>
  <c r="F34" i="12"/>
  <c r="G34" i="12" s="1"/>
  <c r="P15" i="25"/>
  <c r="F15" i="20"/>
  <c r="G15" i="20" s="1"/>
  <c r="P15" i="40"/>
  <c r="F15" i="14"/>
  <c r="G15" i="14" s="1"/>
  <c r="P15" i="14"/>
  <c r="P15" i="44"/>
  <c r="F15" i="23"/>
  <c r="F15" i="43"/>
  <c r="P15" i="28"/>
  <c r="P34" i="43"/>
  <c r="F23" i="35"/>
  <c r="G23" i="35" s="1"/>
  <c r="F23" i="12"/>
  <c r="G23" i="12" s="1"/>
  <c r="F23" i="14"/>
  <c r="G23" i="14" s="1"/>
  <c r="P43" i="32"/>
  <c r="F43" i="32"/>
  <c r="F43" i="12"/>
  <c r="G43" i="12" s="1"/>
  <c r="P43" i="28"/>
  <c r="F43" i="19"/>
  <c r="G43" i="19" s="1"/>
  <c r="F43" i="35"/>
  <c r="G43" i="35" s="1"/>
  <c r="P43" i="43"/>
  <c r="P43" i="30"/>
  <c r="F32" i="21"/>
  <c r="G32" i="21" s="1"/>
  <c r="P32" i="31"/>
  <c r="P32" i="13"/>
  <c r="F32" i="15"/>
  <c r="G32" i="15" s="1"/>
  <c r="P32" i="28"/>
  <c r="P32" i="21"/>
  <c r="F32" i="25"/>
  <c r="G32" i="25" s="1"/>
  <c r="P32" i="34"/>
  <c r="F34" i="41"/>
  <c r="F15" i="12"/>
  <c r="G15" i="12" s="1"/>
  <c r="P11" i="40"/>
  <c r="F28" i="44"/>
  <c r="G28" i="44" s="1"/>
  <c r="P28" i="35"/>
  <c r="F28" i="24"/>
  <c r="G28" i="24" s="1"/>
  <c r="G12" i="30"/>
  <c r="G15" i="49"/>
  <c r="G27" i="48"/>
  <c r="G15" i="48"/>
  <c r="P39" i="12"/>
  <c r="F39" i="19"/>
  <c r="F39" i="27"/>
  <c r="P39" i="28"/>
  <c r="P39" i="15"/>
  <c r="F39" i="34"/>
  <c r="G39" i="34" s="1"/>
  <c r="P39" i="22"/>
  <c r="P39" i="49"/>
  <c r="F39" i="37"/>
  <c r="G39" i="37" s="1"/>
  <c r="F39" i="25"/>
  <c r="G39" i="25" s="1"/>
  <c r="F39" i="18"/>
  <c r="G39" i="18" s="1"/>
  <c r="F39" i="30"/>
  <c r="G39" i="30" s="1"/>
  <c r="P39" i="29"/>
  <c r="P39" i="24"/>
  <c r="G12" i="43"/>
  <c r="G10" i="29"/>
  <c r="F39" i="20"/>
  <c r="G39" i="20" s="1"/>
  <c r="F39" i="36"/>
  <c r="G39" i="36" s="1"/>
  <c r="P39" i="44"/>
  <c r="F39" i="23"/>
  <c r="P39" i="27"/>
  <c r="F39" i="42"/>
  <c r="P39" i="34"/>
  <c r="F39" i="12"/>
  <c r="G39" i="12" s="1"/>
  <c r="P39" i="50"/>
  <c r="P39" i="35"/>
  <c r="F39" i="8"/>
  <c r="G39" i="8" s="1"/>
  <c r="P39" i="48"/>
  <c r="F39" i="24"/>
  <c r="G39" i="24" s="1"/>
  <c r="G28" i="40"/>
  <c r="F5" i="38"/>
  <c r="P5" i="38"/>
  <c r="F5" i="35"/>
  <c r="G5" i="35" s="1"/>
  <c r="P5" i="35"/>
  <c r="F5" i="44"/>
  <c r="P5" i="28"/>
  <c r="G5" i="50"/>
  <c r="X15" i="43"/>
  <c r="X15" i="41"/>
  <c r="X15" i="29"/>
  <c r="X15" i="14"/>
  <c r="X15" i="37"/>
  <c r="X15" i="52"/>
  <c r="X15" i="30"/>
  <c r="X15" i="48"/>
  <c r="X15" i="33"/>
  <c r="X15" i="26"/>
  <c r="X15" i="17"/>
  <c r="X15" i="22"/>
  <c r="X15" i="15"/>
  <c r="X15" i="12"/>
  <c r="X15" i="42"/>
  <c r="X15" i="8"/>
  <c r="X15" i="31"/>
  <c r="X15" i="35"/>
  <c r="X15" i="38"/>
  <c r="X15" i="32"/>
  <c r="X15" i="49"/>
  <c r="X15" i="51"/>
  <c r="X15" i="24"/>
  <c r="X15" i="36"/>
  <c r="X15" i="23"/>
  <c r="X15" i="50"/>
  <c r="X15" i="34"/>
  <c r="X15" i="21"/>
  <c r="X15" i="13"/>
  <c r="X15" i="44"/>
  <c r="X15" i="27"/>
  <c r="X15" i="20"/>
  <c r="X15" i="28"/>
  <c r="X15" i="40"/>
  <c r="X15" i="19"/>
  <c r="X15" i="18"/>
  <c r="X15" i="16"/>
  <c r="X15" i="39"/>
  <c r="X15" i="25"/>
  <c r="V35" i="34"/>
  <c r="V35" i="23"/>
  <c r="V35" i="50"/>
  <c r="V35" i="49"/>
  <c r="V35" i="15"/>
  <c r="V35" i="13"/>
  <c r="V35" i="24"/>
  <c r="V35" i="12"/>
  <c r="V35" i="39"/>
  <c r="V35" i="22"/>
  <c r="V35" i="29"/>
  <c r="V35" i="20"/>
  <c r="V35" i="32"/>
  <c r="V35" i="38"/>
  <c r="V35" i="31"/>
  <c r="V35" i="48"/>
  <c r="V35" i="51"/>
  <c r="V35" i="21"/>
  <c r="V35" i="18"/>
  <c r="V35" i="43"/>
  <c r="V35" i="41"/>
  <c r="V35" i="30"/>
  <c r="X43" i="51"/>
  <c r="X43" i="38"/>
  <c r="X43" i="39"/>
  <c r="X43" i="16"/>
  <c r="X43" i="18"/>
  <c r="X43" i="20"/>
  <c r="X43" i="22"/>
  <c r="X43" i="24"/>
  <c r="X43" i="44"/>
  <c r="X43" i="35"/>
  <c r="X43" i="33"/>
  <c r="X43" i="50"/>
  <c r="X43" i="32"/>
  <c r="X43" i="29"/>
  <c r="X43" i="26"/>
  <c r="X43" i="25"/>
  <c r="X43" i="13"/>
  <c r="X43" i="14"/>
  <c r="X39" i="43"/>
  <c r="X39" i="44"/>
  <c r="X39" i="18"/>
  <c r="X39" i="19"/>
  <c r="X39" i="51"/>
  <c r="X39" i="30"/>
  <c r="X39" i="16"/>
  <c r="X39" i="33"/>
  <c r="X39" i="13"/>
  <c r="X39" i="34"/>
  <c r="X39" i="8"/>
  <c r="X39" i="20"/>
  <c r="X39" i="48"/>
  <c r="X39" i="50"/>
  <c r="X39" i="22"/>
  <c r="X39" i="36"/>
  <c r="X39" i="38"/>
  <c r="X39" i="39"/>
  <c r="X39" i="35"/>
  <c r="X39" i="37"/>
  <c r="X39" i="15"/>
  <c r="X39" i="49"/>
  <c r="X39" i="32"/>
  <c r="X39" i="21"/>
  <c r="X31" i="18"/>
  <c r="X31" i="24"/>
  <c r="X31" i="16"/>
  <c r="X31" i="49"/>
  <c r="X31" i="26"/>
  <c r="X31" i="21"/>
  <c r="X31" i="37"/>
  <c r="X31" i="17"/>
  <c r="X31" i="14"/>
  <c r="X31" i="13"/>
  <c r="X31" i="50"/>
  <c r="X31" i="39"/>
  <c r="X31" i="33"/>
  <c r="X31" i="12"/>
  <c r="X31" i="42"/>
  <c r="X31" i="48"/>
  <c r="X31" i="34"/>
  <c r="X25" i="17"/>
  <c r="X25" i="44"/>
  <c r="X25" i="27"/>
  <c r="X25" i="33"/>
  <c r="X25" i="28"/>
  <c r="X25" i="16"/>
  <c r="X25" i="20"/>
  <c r="X25" i="40"/>
  <c r="X25" i="34"/>
  <c r="X25" i="13"/>
  <c r="X25" i="49"/>
  <c r="X25" i="14"/>
  <c r="X25" i="52"/>
  <c r="X25" i="42"/>
  <c r="X25" i="51"/>
  <c r="X25" i="19"/>
  <c r="X25" i="37"/>
  <c r="X21" i="41"/>
  <c r="X21" i="19"/>
  <c r="X21" i="16"/>
  <c r="X21" i="24"/>
  <c r="X21" i="21"/>
  <c r="X21" i="22"/>
  <c r="X21" i="17"/>
  <c r="X21" i="43"/>
  <c r="X21" i="8"/>
  <c r="X21" i="18"/>
  <c r="X21" i="12"/>
  <c r="X21" i="25"/>
  <c r="X21" i="20"/>
  <c r="X21" i="44"/>
  <c r="X21" i="28"/>
  <c r="X21" i="30"/>
  <c r="X21" i="29"/>
  <c r="X21" i="15"/>
  <c r="X21" i="36"/>
  <c r="X21" i="33"/>
  <c r="X21" i="27"/>
  <c r="X21" i="32"/>
  <c r="X21" i="35"/>
  <c r="X21" i="50"/>
  <c r="X21" i="34"/>
  <c r="X21" i="40"/>
  <c r="X21" i="37"/>
  <c r="X21" i="51"/>
  <c r="X21" i="26"/>
  <c r="X13" i="19"/>
  <c r="X13" i="34"/>
  <c r="X13" i="49"/>
  <c r="X13" i="35"/>
  <c r="X13" i="25"/>
  <c r="X13" i="8"/>
  <c r="X13" i="51"/>
  <c r="X13" i="42"/>
  <c r="X13" i="36"/>
  <c r="X13" i="17"/>
  <c r="X13" i="24"/>
  <c r="X13" i="22"/>
  <c r="X13" i="48"/>
  <c r="X13" i="33"/>
  <c r="X13" i="26"/>
  <c r="X13" i="28"/>
  <c r="X13" i="52"/>
  <c r="X13" i="29"/>
  <c r="X13" i="50"/>
  <c r="X13" i="12"/>
  <c r="X13" i="21"/>
  <c r="X13" i="20"/>
  <c r="X13" i="44"/>
  <c r="X13" i="23"/>
  <c r="X13" i="37"/>
  <c r="X7" i="19"/>
  <c r="X7" i="15"/>
  <c r="X7" i="16"/>
  <c r="X9" i="25"/>
  <c r="X9" i="34"/>
  <c r="X9" i="38"/>
  <c r="X9" i="15"/>
  <c r="X9" i="28"/>
  <c r="X9" i="20"/>
  <c r="X11" i="37"/>
  <c r="X11" i="27"/>
  <c r="X11" i="35"/>
  <c r="X11" i="33"/>
  <c r="X11" i="52"/>
  <c r="X13" i="32"/>
  <c r="X13" i="31"/>
  <c r="X13" i="30"/>
  <c r="X23" i="31"/>
  <c r="X23" i="20"/>
  <c r="X23" i="27"/>
  <c r="X23" i="16"/>
  <c r="X23" i="30"/>
  <c r="X25" i="24"/>
  <c r="X25" i="36"/>
  <c r="X25" i="35"/>
  <c r="X25" i="48"/>
  <c r="X25" i="43"/>
  <c r="X27" i="24"/>
  <c r="X27" i="42"/>
  <c r="X27" i="50"/>
  <c r="X27" i="34"/>
  <c r="X27" i="35"/>
  <c r="X27" i="19"/>
  <c r="X33" i="34"/>
  <c r="X33" i="26"/>
  <c r="X33" i="22"/>
  <c r="X37" i="15"/>
  <c r="X37" i="21"/>
  <c r="X37" i="52"/>
  <c r="X37" i="12"/>
  <c r="X37" i="17"/>
  <c r="X39" i="27"/>
  <c r="X39" i="24"/>
  <c r="X39" i="40"/>
  <c r="X43" i="17"/>
  <c r="X43" i="40"/>
  <c r="X43" i="23"/>
  <c r="X43" i="37"/>
  <c r="X43" i="52"/>
  <c r="X7" i="44"/>
  <c r="X7" i="28"/>
  <c r="X7" i="52"/>
  <c r="X7" i="20"/>
  <c r="X7" i="48"/>
  <c r="X7" i="29"/>
  <c r="X7" i="22"/>
  <c r="X31" i="51"/>
  <c r="X31" i="40"/>
  <c r="X31" i="30"/>
  <c r="X31" i="28"/>
  <c r="X31" i="27"/>
  <c r="X31" i="22"/>
  <c r="X13" i="43"/>
  <c r="X19" i="14"/>
  <c r="X19" i="41"/>
  <c r="X19" i="27"/>
  <c r="X41" i="28"/>
  <c r="X41" i="48"/>
  <c r="X29" i="27"/>
  <c r="X29" i="12"/>
  <c r="X29" i="17"/>
  <c r="X21" i="48"/>
  <c r="X21" i="14"/>
  <c r="X39" i="12"/>
  <c r="X33" i="27"/>
  <c r="X33" i="21"/>
  <c r="V35" i="17"/>
  <c r="V34" i="8"/>
  <c r="V34" i="16"/>
  <c r="V34" i="32"/>
  <c r="V34" i="15"/>
  <c r="V34" i="30"/>
  <c r="V34" i="13"/>
  <c r="V34" i="17"/>
  <c r="V34" i="34"/>
  <c r="V34" i="18"/>
  <c r="V34" i="33"/>
  <c r="V34" i="49"/>
  <c r="V34" i="21"/>
  <c r="V34" i="35"/>
  <c r="V34" i="19"/>
  <c r="V34" i="36"/>
  <c r="V34" i="48"/>
  <c r="V34" i="22"/>
  <c r="V34" i="41"/>
  <c r="V34" i="20"/>
  <c r="V34" i="37"/>
  <c r="V34" i="50"/>
  <c r="V34" i="24"/>
  <c r="V34" i="42"/>
  <c r="V34" i="23"/>
  <c r="V34" i="38"/>
  <c r="V34" i="51"/>
  <c r="V34" i="26"/>
  <c r="V34" i="44"/>
  <c r="V34" i="25"/>
  <c r="V34" i="39"/>
  <c r="V34" i="52"/>
  <c r="V34" i="40"/>
  <c r="V34" i="29"/>
  <c r="V34" i="28"/>
  <c r="V34" i="12"/>
  <c r="V34" i="43"/>
  <c r="V34" i="31"/>
  <c r="V8" i="49"/>
  <c r="V8" i="23"/>
  <c r="V8" i="33"/>
  <c r="V8" i="34"/>
  <c r="V8" i="37"/>
  <c r="V8" i="28"/>
  <c r="V8" i="35"/>
  <c r="V8" i="38"/>
  <c r="V8" i="43"/>
  <c r="V8" i="48"/>
  <c r="V8" i="29"/>
  <c r="V8" i="40"/>
  <c r="V8" i="42"/>
  <c r="V8" i="15"/>
  <c r="V8" i="22"/>
  <c r="V8" i="41"/>
  <c r="V8" i="44"/>
  <c r="V8" i="32"/>
  <c r="V8" i="51"/>
  <c r="V8" i="8"/>
  <c r="V8" i="24"/>
  <c r="V8" i="19"/>
  <c r="V8" i="16"/>
  <c r="V8" i="14"/>
  <c r="V8" i="25"/>
  <c r="V8" i="20"/>
  <c r="V8" i="21"/>
  <c r="V8" i="36"/>
  <c r="V8" i="52"/>
  <c r="V8" i="26"/>
  <c r="V8" i="30"/>
  <c r="V8" i="39"/>
  <c r="V8" i="12"/>
  <c r="V8" i="27"/>
  <c r="V8" i="31"/>
  <c r="V8" i="17"/>
  <c r="X9" i="48"/>
  <c r="X9" i="24"/>
  <c r="X9" i="23"/>
  <c r="X9" i="14"/>
  <c r="X9" i="29"/>
  <c r="X11" i="40"/>
  <c r="X11" i="8"/>
  <c r="X11" i="48"/>
  <c r="X11" i="15"/>
  <c r="X13" i="16"/>
  <c r="X13" i="27"/>
  <c r="X23" i="21"/>
  <c r="X23" i="14"/>
  <c r="X23" i="37"/>
  <c r="X23" i="33"/>
  <c r="X25" i="41"/>
  <c r="X25" i="50"/>
  <c r="X25" i="18"/>
  <c r="X25" i="39"/>
  <c r="X25" i="29"/>
  <c r="X25" i="26"/>
  <c r="X27" i="43"/>
  <c r="X27" i="28"/>
  <c r="X27" i="18"/>
  <c r="X27" i="21"/>
  <c r="X33" i="19"/>
  <c r="X33" i="20"/>
  <c r="X33" i="30"/>
  <c r="X37" i="49"/>
  <c r="X37" i="39"/>
  <c r="X37" i="33"/>
  <c r="X39" i="26"/>
  <c r="X39" i="23"/>
  <c r="X39" i="14"/>
  <c r="X39" i="29"/>
  <c r="X43" i="31"/>
  <c r="X43" i="48"/>
  <c r="X43" i="19"/>
  <c r="X43" i="28"/>
  <c r="X43" i="30"/>
  <c r="X7" i="36"/>
  <c r="X7" i="32"/>
  <c r="X7" i="23"/>
  <c r="X7" i="8"/>
  <c r="X7" i="17"/>
  <c r="X7" i="35"/>
  <c r="X7" i="50"/>
  <c r="X31" i="38"/>
  <c r="X31" i="43"/>
  <c r="X31" i="8"/>
  <c r="X31" i="41"/>
  <c r="X31" i="20"/>
  <c r="X31" i="31"/>
  <c r="V35" i="27"/>
  <c r="X13" i="15"/>
  <c r="X19" i="48"/>
  <c r="X19" i="33"/>
  <c r="X41" i="29"/>
  <c r="X29" i="49"/>
  <c r="X21" i="52"/>
  <c r="X21" i="38"/>
  <c r="X39" i="17"/>
  <c r="X43" i="42"/>
  <c r="V15" i="18"/>
  <c r="V15" i="33"/>
  <c r="V15" i="39"/>
  <c r="V15" i="51"/>
  <c r="V15" i="13"/>
  <c r="V15" i="32"/>
  <c r="V15" i="36"/>
  <c r="V15" i="43"/>
  <c r="V15" i="16"/>
  <c r="V15" i="38"/>
  <c r="V15" i="24"/>
  <c r="V15" i="37"/>
  <c r="V15" i="17"/>
  <c r="V15" i="19"/>
  <c r="V15" i="29"/>
  <c r="V15" i="28"/>
  <c r="X41" i="30"/>
  <c r="X41" i="15"/>
  <c r="X41" i="51"/>
  <c r="X41" i="50"/>
  <c r="X41" i="38"/>
  <c r="X41" i="26"/>
  <c r="X41" i="25"/>
  <c r="X41" i="41"/>
  <c r="X41" i="8"/>
  <c r="X41" i="20"/>
  <c r="X41" i="23"/>
  <c r="X41" i="17"/>
  <c r="X41" i="52"/>
  <c r="X41" i="43"/>
  <c r="X41" i="36"/>
  <c r="X41" i="39"/>
  <c r="X41" i="49"/>
  <c r="X41" i="37"/>
  <c r="X41" i="12"/>
  <c r="X41" i="22"/>
  <c r="X41" i="13"/>
  <c r="X41" i="19"/>
  <c r="X41" i="44"/>
  <c r="X41" i="42"/>
  <c r="X41" i="35"/>
  <c r="X41" i="33"/>
  <c r="X41" i="32"/>
  <c r="X41" i="31"/>
  <c r="X41" i="16"/>
  <c r="X41" i="24"/>
  <c r="X37" i="13"/>
  <c r="X37" i="44"/>
  <c r="X37" i="51"/>
  <c r="X37" i="14"/>
  <c r="X37" i="37"/>
  <c r="X37" i="23"/>
  <c r="X37" i="16"/>
  <c r="X37" i="20"/>
  <c r="X37" i="36"/>
  <c r="X37" i="19"/>
  <c r="X37" i="30"/>
  <c r="X37" i="29"/>
  <c r="X37" i="28"/>
  <c r="X37" i="27"/>
  <c r="X37" i="26"/>
  <c r="X37" i="48"/>
  <c r="X37" i="40"/>
  <c r="X37" i="50"/>
  <c r="X37" i="35"/>
  <c r="X33" i="51"/>
  <c r="X33" i="41"/>
  <c r="X33" i="35"/>
  <c r="X33" i="38"/>
  <c r="X33" i="28"/>
  <c r="X33" i="24"/>
  <c r="X33" i="16"/>
  <c r="X33" i="17"/>
  <c r="X33" i="25"/>
  <c r="X33" i="15"/>
  <c r="X33" i="39"/>
  <c r="X33" i="33"/>
  <c r="X33" i="49"/>
  <c r="X33" i="14"/>
  <c r="X33" i="32"/>
  <c r="X33" i="8"/>
  <c r="X33" i="37"/>
  <c r="X33" i="52"/>
  <c r="X33" i="12"/>
  <c r="X33" i="18"/>
  <c r="X33" i="50"/>
  <c r="X33" i="40"/>
  <c r="X29" i="18"/>
  <c r="X29" i="31"/>
  <c r="X29" i="41"/>
  <c r="X29" i="52"/>
  <c r="X29" i="16"/>
  <c r="X29" i="26"/>
  <c r="X29" i="37"/>
  <c r="X29" i="51"/>
  <c r="X29" i="22"/>
  <c r="X29" i="15"/>
  <c r="X29" i="20"/>
  <c r="X29" i="33"/>
  <c r="X29" i="43"/>
  <c r="X29" i="13"/>
  <c r="X29" i="21"/>
  <c r="X29" i="29"/>
  <c r="X29" i="40"/>
  <c r="X29" i="44"/>
  <c r="X29" i="39"/>
  <c r="X29" i="14"/>
  <c r="X29" i="25"/>
  <c r="X29" i="36"/>
  <c r="X29" i="48"/>
  <c r="X29" i="8"/>
  <c r="X29" i="19"/>
  <c r="X29" i="32"/>
  <c r="X29" i="42"/>
  <c r="X29" i="35"/>
  <c r="X29" i="30"/>
  <c r="X27" i="32"/>
  <c r="X27" i="31"/>
  <c r="X27" i="41"/>
  <c r="X27" i="38"/>
  <c r="X27" i="36"/>
  <c r="X27" i="15"/>
  <c r="X27" i="16"/>
  <c r="X27" i="12"/>
  <c r="X27" i="8"/>
  <c r="X27" i="30"/>
  <c r="X27" i="49"/>
  <c r="X27" i="23"/>
  <c r="X27" i="27"/>
  <c r="X27" i="48"/>
  <c r="X27" i="26"/>
  <c r="X23" i="24"/>
  <c r="X23" i="40"/>
  <c r="X23" i="44"/>
  <c r="X23" i="28"/>
  <c r="X23" i="19"/>
  <c r="X23" i="15"/>
  <c r="X23" i="38"/>
  <c r="X23" i="32"/>
  <c r="X23" i="12"/>
  <c r="X23" i="23"/>
  <c r="X23" i="51"/>
  <c r="X23" i="26"/>
  <c r="X23" i="50"/>
  <c r="X23" i="42"/>
  <c r="X23" i="22"/>
  <c r="X23" i="8"/>
  <c r="X23" i="34"/>
  <c r="X23" i="43"/>
  <c r="X19" i="8"/>
  <c r="X19" i="31"/>
  <c r="X19" i="34"/>
  <c r="X19" i="44"/>
  <c r="X19" i="26"/>
  <c r="X19" i="39"/>
  <c r="X19" i="22"/>
  <c r="X19" i="50"/>
  <c r="X19" i="16"/>
  <c r="X19" i="49"/>
  <c r="X19" i="25"/>
  <c r="X19" i="38"/>
  <c r="X19" i="13"/>
  <c r="X19" i="42"/>
  <c r="X19" i="37"/>
  <c r="X19" i="23"/>
  <c r="X19" i="36"/>
  <c r="X19" i="30"/>
  <c r="X19" i="32"/>
  <c r="X19" i="17"/>
  <c r="X19" i="19"/>
  <c r="X19" i="35"/>
  <c r="X19" i="21"/>
  <c r="X19" i="40"/>
  <c r="X19" i="12"/>
  <c r="X19" i="51"/>
  <c r="X19" i="18"/>
  <c r="X19" i="24"/>
  <c r="X19" i="15"/>
  <c r="X11" i="44"/>
  <c r="X11" i="16"/>
  <c r="X11" i="14"/>
  <c r="X11" i="12"/>
  <c r="X11" i="41"/>
  <c r="X11" i="21"/>
  <c r="X11" i="24"/>
  <c r="X11" i="22"/>
  <c r="X11" i="31"/>
  <c r="X11" i="51"/>
  <c r="X11" i="30"/>
  <c r="X11" i="29"/>
  <c r="X11" i="49"/>
  <c r="X11" i="38"/>
  <c r="X11" i="36"/>
  <c r="X11" i="20"/>
  <c r="X9" i="26"/>
  <c r="X9" i="21"/>
  <c r="X9" i="52"/>
  <c r="X9" i="51"/>
  <c r="X9" i="35"/>
  <c r="X9" i="31"/>
  <c r="X9" i="33"/>
  <c r="X9" i="32"/>
  <c r="X9" i="42"/>
  <c r="X9" i="39"/>
  <c r="X9" i="18"/>
  <c r="X9" i="12"/>
  <c r="X9" i="17"/>
  <c r="X9" i="13"/>
  <c r="X9" i="30"/>
  <c r="X9" i="41"/>
  <c r="X9" i="50"/>
  <c r="X9" i="49"/>
  <c r="X9" i="8"/>
  <c r="X9" i="19"/>
  <c r="X11" i="26"/>
  <c r="X11" i="28"/>
  <c r="X11" i="17"/>
  <c r="X11" i="43"/>
  <c r="X11" i="13"/>
  <c r="X13" i="40"/>
  <c r="X13" i="41"/>
  <c r="X23" i="36"/>
  <c r="X23" i="17"/>
  <c r="X23" i="18"/>
  <c r="X23" i="35"/>
  <c r="X23" i="25"/>
  <c r="X25" i="21"/>
  <c r="X25" i="32"/>
  <c r="X25" i="23"/>
  <c r="X25" i="38"/>
  <c r="X25" i="31"/>
  <c r="X27" i="39"/>
  <c r="X27" i="40"/>
  <c r="X27" i="13"/>
  <c r="X27" i="44"/>
  <c r="X27" i="33"/>
  <c r="X27" i="51"/>
  <c r="X33" i="42"/>
  <c r="X33" i="13"/>
  <c r="X33" i="31"/>
  <c r="X37" i="42"/>
  <c r="X37" i="25"/>
  <c r="X37" i="24"/>
  <c r="X37" i="22"/>
  <c r="X37" i="8"/>
  <c r="X39" i="41"/>
  <c r="X39" i="52"/>
  <c r="X39" i="25"/>
  <c r="X43" i="8"/>
  <c r="X43" i="41"/>
  <c r="X43" i="49"/>
  <c r="X43" i="15"/>
  <c r="X43" i="36"/>
  <c r="X7" i="24"/>
  <c r="X7" i="38"/>
  <c r="X7" i="12"/>
  <c r="X7" i="43"/>
  <c r="X7" i="25"/>
  <c r="X7" i="42"/>
  <c r="X7" i="18"/>
  <c r="X7" i="33"/>
  <c r="X31" i="32"/>
  <c r="X31" i="44"/>
  <c r="X31" i="52"/>
  <c r="X31" i="19"/>
  <c r="X31" i="35"/>
  <c r="V35" i="52"/>
  <c r="X13" i="39"/>
  <c r="X19" i="29"/>
  <c r="X19" i="28"/>
  <c r="X41" i="18"/>
  <c r="X41" i="34"/>
  <c r="X41" i="14"/>
  <c r="X29" i="34"/>
  <c r="X29" i="38"/>
  <c r="X21" i="39"/>
  <c r="X21" i="42"/>
  <c r="X21" i="49"/>
  <c r="X33" i="36"/>
  <c r="X23" i="41"/>
  <c r="X27" i="25"/>
  <c r="X25" i="25"/>
  <c r="X9" i="43"/>
  <c r="X20" i="27"/>
  <c r="X20" i="24"/>
  <c r="X20" i="44"/>
  <c r="X20" i="8"/>
  <c r="V30" i="15"/>
  <c r="V30" i="35"/>
  <c r="V30" i="34"/>
  <c r="V22" i="42"/>
  <c r="V22" i="17"/>
  <c r="V22" i="21"/>
  <c r="V22" i="12"/>
  <c r="V22" i="31"/>
  <c r="V22" i="41"/>
  <c r="V22" i="43"/>
  <c r="V22" i="30"/>
  <c r="V22" i="48"/>
  <c r="V22" i="15"/>
  <c r="V22" i="26"/>
  <c r="V22" i="35"/>
  <c r="V22" i="23"/>
  <c r="V22" i="29"/>
  <c r="V22" i="32"/>
  <c r="V22" i="13"/>
  <c r="V22" i="37"/>
  <c r="V22" i="50"/>
  <c r="V22" i="49"/>
  <c r="V22" i="28"/>
  <c r="V22" i="19"/>
  <c r="V22" i="36"/>
  <c r="V22" i="27"/>
  <c r="V22" i="8"/>
  <c r="V22" i="38"/>
  <c r="V22" i="18"/>
  <c r="V22" i="44"/>
  <c r="V22" i="40"/>
  <c r="V22" i="52"/>
  <c r="V22" i="25"/>
  <c r="X20" i="18"/>
  <c r="X20" i="13"/>
  <c r="V30" i="13"/>
  <c r="V30" i="31"/>
  <c r="V30" i="36"/>
  <c r="V30" i="18"/>
  <c r="V22" i="33"/>
  <c r="V22" i="39"/>
  <c r="V22" i="14"/>
  <c r="V5" i="39"/>
  <c r="V5" i="17"/>
  <c r="V5" i="38"/>
  <c r="V5" i="20"/>
  <c r="V5" i="26"/>
  <c r="V5" i="15"/>
  <c r="V5" i="25"/>
  <c r="V5" i="29"/>
  <c r="V5" i="27"/>
  <c r="V5" i="13"/>
  <c r="V5" i="21"/>
  <c r="V5" i="23"/>
  <c r="V5" i="40"/>
  <c r="V5" i="37"/>
  <c r="V5" i="16"/>
  <c r="V5" i="49"/>
  <c r="V5" i="34"/>
  <c r="V5" i="48"/>
  <c r="V5" i="32"/>
  <c r="V5" i="36"/>
  <c r="V5" i="18"/>
  <c r="V5" i="31"/>
  <c r="V5" i="8"/>
  <c r="V5" i="19"/>
  <c r="V5" i="51"/>
  <c r="V5" i="43"/>
  <c r="V5" i="52"/>
  <c r="V5" i="42"/>
  <c r="V5" i="12"/>
  <c r="V5" i="50"/>
  <c r="V5" i="35"/>
  <c r="V5" i="28"/>
  <c r="V5" i="33"/>
  <c r="V5" i="22"/>
  <c r="V5" i="30"/>
  <c r="V5" i="14"/>
  <c r="V5" i="24"/>
  <c r="V5" i="44"/>
  <c r="V5" i="41"/>
  <c r="V44" i="51"/>
  <c r="V44" i="52"/>
  <c r="V44" i="38"/>
  <c r="V44" i="30"/>
  <c r="V44" i="39"/>
  <c r="V44" i="31"/>
  <c r="V44" i="16"/>
  <c r="V44" i="44"/>
  <c r="V44" i="43"/>
  <c r="V44" i="36"/>
  <c r="V44" i="28"/>
  <c r="V44" i="37"/>
  <c r="V44" i="29"/>
  <c r="V44" i="18"/>
  <c r="V44" i="24"/>
  <c r="V44" i="48"/>
  <c r="V44" i="42"/>
  <c r="V44" i="34"/>
  <c r="V44" i="26"/>
  <c r="V44" i="35"/>
  <c r="V44" i="27"/>
  <c r="V44" i="13"/>
  <c r="V44" i="15"/>
  <c r="V44" i="19"/>
  <c r="V44" i="21"/>
  <c r="V44" i="23"/>
  <c r="V44" i="12"/>
  <c r="V44" i="20"/>
  <c r="V44" i="49"/>
  <c r="V44" i="50"/>
  <c r="V44" i="40"/>
  <c r="V44" i="32"/>
  <c r="V44" i="41"/>
  <c r="V44" i="33"/>
  <c r="V44" i="25"/>
  <c r="V44" i="14"/>
  <c r="V44" i="17"/>
  <c r="V44" i="8"/>
  <c r="V44" i="22"/>
  <c r="J14" i="17"/>
  <c r="J14" i="29"/>
  <c r="J14" i="48"/>
  <c r="J14" i="26"/>
  <c r="J14" i="39"/>
  <c r="J14" i="21"/>
  <c r="J14" i="36"/>
  <c r="J14" i="43"/>
  <c r="J14" i="40"/>
  <c r="J43" i="8"/>
  <c r="J43" i="39"/>
  <c r="J43" i="24"/>
  <c r="J43" i="44"/>
  <c r="J43" i="21"/>
  <c r="J43" i="40"/>
  <c r="J43" i="42"/>
  <c r="J43" i="14"/>
  <c r="J43" i="52"/>
  <c r="T37" i="35"/>
  <c r="T37" i="36"/>
  <c r="T37" i="32"/>
  <c r="J31" i="40"/>
  <c r="J11" i="38"/>
  <c r="J14" i="23"/>
  <c r="J14" i="37"/>
  <c r="J14" i="42"/>
  <c r="J14" i="19"/>
  <c r="J14" i="14"/>
  <c r="J14" i="30"/>
  <c r="J14" i="31"/>
  <c r="J14" i="52"/>
  <c r="J14" i="25"/>
  <c r="J14" i="50"/>
  <c r="J43" i="26"/>
  <c r="J43" i="33"/>
  <c r="J43" i="38"/>
  <c r="J43" i="28"/>
  <c r="J43" i="18"/>
  <c r="J43" i="51"/>
  <c r="J43" i="17"/>
  <c r="J43" i="49"/>
  <c r="J43" i="20"/>
  <c r="J43" i="23"/>
  <c r="T37" i="22"/>
  <c r="T37" i="15"/>
  <c r="T37" i="31"/>
  <c r="J31" i="24"/>
  <c r="J14" i="8"/>
  <c r="J14" i="44"/>
  <c r="J14" i="27"/>
  <c r="J14" i="49"/>
  <c r="J14" i="18"/>
  <c r="J14" i="34"/>
  <c r="J14" i="41"/>
  <c r="J14" i="28"/>
  <c r="J14" i="20"/>
  <c r="J43" i="41"/>
  <c r="J43" i="32"/>
  <c r="J43" i="37"/>
  <c r="J43" i="34"/>
  <c r="J43" i="22"/>
  <c r="J43" i="25"/>
  <c r="J43" i="50"/>
  <c r="J43" i="48"/>
  <c r="J43" i="27"/>
  <c r="T37" i="14"/>
  <c r="T37" i="34"/>
  <c r="T37" i="52"/>
  <c r="J21" i="15"/>
  <c r="J10" i="39"/>
  <c r="J10" i="33"/>
  <c r="T11" i="29"/>
  <c r="J9" i="49"/>
  <c r="J31" i="25"/>
  <c r="J31" i="8"/>
  <c r="J31" i="36"/>
  <c r="J21" i="34"/>
  <c r="J11" i="50"/>
  <c r="J11" i="20"/>
  <c r="J21" i="28"/>
  <c r="J10" i="34"/>
  <c r="J10" i="40"/>
  <c r="J10" i="12"/>
  <c r="T11" i="16"/>
  <c r="T11" i="28"/>
  <c r="J31" i="22"/>
  <c r="J31" i="39"/>
  <c r="J21" i="39"/>
  <c r="J21" i="42"/>
  <c r="J11" i="48"/>
  <c r="J21" i="14"/>
  <c r="J11" i="32"/>
  <c r="T20" i="38"/>
  <c r="J10" i="42"/>
  <c r="J10" i="38"/>
  <c r="T11" i="38"/>
  <c r="J31" i="31"/>
  <c r="J31" i="15"/>
  <c r="J21" i="27"/>
  <c r="J21" i="31"/>
  <c r="J11" i="13"/>
  <c r="J11" i="18"/>
  <c r="T20" i="15"/>
  <c r="T20" i="42"/>
  <c r="J10" i="26"/>
  <c r="J10" i="51"/>
  <c r="J10" i="43"/>
  <c r="J10" i="31"/>
  <c r="J10" i="50"/>
  <c r="J10" i="17"/>
  <c r="J10" i="13"/>
  <c r="J10" i="37"/>
  <c r="J10" i="14"/>
  <c r="J10" i="44"/>
  <c r="T11" i="24"/>
  <c r="T11" i="44"/>
  <c r="T11" i="41"/>
  <c r="T11" i="48"/>
  <c r="T11" i="42"/>
  <c r="J9" i="29"/>
  <c r="J31" i="27"/>
  <c r="J31" i="21"/>
  <c r="J31" i="52"/>
  <c r="J31" i="29"/>
  <c r="J31" i="37"/>
  <c r="J31" i="34"/>
  <c r="J31" i="32"/>
  <c r="J31" i="38"/>
  <c r="J31" i="51"/>
  <c r="J31" i="14"/>
  <c r="J21" i="26"/>
  <c r="J21" i="49"/>
  <c r="J21" i="23"/>
  <c r="J21" i="30"/>
  <c r="J21" i="21"/>
  <c r="J21" i="41"/>
  <c r="J19" i="33"/>
  <c r="J21" i="12"/>
  <c r="J21" i="35"/>
  <c r="T20" i="44"/>
  <c r="T20" i="26"/>
  <c r="J10" i="41"/>
  <c r="J10" i="30"/>
  <c r="J10" i="16"/>
  <c r="J10" i="18"/>
  <c r="J10" i="27"/>
  <c r="J10" i="29"/>
  <c r="J10" i="32"/>
  <c r="J10" i="35"/>
  <c r="J10" i="8"/>
  <c r="J10" i="15"/>
  <c r="T11" i="40"/>
  <c r="T11" i="39"/>
  <c r="T11" i="25"/>
  <c r="T11" i="34"/>
  <c r="T11" i="51"/>
  <c r="J9" i="22"/>
  <c r="J31" i="13"/>
  <c r="J31" i="17"/>
  <c r="J31" i="41"/>
  <c r="J31" i="19"/>
  <c r="J31" i="33"/>
  <c r="J31" i="12"/>
  <c r="J31" i="50"/>
  <c r="J31" i="18"/>
  <c r="J31" i="28"/>
  <c r="J21" i="32"/>
  <c r="J21" i="29"/>
  <c r="J21" i="16"/>
  <c r="J21" i="8"/>
  <c r="J21" i="51"/>
  <c r="J21" i="43"/>
  <c r="J21" i="19"/>
  <c r="J19" i="17"/>
  <c r="J21" i="17"/>
  <c r="T20" i="17"/>
  <c r="T20" i="40"/>
  <c r="T20" i="13"/>
  <c r="J10" i="48"/>
  <c r="J10" i="19"/>
  <c r="J10" i="24"/>
  <c r="J10" i="52"/>
  <c r="J10" i="23"/>
  <c r="J10" i="49"/>
  <c r="J10" i="28"/>
  <c r="J10" i="36"/>
  <c r="J10" i="22"/>
  <c r="T11" i="23"/>
  <c r="T11" i="50"/>
  <c r="T11" i="17"/>
  <c r="T11" i="32"/>
  <c r="J31" i="43"/>
  <c r="J31" i="26"/>
  <c r="J31" i="35"/>
  <c r="J31" i="23"/>
  <c r="J31" i="44"/>
  <c r="J31" i="42"/>
  <c r="J31" i="30"/>
  <c r="J31" i="48"/>
  <c r="J31" i="49"/>
  <c r="J21" i="24"/>
  <c r="J21" i="36"/>
  <c r="J21" i="25"/>
  <c r="J21" i="18"/>
  <c r="J21" i="52"/>
  <c r="J21" i="37"/>
  <c r="J21" i="40"/>
  <c r="J21" i="44"/>
  <c r="J21" i="22"/>
  <c r="J21" i="20"/>
  <c r="G43" i="52"/>
  <c r="G15" i="36"/>
  <c r="G15" i="44"/>
  <c r="G13" i="42"/>
  <c r="G36" i="28"/>
  <c r="G33" i="42"/>
  <c r="G43" i="38"/>
  <c r="G43" i="51"/>
  <c r="G12" i="31"/>
  <c r="G25" i="52"/>
  <c r="G8" i="13"/>
  <c r="G33" i="24"/>
  <c r="G5" i="8"/>
  <c r="G28" i="26"/>
  <c r="G28" i="34"/>
  <c r="G34" i="29"/>
  <c r="G34" i="44"/>
  <c r="G34" i="30"/>
  <c r="G13" i="20"/>
  <c r="G13" i="40"/>
  <c r="G43" i="32"/>
  <c r="G40" i="43"/>
  <c r="G32" i="30"/>
  <c r="G10" i="30"/>
  <c r="G27" i="39"/>
  <c r="G12" i="26"/>
  <c r="G10" i="13"/>
  <c r="G15" i="25"/>
  <c r="G13" i="22"/>
  <c r="G36" i="51"/>
  <c r="G33" i="40"/>
  <c r="G39" i="23"/>
  <c r="G43" i="23"/>
  <c r="G43" i="30"/>
  <c r="G12" i="28"/>
  <c r="G40" i="26"/>
  <c r="G40" i="39"/>
  <c r="G32" i="12"/>
  <c r="G32" i="34"/>
  <c r="G12" i="12"/>
  <c r="G19" i="17"/>
  <c r="G15" i="51"/>
  <c r="G27" i="14"/>
  <c r="G27" i="22"/>
  <c r="G10" i="31"/>
  <c r="G27" i="38"/>
  <c r="G10" i="16"/>
  <c r="G25" i="44"/>
  <c r="G40" i="19"/>
  <c r="G32" i="22"/>
  <c r="G12" i="19"/>
  <c r="G19" i="23"/>
  <c r="G33" i="20"/>
  <c r="G36" i="35"/>
  <c r="G27" i="19"/>
  <c r="G27" i="21"/>
  <c r="G10" i="35"/>
  <c r="G27" i="41"/>
  <c r="G5" i="28"/>
  <c r="G40" i="22"/>
  <c r="G40" i="13"/>
  <c r="G32" i="17"/>
  <c r="G29" i="42"/>
  <c r="G32" i="32"/>
  <c r="G36" i="17"/>
  <c r="G15" i="41"/>
  <c r="G28" i="17"/>
  <c r="G10" i="23"/>
  <c r="G27" i="51"/>
  <c r="G5" i="39"/>
  <c r="G5" i="36"/>
  <c r="E34" i="34"/>
  <c r="G34" i="34" s="1"/>
  <c r="T20" i="35"/>
  <c r="T20" i="20"/>
  <c r="T20" i="8"/>
  <c r="T20" i="29"/>
  <c r="T20" i="33"/>
  <c r="T20" i="41"/>
  <c r="T20" i="18"/>
  <c r="T20" i="31"/>
  <c r="T20" i="30"/>
  <c r="T20" i="37"/>
  <c r="T24" i="12"/>
  <c r="T24" i="49"/>
  <c r="T24" i="39"/>
  <c r="T24" i="23"/>
  <c r="T24" i="13"/>
  <c r="T24" i="50"/>
  <c r="T24" i="20"/>
  <c r="T24" i="26"/>
  <c r="T24" i="33"/>
  <c r="T24" i="51"/>
  <c r="T16" i="12"/>
  <c r="T16" i="48"/>
  <c r="T16" i="18"/>
  <c r="T16" i="22"/>
  <c r="T16" i="28"/>
  <c r="T16" i="43"/>
  <c r="T16" i="14"/>
  <c r="T16" i="25"/>
  <c r="T16" i="24"/>
  <c r="T16" i="50"/>
  <c r="T8" i="39"/>
  <c r="T8" i="15"/>
  <c r="T8" i="41"/>
  <c r="T8" i="22"/>
  <c r="T8" i="42"/>
  <c r="T28" i="25"/>
  <c r="T28" i="41"/>
  <c r="T28" i="29"/>
  <c r="T28" i="35"/>
  <c r="T28" i="18"/>
  <c r="J24" i="16"/>
  <c r="J24" i="29"/>
  <c r="J24" i="43"/>
  <c r="J24" i="37"/>
  <c r="J24" i="14"/>
  <c r="J24" i="18"/>
  <c r="J24" i="8"/>
  <c r="J24" i="21"/>
  <c r="J24" i="39"/>
  <c r="F8" i="35"/>
  <c r="G8" i="35" s="1"/>
  <c r="P8" i="31"/>
  <c r="F14" i="14"/>
  <c r="G14" i="14" s="1"/>
  <c r="P14" i="15"/>
  <c r="J29" i="23"/>
  <c r="P14" i="30"/>
  <c r="F35" i="30"/>
  <c r="G35" i="30" s="1"/>
  <c r="F35" i="37"/>
  <c r="G35" i="37" s="1"/>
  <c r="F35" i="36"/>
  <c r="G35" i="36" s="1"/>
  <c r="P35" i="23"/>
  <c r="P35" i="19"/>
  <c r="P35" i="29"/>
  <c r="F35" i="24"/>
  <c r="G35" i="24" s="1"/>
  <c r="P35" i="35"/>
  <c r="F35" i="12"/>
  <c r="G35" i="12" s="1"/>
  <c r="F35" i="40"/>
  <c r="G35" i="40" s="1"/>
  <c r="P35" i="18"/>
  <c r="P35" i="33"/>
  <c r="F35" i="29"/>
  <c r="G35" i="29" s="1"/>
  <c r="F35" i="22"/>
  <c r="G35" i="22" s="1"/>
  <c r="F35" i="15"/>
  <c r="G35" i="15" s="1"/>
  <c r="P35" i="38"/>
  <c r="P14" i="51"/>
  <c r="J27" i="33"/>
  <c r="J27" i="40"/>
  <c r="J27" i="51"/>
  <c r="J27" i="28"/>
  <c r="J27" i="19"/>
  <c r="N10" i="16"/>
  <c r="N10" i="17"/>
  <c r="N10" i="24"/>
  <c r="N10" i="31"/>
  <c r="N10" i="40"/>
  <c r="N10" i="30"/>
  <c r="N10" i="42"/>
  <c r="N10" i="41"/>
  <c r="N10" i="14"/>
  <c r="N10" i="19"/>
  <c r="N10" i="25"/>
  <c r="N10" i="32"/>
  <c r="N10" i="12"/>
  <c r="N10" i="20"/>
  <c r="N10" i="33"/>
  <c r="N10" i="36"/>
  <c r="N10" i="44"/>
  <c r="N10" i="18"/>
  <c r="N10" i="22"/>
  <c r="N10" i="27"/>
  <c r="N10" i="34"/>
  <c r="N10" i="28"/>
  <c r="N10" i="37"/>
  <c r="N10" i="21"/>
  <c r="N10" i="23"/>
  <c r="N10" i="35"/>
  <c r="N10" i="29"/>
  <c r="N10" i="43"/>
  <c r="N10" i="39"/>
  <c r="N10" i="13"/>
  <c r="N10" i="38"/>
  <c r="N10" i="26"/>
  <c r="N10" i="49"/>
  <c r="N10" i="15"/>
  <c r="N10" i="52"/>
  <c r="N41" i="42"/>
  <c r="N41" i="27"/>
  <c r="N41" i="40"/>
  <c r="N41" i="44"/>
  <c r="N41" i="21"/>
  <c r="N41" i="18"/>
  <c r="N41" i="28"/>
  <c r="AH8" i="4"/>
  <c r="F8" i="4" s="1"/>
  <c r="AI8" i="4"/>
  <c r="G8" i="4" s="1"/>
  <c r="T20" i="25"/>
  <c r="T20" i="14"/>
  <c r="T20" i="24"/>
  <c r="T20" i="21"/>
  <c r="T20" i="36"/>
  <c r="T20" i="22"/>
  <c r="T20" i="34"/>
  <c r="T20" i="23"/>
  <c r="T20" i="39"/>
  <c r="T20" i="51"/>
  <c r="T24" i="28"/>
  <c r="T24" i="52"/>
  <c r="T24" i="19"/>
  <c r="T24" i="43"/>
  <c r="T24" i="32"/>
  <c r="T24" i="48"/>
  <c r="T24" i="25"/>
  <c r="T24" i="34"/>
  <c r="T24" i="24"/>
  <c r="T16" i="27"/>
  <c r="T16" i="13"/>
  <c r="T16" i="40"/>
  <c r="T16" i="31"/>
  <c r="T16" i="20"/>
  <c r="T16" i="32"/>
  <c r="T16" i="35"/>
  <c r="T16" i="52"/>
  <c r="T16" i="23"/>
  <c r="T16" i="17"/>
  <c r="T8" i="37"/>
  <c r="T8" i="49"/>
  <c r="T8" i="33"/>
  <c r="T8" i="43"/>
  <c r="T8" i="34"/>
  <c r="T28" i="42"/>
  <c r="T28" i="27"/>
  <c r="T28" i="26"/>
  <c r="T28" i="12"/>
  <c r="T28" i="52"/>
  <c r="J24" i="15"/>
  <c r="J24" i="40"/>
  <c r="J24" i="44"/>
  <c r="J24" i="41"/>
  <c r="J24" i="48"/>
  <c r="J24" i="52"/>
  <c r="J24" i="32"/>
  <c r="J24" i="13"/>
  <c r="J24" i="38"/>
  <c r="J24" i="19"/>
  <c r="T37" i="37"/>
  <c r="T37" i="23"/>
  <c r="T37" i="29"/>
  <c r="T37" i="28"/>
  <c r="T37" i="19"/>
  <c r="T37" i="38"/>
  <c r="T37" i="18"/>
  <c r="T37" i="27"/>
  <c r="T37" i="25"/>
  <c r="T37" i="41"/>
  <c r="T37" i="8"/>
  <c r="T37" i="33"/>
  <c r="T37" i="48"/>
  <c r="T37" i="49"/>
  <c r="T37" i="21"/>
  <c r="T37" i="43"/>
  <c r="T37" i="17"/>
  <c r="T37" i="13"/>
  <c r="T37" i="24"/>
  <c r="T37" i="30"/>
  <c r="T37" i="51"/>
  <c r="T37" i="44"/>
  <c r="T37" i="26"/>
  <c r="T37" i="20"/>
  <c r="T37" i="39"/>
  <c r="T37" i="16"/>
  <c r="AI11" i="4"/>
  <c r="G11" i="4" s="1"/>
  <c r="AI31" i="4"/>
  <c r="G31" i="4" s="1"/>
  <c r="J28" i="44" s="1"/>
  <c r="P8" i="28"/>
  <c r="F14" i="15"/>
  <c r="G14" i="15" s="1"/>
  <c r="F14" i="28"/>
  <c r="G14" i="28" s="1"/>
  <c r="J37" i="49"/>
  <c r="J37" i="20"/>
  <c r="J37" i="8"/>
  <c r="J37" i="30"/>
  <c r="J37" i="18"/>
  <c r="J37" i="29"/>
  <c r="J37" i="15"/>
  <c r="J37" i="12"/>
  <c r="J37" i="52"/>
  <c r="J37" i="51"/>
  <c r="J37" i="22"/>
  <c r="J37" i="38"/>
  <c r="J37" i="42"/>
  <c r="J37" i="31"/>
  <c r="J37" i="48"/>
  <c r="J37" i="14"/>
  <c r="J37" i="28"/>
  <c r="J37" i="17"/>
  <c r="J37" i="43"/>
  <c r="J37" i="32"/>
  <c r="P14" i="48"/>
  <c r="F14" i="37"/>
  <c r="G14" i="37" s="1"/>
  <c r="P14" i="20"/>
  <c r="P14" i="35"/>
  <c r="P14" i="42"/>
  <c r="F14" i="44"/>
  <c r="G14" i="44" s="1"/>
  <c r="F14" i="52"/>
  <c r="G14" i="52" s="1"/>
  <c r="F14" i="36"/>
  <c r="G14" i="36" s="1"/>
  <c r="F14" i="33"/>
  <c r="P14" i="41"/>
  <c r="F14" i="13"/>
  <c r="G14" i="13" s="1"/>
  <c r="P14" i="19"/>
  <c r="F14" i="34"/>
  <c r="G14" i="34" s="1"/>
  <c r="P14" i="23"/>
  <c r="P14" i="38"/>
  <c r="P14" i="21"/>
  <c r="F14" i="22"/>
  <c r="G14" i="22" s="1"/>
  <c r="P14" i="14"/>
  <c r="F14" i="43"/>
  <c r="G14" i="43" s="1"/>
  <c r="P14" i="52"/>
  <c r="F14" i="51"/>
  <c r="G14" i="51" s="1"/>
  <c r="F14" i="48"/>
  <c r="P14" i="12"/>
  <c r="F14" i="49"/>
  <c r="P14" i="34"/>
  <c r="F14" i="26"/>
  <c r="F14" i="17"/>
  <c r="G14" i="17" s="1"/>
  <c r="F14" i="27"/>
  <c r="P14" i="50"/>
  <c r="P14" i="32"/>
  <c r="F14" i="16"/>
  <c r="G14" i="16" s="1"/>
  <c r="P14" i="44"/>
  <c r="F14" i="25"/>
  <c r="G14" i="25" s="1"/>
  <c r="F14" i="20"/>
  <c r="G14" i="20" s="1"/>
  <c r="P14" i="18"/>
  <c r="F14" i="24"/>
  <c r="G14" i="24" s="1"/>
  <c r="F14" i="29"/>
  <c r="G14" i="29" s="1"/>
  <c r="P14" i="25"/>
  <c r="P14" i="40"/>
  <c r="F14" i="21"/>
  <c r="G14" i="21" s="1"/>
  <c r="F14" i="35"/>
  <c r="P14" i="16"/>
  <c r="F14" i="18"/>
  <c r="G14" i="18" s="1"/>
  <c r="P14" i="31"/>
  <c r="F14" i="39"/>
  <c r="G14" i="39" s="1"/>
  <c r="F14" i="31"/>
  <c r="G14" i="31" s="1"/>
  <c r="P14" i="28"/>
  <c r="F14" i="32"/>
  <c r="G14" i="32" s="1"/>
  <c r="F14" i="41"/>
  <c r="G14" i="41" s="1"/>
  <c r="P14" i="49"/>
  <c r="P14" i="24"/>
  <c r="F14" i="50"/>
  <c r="G14" i="50" s="1"/>
  <c r="F14" i="40"/>
  <c r="G14" i="40" s="1"/>
  <c r="F14" i="42"/>
  <c r="G14" i="42" s="1"/>
  <c r="P14" i="29"/>
  <c r="P14" i="33"/>
  <c r="P8" i="33"/>
  <c r="P8" i="18"/>
  <c r="P8" i="38"/>
  <c r="F8" i="41"/>
  <c r="G8" i="41" s="1"/>
  <c r="F8" i="28"/>
  <c r="F8" i="21"/>
  <c r="G8" i="21" s="1"/>
  <c r="F8" i="27"/>
  <c r="F8" i="24"/>
  <c r="G8" i="24" s="1"/>
  <c r="P8" i="39"/>
  <c r="P8" i="26"/>
  <c r="P8" i="24"/>
  <c r="P8" i="15"/>
  <c r="P8" i="8"/>
  <c r="F8" i="40"/>
  <c r="G8" i="40" s="1"/>
  <c r="P8" i="49"/>
  <c r="F8" i="51"/>
  <c r="P8" i="41"/>
  <c r="P8" i="40"/>
  <c r="P8" i="16"/>
  <c r="F8" i="29"/>
  <c r="G8" i="29" s="1"/>
  <c r="P8" i="36"/>
  <c r="F8" i="26"/>
  <c r="F8" i="14"/>
  <c r="G8" i="14" s="1"/>
  <c r="P8" i="12"/>
  <c r="F8" i="18"/>
  <c r="G8" i="18" s="1"/>
  <c r="F8" i="43"/>
  <c r="P8" i="19"/>
  <c r="P8" i="30"/>
  <c r="F8" i="38"/>
  <c r="G8" i="38" s="1"/>
  <c r="F8" i="22"/>
  <c r="G8" i="22" s="1"/>
  <c r="P8" i="21"/>
  <c r="F8" i="17"/>
  <c r="G8" i="17" s="1"/>
  <c r="P8" i="35"/>
  <c r="P8" i="32"/>
  <c r="P8" i="50"/>
  <c r="F8" i="52"/>
  <c r="G8" i="52" s="1"/>
  <c r="F8" i="34"/>
  <c r="F8" i="50"/>
  <c r="G8" i="50" s="1"/>
  <c r="P8" i="23"/>
  <c r="P8" i="17"/>
  <c r="F8" i="49"/>
  <c r="P8" i="27"/>
  <c r="F8" i="23"/>
  <c r="G8" i="23" s="1"/>
  <c r="F8" i="32"/>
  <c r="G8" i="32" s="1"/>
  <c r="F8" i="30"/>
  <c r="G8" i="30" s="1"/>
  <c r="F8" i="48"/>
  <c r="F8" i="19"/>
  <c r="F8" i="36"/>
  <c r="P8" i="25"/>
  <c r="P8" i="42"/>
  <c r="P8" i="48"/>
  <c r="F8" i="25"/>
  <c r="G8" i="25" s="1"/>
  <c r="P8" i="13"/>
  <c r="P8" i="29"/>
  <c r="P8" i="20"/>
  <c r="F8" i="44"/>
  <c r="G8" i="44" s="1"/>
  <c r="F8" i="37"/>
  <c r="G8" i="37" s="1"/>
  <c r="F8" i="39"/>
  <c r="G8" i="39" s="1"/>
  <c r="P8" i="51"/>
  <c r="P8" i="43"/>
  <c r="F8" i="16"/>
  <c r="G8" i="16" s="1"/>
  <c r="F8" i="33"/>
  <c r="G8" i="33" s="1"/>
  <c r="P8" i="22"/>
  <c r="F8" i="15"/>
  <c r="G8" i="15" s="1"/>
  <c r="P8" i="34"/>
  <c r="P8" i="52"/>
  <c r="P8" i="14"/>
  <c r="F8" i="31"/>
  <c r="T20" i="48"/>
  <c r="T20" i="50"/>
  <c r="T20" i="49"/>
  <c r="T20" i="19"/>
  <c r="T20" i="52"/>
  <c r="T20" i="28"/>
  <c r="T20" i="12"/>
  <c r="T20" i="27"/>
  <c r="T20" i="32"/>
  <c r="T24" i="37"/>
  <c r="T24" i="29"/>
  <c r="T24" i="42"/>
  <c r="T24" i="18"/>
  <c r="T24" i="31"/>
  <c r="T24" i="36"/>
  <c r="T24" i="30"/>
  <c r="T24" i="22"/>
  <c r="T24" i="40"/>
  <c r="T16" i="41"/>
  <c r="T16" i="51"/>
  <c r="T16" i="34"/>
  <c r="T16" i="30"/>
  <c r="T16" i="15"/>
  <c r="T16" i="49"/>
  <c r="T16" i="44"/>
  <c r="T16" i="37"/>
  <c r="T8" i="26"/>
  <c r="T8" i="23"/>
  <c r="T8" i="32"/>
  <c r="T8" i="8"/>
  <c r="T28" i="14"/>
  <c r="T28" i="24"/>
  <c r="T28" i="30"/>
  <c r="J24" i="27"/>
  <c r="J24" i="33"/>
  <c r="J24" i="42"/>
  <c r="J24" i="23"/>
  <c r="J24" i="31"/>
  <c r="J24" i="50"/>
  <c r="J24" i="30"/>
  <c r="J24" i="24"/>
  <c r="J24" i="26"/>
  <c r="P8" i="44"/>
  <c r="F8" i="42"/>
  <c r="G8" i="42" s="1"/>
  <c r="F8" i="12"/>
  <c r="G8" i="12" s="1"/>
  <c r="P14" i="13"/>
  <c r="F14" i="8"/>
  <c r="G14" i="8" s="1"/>
  <c r="F14" i="38"/>
  <c r="G14" i="38" s="1"/>
  <c r="J29" i="22"/>
  <c r="J29" i="24"/>
  <c r="J29" i="29"/>
  <c r="J29" i="41"/>
  <c r="J29" i="35"/>
  <c r="J29" i="27"/>
  <c r="J29" i="52"/>
  <c r="J29" i="21"/>
  <c r="J29" i="43"/>
  <c r="J29" i="17"/>
  <c r="J29" i="37"/>
  <c r="J29" i="50"/>
  <c r="J29" i="32"/>
  <c r="J9" i="43"/>
  <c r="J9" i="35"/>
  <c r="J9" i="13"/>
  <c r="J9" i="26"/>
  <c r="J9" i="31"/>
  <c r="J9" i="30"/>
  <c r="J9" i="50"/>
  <c r="J9" i="33"/>
  <c r="J9" i="40"/>
  <c r="J9" i="8"/>
  <c r="J9" i="18"/>
  <c r="J9" i="48"/>
  <c r="J9" i="17"/>
  <c r="J9" i="41"/>
  <c r="J9" i="39"/>
  <c r="AI36" i="4"/>
  <c r="G36" i="4" s="1"/>
  <c r="J33" i="8" s="1"/>
  <c r="AH36" i="4"/>
  <c r="F36" i="4" s="1"/>
  <c r="T33" i="28" s="1"/>
  <c r="G13" i="25"/>
  <c r="AH17" i="4"/>
  <c r="F17" i="4" s="1"/>
  <c r="AH32" i="4"/>
  <c r="F32" i="4" s="1"/>
  <c r="T29" i="14" s="1"/>
  <c r="AH24" i="4"/>
  <c r="F24" i="4" s="1"/>
  <c r="T21" i="14" s="1"/>
  <c r="AI23" i="4"/>
  <c r="G23" i="4" s="1"/>
  <c r="J20" i="50" s="1"/>
  <c r="J19" i="38"/>
  <c r="J35" i="13"/>
  <c r="J35" i="26"/>
  <c r="J35" i="32"/>
  <c r="J35" i="16"/>
  <c r="J35" i="44"/>
  <c r="J35" i="22"/>
  <c r="J35" i="14"/>
  <c r="G39" i="48"/>
  <c r="G15" i="43"/>
  <c r="J19" i="14"/>
  <c r="J11" i="41"/>
  <c r="J11" i="8"/>
  <c r="J11" i="24"/>
  <c r="G8" i="49"/>
  <c r="AH12" i="4"/>
  <c r="F12" i="4" s="1"/>
  <c r="T9" i="31" s="1"/>
  <c r="AH13" i="4"/>
  <c r="F13" i="4" s="1"/>
  <c r="T10" i="14" s="1"/>
  <c r="AI19" i="4"/>
  <c r="G19" i="4" s="1"/>
  <c r="J16" i="30" s="1"/>
  <c r="J19" i="27"/>
  <c r="J19" i="26"/>
  <c r="J19" i="36"/>
  <c r="J15" i="26"/>
  <c r="J15" i="13"/>
  <c r="J15" i="31"/>
  <c r="J15" i="16"/>
  <c r="J15" i="41"/>
  <c r="J15" i="12"/>
  <c r="J15" i="50"/>
  <c r="J15" i="25"/>
  <c r="J15" i="20"/>
  <c r="J15" i="51"/>
  <c r="J21" i="50"/>
  <c r="J21" i="33"/>
  <c r="J21" i="38"/>
  <c r="J23" i="20"/>
  <c r="J7" i="38"/>
  <c r="F25" i="35"/>
  <c r="G25" i="35" s="1"/>
  <c r="P25" i="28"/>
  <c r="P25" i="29"/>
  <c r="F25" i="17"/>
  <c r="G25" i="17" s="1"/>
  <c r="F25" i="31"/>
  <c r="P25" i="43"/>
  <c r="P25" i="32"/>
  <c r="F25" i="42"/>
  <c r="G25" i="42" s="1"/>
  <c r="F25" i="8"/>
  <c r="G25" i="8" s="1"/>
  <c r="F25" i="40"/>
  <c r="P25" i="31"/>
  <c r="F25" i="49"/>
  <c r="P25" i="34"/>
  <c r="F25" i="48"/>
  <c r="P25" i="8"/>
  <c r="F25" i="41"/>
  <c r="G25" i="41" s="1"/>
  <c r="P25" i="37"/>
  <c r="F25" i="39"/>
  <c r="G25" i="39" s="1"/>
  <c r="P25" i="12"/>
  <c r="F25" i="34"/>
  <c r="G25" i="34" s="1"/>
  <c r="P25" i="17"/>
  <c r="P25" i="19"/>
  <c r="P25" i="16"/>
  <c r="F25" i="12"/>
  <c r="G25" i="12" s="1"/>
  <c r="F25" i="18"/>
  <c r="G25" i="18" s="1"/>
  <c r="P25" i="41"/>
  <c r="F25" i="50"/>
  <c r="F25" i="43"/>
  <c r="P25" i="13"/>
  <c r="P25" i="25"/>
  <c r="P25" i="22"/>
  <c r="F25" i="16"/>
  <c r="G25" i="16" s="1"/>
  <c r="P25" i="23"/>
  <c r="P25" i="40"/>
  <c r="P25" i="15"/>
  <c r="P25" i="35"/>
  <c r="F25" i="25"/>
  <c r="G25" i="25" s="1"/>
  <c r="F25" i="33"/>
  <c r="G25" i="33" s="1"/>
  <c r="P25" i="20"/>
  <c r="F25" i="23"/>
  <c r="G25" i="23" s="1"/>
  <c r="F25" i="36"/>
  <c r="G25" i="36" s="1"/>
  <c r="F25" i="20"/>
  <c r="G25" i="20" s="1"/>
  <c r="F25" i="51"/>
  <c r="P25" i="21"/>
  <c r="F25" i="26"/>
  <c r="G25" i="26" s="1"/>
  <c r="N44" i="38"/>
  <c r="N44" i="28"/>
  <c r="N44" i="49"/>
  <c r="N44" i="31"/>
  <c r="N44" i="22"/>
  <c r="N44" i="43"/>
  <c r="N44" i="21"/>
  <c r="N44" i="13"/>
  <c r="P40" i="8"/>
  <c r="F40" i="8"/>
  <c r="G40" i="8" s="1"/>
  <c r="N18" i="25"/>
  <c r="N18" i="18"/>
  <c r="N18" i="14"/>
  <c r="N18" i="21"/>
  <c r="N18" i="37"/>
  <c r="N18" i="36"/>
  <c r="N18" i="42"/>
  <c r="N18" i="43"/>
  <c r="N18" i="19"/>
  <c r="N18" i="27"/>
  <c r="N18" i="22"/>
  <c r="N18" i="15"/>
  <c r="N18" i="28"/>
  <c r="N18" i="39"/>
  <c r="N18" i="38"/>
  <c r="N18" i="44"/>
  <c r="N18" i="49"/>
  <c r="N18" i="12"/>
  <c r="N18" i="23"/>
  <c r="N18" i="31"/>
  <c r="N18" i="29"/>
  <c r="N18" i="17"/>
  <c r="N18" i="33"/>
  <c r="N18" i="26"/>
  <c r="N18" i="40"/>
  <c r="N18" i="8"/>
  <c r="G11" i="37"/>
  <c r="F11" i="40"/>
  <c r="G11" i="40" s="1"/>
  <c r="F11" i="24"/>
  <c r="G11" i="24" s="1"/>
  <c r="F11" i="42"/>
  <c r="P11" i="50"/>
  <c r="P11" i="24"/>
  <c r="P11" i="20"/>
  <c r="F11" i="14"/>
  <c r="G11" i="14" s="1"/>
  <c r="P11" i="44"/>
  <c r="P11" i="27"/>
  <c r="F11" i="19"/>
  <c r="G11" i="19" s="1"/>
  <c r="F11" i="48"/>
  <c r="G11" i="48" s="1"/>
  <c r="P11" i="15"/>
  <c r="F11" i="26"/>
  <c r="G11" i="26" s="1"/>
  <c r="F11" i="17"/>
  <c r="G11" i="17" s="1"/>
  <c r="P11" i="30"/>
  <c r="F11" i="28"/>
  <c r="G11" i="28" s="1"/>
  <c r="F11" i="13"/>
  <c r="G11" i="13" s="1"/>
  <c r="F25" i="27"/>
  <c r="N14" i="15"/>
  <c r="N14" i="23"/>
  <c r="N14" i="31"/>
  <c r="N14" i="40"/>
  <c r="N14" i="28"/>
  <c r="N14" i="39"/>
  <c r="N14" i="33"/>
  <c r="N14" i="41"/>
  <c r="N14" i="12"/>
  <c r="N14" i="19"/>
  <c r="N14" i="25"/>
  <c r="N14" i="32"/>
  <c r="N14" i="22"/>
  <c r="N14" i="18"/>
  <c r="N14" i="17"/>
  <c r="N14" i="35"/>
  <c r="N14" i="43"/>
  <c r="N14" i="16"/>
  <c r="N14" i="21"/>
  <c r="N14" i="27"/>
  <c r="N14" i="34"/>
  <c r="N14" i="20"/>
  <c r="N14" i="24"/>
  <c r="N14" i="37"/>
  <c r="N14" i="42"/>
  <c r="G8" i="51"/>
  <c r="G25" i="28"/>
  <c r="G11" i="42"/>
  <c r="G12" i="35"/>
  <c r="G25" i="38"/>
  <c r="G11" i="51"/>
  <c r="G25" i="51"/>
  <c r="G25" i="19"/>
  <c r="G25" i="30"/>
  <c r="G5" i="40"/>
  <c r="O34" i="4"/>
  <c r="P34" i="4" s="1"/>
  <c r="C34" i="4" s="1"/>
  <c r="O25" i="4"/>
  <c r="P25" i="4" s="1"/>
  <c r="C25" i="4" s="1"/>
  <c r="AH35" i="4"/>
  <c r="F35" i="4" s="1"/>
  <c r="J6" i="42"/>
  <c r="J6" i="34"/>
  <c r="J6" i="49"/>
  <c r="J6" i="22"/>
  <c r="J27" i="22"/>
  <c r="J27" i="21"/>
  <c r="J27" i="39"/>
  <c r="J27" i="38"/>
  <c r="J7" i="22"/>
  <c r="J7" i="30"/>
  <c r="J7" i="25"/>
  <c r="J7" i="28"/>
  <c r="J7" i="16"/>
  <c r="J23" i="39"/>
  <c r="J23" i="22"/>
  <c r="J23" i="35"/>
  <c r="J23" i="49"/>
  <c r="J23" i="51"/>
  <c r="N41" i="24"/>
  <c r="N41" i="39"/>
  <c r="N41" i="38"/>
  <c r="N41" i="20"/>
  <c r="N41" i="8"/>
  <c r="N41" i="35"/>
  <c r="N41" i="25"/>
  <c r="N41" i="31"/>
  <c r="N41" i="14"/>
  <c r="N41" i="51"/>
  <c r="N41" i="13"/>
  <c r="N41" i="43"/>
  <c r="N41" i="26"/>
  <c r="N41" i="17"/>
  <c r="F19" i="52"/>
  <c r="G19" i="52" s="1"/>
  <c r="F19" i="49"/>
  <c r="F19" i="14"/>
  <c r="G19" i="14" s="1"/>
  <c r="P19" i="51"/>
  <c r="F19" i="18"/>
  <c r="G19" i="18" s="1"/>
  <c r="P19" i="29"/>
  <c r="F19" i="44"/>
  <c r="G19" i="44" s="1"/>
  <c r="F19" i="21"/>
  <c r="G19" i="21" s="1"/>
  <c r="F19" i="25"/>
  <c r="G19" i="25" s="1"/>
  <c r="F19" i="33"/>
  <c r="G19" i="33" s="1"/>
  <c r="F19" i="41"/>
  <c r="G19" i="41" s="1"/>
  <c r="F19" i="16"/>
  <c r="G19" i="16" s="1"/>
  <c r="P19" i="25"/>
  <c r="F19" i="39"/>
  <c r="G19" i="39" s="1"/>
  <c r="P19" i="17"/>
  <c r="P19" i="35"/>
  <c r="F19" i="26"/>
  <c r="G19" i="26" s="1"/>
  <c r="F19" i="22"/>
  <c r="G19" i="22" s="1"/>
  <c r="F19" i="31"/>
  <c r="G19" i="31" s="1"/>
  <c r="F19" i="8"/>
  <c r="G19" i="8" s="1"/>
  <c r="P19" i="19"/>
  <c r="F19" i="35"/>
  <c r="G19" i="35" s="1"/>
  <c r="F19" i="43"/>
  <c r="G19" i="43" s="1"/>
  <c r="P19" i="22"/>
  <c r="P19" i="26"/>
  <c r="P19" i="34"/>
  <c r="P19" i="42"/>
  <c r="P19" i="21"/>
  <c r="F19" i="30"/>
  <c r="G19" i="30" s="1"/>
  <c r="F19" i="40"/>
  <c r="G19" i="40" s="1"/>
  <c r="P19" i="23"/>
  <c r="P19" i="39"/>
  <c r="J27" i="32"/>
  <c r="J27" i="48"/>
  <c r="J19" i="41"/>
  <c r="J19" i="24"/>
  <c r="J19" i="44"/>
  <c r="J6" i="35"/>
  <c r="J6" i="25"/>
  <c r="J27" i="34"/>
  <c r="J27" i="52"/>
  <c r="J19" i="30"/>
  <c r="J6" i="8"/>
  <c r="J23" i="17"/>
  <c r="J23" i="34"/>
  <c r="J23" i="29"/>
  <c r="J23" i="15"/>
  <c r="J7" i="26"/>
  <c r="J7" i="40"/>
  <c r="J7" i="29"/>
  <c r="J11" i="28"/>
  <c r="J11" i="43"/>
  <c r="J11" i="27"/>
  <c r="J11" i="29"/>
  <c r="J11" i="30"/>
  <c r="J35" i="48"/>
  <c r="J35" i="30"/>
  <c r="J35" i="34"/>
  <c r="J35" i="49"/>
  <c r="J35" i="33"/>
  <c r="J35" i="50"/>
  <c r="J35" i="8"/>
  <c r="J35" i="39"/>
  <c r="J35" i="20"/>
  <c r="J35" i="25"/>
  <c r="J29" i="31"/>
  <c r="J29" i="34"/>
  <c r="J29" i="28"/>
  <c r="J29" i="8"/>
  <c r="J33" i="29"/>
  <c r="N41" i="52"/>
  <c r="N41" i="36"/>
  <c r="N41" i="37"/>
  <c r="N41" i="15"/>
  <c r="P19" i="18"/>
  <c r="P19" i="48"/>
  <c r="P29" i="22"/>
  <c r="F29" i="49"/>
  <c r="P29" i="15"/>
  <c r="F29" i="22"/>
  <c r="G29" i="22" s="1"/>
  <c r="F29" i="19"/>
  <c r="G29" i="19" s="1"/>
  <c r="P29" i="43"/>
  <c r="P29" i="42"/>
  <c r="F29" i="50"/>
  <c r="V19" i="20"/>
  <c r="V19" i="33"/>
  <c r="X5" i="12"/>
  <c r="X5" i="21"/>
  <c r="X5" i="44"/>
  <c r="X5" i="39"/>
  <c r="X5" i="17"/>
  <c r="X5" i="48"/>
  <c r="X5" i="25"/>
  <c r="X5" i="38"/>
  <c r="X5" i="23"/>
  <c r="X5" i="8"/>
  <c r="X5" i="36"/>
  <c r="X5" i="19"/>
  <c r="X5" i="20"/>
  <c r="X5" i="49"/>
  <c r="X5" i="22"/>
  <c r="J27" i="15"/>
  <c r="J27" i="17"/>
  <c r="J19" i="31"/>
  <c r="J19" i="43"/>
  <c r="J6" i="18"/>
  <c r="J6" i="36"/>
  <c r="J6" i="17"/>
  <c r="J27" i="14"/>
  <c r="J27" i="8"/>
  <c r="J23" i="52"/>
  <c r="J23" i="37"/>
  <c r="J23" i="43"/>
  <c r="J7" i="8"/>
  <c r="J7" i="18"/>
  <c r="J7" i="27"/>
  <c r="J7" i="23"/>
  <c r="N41" i="33"/>
  <c r="N41" i="19"/>
  <c r="N41" i="50"/>
  <c r="N41" i="41"/>
  <c r="F19" i="51"/>
  <c r="X5" i="42"/>
  <c r="G29" i="50"/>
  <c r="J27" i="43"/>
  <c r="J27" i="25"/>
  <c r="J6" i="12"/>
  <c r="J6" i="50"/>
  <c r="J6" i="27"/>
  <c r="J27" i="35"/>
  <c r="J19" i="42"/>
  <c r="J19" i="21"/>
  <c r="J19" i="23"/>
  <c r="J19" i="39"/>
  <c r="F15" i="24"/>
  <c r="G15" i="24" s="1"/>
  <c r="F15" i="52"/>
  <c r="G15" i="52" s="1"/>
  <c r="F15" i="18"/>
  <c r="G15" i="18" s="1"/>
  <c r="P15" i="20"/>
  <c r="F15" i="17"/>
  <c r="G15" i="17" s="1"/>
  <c r="F15" i="32"/>
  <c r="G15" i="32" s="1"/>
  <c r="P15" i="29"/>
  <c r="F15" i="31"/>
  <c r="G15" i="31" s="1"/>
  <c r="F15" i="29"/>
  <c r="G15" i="29" s="1"/>
  <c r="P15" i="48"/>
  <c r="P15" i="30"/>
  <c r="F15" i="35"/>
  <c r="G15" i="35" s="1"/>
  <c r="F33" i="35"/>
  <c r="G33" i="35" s="1"/>
  <c r="P33" i="39"/>
  <c r="P33" i="30"/>
  <c r="F33" i="52"/>
  <c r="G33" i="52" s="1"/>
  <c r="F33" i="32"/>
  <c r="G33" i="32" s="1"/>
  <c r="F33" i="13"/>
  <c r="G33" i="13" s="1"/>
  <c r="P33" i="29"/>
  <c r="F33" i="12"/>
  <c r="G33" i="12" s="1"/>
  <c r="P33" i="44"/>
  <c r="P33" i="25"/>
  <c r="F33" i="21"/>
  <c r="G33" i="21" s="1"/>
  <c r="P33" i="21"/>
  <c r="X5" i="41"/>
  <c r="C44" i="27"/>
  <c r="E13" i="27"/>
  <c r="G13" i="27" s="1"/>
  <c r="E35" i="27"/>
  <c r="E12" i="27"/>
  <c r="E33" i="27"/>
  <c r="G33" i="27" s="1"/>
  <c r="E25" i="27"/>
  <c r="E14" i="27"/>
  <c r="G14" i="27" s="1"/>
  <c r="E34" i="27"/>
  <c r="G34" i="27" s="1"/>
  <c r="E17" i="27"/>
  <c r="E18" i="27"/>
  <c r="E37" i="27"/>
  <c r="E29" i="27"/>
  <c r="G29" i="27" s="1"/>
  <c r="E5" i="27"/>
  <c r="G5" i="27" s="1"/>
  <c r="E22" i="27"/>
  <c r="E9" i="27"/>
  <c r="E38" i="27"/>
  <c r="E8" i="27"/>
  <c r="G8" i="27" s="1"/>
  <c r="E40" i="27"/>
  <c r="G40" i="27" s="1"/>
  <c r="E43" i="27"/>
  <c r="E24" i="27"/>
  <c r="E21" i="27"/>
  <c r="E42" i="27"/>
  <c r="E36" i="27"/>
  <c r="G36" i="27" s="1"/>
  <c r="E10" i="27"/>
  <c r="G10" i="27" s="1"/>
  <c r="E31" i="27"/>
  <c r="N44" i="52"/>
  <c r="N44" i="44"/>
  <c r="N44" i="42"/>
  <c r="N44" i="35"/>
  <c r="N44" i="36"/>
  <c r="N44" i="27"/>
  <c r="N44" i="19"/>
  <c r="N44" i="8"/>
  <c r="N44" i="26"/>
  <c r="N44" i="18"/>
  <c r="N44" i="48"/>
  <c r="N44" i="41"/>
  <c r="N44" i="33"/>
  <c r="N44" i="34"/>
  <c r="N44" i="25"/>
  <c r="N44" i="17"/>
  <c r="N44" i="32"/>
  <c r="N44" i="24"/>
  <c r="N44" i="16"/>
  <c r="N35" i="12"/>
  <c r="N35" i="19"/>
  <c r="N35" i="31"/>
  <c r="N35" i="21"/>
  <c r="N35" i="37"/>
  <c r="N35" i="32"/>
  <c r="N35" i="42"/>
  <c r="N35" i="40"/>
  <c r="N35" i="13"/>
  <c r="N34" i="51"/>
  <c r="N34" i="28"/>
  <c r="N34" i="22"/>
  <c r="N34" i="41"/>
  <c r="V14" i="50"/>
  <c r="V14" i="19"/>
  <c r="V14" i="30"/>
  <c r="V14" i="8"/>
  <c r="V14" i="52"/>
  <c r="V14" i="16"/>
  <c r="V14" i="26"/>
  <c r="V14" i="37"/>
  <c r="V14" i="48"/>
  <c r="V14" i="13"/>
  <c r="V14" i="17"/>
  <c r="V14" i="35"/>
  <c r="V14" i="38"/>
  <c r="V14" i="28"/>
  <c r="V14" i="49"/>
  <c r="V14" i="27"/>
  <c r="V14" i="33"/>
  <c r="V14" i="21"/>
  <c r="V14" i="41"/>
  <c r="V14" i="42"/>
  <c r="E15" i="27"/>
  <c r="G15" i="27" s="1"/>
  <c r="N35" i="26"/>
  <c r="E19" i="27"/>
  <c r="G19" i="27" s="1"/>
  <c r="F40" i="48"/>
  <c r="P40" i="40"/>
  <c r="P40" i="39"/>
  <c r="F40" i="34"/>
  <c r="G40" i="34" s="1"/>
  <c r="F40" i="29"/>
  <c r="G40" i="29" s="1"/>
  <c r="P40" i="28"/>
  <c r="P40" i="24"/>
  <c r="F40" i="17"/>
  <c r="G40" i="17" s="1"/>
  <c r="P40" i="12"/>
  <c r="F40" i="49"/>
  <c r="G40" i="49" s="1"/>
  <c r="P40" i="42"/>
  <c r="F40" i="40"/>
  <c r="G40" i="40" s="1"/>
  <c r="F40" i="35"/>
  <c r="G40" i="35" s="1"/>
  <c r="F40" i="28"/>
  <c r="G40" i="28" s="1"/>
  <c r="P40" i="26"/>
  <c r="P40" i="22"/>
  <c r="F40" i="16"/>
  <c r="G40" i="16" s="1"/>
  <c r="F40" i="12"/>
  <c r="G40" i="12" s="1"/>
  <c r="P32" i="14"/>
  <c r="F32" i="36"/>
  <c r="G32" i="36" s="1"/>
  <c r="F32" i="23"/>
  <c r="G32" i="23" s="1"/>
  <c r="F32" i="44"/>
  <c r="G32" i="44" s="1"/>
  <c r="F32" i="20"/>
  <c r="G32" i="20" s="1"/>
  <c r="F32" i="26"/>
  <c r="F32" i="28"/>
  <c r="G32" i="28" s="1"/>
  <c r="F32" i="39"/>
  <c r="G32" i="39" s="1"/>
  <c r="F32" i="19"/>
  <c r="G32" i="19" s="1"/>
  <c r="F32" i="48"/>
  <c r="F14" i="12"/>
  <c r="G14" i="12" s="1"/>
  <c r="P14" i="17"/>
  <c r="F14" i="30"/>
  <c r="G14" i="30" s="1"/>
  <c r="P14" i="27"/>
  <c r="N35" i="52"/>
  <c r="P14" i="26"/>
  <c r="P14" i="37"/>
  <c r="P14" i="36"/>
  <c r="N44" i="14"/>
  <c r="N44" i="30"/>
  <c r="N44" i="23"/>
  <c r="N44" i="40"/>
  <c r="N44" i="50"/>
  <c r="V14" i="51"/>
  <c r="V14" i="39"/>
  <c r="V14" i="22"/>
  <c r="V14" i="24"/>
  <c r="V14" i="25"/>
  <c r="E41" i="27"/>
  <c r="V11" i="37"/>
  <c r="V11" i="43"/>
  <c r="V11" i="24"/>
  <c r="V11" i="19"/>
  <c r="V11" i="41"/>
  <c r="V11" i="50"/>
  <c r="V11" i="14"/>
  <c r="V11" i="27"/>
  <c r="V11" i="25"/>
  <c r="V11" i="23"/>
  <c r="V11" i="39"/>
  <c r="V11" i="17"/>
  <c r="V11" i="15"/>
  <c r="V11" i="48"/>
  <c r="V11" i="52"/>
  <c r="V11" i="44"/>
  <c r="V11" i="22"/>
  <c r="V11" i="20"/>
  <c r="V7" i="41"/>
  <c r="V7" i="15"/>
  <c r="V7" i="21"/>
  <c r="V7" i="23"/>
  <c r="V7" i="22"/>
  <c r="V7" i="33"/>
  <c r="V7" i="52"/>
  <c r="V7" i="49"/>
  <c r="V7" i="36"/>
  <c r="V7" i="39"/>
  <c r="V7" i="14"/>
  <c r="V7" i="13"/>
  <c r="E28" i="27"/>
  <c r="G28" i="27" s="1"/>
  <c r="N44" i="20"/>
  <c r="N44" i="12"/>
  <c r="N44" i="29"/>
  <c r="N44" i="37"/>
  <c r="N44" i="51"/>
  <c r="X14" i="28"/>
  <c r="V14" i="31"/>
  <c r="V14" i="18"/>
  <c r="V14" i="34"/>
  <c r="V14" i="20"/>
  <c r="V14" i="23"/>
  <c r="G12" i="21"/>
  <c r="E6" i="27"/>
  <c r="G27" i="8"/>
  <c r="G5" i="44"/>
  <c r="E13" i="34"/>
  <c r="G13" i="34" s="1"/>
  <c r="E10" i="34"/>
  <c r="G10" i="34" s="1"/>
  <c r="E35" i="34"/>
  <c r="F12" i="23"/>
  <c r="G12" i="23" s="1"/>
  <c r="F12" i="13"/>
  <c r="G12" i="13" s="1"/>
  <c r="P12" i="28"/>
  <c r="F12" i="37"/>
  <c r="G12" i="37" s="1"/>
  <c r="C44" i="19"/>
  <c r="E8" i="19"/>
  <c r="G8" i="19" s="1"/>
  <c r="E33" i="19"/>
  <c r="G33" i="19" s="1"/>
  <c r="E39" i="19"/>
  <c r="E7" i="19"/>
  <c r="E28" i="19"/>
  <c r="G28" i="19" s="1"/>
  <c r="C44" i="34"/>
  <c r="E9" i="34"/>
  <c r="E15" i="34"/>
  <c r="E8" i="34"/>
  <c r="E20" i="34"/>
  <c r="E16" i="34"/>
  <c r="E30" i="34"/>
  <c r="E36" i="34"/>
  <c r="G36" i="34" s="1"/>
  <c r="C44" i="31"/>
  <c r="E25" i="31"/>
  <c r="E5" i="31"/>
  <c r="G5" i="31" s="1"/>
  <c r="C44" i="28"/>
  <c r="E33" i="28"/>
  <c r="G33" i="28" s="1"/>
  <c r="E17" i="28"/>
  <c r="E23" i="27"/>
  <c r="X34" i="22"/>
  <c r="X34" i="42"/>
  <c r="X34" i="52"/>
  <c r="X34" i="14"/>
  <c r="X34" i="30"/>
  <c r="X34" i="13"/>
  <c r="X34" i="25"/>
  <c r="X34" i="43"/>
  <c r="X34" i="28"/>
  <c r="X34" i="19"/>
  <c r="X34" i="39"/>
  <c r="X34" i="16"/>
  <c r="X34" i="33"/>
  <c r="X34" i="29"/>
  <c r="X34" i="48"/>
  <c r="X34" i="20"/>
  <c r="X34" i="36"/>
  <c r="X34" i="21"/>
  <c r="X34" i="41"/>
  <c r="X12" i="12"/>
  <c r="X12" i="32"/>
  <c r="X12" i="49"/>
  <c r="X12" i="44"/>
  <c r="X12" i="51"/>
  <c r="P12" i="12"/>
  <c r="P12" i="25"/>
  <c r="P12" i="33"/>
  <c r="P12" i="39"/>
  <c r="P12" i="17"/>
  <c r="F12" i="32"/>
  <c r="G12" i="32" s="1"/>
  <c r="P12" i="40"/>
  <c r="P12" i="14"/>
  <c r="F12" i="29"/>
  <c r="G12" i="29" s="1"/>
  <c r="F12" i="36"/>
  <c r="G12" i="36" s="1"/>
  <c r="F12" i="8"/>
  <c r="G12" i="8" s="1"/>
  <c r="F12" i="16"/>
  <c r="G12" i="16" s="1"/>
  <c r="F12" i="27"/>
  <c r="P12" i="8"/>
  <c r="P12" i="19"/>
  <c r="P12" i="29"/>
  <c r="P12" i="24"/>
  <c r="P12" i="44"/>
  <c r="P12" i="26"/>
  <c r="P12" i="35"/>
  <c r="P12" i="43"/>
  <c r="F12" i="20"/>
  <c r="G12" i="20" s="1"/>
  <c r="P12" i="32"/>
  <c r="C44" i="42"/>
  <c r="E39" i="42"/>
  <c r="G39" i="42" s="1"/>
  <c r="C44" i="24"/>
  <c r="E19" i="24"/>
  <c r="G19" i="24" s="1"/>
  <c r="C44" i="22"/>
  <c r="E15" i="22"/>
  <c r="C44" i="20"/>
  <c r="E19" i="20"/>
  <c r="E36" i="20"/>
  <c r="G36" i="20" s="1"/>
  <c r="E38" i="20"/>
  <c r="E22" i="20"/>
  <c r="F28" i="52"/>
  <c r="G28" i="52" s="1"/>
  <c r="P28" i="32"/>
  <c r="F28" i="20"/>
  <c r="G28" i="20" s="1"/>
  <c r="F28" i="8"/>
  <c r="G28" i="8" s="1"/>
  <c r="P28" i="12"/>
  <c r="F28" i="23"/>
  <c r="G28" i="23" s="1"/>
  <c r="F28" i="32"/>
  <c r="G28" i="32" s="1"/>
  <c r="P28" i="14"/>
  <c r="P28" i="17"/>
  <c r="P28" i="40"/>
  <c r="F28" i="21"/>
  <c r="G28" i="21" s="1"/>
  <c r="P28" i="20"/>
  <c r="F22" i="41"/>
  <c r="P22" i="20"/>
  <c r="P22" i="42"/>
  <c r="F22" i="24"/>
  <c r="G22" i="24" s="1"/>
  <c r="G25" i="21"/>
  <c r="E40" i="42"/>
  <c r="G40" i="42" s="1"/>
  <c r="E36" i="42"/>
  <c r="G36" i="42" s="1"/>
  <c r="E32" i="42"/>
  <c r="G32" i="42" s="1"/>
  <c r="E40" i="31"/>
  <c r="G40" i="31" s="1"/>
  <c r="E36" i="31"/>
  <c r="G36" i="31" s="1"/>
  <c r="E32" i="31"/>
  <c r="G32" i="31" s="1"/>
  <c r="E28" i="31"/>
  <c r="E16" i="31"/>
  <c r="E8" i="31"/>
  <c r="G8" i="31" s="1"/>
  <c r="E20" i="28"/>
  <c r="E26" i="27"/>
  <c r="E36" i="24"/>
  <c r="E26" i="19"/>
  <c r="E18" i="19"/>
  <c r="E10" i="19"/>
  <c r="O33" i="4"/>
  <c r="P33" i="4" s="1"/>
  <c r="C33" i="4" s="1"/>
  <c r="P30" i="37" s="1"/>
  <c r="O19" i="4"/>
  <c r="P19" i="4" s="1"/>
  <c r="C19" i="4" s="1"/>
  <c r="P16" i="33" s="1"/>
  <c r="E43" i="8"/>
  <c r="G43" i="8" s="1"/>
  <c r="E21" i="49"/>
  <c r="E20" i="44"/>
  <c r="E37" i="34"/>
  <c r="E17" i="34"/>
  <c r="E38" i="32"/>
  <c r="E30" i="32"/>
  <c r="E18" i="32"/>
  <c r="E10" i="32"/>
  <c r="G10" i="32" s="1"/>
  <c r="E18" i="31"/>
  <c r="E20" i="27"/>
  <c r="AN10" i="4"/>
  <c r="H10" i="4" s="1"/>
  <c r="E33" i="49"/>
  <c r="G33" i="49" s="1"/>
  <c r="J13" i="19"/>
  <c r="J13" i="48"/>
  <c r="J13" i="24"/>
  <c r="J13" i="38"/>
  <c r="J13" i="17"/>
  <c r="J13" i="41"/>
  <c r="J13" i="39"/>
  <c r="J13" i="52"/>
  <c r="J13" i="50"/>
  <c r="J13" i="49"/>
  <c r="J13" i="25"/>
  <c r="J13" i="34"/>
  <c r="J13" i="18"/>
  <c r="J13" i="14"/>
  <c r="J13" i="20"/>
  <c r="J13" i="13"/>
  <c r="J13" i="44"/>
  <c r="J13" i="43"/>
  <c r="J13" i="32"/>
  <c r="J17" i="36"/>
  <c r="J17" i="39"/>
  <c r="J17" i="27"/>
  <c r="J17" i="14"/>
  <c r="J17" i="23"/>
  <c r="J17" i="42"/>
  <c r="J17" i="51"/>
  <c r="J17" i="40"/>
  <c r="J17" i="38"/>
  <c r="J17" i="52"/>
  <c r="J17" i="35"/>
  <c r="J17" i="17"/>
  <c r="J17" i="8"/>
  <c r="J17" i="26"/>
  <c r="J17" i="25"/>
  <c r="AH37" i="4"/>
  <c r="F37" i="4" s="1"/>
  <c r="AH25" i="4"/>
  <c r="F25" i="4" s="1"/>
  <c r="T22" i="42" s="1"/>
  <c r="AH39" i="4"/>
  <c r="F39" i="4" s="1"/>
  <c r="T36" i="20" s="1"/>
  <c r="AH29" i="4"/>
  <c r="F29" i="4" s="1"/>
  <c r="T26" i="40" s="1"/>
  <c r="AH26" i="4"/>
  <c r="F26" i="4" s="1"/>
  <c r="T23" i="23" s="1"/>
  <c r="AI41" i="4"/>
  <c r="G41" i="4" s="1"/>
  <c r="J7" i="21"/>
  <c r="G13" i="30"/>
  <c r="T28" i="44"/>
  <c r="T28" i="51"/>
  <c r="T28" i="21"/>
  <c r="T28" i="48"/>
  <c r="T28" i="20"/>
  <c r="T28" i="17"/>
  <c r="T28" i="13"/>
  <c r="T28" i="22"/>
  <c r="T28" i="33"/>
  <c r="T28" i="50"/>
  <c r="T28" i="31"/>
  <c r="T28" i="8"/>
  <c r="T28" i="43"/>
  <c r="T28" i="49"/>
  <c r="T28" i="36"/>
  <c r="T28" i="28"/>
  <c r="T28" i="16"/>
  <c r="T28" i="32"/>
  <c r="T28" i="37"/>
  <c r="T28" i="15"/>
  <c r="T8" i="36"/>
  <c r="T8" i="31"/>
  <c r="T8" i="20"/>
  <c r="T8" i="28"/>
  <c r="T8" i="30"/>
  <c r="T8" i="35"/>
  <c r="T8" i="48"/>
  <c r="T8" i="18"/>
  <c r="T8" i="27"/>
  <c r="T8" i="12"/>
  <c r="T8" i="50"/>
  <c r="T8" i="21"/>
  <c r="T8" i="25"/>
  <c r="T8" i="24"/>
  <c r="T8" i="52"/>
  <c r="T8" i="14"/>
  <c r="T8" i="29"/>
  <c r="T8" i="13"/>
  <c r="T8" i="38"/>
  <c r="T39" i="26"/>
  <c r="T39" i="15"/>
  <c r="T39" i="41"/>
  <c r="T39" i="8"/>
  <c r="T39" i="34"/>
  <c r="T39" i="36"/>
  <c r="T39" i="50"/>
  <c r="T39" i="20"/>
  <c r="T39" i="21"/>
  <c r="T39" i="25"/>
  <c r="T39" i="19"/>
  <c r="T39" i="32"/>
  <c r="T39" i="22"/>
  <c r="T39" i="13"/>
  <c r="T39" i="17"/>
  <c r="T39" i="44"/>
  <c r="T39" i="37"/>
  <c r="T39" i="14"/>
  <c r="T39" i="24"/>
  <c r="T11" i="35"/>
  <c r="T11" i="20"/>
  <c r="T11" i="15"/>
  <c r="T11" i="13"/>
  <c r="T11" i="31"/>
  <c r="T11" i="36"/>
  <c r="T11" i="18"/>
  <c r="T11" i="52"/>
  <c r="T11" i="12"/>
  <c r="T11" i="33"/>
  <c r="T11" i="27"/>
  <c r="T11" i="26"/>
  <c r="T11" i="22"/>
  <c r="T11" i="8"/>
  <c r="T11" i="30"/>
  <c r="T11" i="49"/>
  <c r="T11" i="37"/>
  <c r="T11" i="43"/>
  <c r="T11" i="21"/>
  <c r="T22" i="23"/>
  <c r="T22" i="39"/>
  <c r="T22" i="22"/>
  <c r="T22" i="52"/>
  <c r="T22" i="14"/>
  <c r="J16" i="38"/>
  <c r="J39" i="17"/>
  <c r="J39" i="21"/>
  <c r="J39" i="39"/>
  <c r="J39" i="50"/>
  <c r="J39" i="42"/>
  <c r="J39" i="25"/>
  <c r="J39" i="44"/>
  <c r="J39" i="51"/>
  <c r="J39" i="40"/>
  <c r="J39" i="52"/>
  <c r="J39" i="29"/>
  <c r="J39" i="41"/>
  <c r="J39" i="32"/>
  <c r="J39" i="38"/>
  <c r="J39" i="49"/>
  <c r="J39" i="28"/>
  <c r="J39" i="15"/>
  <c r="J39" i="19"/>
  <c r="J39" i="8"/>
  <c r="G27" i="50"/>
  <c r="AH10" i="4"/>
  <c r="F10" i="4" s="1"/>
  <c r="T7" i="29" s="1"/>
  <c r="AH22" i="4"/>
  <c r="F22" i="4" s="1"/>
  <c r="G8" i="36"/>
  <c r="J6" i="37"/>
  <c r="J6" i="21"/>
  <c r="J6" i="28"/>
  <c r="J6" i="32"/>
  <c r="J6" i="44"/>
  <c r="J6" i="14"/>
  <c r="J6" i="41"/>
  <c r="J6" i="31"/>
  <c r="J6" i="40"/>
  <c r="J6" i="13"/>
  <c r="J6" i="43"/>
  <c r="J6" i="26"/>
  <c r="J6" i="30"/>
  <c r="J6" i="16"/>
  <c r="J6" i="15"/>
  <c r="J6" i="20"/>
  <c r="J6" i="29"/>
  <c r="J6" i="33"/>
  <c r="J11" i="44"/>
  <c r="J11" i="15"/>
  <c r="J11" i="22"/>
  <c r="J11" i="39"/>
  <c r="J11" i="51"/>
  <c r="J11" i="14"/>
  <c r="J11" i="37"/>
  <c r="J11" i="40"/>
  <c r="J11" i="33"/>
  <c r="J11" i="21"/>
  <c r="J11" i="34"/>
  <c r="J11" i="42"/>
  <c r="J11" i="49"/>
  <c r="J11" i="26"/>
  <c r="J11" i="36"/>
  <c r="J11" i="19"/>
  <c r="J11" i="31"/>
  <c r="J11" i="16"/>
  <c r="J19" i="13"/>
  <c r="J19" i="40"/>
  <c r="J19" i="22"/>
  <c r="J19" i="20"/>
  <c r="J19" i="15"/>
  <c r="J19" i="52"/>
  <c r="J19" i="48"/>
  <c r="J19" i="25"/>
  <c r="J19" i="34"/>
  <c r="J19" i="51"/>
  <c r="J19" i="49"/>
  <c r="J19" i="29"/>
  <c r="J19" i="32"/>
  <c r="J19" i="19"/>
  <c r="J19" i="37"/>
  <c r="J19" i="28"/>
  <c r="J19" i="16"/>
  <c r="J19" i="35"/>
  <c r="J19" i="18"/>
  <c r="J19" i="50"/>
  <c r="J27" i="20"/>
  <c r="J27" i="31"/>
  <c r="J27" i="36"/>
  <c r="J27" i="44"/>
  <c r="J27" i="41"/>
  <c r="J27" i="13"/>
  <c r="J27" i="30"/>
  <c r="J27" i="12"/>
  <c r="J27" i="37"/>
  <c r="J27" i="24"/>
  <c r="J27" i="27"/>
  <c r="J27" i="18"/>
  <c r="J27" i="42"/>
  <c r="J27" i="16"/>
  <c r="J27" i="49"/>
  <c r="J27" i="26"/>
  <c r="J27" i="23"/>
  <c r="J27" i="50"/>
  <c r="J27" i="29"/>
  <c r="J13" i="27"/>
  <c r="J13" i="16"/>
  <c r="J13" i="23"/>
  <c r="J13" i="35"/>
  <c r="J13" i="51"/>
  <c r="J13" i="12"/>
  <c r="J13" i="26"/>
  <c r="J13" i="37"/>
  <c r="J13" i="33"/>
  <c r="J13" i="42"/>
  <c r="J13" i="21"/>
  <c r="J13" i="22"/>
  <c r="J13" i="8"/>
  <c r="J13" i="40"/>
  <c r="J13" i="31"/>
  <c r="J13" i="30"/>
  <c r="J13" i="15"/>
  <c r="J13" i="36"/>
  <c r="J13" i="28"/>
  <c r="J13" i="29"/>
  <c r="J17" i="20"/>
  <c r="J17" i="29"/>
  <c r="J17" i="43"/>
  <c r="J17" i="15"/>
  <c r="J17" i="24"/>
  <c r="J17" i="19"/>
  <c r="J17" i="12"/>
  <c r="J17" i="32"/>
  <c r="J17" i="44"/>
  <c r="J17" i="34"/>
  <c r="J17" i="30"/>
  <c r="J17" i="49"/>
  <c r="J17" i="41"/>
  <c r="J17" i="21"/>
  <c r="J17" i="50"/>
  <c r="J17" i="31"/>
  <c r="J29" i="30"/>
  <c r="J29" i="16"/>
  <c r="J29" i="25"/>
  <c r="J29" i="42"/>
  <c r="J29" i="49"/>
  <c r="J29" i="51"/>
  <c r="J29" i="26"/>
  <c r="J29" i="14"/>
  <c r="J29" i="20"/>
  <c r="J29" i="19"/>
  <c r="J29" i="18"/>
  <c r="J29" i="38"/>
  <c r="J29" i="36"/>
  <c r="J29" i="12"/>
  <c r="J29" i="15"/>
  <c r="J29" i="40"/>
  <c r="J29" i="13"/>
  <c r="J29" i="33"/>
  <c r="J29" i="44"/>
  <c r="J29" i="39"/>
  <c r="P29" i="25"/>
  <c r="P29" i="32"/>
  <c r="P29" i="12"/>
  <c r="P29" i="48"/>
  <c r="P29" i="16"/>
  <c r="F29" i="20"/>
  <c r="G29" i="20" s="1"/>
  <c r="P29" i="38"/>
  <c r="P29" i="37"/>
  <c r="F29" i="34"/>
  <c r="G29" i="34" s="1"/>
  <c r="F29" i="21"/>
  <c r="G29" i="21" s="1"/>
  <c r="P29" i="51"/>
  <c r="P29" i="40"/>
  <c r="F29" i="13"/>
  <c r="F29" i="24"/>
  <c r="G29" i="24" s="1"/>
  <c r="P29" i="31"/>
  <c r="P29" i="13"/>
  <c r="F29" i="31"/>
  <c r="G29" i="31" s="1"/>
  <c r="F29" i="48"/>
  <c r="P29" i="27"/>
  <c r="F29" i="38"/>
  <c r="F29" i="12"/>
  <c r="G29" i="12" s="1"/>
  <c r="F29" i="29"/>
  <c r="G29" i="29" s="1"/>
  <c r="F29" i="14"/>
  <c r="G29" i="14" s="1"/>
  <c r="F29" i="28"/>
  <c r="G29" i="28" s="1"/>
  <c r="F29" i="32"/>
  <c r="G29" i="32" s="1"/>
  <c r="F29" i="36"/>
  <c r="G29" i="36" s="1"/>
  <c r="F29" i="40"/>
  <c r="G29" i="40" s="1"/>
  <c r="F29" i="44"/>
  <c r="P29" i="21"/>
  <c r="F29" i="35"/>
  <c r="G29" i="35" s="1"/>
  <c r="F29" i="16"/>
  <c r="G29" i="16" s="1"/>
  <c r="P29" i="19"/>
  <c r="P29" i="35"/>
  <c r="P29" i="18"/>
  <c r="P29" i="41"/>
  <c r="N43" i="42"/>
  <c r="N43" i="41"/>
  <c r="N43" i="18"/>
  <c r="N43" i="15"/>
  <c r="N43" i="49"/>
  <c r="N43" i="32"/>
  <c r="N43" i="29"/>
  <c r="N43" i="12"/>
  <c r="N43" i="36"/>
  <c r="N43" i="14"/>
  <c r="N43" i="19"/>
  <c r="N43" i="44"/>
  <c r="N43" i="28"/>
  <c r="N43" i="13"/>
  <c r="N43" i="52"/>
  <c r="N43" i="40"/>
  <c r="N43" i="26"/>
  <c r="N43" i="31"/>
  <c r="N43" i="48"/>
  <c r="N43" i="39"/>
  <c r="N43" i="24"/>
  <c r="N43" i="21"/>
  <c r="N43" i="51"/>
  <c r="N43" i="37"/>
  <c r="N43" i="27"/>
  <c r="N43" i="43"/>
  <c r="N43" i="34"/>
  <c r="N43" i="20"/>
  <c r="N43" i="17"/>
  <c r="N42" i="30"/>
  <c r="N42" i="41"/>
  <c r="N42" i="50"/>
  <c r="N42" i="34"/>
  <c r="N42" i="25"/>
  <c r="N42" i="39"/>
  <c r="N42" i="43"/>
  <c r="N42" i="36"/>
  <c r="N42" i="23"/>
  <c r="N42" i="12"/>
  <c r="N42" i="28"/>
  <c r="N42" i="16"/>
  <c r="N42" i="15"/>
  <c r="N42" i="26"/>
  <c r="N42" i="14"/>
  <c r="N42" i="51"/>
  <c r="N42" i="33"/>
  <c r="N42" i="42"/>
  <c r="N42" i="29"/>
  <c r="N42" i="44"/>
  <c r="N42" i="35"/>
  <c r="N42" i="40"/>
  <c r="N42" i="27"/>
  <c r="N42" i="19"/>
  <c r="N42" i="32"/>
  <c r="N42" i="20"/>
  <c r="N42" i="13"/>
  <c r="N42" i="8"/>
  <c r="N42" i="18"/>
  <c r="N42" i="52"/>
  <c r="N6" i="14"/>
  <c r="N6" i="42"/>
  <c r="N6" i="25"/>
  <c r="N6" i="24"/>
  <c r="N6" i="18"/>
  <c r="N6" i="49"/>
  <c r="N6" i="52"/>
  <c r="N6" i="41"/>
  <c r="N6" i="48"/>
  <c r="N6" i="30"/>
  <c r="N6" i="20"/>
  <c r="N6" i="21"/>
  <c r="N6" i="34"/>
  <c r="N6" i="13"/>
  <c r="N6" i="33"/>
  <c r="N6" i="44"/>
  <c r="N6" i="35"/>
  <c r="N6" i="39"/>
  <c r="N6" i="43"/>
  <c r="N6" i="12"/>
  <c r="N6" i="29"/>
  <c r="N6" i="16"/>
  <c r="N6" i="36"/>
  <c r="N6" i="37"/>
  <c r="N6" i="28"/>
  <c r="N6" i="32"/>
  <c r="N6" i="19"/>
  <c r="N6" i="31"/>
  <c r="N6" i="22"/>
  <c r="N6" i="51"/>
  <c r="N6" i="40"/>
  <c r="N6" i="26"/>
  <c r="N6" i="8"/>
  <c r="N6" i="27"/>
  <c r="N6" i="50"/>
  <c r="N6" i="15"/>
  <c r="N6" i="17"/>
  <c r="N6" i="38"/>
  <c r="N6" i="23"/>
  <c r="P30" i="8"/>
  <c r="P30" i="14"/>
  <c r="P30" i="19"/>
  <c r="P30" i="35"/>
  <c r="F30" i="27"/>
  <c r="G30" i="27" s="1"/>
  <c r="F30" i="43"/>
  <c r="G30" i="43" s="1"/>
  <c r="P30" i="23"/>
  <c r="F30" i="52"/>
  <c r="G30" i="52" s="1"/>
  <c r="F30" i="30"/>
  <c r="G30" i="30" s="1"/>
  <c r="P30" i="49"/>
  <c r="P30" i="30"/>
  <c r="F30" i="14"/>
  <c r="G30" i="14" s="1"/>
  <c r="F30" i="32"/>
  <c r="F30" i="20"/>
  <c r="G30" i="20" s="1"/>
  <c r="P30" i="31"/>
  <c r="P30" i="39"/>
  <c r="P30" i="50"/>
  <c r="P30" i="16"/>
  <c r="P30" i="25"/>
  <c r="F10" i="14"/>
  <c r="G10" i="14" s="1"/>
  <c r="P10" i="21"/>
  <c r="P10" i="32"/>
  <c r="P10" i="35"/>
  <c r="P10" i="14"/>
  <c r="F10" i="24"/>
  <c r="G10" i="24" s="1"/>
  <c r="P10" i="30"/>
  <c r="F10" i="37"/>
  <c r="G10" i="37" s="1"/>
  <c r="F10" i="44"/>
  <c r="F10" i="19"/>
  <c r="P10" i="26"/>
  <c r="F10" i="39"/>
  <c r="G10" i="39" s="1"/>
  <c r="P10" i="43"/>
  <c r="F10" i="17"/>
  <c r="G10" i="17" s="1"/>
  <c r="P10" i="22"/>
  <c r="P10" i="31"/>
  <c r="P10" i="33"/>
  <c r="V32" i="14"/>
  <c r="V32" i="30"/>
  <c r="V32" i="20"/>
  <c r="V32" i="27"/>
  <c r="V32" i="19"/>
  <c r="V32" i="40"/>
  <c r="V32" i="34"/>
  <c r="V32" i="38"/>
  <c r="V32" i="15"/>
  <c r="V32" i="33"/>
  <c r="V32" i="18"/>
  <c r="V32" i="24"/>
  <c r="V32" i="16"/>
  <c r="V32" i="35"/>
  <c r="V32" i="22"/>
  <c r="V32" i="36"/>
  <c r="V28" i="41"/>
  <c r="V28" i="44"/>
  <c r="V28" i="8"/>
  <c r="V28" i="48"/>
  <c r="V28" i="50"/>
  <c r="V28" i="52"/>
  <c r="V28" i="16"/>
  <c r="V28" i="23"/>
  <c r="V28" i="12"/>
  <c r="V28" i="49"/>
  <c r="V28" i="51"/>
  <c r="V28" i="15"/>
  <c r="V28" i="17"/>
  <c r="V25" i="28"/>
  <c r="V25" i="39"/>
  <c r="V25" i="22"/>
  <c r="V25" i="33"/>
  <c r="V25" i="13"/>
  <c r="V25" i="35"/>
  <c r="V25" i="23"/>
  <c r="V25" i="38"/>
  <c r="V25" i="49"/>
  <c r="V25" i="31"/>
  <c r="V25" i="51"/>
  <c r="V25" i="52"/>
  <c r="V25" i="42"/>
  <c r="V18" i="44"/>
  <c r="V18" i="8"/>
  <c r="V18" i="50"/>
  <c r="V18" i="12"/>
  <c r="V18" i="20"/>
  <c r="V18" i="42"/>
  <c r="V18" i="52"/>
  <c r="V18" i="19"/>
  <c r="V18" i="28"/>
  <c r="V12" i="27"/>
  <c r="V12" i="16"/>
  <c r="V12" i="30"/>
  <c r="V12" i="8"/>
  <c r="V12" i="25"/>
  <c r="V12" i="29"/>
  <c r="V12" i="14"/>
  <c r="V12" i="33"/>
  <c r="V19" i="49"/>
  <c r="V19" i="12"/>
  <c r="O27" i="4"/>
  <c r="P27" i="4" s="1"/>
  <c r="C27" i="4" s="1"/>
  <c r="O23" i="4"/>
  <c r="P23" i="4" s="1"/>
  <c r="C23" i="4" s="1"/>
  <c r="O20" i="4"/>
  <c r="P20" i="4" s="1"/>
  <c r="C20" i="4" s="1"/>
  <c r="P17" i="50" s="1"/>
  <c r="O9" i="4"/>
  <c r="P9" i="4" s="1"/>
  <c r="C9" i="4" s="1"/>
  <c r="O47" i="4"/>
  <c r="P47" i="4" s="1"/>
  <c r="C47" i="4" s="1"/>
  <c r="O45" i="4"/>
  <c r="P45" i="4" s="1"/>
  <c r="C45" i="4" s="1"/>
  <c r="O44" i="4"/>
  <c r="P44" i="4" s="1"/>
  <c r="C44" i="4" s="1"/>
  <c r="P41" i="30" s="1"/>
  <c r="T42" i="52"/>
  <c r="AH21" i="4"/>
  <c r="F21" i="4" s="1"/>
  <c r="G13" i="44"/>
  <c r="G28" i="14"/>
  <c r="X35" i="32"/>
  <c r="X35" i="21"/>
  <c r="X35" i="44"/>
  <c r="X35" i="52"/>
  <c r="X35" i="28"/>
  <c r="X35" i="25"/>
  <c r="X35" i="30"/>
  <c r="X35" i="48"/>
  <c r="X35" i="43"/>
  <c r="X35" i="17"/>
  <c r="X35" i="13"/>
  <c r="X35" i="41"/>
  <c r="X35" i="38"/>
  <c r="X35" i="18"/>
  <c r="X35" i="24"/>
  <c r="X35" i="15"/>
  <c r="X35" i="19"/>
  <c r="X35" i="26"/>
  <c r="X35" i="31"/>
  <c r="X35" i="23"/>
  <c r="X35" i="29"/>
  <c r="X35" i="37"/>
  <c r="X35" i="16"/>
  <c r="X35" i="20"/>
  <c r="X35" i="36"/>
  <c r="X35" i="42"/>
  <c r="X35" i="8"/>
  <c r="X35" i="39"/>
  <c r="X35" i="27"/>
  <c r="X35" i="33"/>
  <c r="X35" i="49"/>
  <c r="X35" i="51"/>
  <c r="X35" i="40"/>
  <c r="X35" i="50"/>
  <c r="X35" i="35"/>
  <c r="X35" i="22"/>
  <c r="X35" i="12"/>
  <c r="X35" i="34"/>
  <c r="X35" i="14"/>
  <c r="X26" i="51"/>
  <c r="X26" i="36"/>
  <c r="X26" i="40"/>
  <c r="X26" i="18"/>
  <c r="X26" i="12"/>
  <c r="X26" i="35"/>
  <c r="X26" i="16"/>
  <c r="X26" i="33"/>
  <c r="X26" i="31"/>
  <c r="X26" i="21"/>
  <c r="X26" i="38"/>
  <c r="X26" i="52"/>
  <c r="X26" i="27"/>
  <c r="X26" i="50"/>
  <c r="X26" i="41"/>
  <c r="X26" i="37"/>
  <c r="X26" i="30"/>
  <c r="X26" i="20"/>
  <c r="X26" i="26"/>
  <c r="X26" i="8"/>
  <c r="X26" i="29"/>
  <c r="X26" i="24"/>
  <c r="X26" i="42"/>
  <c r="X26" i="23"/>
  <c r="X26" i="19"/>
  <c r="X26" i="39"/>
  <c r="X26" i="14"/>
  <c r="X26" i="48"/>
  <c r="X26" i="32"/>
  <c r="X26" i="44"/>
  <c r="X26" i="25"/>
  <c r="X26" i="17"/>
  <c r="X10" i="18"/>
  <c r="X10" i="28"/>
  <c r="X10" i="39"/>
  <c r="X10" i="13"/>
  <c r="X10" i="20"/>
  <c r="X10" i="30"/>
  <c r="X10" i="40"/>
  <c r="X10" i="43"/>
  <c r="X10" i="16"/>
  <c r="X10" i="27"/>
  <c r="X10" i="42"/>
  <c r="X10" i="50"/>
  <c r="X10" i="19"/>
  <c r="X10" i="26"/>
  <c r="X10" i="35"/>
  <c r="X10" i="14"/>
  <c r="X10" i="24"/>
  <c r="X10" i="38"/>
  <c r="X10" i="49"/>
  <c r="X10" i="15"/>
  <c r="X10" i="22"/>
  <c r="X10" i="32"/>
  <c r="X10" i="37"/>
  <c r="X10" i="51"/>
  <c r="X10" i="23"/>
  <c r="X10" i="31"/>
  <c r="X10" i="41"/>
  <c r="X10" i="12"/>
  <c r="X10" i="21"/>
  <c r="X10" i="36"/>
  <c r="X10" i="48"/>
  <c r="G13" i="13"/>
  <c r="X44" i="49"/>
  <c r="X44" i="31"/>
  <c r="X44" i="32"/>
  <c r="X44" i="15"/>
  <c r="X44" i="23"/>
  <c r="X44" i="48"/>
  <c r="X44" i="41"/>
  <c r="X44" i="25"/>
  <c r="X44" i="26"/>
  <c r="X44" i="22"/>
  <c r="X44" i="52"/>
  <c r="X44" i="37"/>
  <c r="X44" i="38"/>
  <c r="X44" i="16"/>
  <c r="X44" i="24"/>
  <c r="X44" i="44"/>
  <c r="X44" i="28"/>
  <c r="X44" i="39"/>
  <c r="X44" i="12"/>
  <c r="X44" i="21"/>
  <c r="X44" i="43"/>
  <c r="X44" i="35"/>
  <c r="X44" i="36"/>
  <c r="X44" i="8"/>
  <c r="X44" i="19"/>
  <c r="X44" i="42"/>
  <c r="X44" i="33"/>
  <c r="X44" i="34"/>
  <c r="X44" i="18"/>
  <c r="X44" i="13"/>
  <c r="X44" i="51"/>
  <c r="X44" i="29"/>
  <c r="X44" i="30"/>
  <c r="X44" i="20"/>
  <c r="X44" i="14"/>
  <c r="X44" i="27"/>
  <c r="X44" i="50"/>
  <c r="X44" i="40"/>
  <c r="X44" i="17"/>
  <c r="X30" i="49"/>
  <c r="X30" i="23"/>
  <c r="X30" i="25"/>
  <c r="X30" i="33"/>
  <c r="X30" i="22"/>
  <c r="X30" i="50"/>
  <c r="X30" i="28"/>
  <c r="X30" i="30"/>
  <c r="X30" i="41"/>
  <c r="X30" i="20"/>
  <c r="X30" i="51"/>
  <c r="X30" i="35"/>
  <c r="X30" i="24"/>
  <c r="X30" i="36"/>
  <c r="X30" i="37"/>
  <c r="X30" i="52"/>
  <c r="X30" i="31"/>
  <c r="X30" i="40"/>
  <c r="X30" i="19"/>
  <c r="X30" i="29"/>
  <c r="X30" i="8"/>
  <c r="X30" i="39"/>
  <c r="X30" i="16"/>
  <c r="X30" i="18"/>
  <c r="X30" i="43"/>
  <c r="X30" i="13"/>
  <c r="X30" i="44"/>
  <c r="X30" i="14"/>
  <c r="X30" i="42"/>
  <c r="X30" i="38"/>
  <c r="X30" i="17"/>
  <c r="X30" i="15"/>
  <c r="X30" i="26"/>
  <c r="X30" i="34"/>
  <c r="X30" i="48"/>
  <c r="X30" i="12"/>
  <c r="X30" i="21"/>
  <c r="X30" i="32"/>
  <c r="X30" i="27"/>
  <c r="X17" i="29"/>
  <c r="X17" i="23"/>
  <c r="X17" i="21"/>
  <c r="X17" i="31"/>
  <c r="X17" i="30"/>
  <c r="X17" i="12"/>
  <c r="X17" i="44"/>
  <c r="X17" i="49"/>
  <c r="X17" i="50"/>
  <c r="X17" i="18"/>
  <c r="X17" i="15"/>
  <c r="X17" i="17"/>
  <c r="X17" i="40"/>
  <c r="X17" i="20"/>
  <c r="X17" i="52"/>
  <c r="X17" i="39"/>
  <c r="X17" i="27"/>
  <c r="X17" i="37"/>
  <c r="X17" i="32"/>
  <c r="X17" i="14"/>
  <c r="X17" i="43"/>
  <c r="X17" i="24"/>
  <c r="X17" i="41"/>
  <c r="X17" i="33"/>
  <c r="X17" i="22"/>
  <c r="X17" i="19"/>
  <c r="X17" i="34"/>
  <c r="X17" i="48"/>
  <c r="X17" i="28"/>
  <c r="X17" i="38"/>
  <c r="X17" i="42"/>
  <c r="X17" i="51"/>
  <c r="X17" i="8"/>
  <c r="X17" i="26"/>
  <c r="X17" i="25"/>
  <c r="X17" i="36"/>
  <c r="X17" i="13"/>
  <c r="X17" i="16"/>
  <c r="X17" i="35"/>
  <c r="V19" i="44"/>
  <c r="V19" i="27"/>
  <c r="V19" i="26"/>
  <c r="V19" i="16"/>
  <c r="X22" i="17"/>
  <c r="X22" i="24"/>
  <c r="X40" i="14"/>
  <c r="V36" i="14"/>
  <c r="V36" i="18"/>
  <c r="V36" i="35"/>
  <c r="V11" i="13"/>
  <c r="V11" i="21"/>
  <c r="V11" i="42"/>
  <c r="V11" i="18"/>
  <c r="V11" i="29"/>
  <c r="V9" i="32"/>
  <c r="V9" i="22"/>
  <c r="V15" i="25"/>
  <c r="V15" i="48"/>
  <c r="V15" i="49"/>
  <c r="V15" i="52"/>
  <c r="V15" i="50"/>
  <c r="V15" i="8"/>
  <c r="V15" i="12"/>
  <c r="V15" i="14"/>
  <c r="V15" i="26"/>
  <c r="V15" i="31"/>
  <c r="V15" i="34"/>
  <c r="V15" i="40"/>
  <c r="V15" i="23"/>
  <c r="V15" i="27"/>
  <c r="V15" i="20"/>
  <c r="V15" i="30"/>
  <c r="V15" i="35"/>
  <c r="V15" i="15"/>
  <c r="V15" i="21"/>
  <c r="V15" i="41"/>
  <c r="V15" i="42"/>
  <c r="V15" i="44"/>
  <c r="V23" i="42"/>
  <c r="V23" i="41"/>
  <c r="V23" i="43"/>
  <c r="V23" i="48"/>
  <c r="V23" i="50"/>
  <c r="V23" i="52"/>
  <c r="V23" i="16"/>
  <c r="V23" i="14"/>
  <c r="V23" i="15"/>
  <c r="V23" i="26"/>
  <c r="V23" i="32"/>
  <c r="V23" i="51"/>
  <c r="V23" i="12"/>
  <c r="V23" i="21"/>
  <c r="V23" i="34"/>
  <c r="V23" i="40"/>
  <c r="V23" i="20"/>
  <c r="V23" i="22"/>
  <c r="V23" i="37"/>
  <c r="V23" i="28"/>
  <c r="V23" i="25"/>
  <c r="V23" i="33"/>
  <c r="V23" i="36"/>
  <c r="V27" i="24"/>
  <c r="V27" i="13"/>
  <c r="V27" i="29"/>
  <c r="V27" i="14"/>
  <c r="V27" i="32"/>
  <c r="V27" i="38"/>
  <c r="V27" i="44"/>
  <c r="V27" i="19"/>
  <c r="V27" i="25"/>
  <c r="V27" i="22"/>
  <c r="V27" i="40"/>
  <c r="V29" i="50"/>
  <c r="V29" i="52"/>
  <c r="V29" i="19"/>
  <c r="V29" i="30"/>
  <c r="V29" i="33"/>
  <c r="V29" i="38"/>
  <c r="V29" i="8"/>
  <c r="V29" i="15"/>
  <c r="V29" i="21"/>
  <c r="V29" i="24"/>
  <c r="V29" i="26"/>
  <c r="V29" i="29"/>
  <c r="V29" i="41"/>
  <c r="V29" i="44"/>
  <c r="V29" i="48"/>
  <c r="V29" i="16"/>
  <c r="V29" i="32"/>
  <c r="V29" i="39"/>
  <c r="V29" i="18"/>
  <c r="V29" i="25"/>
  <c r="V29" i="35"/>
  <c r="V29" i="13"/>
  <c r="V35" i="8"/>
  <c r="V35" i="42"/>
  <c r="V35" i="40"/>
  <c r="V35" i="19"/>
  <c r="V35" i="14"/>
  <c r="V35" i="33"/>
  <c r="V35" i="35"/>
  <c r="V35" i="16"/>
  <c r="V35" i="25"/>
  <c r="V35" i="28"/>
  <c r="V35" i="37"/>
  <c r="V35" i="44"/>
  <c r="V35" i="26"/>
  <c r="V39" i="14"/>
  <c r="V39" i="21"/>
  <c r="V39" i="26"/>
  <c r="V39" i="18"/>
  <c r="V39" i="41"/>
  <c r="X32" i="27"/>
  <c r="X32" i="21"/>
  <c r="X32" i="52"/>
  <c r="X32" i="42"/>
  <c r="X32" i="14"/>
  <c r="V16" i="36"/>
  <c r="V16" i="15"/>
  <c r="V16" i="52"/>
  <c r="V16" i="43"/>
  <c r="V13" i="15"/>
  <c r="V13" i="19"/>
  <c r="V13" i="12"/>
  <c r="V13" i="28"/>
  <c r="V13" i="36"/>
  <c r="V13" i="41"/>
  <c r="V13" i="44"/>
  <c r="V13" i="22"/>
  <c r="V13" i="21"/>
  <c r="V13" i="25"/>
  <c r="V13" i="32"/>
  <c r="V13" i="39"/>
  <c r="V13" i="29"/>
  <c r="V13" i="31"/>
  <c r="V13" i="34"/>
  <c r="V13" i="8"/>
  <c r="V13" i="40"/>
  <c r="V13" i="18"/>
  <c r="V13" i="23"/>
  <c r="X8" i="19"/>
  <c r="X8" i="29"/>
  <c r="X8" i="31"/>
  <c r="X8" i="43"/>
  <c r="X8" i="14"/>
  <c r="X8" i="26"/>
  <c r="X8" i="34"/>
  <c r="X8" i="51"/>
  <c r="X8" i="22"/>
  <c r="X8" i="28"/>
  <c r="X8" i="38"/>
  <c r="X8" i="32"/>
  <c r="X8" i="8"/>
  <c r="X8" i="27"/>
  <c r="X8" i="20"/>
  <c r="X8" i="48"/>
  <c r="X8" i="52"/>
  <c r="X7" i="27"/>
  <c r="X7" i="30"/>
  <c r="X7" i="26"/>
  <c r="X7" i="31"/>
  <c r="X7" i="51"/>
  <c r="X7" i="34"/>
  <c r="V37" i="28"/>
  <c r="V37" i="25"/>
  <c r="V37" i="17"/>
  <c r="V37" i="40"/>
  <c r="V37" i="32"/>
  <c r="V37" i="34"/>
  <c r="V37" i="51"/>
  <c r="V37" i="12"/>
  <c r="V37" i="48"/>
  <c r="V37" i="24"/>
  <c r="X24" i="24"/>
  <c r="X24" i="21"/>
  <c r="X24" i="40"/>
  <c r="X24" i="16"/>
  <c r="X24" i="29"/>
  <c r="X24" i="17"/>
  <c r="X24" i="50"/>
  <c r="X24" i="32"/>
  <c r="X24" i="22"/>
  <c r="X24" i="8"/>
  <c r="X24" i="27"/>
  <c r="X24" i="25"/>
  <c r="X24" i="49"/>
  <c r="X24" i="42"/>
  <c r="X24" i="33"/>
  <c r="V33" i="36"/>
  <c r="V33" i="35"/>
  <c r="V33" i="41"/>
  <c r="V18" i="48"/>
  <c r="V18" i="49"/>
  <c r="V18" i="14"/>
  <c r="V18" i="16"/>
  <c r="V18" i="18"/>
  <c r="V18" i="26"/>
  <c r="X26" i="22"/>
  <c r="X26" i="49"/>
  <c r="X26" i="13"/>
  <c r="X26" i="28"/>
  <c r="X26" i="15"/>
  <c r="X26" i="34"/>
  <c r="X26" i="43"/>
  <c r="V26" i="49"/>
  <c r="V26" i="12"/>
  <c r="V26" i="21"/>
  <c r="V26" i="28"/>
  <c r="V26" i="33"/>
  <c r="V26" i="39"/>
  <c r="V26" i="14"/>
  <c r="V26" i="20"/>
  <c r="V26" i="29"/>
  <c r="V26" i="38"/>
  <c r="V26" i="44"/>
  <c r="X12" i="17"/>
  <c r="X12" i="43"/>
  <c r="X12" i="50"/>
  <c r="X12" i="13"/>
  <c r="X12" i="26"/>
  <c r="X12" i="25"/>
  <c r="X12" i="42"/>
  <c r="X12" i="41"/>
  <c r="X11" i="39"/>
  <c r="X11" i="50"/>
  <c r="X10" i="8"/>
  <c r="X10" i="17"/>
  <c r="X10" i="25"/>
  <c r="X10" i="29"/>
  <c r="X10" i="34"/>
  <c r="X10" i="33"/>
  <c r="X10" i="44"/>
  <c r="X10" i="52"/>
  <c r="G33" i="8"/>
  <c r="G28" i="31"/>
  <c r="G33" i="15"/>
  <c r="G36" i="24"/>
  <c r="G32" i="26"/>
  <c r="F38" i="28"/>
  <c r="G38" i="28" s="1"/>
  <c r="F38" i="39"/>
  <c r="G38" i="39" s="1"/>
  <c r="F38" i="38"/>
  <c r="G38" i="38" s="1"/>
  <c r="F38" i="43"/>
  <c r="G38" i="43" s="1"/>
  <c r="F38" i="22"/>
  <c r="G38" i="22" s="1"/>
  <c r="F38" i="41"/>
  <c r="G38" i="41" s="1"/>
  <c r="P38" i="33"/>
  <c r="F38" i="37"/>
  <c r="P38" i="17"/>
  <c r="P38" i="23"/>
  <c r="P38" i="13"/>
  <c r="P38" i="16"/>
  <c r="F38" i="17"/>
  <c r="G38" i="17" s="1"/>
  <c r="P38" i="30"/>
  <c r="P38" i="34"/>
  <c r="F38" i="44"/>
  <c r="G38" i="44" s="1"/>
  <c r="P38" i="44"/>
  <c r="F38" i="15"/>
  <c r="G38" i="15" s="1"/>
  <c r="F38" i="32"/>
  <c r="F38" i="50"/>
  <c r="G38" i="50" s="1"/>
  <c r="P38" i="28"/>
  <c r="F38" i="29"/>
  <c r="G38" i="29" s="1"/>
  <c r="P38" i="43"/>
  <c r="F38" i="48"/>
  <c r="F38" i="40"/>
  <c r="G38" i="40" s="1"/>
  <c r="F38" i="30"/>
  <c r="G38" i="30" s="1"/>
  <c r="P38" i="49"/>
  <c r="P38" i="50"/>
  <c r="F38" i="33"/>
  <c r="G38" i="33" s="1"/>
  <c r="F38" i="13"/>
  <c r="G38" i="13" s="1"/>
  <c r="F38" i="51"/>
  <c r="G38" i="51" s="1"/>
  <c r="P38" i="52"/>
  <c r="P38" i="8"/>
  <c r="F38" i="31"/>
  <c r="G38" i="31" s="1"/>
  <c r="P38" i="42"/>
  <c r="P38" i="41"/>
  <c r="F38" i="12"/>
  <c r="G38" i="12" s="1"/>
  <c r="P38" i="24"/>
  <c r="P38" i="35"/>
  <c r="P38" i="18"/>
  <c r="P38" i="20"/>
  <c r="F38" i="26"/>
  <c r="G38" i="26" s="1"/>
  <c r="F38" i="34"/>
  <c r="G38" i="34" s="1"/>
  <c r="P38" i="25"/>
  <c r="F38" i="27"/>
  <c r="G38" i="27" s="1"/>
  <c r="F38" i="21"/>
  <c r="G38" i="21" s="1"/>
  <c r="P38" i="29"/>
  <c r="P38" i="32"/>
  <c r="F38" i="23"/>
  <c r="G38" i="23" s="1"/>
  <c r="F38" i="25"/>
  <c r="G38" i="25" s="1"/>
  <c r="P38" i="36"/>
  <c r="P38" i="15"/>
  <c r="F38" i="18"/>
  <c r="G38" i="18" s="1"/>
  <c r="P38" i="27"/>
  <c r="F38" i="19"/>
  <c r="G38" i="19" s="1"/>
  <c r="P38" i="40"/>
  <c r="P38" i="51"/>
  <c r="F39" i="13"/>
  <c r="G39" i="13" s="1"/>
  <c r="F39" i="22"/>
  <c r="G39" i="22" s="1"/>
  <c r="F39" i="43"/>
  <c r="G39" i="43" s="1"/>
  <c r="P39" i="42"/>
  <c r="P39" i="17"/>
  <c r="P39" i="13"/>
  <c r="F39" i="33"/>
  <c r="G39" i="33" s="1"/>
  <c r="F39" i="41"/>
  <c r="G39" i="41" s="1"/>
  <c r="F39" i="35"/>
  <c r="G39" i="35" s="1"/>
  <c r="P39" i="37"/>
  <c r="P39" i="38"/>
  <c r="F39" i="21"/>
  <c r="G39" i="21" s="1"/>
  <c r="P39" i="40"/>
  <c r="F39" i="14"/>
  <c r="G39" i="14" s="1"/>
  <c r="P39" i="39"/>
  <c r="F39" i="32"/>
  <c r="G39" i="32" s="1"/>
  <c r="P39" i="19"/>
  <c r="F39" i="26"/>
  <c r="G39" i="26" s="1"/>
  <c r="F39" i="52"/>
  <c r="G39" i="52" s="1"/>
  <c r="P39" i="36"/>
  <c r="F39" i="16"/>
  <c r="G39" i="16" s="1"/>
  <c r="F39" i="15"/>
  <c r="G39" i="15" s="1"/>
  <c r="F39" i="49"/>
  <c r="N36" i="17"/>
  <c r="N36" i="20"/>
  <c r="N36" i="14"/>
  <c r="N36" i="22"/>
  <c r="N36" i="25"/>
  <c r="N36" i="29"/>
  <c r="N36" i="32"/>
  <c r="N36" i="33"/>
  <c r="N36" i="28"/>
  <c r="N36" i="37"/>
  <c r="N36" i="40"/>
  <c r="N36" i="12"/>
  <c r="N36" i="21"/>
  <c r="N36" i="36"/>
  <c r="N36" i="23"/>
  <c r="N36" i="41"/>
  <c r="N36" i="49"/>
  <c r="N36" i="8"/>
  <c r="N36" i="18"/>
  <c r="N36" i="16"/>
  <c r="N36" i="15"/>
  <c r="N36" i="24"/>
  <c r="N36" i="27"/>
  <c r="N36" i="31"/>
  <c r="N36" i="35"/>
  <c r="N36" i="26"/>
  <c r="N36" i="44"/>
  <c r="N36" i="34"/>
  <c r="N36" i="38"/>
  <c r="N36" i="43"/>
  <c r="N36" i="19"/>
  <c r="N36" i="30"/>
  <c r="N36" i="13"/>
  <c r="N36" i="39"/>
  <c r="N36" i="42"/>
  <c r="N36" i="51"/>
  <c r="O40" i="4"/>
  <c r="P40" i="4" s="1"/>
  <c r="C40" i="4" s="1"/>
  <c r="O21" i="4"/>
  <c r="P21" i="4" s="1"/>
  <c r="C21" i="4" s="1"/>
  <c r="AN42" i="4"/>
  <c r="H42" i="4" s="1"/>
  <c r="N39" i="49" s="1"/>
  <c r="AN36" i="4"/>
  <c r="H36" i="4" s="1"/>
  <c r="AN28" i="4"/>
  <c r="H28" i="4" s="1"/>
  <c r="AN20" i="4"/>
  <c r="H20" i="4" s="1"/>
  <c r="AN12" i="4"/>
  <c r="H12" i="4" s="1"/>
  <c r="N9" i="25" s="1"/>
  <c r="J28" i="41"/>
  <c r="J28" i="27"/>
  <c r="J28" i="36"/>
  <c r="J12" i="12"/>
  <c r="J12" i="40"/>
  <c r="J12" i="31"/>
  <c r="J12" i="30"/>
  <c r="J12" i="49"/>
  <c r="J12" i="52"/>
  <c r="J12" i="34"/>
  <c r="J12" i="51"/>
  <c r="J12" i="26"/>
  <c r="J12" i="23"/>
  <c r="J12" i="19"/>
  <c r="J12" i="14"/>
  <c r="J12" i="15"/>
  <c r="J12" i="39"/>
  <c r="J12" i="22"/>
  <c r="J12" i="25"/>
  <c r="J12" i="28"/>
  <c r="J12" i="32"/>
  <c r="J12" i="8"/>
  <c r="J12" i="20"/>
  <c r="J12" i="18"/>
  <c r="J12" i="44"/>
  <c r="J12" i="37"/>
  <c r="J12" i="38"/>
  <c r="J12" i="36"/>
  <c r="J12" i="35"/>
  <c r="J12" i="13"/>
  <c r="J12" i="33"/>
  <c r="J12" i="27"/>
  <c r="J12" i="42"/>
  <c r="J12" i="29"/>
  <c r="J12" i="21"/>
  <c r="J12" i="43"/>
  <c r="J12" i="17"/>
  <c r="J12" i="50"/>
  <c r="J12" i="41"/>
  <c r="J12" i="24"/>
  <c r="J12" i="16"/>
  <c r="J12" i="48"/>
  <c r="AH44" i="4"/>
  <c r="F44" i="4" s="1"/>
  <c r="AH33" i="4"/>
  <c r="F33" i="4" s="1"/>
  <c r="J36" i="22"/>
  <c r="J36" i="24"/>
  <c r="J36" i="29"/>
  <c r="J36" i="30"/>
  <c r="J36" i="33"/>
  <c r="J36" i="12"/>
  <c r="J36" i="40"/>
  <c r="J36" i="51"/>
  <c r="J36" i="36"/>
  <c r="J36" i="43"/>
  <c r="J36" i="21"/>
  <c r="J36" i="31"/>
  <c r="J36" i="35"/>
  <c r="J36" i="49"/>
  <c r="J36" i="18"/>
  <c r="J36" i="28"/>
  <c r="J36" i="19"/>
  <c r="J36" i="37"/>
  <c r="J36" i="39"/>
  <c r="J36" i="25"/>
  <c r="J36" i="52"/>
  <c r="J36" i="15"/>
  <c r="J36" i="16"/>
  <c r="J36" i="23"/>
  <c r="J36" i="44"/>
  <c r="J36" i="50"/>
  <c r="J36" i="34"/>
  <c r="J36" i="38"/>
  <c r="J36" i="8"/>
  <c r="J36" i="42"/>
  <c r="J36" i="14"/>
  <c r="J36" i="27"/>
  <c r="J36" i="20"/>
  <c r="J36" i="26"/>
  <c r="J36" i="48"/>
  <c r="J36" i="17"/>
  <c r="J36" i="13"/>
  <c r="J36" i="41"/>
  <c r="J36" i="32"/>
  <c r="T35" i="14"/>
  <c r="T35" i="22"/>
  <c r="T35" i="23"/>
  <c r="T35" i="41"/>
  <c r="T35" i="37"/>
  <c r="T35" i="49"/>
  <c r="T35" i="12"/>
  <c r="T35" i="30"/>
  <c r="T35" i="50"/>
  <c r="T35" i="26"/>
  <c r="T35" i="48"/>
  <c r="T35" i="31"/>
  <c r="T35" i="16"/>
  <c r="T35" i="51"/>
  <c r="T35" i="52"/>
  <c r="T35" i="35"/>
  <c r="T35" i="21"/>
  <c r="T35" i="44"/>
  <c r="T35" i="20"/>
  <c r="T35" i="36"/>
  <c r="T35" i="38"/>
  <c r="T35" i="42"/>
  <c r="T35" i="33"/>
  <c r="T35" i="34"/>
  <c r="T35" i="15"/>
  <c r="T35" i="24"/>
  <c r="T35" i="18"/>
  <c r="T35" i="28"/>
  <c r="T35" i="13"/>
  <c r="T35" i="8"/>
  <c r="T35" i="19"/>
  <c r="T35" i="32"/>
  <c r="T35" i="25"/>
  <c r="T35" i="17"/>
  <c r="T35" i="29"/>
  <c r="T35" i="40"/>
  <c r="T35" i="27"/>
  <c r="T35" i="43"/>
  <c r="T35" i="39"/>
  <c r="J18" i="31"/>
  <c r="J18" i="34"/>
  <c r="J18" i="39"/>
  <c r="J18" i="29"/>
  <c r="J18" i="48"/>
  <c r="J18" i="17"/>
  <c r="J18" i="12"/>
  <c r="J18" i="22"/>
  <c r="J18" i="52"/>
  <c r="J18" i="19"/>
  <c r="J18" i="14"/>
  <c r="J18" i="18"/>
  <c r="J18" i="37"/>
  <c r="J18" i="24"/>
  <c r="J18" i="16"/>
  <c r="J18" i="40"/>
  <c r="J18" i="13"/>
  <c r="J18" i="51"/>
  <c r="J18" i="50"/>
  <c r="J18" i="23"/>
  <c r="J18" i="26"/>
  <c r="J18" i="33"/>
  <c r="J18" i="28"/>
  <c r="J18" i="35"/>
  <c r="J18" i="27"/>
  <c r="J18" i="38"/>
  <c r="J18" i="36"/>
  <c r="J18" i="25"/>
  <c r="J18" i="20"/>
  <c r="J18" i="15"/>
  <c r="J18" i="49"/>
  <c r="J18" i="30"/>
  <c r="J18" i="42"/>
  <c r="J18" i="21"/>
  <c r="J18" i="44"/>
  <c r="J18" i="43"/>
  <c r="J18" i="32"/>
  <c r="J18" i="8"/>
  <c r="J18" i="41"/>
  <c r="T26" i="44"/>
  <c r="T26" i="48"/>
  <c r="T26" i="41"/>
  <c r="T26" i="17"/>
  <c r="T26" i="52"/>
  <c r="T26" i="19"/>
  <c r="T26" i="22"/>
  <c r="T26" i="38"/>
  <c r="T26" i="18"/>
  <c r="T26" i="37"/>
  <c r="T26" i="30"/>
  <c r="T26" i="14"/>
  <c r="T26" i="50"/>
  <c r="T26" i="24"/>
  <c r="T26" i="42"/>
  <c r="T26" i="33"/>
  <c r="T26" i="36"/>
  <c r="T26" i="39"/>
  <c r="T26" i="43"/>
  <c r="T26" i="34"/>
  <c r="T26" i="29"/>
  <c r="T26" i="31"/>
  <c r="T26" i="15"/>
  <c r="T26" i="13"/>
  <c r="T33" i="51"/>
  <c r="T33" i="50"/>
  <c r="T33" i="8"/>
  <c r="T33" i="30"/>
  <c r="T33" i="37"/>
  <c r="T33" i="41"/>
  <c r="T33" i="34"/>
  <c r="T33" i="17"/>
  <c r="T33" i="20"/>
  <c r="T33" i="35"/>
  <c r="T10" i="40"/>
  <c r="T10" i="39"/>
  <c r="T10" i="28"/>
  <c r="T10" i="20"/>
  <c r="T10" i="21"/>
  <c r="T10" i="42"/>
  <c r="T10" i="8"/>
  <c r="T10" i="24"/>
  <c r="T13" i="22"/>
  <c r="T13" i="31"/>
  <c r="T13" i="25"/>
  <c r="T13" i="8"/>
  <c r="T13" i="32"/>
  <c r="T13" i="30"/>
  <c r="T13" i="15"/>
  <c r="T13" i="27"/>
  <c r="T13" i="34"/>
  <c r="T13" i="21"/>
  <c r="T13" i="51"/>
  <c r="T13" i="24"/>
  <c r="T13" i="52"/>
  <c r="T13" i="44"/>
  <c r="T13" i="36"/>
  <c r="T13" i="17"/>
  <c r="T13" i="14"/>
  <c r="T13" i="38"/>
  <c r="T13" i="49"/>
  <c r="T13" i="35"/>
  <c r="T13" i="18"/>
  <c r="T13" i="39"/>
  <c r="T13" i="48"/>
  <c r="T13" i="20"/>
  <c r="T13" i="26"/>
  <c r="T13" i="28"/>
  <c r="T13" i="37"/>
  <c r="T13" i="19"/>
  <c r="T13" i="16"/>
  <c r="T13" i="13"/>
  <c r="T13" i="33"/>
  <c r="T13" i="29"/>
  <c r="T13" i="42"/>
  <c r="T13" i="50"/>
  <c r="T13" i="23"/>
  <c r="T13" i="43"/>
  <c r="T13" i="12"/>
  <c r="T13" i="40"/>
  <c r="T13" i="41"/>
  <c r="J40" i="20"/>
  <c r="J40" i="31"/>
  <c r="J40" i="40"/>
  <c r="J40" i="38"/>
  <c r="J40" i="29"/>
  <c r="J40" i="18"/>
  <c r="J40" i="16"/>
  <c r="J40" i="36"/>
  <c r="J40" i="52"/>
  <c r="J40" i="34"/>
  <c r="J40" i="41"/>
  <c r="J40" i="12"/>
  <c r="J40" i="13"/>
  <c r="J40" i="30"/>
  <c r="J40" i="37"/>
  <c r="J40" i="22"/>
  <c r="J40" i="39"/>
  <c r="J40" i="8"/>
  <c r="J40" i="50"/>
  <c r="J40" i="49"/>
  <c r="J40" i="19"/>
  <c r="J40" i="15"/>
  <c r="J40" i="14"/>
  <c r="J40" i="48"/>
  <c r="J40" i="17"/>
  <c r="J40" i="33"/>
  <c r="J40" i="24"/>
  <c r="J40" i="43"/>
  <c r="J40" i="32"/>
  <c r="J40" i="25"/>
  <c r="J40" i="27"/>
  <c r="J40" i="28"/>
  <c r="J40" i="44"/>
  <c r="J40" i="23"/>
  <c r="J40" i="26"/>
  <c r="J40" i="21"/>
  <c r="J40" i="42"/>
  <c r="J40" i="51"/>
  <c r="J40" i="35"/>
  <c r="J32" i="35"/>
  <c r="J32" i="48"/>
  <c r="J32" i="30"/>
  <c r="J32" i="15"/>
  <c r="J32" i="8"/>
  <c r="J32" i="25"/>
  <c r="J32" i="21"/>
  <c r="J32" i="38"/>
  <c r="J32" i="52"/>
  <c r="J32" i="51"/>
  <c r="J32" i="36"/>
  <c r="J32" i="27"/>
  <c r="J32" i="49"/>
  <c r="J32" i="23"/>
  <c r="J32" i="13"/>
  <c r="J32" i="14"/>
  <c r="J32" i="50"/>
  <c r="J32" i="24"/>
  <c r="J32" i="29"/>
  <c r="J32" i="41"/>
  <c r="J32" i="43"/>
  <c r="J32" i="33"/>
  <c r="J32" i="18"/>
  <c r="J32" i="37"/>
  <c r="J32" i="17"/>
  <c r="J32" i="28"/>
  <c r="J32" i="44"/>
  <c r="J32" i="22"/>
  <c r="J32" i="42"/>
  <c r="J32" i="34"/>
  <c r="J32" i="32"/>
  <c r="J32" i="19"/>
  <c r="J32" i="31"/>
  <c r="J32" i="20"/>
  <c r="J32" i="26"/>
  <c r="J32" i="12"/>
  <c r="J32" i="40"/>
  <c r="J32" i="16"/>
  <c r="J32" i="39"/>
  <c r="J34" i="40"/>
  <c r="J34" i="21"/>
  <c r="J34" i="31"/>
  <c r="J34" i="39"/>
  <c r="J34" i="18"/>
  <c r="J34" i="15"/>
  <c r="J34" i="13"/>
  <c r="J34" i="14"/>
  <c r="J34" i="48"/>
  <c r="J34" i="12"/>
  <c r="J34" i="36"/>
  <c r="J34" i="41"/>
  <c r="J34" i="35"/>
  <c r="J34" i="30"/>
  <c r="J34" i="32"/>
  <c r="J34" i="16"/>
  <c r="J34" i="26"/>
  <c r="J34" i="28"/>
  <c r="J34" i="42"/>
  <c r="J34" i="37"/>
  <c r="J34" i="19"/>
  <c r="J34" i="51"/>
  <c r="J34" i="33"/>
  <c r="J34" i="20"/>
  <c r="J34" i="43"/>
  <c r="J34" i="25"/>
  <c r="J34" i="52"/>
  <c r="J34" i="24"/>
  <c r="J34" i="22"/>
  <c r="J34" i="44"/>
  <c r="J34" i="17"/>
  <c r="J34" i="8"/>
  <c r="J34" i="29"/>
  <c r="J34" i="49"/>
  <c r="J34" i="27"/>
  <c r="J34" i="34"/>
  <c r="J34" i="38"/>
  <c r="J34" i="23"/>
  <c r="J34" i="50"/>
  <c r="J22" i="32"/>
  <c r="J22" i="33"/>
  <c r="J22" i="37"/>
  <c r="J22" i="16"/>
  <c r="J22" i="13"/>
  <c r="J22" i="14"/>
  <c r="J22" i="20"/>
  <c r="J22" i="49"/>
  <c r="J22" i="52"/>
  <c r="J22" i="17"/>
  <c r="J22" i="39"/>
  <c r="J22" i="36"/>
  <c r="J22" i="38"/>
  <c r="J22" i="34"/>
  <c r="J22" i="19"/>
  <c r="J22" i="23"/>
  <c r="J22" i="44"/>
  <c r="J22" i="48"/>
  <c r="J22" i="27"/>
  <c r="J22" i="40"/>
  <c r="J22" i="15"/>
  <c r="J22" i="18"/>
  <c r="J22" i="30"/>
  <c r="J22" i="25"/>
  <c r="J22" i="51"/>
  <c r="J22" i="31"/>
  <c r="J22" i="8"/>
  <c r="J22" i="21"/>
  <c r="J22" i="29"/>
  <c r="J22" i="24"/>
  <c r="J22" i="50"/>
  <c r="J22" i="22"/>
  <c r="J22" i="41"/>
  <c r="J22" i="26"/>
  <c r="J22" i="28"/>
  <c r="J22" i="35"/>
  <c r="J22" i="42"/>
  <c r="J22" i="43"/>
  <c r="J22" i="12"/>
  <c r="J25" i="42"/>
  <c r="J25" i="31"/>
  <c r="J25" i="17"/>
  <c r="J25" i="25"/>
  <c r="J25" i="49"/>
  <c r="J25" i="34"/>
  <c r="J25" i="20"/>
  <c r="J25" i="50"/>
  <c r="J25" i="44"/>
  <c r="J25" i="22"/>
  <c r="J25" i="23"/>
  <c r="J25" i="36"/>
  <c r="J25" i="33"/>
  <c r="J25" i="18"/>
  <c r="J25" i="37"/>
  <c r="J25" i="27"/>
  <c r="J25" i="39"/>
  <c r="J25" i="40"/>
  <c r="J25" i="29"/>
  <c r="J25" i="38"/>
  <c r="J25" i="24"/>
  <c r="J25" i="16"/>
  <c r="J25" i="43"/>
  <c r="J25" i="15"/>
  <c r="J25" i="52"/>
  <c r="J25" i="8"/>
  <c r="J25" i="48"/>
  <c r="J25" i="19"/>
  <c r="J25" i="32"/>
  <c r="J25" i="26"/>
  <c r="J25" i="41"/>
  <c r="J25" i="21"/>
  <c r="J25" i="35"/>
  <c r="J25" i="14"/>
  <c r="J25" i="51"/>
  <c r="J25" i="12"/>
  <c r="J25" i="13"/>
  <c r="J25" i="30"/>
  <c r="J25" i="28"/>
  <c r="AH18" i="4"/>
  <c r="F18" i="4" s="1"/>
  <c r="J11" i="12"/>
  <c r="J11" i="23"/>
  <c r="J11" i="17"/>
  <c r="J11" i="52"/>
  <c r="J11" i="25"/>
  <c r="J6" i="39"/>
  <c r="J6" i="52"/>
  <c r="J6" i="24"/>
  <c r="J6" i="19"/>
  <c r="J33" i="41"/>
  <c r="J33" i="36"/>
  <c r="J33" i="27"/>
  <c r="J33" i="18"/>
  <c r="J33" i="24"/>
  <c r="J33" i="14"/>
  <c r="J33" i="43"/>
  <c r="J33" i="34"/>
  <c r="J33" i="50"/>
  <c r="J33" i="38"/>
  <c r="J33" i="52"/>
  <c r="J33" i="17"/>
  <c r="J33" i="12"/>
  <c r="J33" i="51"/>
  <c r="J33" i="28"/>
  <c r="J33" i="39"/>
  <c r="J33" i="16"/>
  <c r="J33" i="33"/>
  <c r="J33" i="42"/>
  <c r="J17" i="18"/>
  <c r="J17" i="16"/>
  <c r="J17" i="48"/>
  <c r="F19" i="42"/>
  <c r="G19" i="42" s="1"/>
  <c r="P19" i="32"/>
  <c r="AH30" i="4"/>
  <c r="F30" i="4" s="1"/>
  <c r="T27" i="35" s="1"/>
  <c r="N41" i="30"/>
  <c r="N41" i="34"/>
  <c r="N41" i="32"/>
  <c r="N41" i="16"/>
  <c r="N41" i="23"/>
  <c r="N41" i="48"/>
  <c r="N41" i="49"/>
  <c r="N41" i="22"/>
  <c r="N41" i="29"/>
  <c r="N41" i="12"/>
  <c r="F19" i="50"/>
  <c r="G19" i="50" s="1"/>
  <c r="P19" i="13"/>
  <c r="P19" i="24"/>
  <c r="P19" i="40"/>
  <c r="F19" i="13"/>
  <c r="G19" i="13" s="1"/>
  <c r="P19" i="16"/>
  <c r="F19" i="34"/>
  <c r="G19" i="34" s="1"/>
  <c r="P19" i="50"/>
  <c r="F19" i="48"/>
  <c r="G19" i="48" s="1"/>
  <c r="P19" i="28"/>
  <c r="P19" i="43"/>
  <c r="F19" i="20"/>
  <c r="F19" i="38"/>
  <c r="G19" i="38" s="1"/>
  <c r="G10" i="40"/>
  <c r="G28" i="15"/>
  <c r="G27" i="30"/>
  <c r="G27" i="20"/>
  <c r="G11" i="33"/>
  <c r="N32" i="24"/>
  <c r="N32" i="39"/>
  <c r="N32" i="49"/>
  <c r="N32" i="32"/>
  <c r="N32" i="42"/>
  <c r="P11" i="8"/>
  <c r="F11" i="21"/>
  <c r="G11" i="21" s="1"/>
  <c r="F11" i="23"/>
  <c r="G11" i="23" s="1"/>
  <c r="F11" i="27"/>
  <c r="G11" i="27" s="1"/>
  <c r="F11" i="30"/>
  <c r="G11" i="30" s="1"/>
  <c r="F11" i="35"/>
  <c r="F11" i="39"/>
  <c r="G11" i="39" s="1"/>
  <c r="F11" i="44"/>
  <c r="G11" i="44" s="1"/>
  <c r="P11" i="17"/>
  <c r="P11" i="26"/>
  <c r="F11" i="32"/>
  <c r="G11" i="32" s="1"/>
  <c r="P11" i="35"/>
  <c r="P11" i="42"/>
  <c r="P11" i="14"/>
  <c r="P11" i="21"/>
  <c r="F11" i="20"/>
  <c r="G11" i="20" s="1"/>
  <c r="F11" i="29"/>
  <c r="G11" i="29" s="1"/>
  <c r="P11" i="32"/>
  <c r="F11" i="38"/>
  <c r="G11" i="38" s="1"/>
  <c r="F11" i="15"/>
  <c r="G11" i="15" s="1"/>
  <c r="P11" i="19"/>
  <c r="P11" i="25"/>
  <c r="P11" i="29"/>
  <c r="P11" i="33"/>
  <c r="P11" i="37"/>
  <c r="P11" i="41"/>
  <c r="F11" i="8"/>
  <c r="G11" i="8" s="1"/>
  <c r="F11" i="16"/>
  <c r="F11" i="25"/>
  <c r="G11" i="25" s="1"/>
  <c r="P11" i="28"/>
  <c r="F11" i="34"/>
  <c r="G11" i="34" s="1"/>
  <c r="F11" i="41"/>
  <c r="G11" i="41" s="1"/>
  <c r="P11" i="43"/>
  <c r="P11" i="16"/>
  <c r="F11" i="18"/>
  <c r="G11" i="18" s="1"/>
  <c r="P11" i="23"/>
  <c r="P11" i="31"/>
  <c r="F11" i="36"/>
  <c r="G11" i="36" s="1"/>
  <c r="P11" i="39"/>
  <c r="N20" i="49"/>
  <c r="N20" i="48"/>
  <c r="N20" i="51"/>
  <c r="AN40" i="4"/>
  <c r="H40" i="4" s="1"/>
  <c r="AN34" i="4"/>
  <c r="H34" i="4" s="1"/>
  <c r="AN32" i="4"/>
  <c r="H32" i="4" s="1"/>
  <c r="AN26" i="4"/>
  <c r="H26" i="4" s="1"/>
  <c r="AN24" i="4"/>
  <c r="H24" i="4" s="1"/>
  <c r="AN22" i="4"/>
  <c r="H22" i="4" s="1"/>
  <c r="AN18" i="4"/>
  <c r="H18" i="4" s="1"/>
  <c r="AN16" i="4"/>
  <c r="H16" i="4" s="1"/>
  <c r="AN14" i="4"/>
  <c r="H14" i="4" s="1"/>
  <c r="O29" i="4"/>
  <c r="P29" i="4" s="1"/>
  <c r="C29" i="4" s="1"/>
  <c r="P26" i="39" s="1"/>
  <c r="O24" i="4"/>
  <c r="P24" i="4" s="1"/>
  <c r="C24" i="4" s="1"/>
  <c r="O12" i="4"/>
  <c r="P12" i="4" s="1"/>
  <c r="C12" i="4" s="1"/>
  <c r="AN8" i="4"/>
  <c r="H8" i="4" s="1"/>
  <c r="AN30" i="4"/>
  <c r="H30" i="4" s="1"/>
  <c r="AH28" i="4"/>
  <c r="F28" i="4" s="1"/>
  <c r="T25" i="15" s="1"/>
  <c r="E16" i="36"/>
  <c r="E40" i="36"/>
  <c r="G40" i="36" s="1"/>
  <c r="E37" i="36"/>
  <c r="E38" i="37"/>
  <c r="E5" i="38"/>
  <c r="E23" i="38"/>
  <c r="G23" i="38" s="1"/>
  <c r="E29" i="38"/>
  <c r="G29" i="38" s="1"/>
  <c r="E29" i="44"/>
  <c r="G29" i="44" s="1"/>
  <c r="E39" i="44"/>
  <c r="G39" i="44" s="1"/>
  <c r="E10" i="44"/>
  <c r="G10" i="44" s="1"/>
  <c r="E13" i="43"/>
  <c r="G13" i="43" s="1"/>
  <c r="E25" i="43"/>
  <c r="E32" i="43"/>
  <c r="E22" i="43"/>
  <c r="E36" i="43"/>
  <c r="G36" i="43" s="1"/>
  <c r="E8" i="43"/>
  <c r="E36" i="38"/>
  <c r="G36" i="38" s="1"/>
  <c r="E29" i="43"/>
  <c r="G29" i="43" s="1"/>
  <c r="E18" i="43"/>
  <c r="E6" i="43"/>
  <c r="E30" i="44"/>
  <c r="E27" i="44"/>
  <c r="G27" i="44" s="1"/>
  <c r="E9" i="44"/>
  <c r="E42" i="44"/>
  <c r="E33" i="34"/>
  <c r="G33" i="34" s="1"/>
  <c r="E21" i="34"/>
  <c r="E7" i="34"/>
  <c r="E41" i="34"/>
  <c r="E40" i="33"/>
  <c r="G40" i="33" s="1"/>
  <c r="E28" i="33"/>
  <c r="E5" i="33"/>
  <c r="G5" i="33" s="1"/>
  <c r="E26" i="32"/>
  <c r="E22" i="32"/>
  <c r="E6" i="32"/>
  <c r="E8" i="28"/>
  <c r="E24" i="26"/>
  <c r="E20" i="26"/>
  <c r="E8" i="26"/>
  <c r="E5" i="26"/>
  <c r="E35" i="21"/>
  <c r="E44" i="21" s="1"/>
  <c r="E11" i="16"/>
  <c r="G11" i="16" s="1"/>
  <c r="E29" i="15"/>
  <c r="G29" i="15" s="1"/>
  <c r="E21" i="15"/>
  <c r="E9" i="15"/>
  <c r="E7" i="15"/>
  <c r="E40" i="14"/>
  <c r="G40" i="14" s="1"/>
  <c r="E20" i="14"/>
  <c r="E36" i="12"/>
  <c r="E44" i="12" s="1"/>
  <c r="G22" i="41"/>
  <c r="T21" i="44"/>
  <c r="T21" i="23"/>
  <c r="T21" i="39"/>
  <c r="T21" i="43"/>
  <c r="T21" i="35"/>
  <c r="T21" i="34"/>
  <c r="T21" i="42"/>
  <c r="T21" i="48"/>
  <c r="T21" i="15"/>
  <c r="T21" i="22"/>
  <c r="T21" i="29"/>
  <c r="T21" i="25"/>
  <c r="T21" i="50"/>
  <c r="T21" i="28"/>
  <c r="T21" i="30"/>
  <c r="T21" i="26"/>
  <c r="T21" i="38"/>
  <c r="T21" i="20"/>
  <c r="T21" i="49"/>
  <c r="T27" i="50"/>
  <c r="F7" i="15"/>
  <c r="P7" i="20"/>
  <c r="F7" i="34"/>
  <c r="G7" i="34" s="1"/>
  <c r="F7" i="14"/>
  <c r="G7" i="14" s="1"/>
  <c r="F7" i="37"/>
  <c r="G7" i="37" s="1"/>
  <c r="P7" i="40"/>
  <c r="P7" i="37"/>
  <c r="F7" i="18"/>
  <c r="G7" i="18" s="1"/>
  <c r="F7" i="28"/>
  <c r="G7" i="28" s="1"/>
  <c r="P7" i="41"/>
  <c r="F7" i="32"/>
  <c r="G7" i="32" s="1"/>
  <c r="P7" i="29"/>
  <c r="F7" i="24"/>
  <c r="G7" i="24" s="1"/>
  <c r="F7" i="16"/>
  <c r="F7" i="35"/>
  <c r="G7" i="35" s="1"/>
  <c r="P7" i="33"/>
  <c r="P7" i="43"/>
  <c r="F7" i="33"/>
  <c r="G7" i="33" s="1"/>
  <c r="F7" i="41"/>
  <c r="G7" i="41" s="1"/>
  <c r="F7" i="27"/>
  <c r="P7" i="39"/>
  <c r="P7" i="18"/>
  <c r="F7" i="23"/>
  <c r="F7" i="36"/>
  <c r="G7" i="36" s="1"/>
  <c r="F7" i="26"/>
  <c r="G7" i="26" s="1"/>
  <c r="P7" i="48"/>
  <c r="F7" i="48"/>
  <c r="G7" i="48" s="1"/>
  <c r="P7" i="49"/>
  <c r="F7" i="31"/>
  <c r="G7" i="31" s="1"/>
  <c r="F7" i="21"/>
  <c r="G7" i="21" s="1"/>
  <c r="F7" i="22"/>
  <c r="G7" i="22" s="1"/>
  <c r="P7" i="35"/>
  <c r="P7" i="31"/>
  <c r="F7" i="50"/>
  <c r="G7" i="50" s="1"/>
  <c r="F7" i="51"/>
  <c r="G7" i="51" s="1"/>
  <c r="P7" i="12"/>
  <c r="F7" i="52"/>
  <c r="G7" i="52" s="1"/>
  <c r="F7" i="49"/>
  <c r="P7" i="51"/>
  <c r="P7" i="50"/>
  <c r="P7" i="17"/>
  <c r="F7" i="20"/>
  <c r="G7" i="20" s="1"/>
  <c r="P7" i="21"/>
  <c r="F7" i="39"/>
  <c r="G7" i="39" s="1"/>
  <c r="P7" i="25"/>
  <c r="P7" i="24"/>
  <c r="F7" i="43"/>
  <c r="G7" i="43" s="1"/>
  <c r="P7" i="14"/>
  <c r="F7" i="38"/>
  <c r="G7" i="38" s="1"/>
  <c r="P7" i="22"/>
  <c r="P7" i="34"/>
  <c r="P7" i="30"/>
  <c r="F7" i="8"/>
  <c r="G7" i="8" s="1"/>
  <c r="F7" i="44"/>
  <c r="G7" i="44" s="1"/>
  <c r="F7" i="19"/>
  <c r="G7" i="19" s="1"/>
  <c r="F7" i="42"/>
  <c r="G7" i="42" s="1"/>
  <c r="P7" i="19"/>
  <c r="F7" i="17"/>
  <c r="G7" i="17" s="1"/>
  <c r="P7" i="44"/>
  <c r="F7" i="25"/>
  <c r="G7" i="25" s="1"/>
  <c r="P7" i="42"/>
  <c r="F7" i="30"/>
  <c r="G7" i="30" s="1"/>
  <c r="F7" i="12"/>
  <c r="G7" i="12" s="1"/>
  <c r="P7" i="38"/>
  <c r="P7" i="52"/>
  <c r="F7" i="13"/>
  <c r="G7" i="13" s="1"/>
  <c r="P7" i="8"/>
  <c r="F7" i="29"/>
  <c r="G7" i="29" s="1"/>
  <c r="P7" i="26"/>
  <c r="P7" i="28"/>
  <c r="P7" i="36"/>
  <c r="P7" i="32"/>
  <c r="P7" i="13"/>
  <c r="F7" i="40"/>
  <c r="G7" i="40" s="1"/>
  <c r="P7" i="23"/>
  <c r="P7" i="15"/>
  <c r="P7" i="27"/>
  <c r="P7" i="16"/>
  <c r="T9" i="27"/>
  <c r="T9" i="18"/>
  <c r="T9" i="17"/>
  <c r="T9" i="14"/>
  <c r="T7" i="48"/>
  <c r="T7" i="27"/>
  <c r="T7" i="12"/>
  <c r="T7" i="50"/>
  <c r="T19" i="28"/>
  <c r="T19" i="24"/>
  <c r="T19" i="27"/>
  <c r="T19" i="32"/>
  <c r="T19" i="20"/>
  <c r="T19" i="22"/>
  <c r="T19" i="39"/>
  <c r="T19" i="36"/>
  <c r="T19" i="13"/>
  <c r="T19" i="30"/>
  <c r="T19" i="51"/>
  <c r="T19" i="18"/>
  <c r="T19" i="48"/>
  <c r="T19" i="19"/>
  <c r="T19" i="21"/>
  <c r="T19" i="15"/>
  <c r="T19" i="12"/>
  <c r="T19" i="14"/>
  <c r="T19" i="33"/>
  <c r="T19" i="17"/>
  <c r="T19" i="49"/>
  <c r="T19" i="8"/>
  <c r="T19" i="41"/>
  <c r="T19" i="34"/>
  <c r="T19" i="40"/>
  <c r="T19" i="26"/>
  <c r="T19" i="52"/>
  <c r="T19" i="50"/>
  <c r="T19" i="31"/>
  <c r="T19" i="35"/>
  <c r="T19" i="38"/>
  <c r="T19" i="44"/>
  <c r="T19" i="25"/>
  <c r="T19" i="16"/>
  <c r="T19" i="42"/>
  <c r="T19" i="43"/>
  <c r="T19" i="23"/>
  <c r="T19" i="29"/>
  <c r="T19" i="37"/>
  <c r="T25" i="44"/>
  <c r="T25" i="35"/>
  <c r="J9" i="25"/>
  <c r="J9" i="32"/>
  <c r="J9" i="38"/>
  <c r="J9" i="12"/>
  <c r="J9" i="20"/>
  <c r="J9" i="37"/>
  <c r="J9" i="24"/>
  <c r="J9" i="14"/>
  <c r="J9" i="16"/>
  <c r="J9" i="42"/>
  <c r="J9" i="51"/>
  <c r="J9" i="19"/>
  <c r="J9" i="44"/>
  <c r="J9" i="27"/>
  <c r="J9" i="23"/>
  <c r="J9" i="52"/>
  <c r="J9" i="36"/>
  <c r="J9" i="34"/>
  <c r="J9" i="21"/>
  <c r="J9" i="15"/>
  <c r="J17" i="28"/>
  <c r="J17" i="13"/>
  <c r="J17" i="37"/>
  <c r="J17" i="33"/>
  <c r="J17" i="22"/>
  <c r="F38" i="49"/>
  <c r="P38" i="31"/>
  <c r="F38" i="16"/>
  <c r="G38" i="16" s="1"/>
  <c r="P38" i="12"/>
  <c r="P38" i="14"/>
  <c r="F38" i="35"/>
  <c r="G38" i="35" s="1"/>
  <c r="P38" i="48"/>
  <c r="P38" i="39"/>
  <c r="P38" i="26"/>
  <c r="P38" i="19"/>
  <c r="P38" i="21"/>
  <c r="F38" i="14"/>
  <c r="G38" i="14" s="1"/>
  <c r="P38" i="37"/>
  <c r="F38" i="52"/>
  <c r="G38" i="52" s="1"/>
  <c r="F38" i="20"/>
  <c r="G38" i="20" s="1"/>
  <c r="F38" i="36"/>
  <c r="G38" i="36" s="1"/>
  <c r="F38" i="24"/>
  <c r="G38" i="24" s="1"/>
  <c r="F38" i="42"/>
  <c r="G38" i="42" s="1"/>
  <c r="P38" i="22"/>
  <c r="F38" i="8"/>
  <c r="G38" i="8" s="1"/>
  <c r="P38" i="38"/>
  <c r="P23" i="12"/>
  <c r="P23" i="24"/>
  <c r="F23" i="30"/>
  <c r="G23" i="30" s="1"/>
  <c r="F23" i="21"/>
  <c r="G23" i="21" s="1"/>
  <c r="F23" i="25"/>
  <c r="G23" i="25" s="1"/>
  <c r="P23" i="43"/>
  <c r="P23" i="38"/>
  <c r="F23" i="40"/>
  <c r="G23" i="40" s="1"/>
  <c r="F23" i="34"/>
  <c r="G23" i="34" s="1"/>
  <c r="P23" i="44"/>
  <c r="P23" i="23"/>
  <c r="F23" i="27"/>
  <c r="P23" i="34"/>
  <c r="P23" i="49"/>
  <c r="P23" i="20"/>
  <c r="F23" i="51"/>
  <c r="G23" i="51" s="1"/>
  <c r="P23" i="27"/>
  <c r="P23" i="22"/>
  <c r="F23" i="42"/>
  <c r="G23" i="42" s="1"/>
  <c r="F23" i="22"/>
  <c r="G23" i="22" s="1"/>
  <c r="F23" i="50"/>
  <c r="G23" i="50" s="1"/>
  <c r="P23" i="19"/>
  <c r="F23" i="33"/>
  <c r="G23" i="33" s="1"/>
  <c r="P23" i="15"/>
  <c r="F23" i="29"/>
  <c r="G23" i="29" s="1"/>
  <c r="P23" i="18"/>
  <c r="F23" i="17"/>
  <c r="G23" i="17" s="1"/>
  <c r="P23" i="50"/>
  <c r="F23" i="13"/>
  <c r="G23" i="13" s="1"/>
  <c r="P23" i="32"/>
  <c r="F23" i="43"/>
  <c r="G23" i="43" s="1"/>
  <c r="F23" i="52"/>
  <c r="G23" i="52" s="1"/>
  <c r="F23" i="8"/>
  <c r="G23" i="8" s="1"/>
  <c r="P23" i="41"/>
  <c r="P23" i="35"/>
  <c r="P23" i="30"/>
  <c r="F23" i="44"/>
  <c r="F23" i="23"/>
  <c r="G23" i="23" s="1"/>
  <c r="F23" i="32"/>
  <c r="G23" i="32" s="1"/>
  <c r="F23" i="41"/>
  <c r="G23" i="41" s="1"/>
  <c r="P23" i="29"/>
  <c r="P23" i="21"/>
  <c r="F23" i="15"/>
  <c r="G23" i="15" s="1"/>
  <c r="F23" i="48"/>
  <c r="G23" i="48" s="1"/>
  <c r="P23" i="39"/>
  <c r="P23" i="14"/>
  <c r="F23" i="36"/>
  <c r="G23" i="36" s="1"/>
  <c r="F23" i="24"/>
  <c r="G23" i="24" s="1"/>
  <c r="P23" i="52"/>
  <c r="F23" i="18"/>
  <c r="G23" i="18" s="1"/>
  <c r="P23" i="48"/>
  <c r="F35" i="50"/>
  <c r="G35" i="50" s="1"/>
  <c r="P35" i="37"/>
  <c r="F35" i="34"/>
  <c r="P35" i="13"/>
  <c r="P35" i="24"/>
  <c r="P35" i="51"/>
  <c r="F35" i="39"/>
  <c r="G35" i="39" s="1"/>
  <c r="P35" i="48"/>
  <c r="F35" i="35"/>
  <c r="G35" i="35" s="1"/>
  <c r="F35" i="42"/>
  <c r="P35" i="17"/>
  <c r="P35" i="28"/>
  <c r="F35" i="32"/>
  <c r="G35" i="32" s="1"/>
  <c r="P35" i="36"/>
  <c r="F35" i="8"/>
  <c r="G35" i="8" s="1"/>
  <c r="F35" i="17"/>
  <c r="G35" i="17" s="1"/>
  <c r="F35" i="28"/>
  <c r="G35" i="28" s="1"/>
  <c r="F35" i="43"/>
  <c r="G35" i="43" s="1"/>
  <c r="P35" i="50"/>
  <c r="F35" i="31"/>
  <c r="G35" i="31" s="1"/>
  <c r="P35" i="34"/>
  <c r="F35" i="14"/>
  <c r="G35" i="14" s="1"/>
  <c r="F35" i="19"/>
  <c r="G35" i="19" s="1"/>
  <c r="P35" i="21"/>
  <c r="P35" i="22"/>
  <c r="P35" i="14"/>
  <c r="P35" i="25"/>
  <c r="F35" i="38"/>
  <c r="G35" i="38" s="1"/>
  <c r="P35" i="32"/>
  <c r="P35" i="41"/>
  <c r="P35" i="12"/>
  <c r="F35" i="48"/>
  <c r="G35" i="48" s="1"/>
  <c r="F35" i="41"/>
  <c r="G35" i="41" s="1"/>
  <c r="P35" i="43"/>
  <c r="P35" i="52"/>
  <c r="P35" i="40"/>
  <c r="P35" i="39"/>
  <c r="F35" i="51"/>
  <c r="G35" i="51" s="1"/>
  <c r="F35" i="20"/>
  <c r="G35" i="20" s="1"/>
  <c r="F35" i="27"/>
  <c r="P35" i="44"/>
  <c r="F35" i="49"/>
  <c r="F35" i="52"/>
  <c r="G35" i="52" s="1"/>
  <c r="F35" i="18"/>
  <c r="G35" i="18" s="1"/>
  <c r="F35" i="23"/>
  <c r="G35" i="23" s="1"/>
  <c r="F35" i="26"/>
  <c r="G35" i="26" s="1"/>
  <c r="P35" i="26"/>
  <c r="P35" i="8"/>
  <c r="P35" i="42"/>
  <c r="F35" i="16"/>
  <c r="G35" i="16" s="1"/>
  <c r="F35" i="25"/>
  <c r="G35" i="25" s="1"/>
  <c r="P35" i="15"/>
  <c r="P35" i="30"/>
  <c r="F35" i="13"/>
  <c r="G35" i="13" s="1"/>
  <c r="P35" i="20"/>
  <c r="F35" i="44"/>
  <c r="G35" i="44" s="1"/>
  <c r="P35" i="27"/>
  <c r="J7" i="14"/>
  <c r="J7" i="36"/>
  <c r="J7" i="24"/>
  <c r="J7" i="43"/>
  <c r="J7" i="44"/>
  <c r="J7" i="32"/>
  <c r="J7" i="41"/>
  <c r="J7" i="37"/>
  <c r="J7" i="52"/>
  <c r="J7" i="19"/>
  <c r="J7" i="33"/>
  <c r="J7" i="31"/>
  <c r="J7" i="49"/>
  <c r="J7" i="34"/>
  <c r="J7" i="17"/>
  <c r="J7" i="20"/>
  <c r="J7" i="51"/>
  <c r="J7" i="35"/>
  <c r="J7" i="39"/>
  <c r="J23" i="41"/>
  <c r="J23" i="19"/>
  <c r="J23" i="44"/>
  <c r="J23" i="13"/>
  <c r="J23" i="48"/>
  <c r="J23" i="30"/>
  <c r="J23" i="14"/>
  <c r="J23" i="32"/>
  <c r="J23" i="38"/>
  <c r="J23" i="24"/>
  <c r="J23" i="33"/>
  <c r="J23" i="12"/>
  <c r="J23" i="40"/>
  <c r="J23" i="36"/>
  <c r="J23" i="28"/>
  <c r="J23" i="18"/>
  <c r="J23" i="50"/>
  <c r="J23" i="42"/>
  <c r="J23" i="21"/>
  <c r="J23" i="8"/>
  <c r="P43" i="33"/>
  <c r="P43" i="19"/>
  <c r="P43" i="12"/>
  <c r="P43" i="35"/>
  <c r="F43" i="40"/>
  <c r="G43" i="40" s="1"/>
  <c r="F43" i="41"/>
  <c r="G43" i="41" s="1"/>
  <c r="F43" i="33"/>
  <c r="G43" i="33" s="1"/>
  <c r="F43" i="26"/>
  <c r="G43" i="26" s="1"/>
  <c r="F43" i="13"/>
  <c r="G43" i="13" s="1"/>
  <c r="F43" i="17"/>
  <c r="G43" i="17" s="1"/>
  <c r="P43" i="42"/>
  <c r="P43" i="48"/>
  <c r="P43" i="38"/>
  <c r="P43" i="23"/>
  <c r="P43" i="25"/>
  <c r="P43" i="13"/>
  <c r="P29" i="24"/>
  <c r="F29" i="52"/>
  <c r="G29" i="52" s="1"/>
  <c r="P29" i="26"/>
  <c r="P14" i="8"/>
  <c r="P14" i="22"/>
  <c r="F14" i="23"/>
  <c r="P34" i="32"/>
  <c r="P34" i="41"/>
  <c r="F34" i="23"/>
  <c r="G34" i="23" s="1"/>
  <c r="F34" i="19"/>
  <c r="G34" i="19" s="1"/>
  <c r="F34" i="40"/>
  <c r="G34" i="40" s="1"/>
  <c r="P34" i="28"/>
  <c r="P34" i="18"/>
  <c r="F34" i="28"/>
  <c r="G34" i="28" s="1"/>
  <c r="P34" i="24"/>
  <c r="P34" i="26"/>
  <c r="P15" i="19"/>
  <c r="P15" i="24"/>
  <c r="F15" i="21"/>
  <c r="P15" i="31"/>
  <c r="G40" i="51"/>
  <c r="P13" i="25"/>
  <c r="P13" i="52"/>
  <c r="P13" i="38"/>
  <c r="P13" i="24"/>
  <c r="P13" i="16"/>
  <c r="P13" i="32"/>
  <c r="P13" i="22"/>
  <c r="F13" i="19"/>
  <c r="G13" i="19" s="1"/>
  <c r="F13" i="48"/>
  <c r="F13" i="49"/>
  <c r="F13" i="51"/>
  <c r="G13" i="51" s="1"/>
  <c r="F13" i="12"/>
  <c r="G13" i="12" s="1"/>
  <c r="F13" i="21"/>
  <c r="G13" i="21" s="1"/>
  <c r="F13" i="50"/>
  <c r="G13" i="50" s="1"/>
  <c r="P13" i="40"/>
  <c r="F13" i="31"/>
  <c r="G13" i="31" s="1"/>
  <c r="F13" i="16"/>
  <c r="G13" i="16" s="1"/>
  <c r="P13" i="31"/>
  <c r="G32" i="52"/>
  <c r="V30" i="44"/>
  <c r="V30" i="21"/>
  <c r="V30" i="14"/>
  <c r="V30" i="16"/>
  <c r="V30" i="20"/>
  <c r="V30" i="27"/>
  <c r="V30" i="19"/>
  <c r="V30" i="48"/>
  <c r="V30" i="43"/>
  <c r="V30" i="33"/>
  <c r="V30" i="17"/>
  <c r="V30" i="40"/>
  <c r="V30" i="23"/>
  <c r="V19" i="18"/>
  <c r="V19" i="37"/>
  <c r="V19" i="15"/>
  <c r="V19" i="51"/>
  <c r="V19" i="41"/>
  <c r="V19" i="17"/>
  <c r="G12" i="41"/>
  <c r="P30" i="21"/>
  <c r="P30" i="22"/>
  <c r="F22" i="32"/>
  <c r="G22" i="32" s="1"/>
  <c r="F22" i="51"/>
  <c r="G22" i="51" s="1"/>
  <c r="F22" i="30"/>
  <c r="G22" i="30" s="1"/>
  <c r="P25" i="52"/>
  <c r="F25" i="15"/>
  <c r="G25" i="15" s="1"/>
  <c r="F25" i="24"/>
  <c r="G25" i="24" s="1"/>
  <c r="P25" i="26"/>
  <c r="P25" i="33"/>
  <c r="P25" i="39"/>
  <c r="P25" i="44"/>
  <c r="P25" i="18"/>
  <c r="F25" i="32"/>
  <c r="G25" i="32" s="1"/>
  <c r="F25" i="22"/>
  <c r="F25" i="37"/>
  <c r="G25" i="37" s="1"/>
  <c r="N38" i="37"/>
  <c r="N38" i="33"/>
  <c r="P26" i="48"/>
  <c r="P26" i="30"/>
  <c r="F26" i="16"/>
  <c r="G26" i="16" s="1"/>
  <c r="F26" i="32"/>
  <c r="G26" i="32" s="1"/>
  <c r="P26" i="18"/>
  <c r="N18" i="13"/>
  <c r="N18" i="52"/>
  <c r="P17" i="51"/>
  <c r="N14" i="49"/>
  <c r="N14" i="13"/>
  <c r="N14" i="8"/>
  <c r="N14" i="50"/>
  <c r="N14" i="52"/>
  <c r="P12" i="49"/>
  <c r="F12" i="52"/>
  <c r="G12" i="52" s="1"/>
  <c r="P12" i="48"/>
  <c r="F12" i="51"/>
  <c r="G12" i="51" s="1"/>
  <c r="P22" i="8"/>
  <c r="F22" i="13"/>
  <c r="G22" i="13" s="1"/>
  <c r="F22" i="20"/>
  <c r="F22" i="23"/>
  <c r="G22" i="23" s="1"/>
  <c r="P22" i="28"/>
  <c r="F22" i="34"/>
  <c r="G22" i="34" s="1"/>
  <c r="F22" i="38"/>
  <c r="G22" i="38" s="1"/>
  <c r="F22" i="42"/>
  <c r="G22" i="42" s="1"/>
  <c r="P22" i="15"/>
  <c r="P22" i="12"/>
  <c r="F22" i="25"/>
  <c r="G22" i="25" s="1"/>
  <c r="P22" i="27"/>
  <c r="F22" i="33"/>
  <c r="G22" i="33" s="1"/>
  <c r="F22" i="37"/>
  <c r="G22" i="37" s="1"/>
  <c r="P22" i="44"/>
  <c r="P22" i="25"/>
  <c r="F22" i="39"/>
  <c r="G22" i="39" s="1"/>
  <c r="P22" i="50"/>
  <c r="F22" i="18"/>
  <c r="P22" i="26"/>
  <c r="F22" i="40"/>
  <c r="G22" i="40" s="1"/>
  <c r="F22" i="50"/>
  <c r="G22" i="50" s="1"/>
  <c r="F22" i="8"/>
  <c r="G22" i="8" s="1"/>
  <c r="P22" i="16"/>
  <c r="P22" i="14"/>
  <c r="F22" i="26"/>
  <c r="G22" i="26" s="1"/>
  <c r="F22" i="31"/>
  <c r="G22" i="31" s="1"/>
  <c r="P22" i="36"/>
  <c r="P22" i="40"/>
  <c r="P22" i="13"/>
  <c r="P22" i="17"/>
  <c r="F22" i="17"/>
  <c r="G22" i="17" s="1"/>
  <c r="P22" i="30"/>
  <c r="P22" i="35"/>
  <c r="F30" i="49"/>
  <c r="G30" i="49" s="1"/>
  <c r="F30" i="8"/>
  <c r="G30" i="8" s="1"/>
  <c r="P30" i="12"/>
  <c r="F30" i="19"/>
  <c r="G30" i="19" s="1"/>
  <c r="P30" i="27"/>
  <c r="F30" i="33"/>
  <c r="G30" i="33" s="1"/>
  <c r="F30" i="35"/>
  <c r="G30" i="35" s="1"/>
  <c r="F30" i="39"/>
  <c r="F30" i="42"/>
  <c r="G30" i="42" s="1"/>
  <c r="P30" i="44"/>
  <c r="F30" i="18"/>
  <c r="P30" i="26"/>
  <c r="P30" i="33"/>
  <c r="F30" i="44"/>
  <c r="F30" i="25"/>
  <c r="G30" i="25" s="1"/>
  <c r="P30" i="28"/>
  <c r="F30" i="23"/>
  <c r="G30" i="23" s="1"/>
  <c r="P30" i="24"/>
  <c r="F30" i="38"/>
  <c r="G30" i="38" s="1"/>
  <c r="P30" i="41"/>
  <c r="P30" i="29"/>
  <c r="F30" i="37"/>
  <c r="G30" i="37" s="1"/>
  <c r="P30" i="40"/>
  <c r="P30" i="51"/>
  <c r="F30" i="12"/>
  <c r="G30" i="12" s="1"/>
  <c r="P30" i="20"/>
  <c r="P30" i="34"/>
  <c r="P30" i="48"/>
  <c r="P30" i="52"/>
  <c r="F30" i="48"/>
  <c r="F11" i="52"/>
  <c r="G11" i="52" s="1"/>
  <c r="F11" i="50"/>
  <c r="G11" i="50" s="1"/>
  <c r="P11" i="13"/>
  <c r="F11" i="49"/>
  <c r="P11" i="51"/>
  <c r="P27" i="13"/>
  <c r="P27" i="48"/>
  <c r="F5" i="49"/>
  <c r="F5" i="51"/>
  <c r="G5" i="51" s="1"/>
  <c r="P5" i="12"/>
  <c r="P5" i="24"/>
  <c r="F5" i="20"/>
  <c r="G5" i="20" s="1"/>
  <c r="P5" i="13"/>
  <c r="F5" i="22"/>
  <c r="G5" i="22" s="1"/>
  <c r="F5" i="17"/>
  <c r="G5" i="17" s="1"/>
  <c r="F5" i="23"/>
  <c r="G5" i="23" s="1"/>
  <c r="P5" i="52"/>
  <c r="F5" i="48"/>
  <c r="F5" i="52"/>
  <c r="G5" i="52" s="1"/>
  <c r="P5" i="21"/>
  <c r="F5" i="13"/>
  <c r="P5" i="22"/>
  <c r="P5" i="16"/>
  <c r="F5" i="25"/>
  <c r="G5" i="25" s="1"/>
  <c r="F5" i="21"/>
  <c r="G5" i="21" s="1"/>
  <c r="N22" i="49"/>
  <c r="N22" i="52"/>
  <c r="N22" i="48"/>
  <c r="N22" i="51"/>
  <c r="N16" i="49"/>
  <c r="N16" i="52"/>
  <c r="N16" i="48"/>
  <c r="N16" i="13"/>
  <c r="P16" i="42"/>
  <c r="P16" i="26"/>
  <c r="F16" i="13"/>
  <c r="G16" i="13" s="1"/>
  <c r="F16" i="20"/>
  <c r="G16" i="20" s="1"/>
  <c r="P16" i="32"/>
  <c r="P16" i="37"/>
  <c r="P16" i="20"/>
  <c r="F16" i="17"/>
  <c r="G16" i="17" s="1"/>
  <c r="P16" i="27"/>
  <c r="F16" i="40"/>
  <c r="G16" i="40" s="1"/>
  <c r="F16" i="35"/>
  <c r="G16" i="35" s="1"/>
  <c r="F16" i="39"/>
  <c r="G16" i="39" s="1"/>
  <c r="F16" i="44"/>
  <c r="G16" i="44" s="1"/>
  <c r="F16" i="36"/>
  <c r="P16" i="16"/>
  <c r="P16" i="38"/>
  <c r="P16" i="18"/>
  <c r="P16" i="34"/>
  <c r="P16" i="51"/>
  <c r="N10" i="50"/>
  <c r="N10" i="8"/>
  <c r="N10" i="48"/>
  <c r="N10" i="51"/>
  <c r="N8" i="49"/>
  <c r="N8" i="48"/>
  <c r="N8" i="52"/>
  <c r="E41" i="40"/>
  <c r="E36" i="36"/>
  <c r="G36" i="36" s="1"/>
  <c r="E22" i="36"/>
  <c r="E18" i="35"/>
  <c r="E11" i="35"/>
  <c r="E17" i="30"/>
  <c r="E9" i="30"/>
  <c r="E39" i="27"/>
  <c r="G39" i="27" s="1"/>
  <c r="E32" i="27"/>
  <c r="G32" i="27" s="1"/>
  <c r="E16" i="27"/>
  <c r="E7" i="27"/>
  <c r="E40" i="23"/>
  <c r="G40" i="23" s="1"/>
  <c r="E14" i="23"/>
  <c r="E7" i="23"/>
  <c r="E30" i="18"/>
  <c r="E22" i="18"/>
  <c r="E7" i="16"/>
  <c r="E32" i="14"/>
  <c r="G32" i="14" s="1"/>
  <c r="E24" i="14"/>
  <c r="E12" i="14"/>
  <c r="E29" i="13"/>
  <c r="E26" i="13"/>
  <c r="E25" i="13"/>
  <c r="G25" i="13" s="1"/>
  <c r="E41" i="13"/>
  <c r="E5" i="13"/>
  <c r="E43" i="49"/>
  <c r="G43" i="49" s="1"/>
  <c r="E35" i="49"/>
  <c r="E27" i="49"/>
  <c r="G27" i="49" s="1"/>
  <c r="E13" i="49"/>
  <c r="E9" i="49"/>
  <c r="E36" i="49"/>
  <c r="G36" i="49" s="1"/>
  <c r="E24" i="49"/>
  <c r="E14" i="49"/>
  <c r="G14" i="49" s="1"/>
  <c r="E6" i="49"/>
  <c r="E41" i="48"/>
  <c r="E29" i="48"/>
  <c r="G29" i="48" s="1"/>
  <c r="E21" i="48"/>
  <c r="E18" i="48"/>
  <c r="E17" i="48"/>
  <c r="E9" i="48"/>
  <c r="E40" i="48"/>
  <c r="E36" i="48"/>
  <c r="G36" i="48" s="1"/>
  <c r="E30" i="48"/>
  <c r="E26" i="48"/>
  <c r="E22" i="48"/>
  <c r="E16" i="48"/>
  <c r="E12" i="48"/>
  <c r="G12" i="48" s="1"/>
  <c r="E8" i="48"/>
  <c r="G8" i="48" s="1"/>
  <c r="E17" i="49"/>
  <c r="E25" i="49"/>
  <c r="E37" i="49"/>
  <c r="E7" i="49"/>
  <c r="E5" i="49"/>
  <c r="E41" i="49"/>
  <c r="E29" i="49"/>
  <c r="E19" i="49"/>
  <c r="G19" i="49" s="1"/>
  <c r="E11" i="49"/>
  <c r="G11" i="49" s="1"/>
  <c r="E38" i="49"/>
  <c r="E28" i="49"/>
  <c r="G28" i="49" s="1"/>
  <c r="E22" i="49"/>
  <c r="E12" i="49"/>
  <c r="G12" i="49" s="1"/>
  <c r="E5" i="48"/>
  <c r="E37" i="48"/>
  <c r="E34" i="48"/>
  <c r="G34" i="48" s="1"/>
  <c r="E33" i="48"/>
  <c r="G33" i="48" s="1"/>
  <c r="E25" i="48"/>
  <c r="G25" i="48" s="1"/>
  <c r="E13" i="48"/>
  <c r="E42" i="48"/>
  <c r="E38" i="48"/>
  <c r="G38" i="48" s="1"/>
  <c r="E32" i="48"/>
  <c r="G32" i="48" s="1"/>
  <c r="E28" i="48"/>
  <c r="G28" i="48" s="1"/>
  <c r="E24" i="48"/>
  <c r="E20" i="48"/>
  <c r="E14" i="48"/>
  <c r="E10" i="48"/>
  <c r="G10" i="48" s="1"/>
  <c r="E6" i="48"/>
  <c r="T29" i="34" l="1"/>
  <c r="T29" i="52"/>
  <c r="T29" i="41"/>
  <c r="T27" i="33"/>
  <c r="E44" i="50"/>
  <c r="E44" i="39"/>
  <c r="G5" i="43"/>
  <c r="E44" i="41"/>
  <c r="T7" i="14"/>
  <c r="T7" i="18"/>
  <c r="T7" i="35"/>
  <c r="G8" i="34"/>
  <c r="G23" i="39"/>
  <c r="N28" i="52"/>
  <c r="N28" i="31"/>
  <c r="N28" i="12"/>
  <c r="N28" i="37"/>
  <c r="N28" i="35"/>
  <c r="N28" i="24"/>
  <c r="N28" i="44"/>
  <c r="N28" i="13"/>
  <c r="N28" i="39"/>
  <c r="N28" i="30"/>
  <c r="N28" i="8"/>
  <c r="N28" i="36"/>
  <c r="N28" i="14"/>
  <c r="N28" i="49"/>
  <c r="N28" i="38"/>
  <c r="N28" i="17"/>
  <c r="N28" i="21"/>
  <c r="N28" i="20"/>
  <c r="N28" i="43"/>
  <c r="N28" i="40"/>
  <c r="N28" i="48"/>
  <c r="N28" i="25"/>
  <c r="N28" i="42"/>
  <c r="N28" i="50"/>
  <c r="N28" i="33"/>
  <c r="N28" i="27"/>
  <c r="N28" i="29"/>
  <c r="N28" i="16"/>
  <c r="N28" i="19"/>
  <c r="N28" i="15"/>
  <c r="N28" i="18"/>
  <c r="N28" i="32"/>
  <c r="N28" i="41"/>
  <c r="N28" i="28"/>
  <c r="N28" i="23"/>
  <c r="N28" i="22"/>
  <c r="N28" i="34"/>
  <c r="N28" i="51"/>
  <c r="N28" i="26"/>
  <c r="N8" i="17"/>
  <c r="N8" i="44"/>
  <c r="N8" i="39"/>
  <c r="N8" i="37"/>
  <c r="N8" i="20"/>
  <c r="N8" i="18"/>
  <c r="N8" i="43"/>
  <c r="N8" i="19"/>
  <c r="N8" i="27"/>
  <c r="N8" i="21"/>
  <c r="N8" i="30"/>
  <c r="N8" i="22"/>
  <c r="N8" i="23"/>
  <c r="N8" i="33"/>
  <c r="N8" i="24"/>
  <c r="N8" i="26"/>
  <c r="N8" i="8"/>
  <c r="N8" i="25"/>
  <c r="N8" i="38"/>
  <c r="N8" i="28"/>
  <c r="N8" i="34"/>
  <c r="N8" i="42"/>
  <c r="N8" i="12"/>
  <c r="N8" i="16"/>
  <c r="N8" i="13"/>
  <c r="N8" i="31"/>
  <c r="N8" i="36"/>
  <c r="N8" i="50"/>
  <c r="N8" i="35"/>
  <c r="N8" i="51"/>
  <c r="N8" i="29"/>
  <c r="N8" i="40"/>
  <c r="N8" i="32"/>
  <c r="N8" i="14"/>
  <c r="N8" i="15"/>
  <c r="N8" i="41"/>
  <c r="T7" i="24"/>
  <c r="T7" i="28"/>
  <c r="T7" i="25"/>
  <c r="G15" i="34"/>
  <c r="N18" i="24"/>
  <c r="N18" i="20"/>
  <c r="N18" i="41"/>
  <c r="N18" i="32"/>
  <c r="N18" i="35"/>
  <c r="N18" i="30"/>
  <c r="N18" i="34"/>
  <c r="N18" i="51"/>
  <c r="N18" i="16"/>
  <c r="N18" i="48"/>
  <c r="N18" i="50"/>
  <c r="T7" i="43"/>
  <c r="T7" i="42"/>
  <c r="T7" i="16"/>
  <c r="G28" i="33"/>
  <c r="G15" i="13"/>
  <c r="N43" i="38"/>
  <c r="N43" i="16"/>
  <c r="N43" i="50"/>
  <c r="N43" i="22"/>
  <c r="N43" i="8"/>
  <c r="T7" i="39"/>
  <c r="T7" i="44"/>
  <c r="T7" i="52"/>
  <c r="G32" i="43"/>
  <c r="G43" i="27"/>
  <c r="G28" i="36"/>
  <c r="G5" i="29"/>
  <c r="N12" i="33"/>
  <c r="N12" i="22"/>
  <c r="N12" i="13"/>
  <c r="N12" i="15"/>
  <c r="N12" i="41"/>
  <c r="N12" i="14"/>
  <c r="N34" i="12"/>
  <c r="N34" i="8"/>
  <c r="N34" i="27"/>
  <c r="N34" i="16"/>
  <c r="N34" i="49"/>
  <c r="N34" i="42"/>
  <c r="N34" i="19"/>
  <c r="N34" i="18"/>
  <c r="N34" i="24"/>
  <c r="N34" i="35"/>
  <c r="N34" i="14"/>
  <c r="N34" i="48"/>
  <c r="N34" i="37"/>
  <c r="N34" i="25"/>
  <c r="N34" i="44"/>
  <c r="N34" i="43"/>
  <c r="N34" i="36"/>
  <c r="N34" i="32"/>
  <c r="N34" i="30"/>
  <c r="N34" i="40"/>
  <c r="N34" i="17"/>
  <c r="N34" i="33"/>
  <c r="N34" i="31"/>
  <c r="N34" i="38"/>
  <c r="N34" i="34"/>
  <c r="N34" i="15"/>
  <c r="N34" i="20"/>
  <c r="N34" i="29"/>
  <c r="N34" i="26"/>
  <c r="N34" i="52"/>
  <c r="N34" i="39"/>
  <c r="N34" i="13"/>
  <c r="N34" i="21"/>
  <c r="N34" i="50"/>
  <c r="N34" i="23"/>
  <c r="N30" i="20"/>
  <c r="N30" i="42"/>
  <c r="N30" i="19"/>
  <c r="N30" i="33"/>
  <c r="N30" i="23"/>
  <c r="N30" i="17"/>
  <c r="N30" i="29"/>
  <c r="N30" i="31"/>
  <c r="N30" i="44"/>
  <c r="N30" i="14"/>
  <c r="N30" i="50"/>
  <c r="N30" i="30"/>
  <c r="N30" i="16"/>
  <c r="N30" i="25"/>
  <c r="N30" i="36"/>
  <c r="N30" i="34"/>
  <c r="N30" i="52"/>
  <c r="N30" i="15"/>
  <c r="N30" i="41"/>
  <c r="N30" i="37"/>
  <c r="N30" i="26"/>
  <c r="N30" i="32"/>
  <c r="N30" i="13"/>
  <c r="N30" i="18"/>
  <c r="N30" i="40"/>
  <c r="N30" i="27"/>
  <c r="N30" i="24"/>
  <c r="N30" i="35"/>
  <c r="N30" i="22"/>
  <c r="N30" i="8"/>
  <c r="N30" i="28"/>
  <c r="N30" i="49"/>
  <c r="N30" i="48"/>
  <c r="N30" i="38"/>
  <c r="N30" i="21"/>
  <c r="N30" i="51"/>
  <c r="N30" i="12"/>
  <c r="N30" i="43"/>
  <c r="N30" i="39"/>
  <c r="T7" i="49"/>
  <c r="T7" i="22"/>
  <c r="T7" i="37"/>
  <c r="T7" i="19"/>
  <c r="G15" i="23"/>
  <c r="G32" i="41"/>
  <c r="N44" i="39"/>
  <c r="N44" i="15"/>
  <c r="G29" i="49"/>
  <c r="T7" i="32"/>
  <c r="T7" i="15"/>
  <c r="T7" i="31"/>
  <c r="T7" i="36"/>
  <c r="G8" i="28"/>
  <c r="G15" i="19"/>
  <c r="N24" i="16"/>
  <c r="N24" i="26"/>
  <c r="N24" i="42"/>
  <c r="N24" i="37"/>
  <c r="N24" i="20"/>
  <c r="N24" i="14"/>
  <c r="N24" i="25"/>
  <c r="N24" i="29"/>
  <c r="N24" i="30"/>
  <c r="N24" i="35"/>
  <c r="N24" i="36"/>
  <c r="N24" i="34"/>
  <c r="N24" i="39"/>
  <c r="N24" i="8"/>
  <c r="N24" i="50"/>
  <c r="N24" i="23"/>
  <c r="N24" i="31"/>
  <c r="N24" i="38"/>
  <c r="N24" i="13"/>
  <c r="N24" i="51"/>
  <c r="N24" i="52"/>
  <c r="N24" i="15"/>
  <c r="N24" i="43"/>
  <c r="N24" i="49"/>
  <c r="N26" i="15"/>
  <c r="N26" i="50"/>
  <c r="N26" i="36"/>
  <c r="N26" i="34"/>
  <c r="N26" i="48"/>
  <c r="N26" i="51"/>
  <c r="N26" i="21"/>
  <c r="N26" i="37"/>
  <c r="N26" i="52"/>
  <c r="N26" i="43"/>
  <c r="N26" i="13"/>
  <c r="N26" i="23"/>
  <c r="N26" i="22"/>
  <c r="N26" i="16"/>
  <c r="N26" i="39"/>
  <c r="N26" i="20"/>
  <c r="N26" i="49"/>
  <c r="N26" i="17"/>
  <c r="N26" i="44"/>
  <c r="N26" i="32"/>
  <c r="N26" i="30"/>
  <c r="N26" i="29"/>
  <c r="N26" i="14"/>
  <c r="N26" i="31"/>
  <c r="N26" i="33"/>
  <c r="N26" i="42"/>
  <c r="N26" i="38"/>
  <c r="N26" i="25"/>
  <c r="N26" i="41"/>
  <c r="N26" i="8"/>
  <c r="N26" i="40"/>
  <c r="N26" i="24"/>
  <c r="N26" i="12"/>
  <c r="N26" i="35"/>
  <c r="N26" i="19"/>
  <c r="N26" i="27"/>
  <c r="N26" i="26"/>
  <c r="N26" i="18"/>
  <c r="N26" i="28"/>
  <c r="N16" i="17"/>
  <c r="N16" i="12"/>
  <c r="N16" i="50"/>
  <c r="N16" i="8"/>
  <c r="N16" i="51"/>
  <c r="T7" i="20"/>
  <c r="T7" i="34"/>
  <c r="T7" i="33"/>
  <c r="T7" i="51"/>
  <c r="G39" i="19"/>
  <c r="N40" i="32"/>
  <c r="N40" i="31"/>
  <c r="N40" i="36"/>
  <c r="N40" i="21"/>
  <c r="N40" i="34"/>
  <c r="N40" i="28"/>
  <c r="N40" i="42"/>
  <c r="N40" i="37"/>
  <c r="N40" i="49"/>
  <c r="N40" i="50"/>
  <c r="N40" i="18"/>
  <c r="N40" i="29"/>
  <c r="N40" i="23"/>
  <c r="N40" i="27"/>
  <c r="N40" i="17"/>
  <c r="N42" i="31"/>
  <c r="N42" i="48"/>
  <c r="N42" i="24"/>
  <c r="N42" i="49"/>
  <c r="N42" i="38"/>
  <c r="N42" i="37"/>
  <c r="N42" i="22"/>
  <c r="N42" i="21"/>
  <c r="N42" i="17"/>
  <c r="N35" i="33"/>
  <c r="N35" i="16"/>
  <c r="N35" i="43"/>
  <c r="N35" i="34"/>
  <c r="N35" i="44"/>
  <c r="N35" i="20"/>
  <c r="N35" i="17"/>
  <c r="N35" i="35"/>
  <c r="N35" i="15"/>
  <c r="N35" i="23"/>
  <c r="N35" i="39"/>
  <c r="N35" i="30"/>
  <c r="N35" i="48"/>
  <c r="N35" i="18"/>
  <c r="N35" i="8"/>
  <c r="N35" i="24"/>
  <c r="N35" i="50"/>
  <c r="N35" i="14"/>
  <c r="N35" i="29"/>
  <c r="N35" i="41"/>
  <c r="N35" i="36"/>
  <c r="N35" i="27"/>
  <c r="N35" i="28"/>
  <c r="N35" i="49"/>
  <c r="N35" i="38"/>
  <c r="N35" i="51"/>
  <c r="N35" i="22"/>
  <c r="N35" i="25"/>
  <c r="G30" i="44"/>
  <c r="G19" i="20"/>
  <c r="E44" i="24"/>
  <c r="G28" i="39"/>
  <c r="G23" i="49"/>
  <c r="G30" i="39"/>
  <c r="G25" i="50"/>
  <c r="G25" i="40"/>
  <c r="G35" i="33"/>
  <c r="G39" i="49"/>
  <c r="G34" i="41"/>
  <c r="E44" i="29"/>
  <c r="G15" i="21"/>
  <c r="G19" i="51"/>
  <c r="G14" i="26"/>
  <c r="G39" i="38"/>
  <c r="G14" i="35"/>
  <c r="G14" i="33"/>
  <c r="G34" i="37"/>
  <c r="E44" i="17"/>
  <c r="G43" i="48"/>
  <c r="G35" i="27"/>
  <c r="G38" i="32"/>
  <c r="G10" i="19"/>
  <c r="G30" i="32"/>
  <c r="E44" i="22"/>
  <c r="G12" i="27"/>
  <c r="E44" i="25"/>
  <c r="G36" i="33"/>
  <c r="G35" i="34"/>
  <c r="E44" i="51"/>
  <c r="G23" i="44"/>
  <c r="G23" i="26"/>
  <c r="E44" i="52"/>
  <c r="G19" i="37"/>
  <c r="G16" i="36"/>
  <c r="E44" i="8"/>
  <c r="G25" i="22"/>
  <c r="E44" i="20"/>
  <c r="G5" i="38"/>
  <c r="G35" i="42"/>
  <c r="T9" i="43"/>
  <c r="G25" i="49"/>
  <c r="T9" i="25"/>
  <c r="T21" i="18"/>
  <c r="T21" i="36"/>
  <c r="T9" i="21"/>
  <c r="T21" i="13"/>
  <c r="N39" i="51"/>
  <c r="T36" i="44"/>
  <c r="G30" i="48"/>
  <c r="F16" i="41"/>
  <c r="G16" i="41" s="1"/>
  <c r="P26" i="44"/>
  <c r="T9" i="51"/>
  <c r="T9" i="34"/>
  <c r="T9" i="24"/>
  <c r="T21" i="21"/>
  <c r="T21" i="31"/>
  <c r="T26" i="25"/>
  <c r="T26" i="21"/>
  <c r="T26" i="51"/>
  <c r="T29" i="40"/>
  <c r="N14" i="14"/>
  <c r="N14" i="26"/>
  <c r="N14" i="29"/>
  <c r="N14" i="38"/>
  <c r="N14" i="36"/>
  <c r="N14" i="30"/>
  <c r="N14" i="51"/>
  <c r="N14" i="44"/>
  <c r="N14" i="48"/>
  <c r="G7" i="15"/>
  <c r="T9" i="16"/>
  <c r="T9" i="39"/>
  <c r="T9" i="42"/>
  <c r="N38" i="20"/>
  <c r="N38" i="31"/>
  <c r="N38" i="27"/>
  <c r="N38" i="43"/>
  <c r="N38" i="36"/>
  <c r="N38" i="19"/>
  <c r="N38" i="12"/>
  <c r="N38" i="16"/>
  <c r="N38" i="17"/>
  <c r="N38" i="22"/>
  <c r="N38" i="8"/>
  <c r="N38" i="28"/>
  <c r="N38" i="21"/>
  <c r="N38" i="23"/>
  <c r="N38" i="44"/>
  <c r="N38" i="34"/>
  <c r="N38" i="30"/>
  <c r="N38" i="51"/>
  <c r="N38" i="50"/>
  <c r="N38" i="39"/>
  <c r="N38" i="25"/>
  <c r="N38" i="38"/>
  <c r="N38" i="15"/>
  <c r="N38" i="40"/>
  <c r="N38" i="24"/>
  <c r="N38" i="26"/>
  <c r="N38" i="32"/>
  <c r="N38" i="42"/>
  <c r="N38" i="41"/>
  <c r="N38" i="14"/>
  <c r="N38" i="49"/>
  <c r="N38" i="29"/>
  <c r="N38" i="52"/>
  <c r="N38" i="13"/>
  <c r="N38" i="18"/>
  <c r="N38" i="35"/>
  <c r="N38" i="48"/>
  <c r="T9" i="40"/>
  <c r="E44" i="31"/>
  <c r="G36" i="16"/>
  <c r="T9" i="36"/>
  <c r="T9" i="37"/>
  <c r="T9" i="49"/>
  <c r="E44" i="42"/>
  <c r="G34" i="39"/>
  <c r="G36" i="26"/>
  <c r="T9" i="19"/>
  <c r="T9" i="52"/>
  <c r="E44" i="19"/>
  <c r="T9" i="28"/>
  <c r="T9" i="22"/>
  <c r="T25" i="14"/>
  <c r="T9" i="33"/>
  <c r="T9" i="8"/>
  <c r="T36" i="22"/>
  <c r="T22" i="38"/>
  <c r="G43" i="43"/>
  <c r="G15" i="26"/>
  <c r="G15" i="39"/>
  <c r="T9" i="32"/>
  <c r="T9" i="29"/>
  <c r="T9" i="20"/>
  <c r="T36" i="17"/>
  <c r="T22" i="48"/>
  <c r="G34" i="33"/>
  <c r="T9" i="12"/>
  <c r="T21" i="40"/>
  <c r="T21" i="24"/>
  <c r="P16" i="31"/>
  <c r="P16" i="40"/>
  <c r="T22" i="16"/>
  <c r="T9" i="30"/>
  <c r="T36" i="27"/>
  <c r="T9" i="41"/>
  <c r="T9" i="13"/>
  <c r="T21" i="16"/>
  <c r="T21" i="52"/>
  <c r="T21" i="12"/>
  <c r="N9" i="17"/>
  <c r="T36" i="19"/>
  <c r="T26" i="28"/>
  <c r="T26" i="27"/>
  <c r="T26" i="49"/>
  <c r="F41" i="30"/>
  <c r="G41" i="30" s="1"/>
  <c r="F16" i="18"/>
  <c r="G16" i="18" s="1"/>
  <c r="F16" i="34"/>
  <c r="G16" i="34" s="1"/>
  <c r="T7" i="30"/>
  <c r="T7" i="40"/>
  <c r="T9" i="44"/>
  <c r="T9" i="35"/>
  <c r="T21" i="19"/>
  <c r="T21" i="51"/>
  <c r="T21" i="17"/>
  <c r="N9" i="41"/>
  <c r="T36" i="50"/>
  <c r="T26" i="20"/>
  <c r="T26" i="8"/>
  <c r="T26" i="32"/>
  <c r="F30" i="36"/>
  <c r="G30" i="36" s="1"/>
  <c r="T22" i="32"/>
  <c r="G36" i="32"/>
  <c r="G23" i="27"/>
  <c r="T9" i="15"/>
  <c r="T9" i="23"/>
  <c r="T21" i="8"/>
  <c r="T21" i="37"/>
  <c r="T21" i="32"/>
  <c r="T36" i="18"/>
  <c r="T26" i="26"/>
  <c r="T26" i="12"/>
  <c r="T26" i="23"/>
  <c r="T36" i="51"/>
  <c r="P16" i="24"/>
  <c r="N22" i="38"/>
  <c r="N22" i="40"/>
  <c r="N22" i="17"/>
  <c r="N22" i="33"/>
  <c r="N22" i="16"/>
  <c r="N22" i="35"/>
  <c r="N22" i="42"/>
  <c r="N22" i="8"/>
  <c r="N22" i="14"/>
  <c r="N22" i="37"/>
  <c r="N22" i="43"/>
  <c r="N22" i="15"/>
  <c r="N22" i="24"/>
  <c r="N22" i="44"/>
  <c r="N22" i="26"/>
  <c r="N22" i="12"/>
  <c r="N22" i="19"/>
  <c r="N22" i="18"/>
  <c r="N22" i="23"/>
  <c r="N22" i="22"/>
  <c r="N22" i="25"/>
  <c r="N22" i="28"/>
  <c r="N22" i="27"/>
  <c r="N22" i="20"/>
  <c r="N22" i="29"/>
  <c r="N22" i="36"/>
  <c r="N22" i="31"/>
  <c r="N22" i="39"/>
  <c r="N22" i="32"/>
  <c r="N22" i="41"/>
  <c r="N22" i="34"/>
  <c r="N22" i="21"/>
  <c r="N22" i="50"/>
  <c r="N22" i="13"/>
  <c r="N22" i="30"/>
  <c r="G25" i="43"/>
  <c r="T9" i="50"/>
  <c r="G30" i="18"/>
  <c r="T9" i="48"/>
  <c r="T21" i="41"/>
  <c r="N39" i="50"/>
  <c r="G13" i="49"/>
  <c r="F16" i="32"/>
  <c r="G16" i="32" s="1"/>
  <c r="G22" i="20"/>
  <c r="F26" i="51"/>
  <c r="G26" i="51" s="1"/>
  <c r="T9" i="38"/>
  <c r="T21" i="27"/>
  <c r="T23" i="26"/>
  <c r="F16" i="15"/>
  <c r="G16" i="15" s="1"/>
  <c r="F26" i="39"/>
  <c r="G26" i="39" s="1"/>
  <c r="T7" i="41"/>
  <c r="T9" i="26"/>
  <c r="T21" i="33"/>
  <c r="T10" i="38"/>
  <c r="T36" i="30"/>
  <c r="T26" i="35"/>
  <c r="T26" i="16"/>
  <c r="F30" i="26"/>
  <c r="G30" i="26" s="1"/>
  <c r="T29" i="17"/>
  <c r="N32" i="22"/>
  <c r="N32" i="51"/>
  <c r="N32" i="28"/>
  <c r="N32" i="50"/>
  <c r="N32" i="31"/>
  <c r="N32" i="13"/>
  <c r="N32" i="8"/>
  <c r="N32" i="48"/>
  <c r="N32" i="12"/>
  <c r="N32" i="26"/>
  <c r="N32" i="37"/>
  <c r="N32" i="52"/>
  <c r="N32" i="41"/>
  <c r="N32" i="15"/>
  <c r="N32" i="29"/>
  <c r="N32" i="21"/>
  <c r="N32" i="44"/>
  <c r="N32" i="36"/>
  <c r="N32" i="14"/>
  <c r="N32" i="30"/>
  <c r="N32" i="16"/>
  <c r="N32" i="40"/>
  <c r="N32" i="20"/>
  <c r="N32" i="43"/>
  <c r="N32" i="35"/>
  <c r="N32" i="18"/>
  <c r="N32" i="19"/>
  <c r="N32" i="25"/>
  <c r="N32" i="17"/>
  <c r="N32" i="38"/>
  <c r="N32" i="34"/>
  <c r="N32" i="27"/>
  <c r="N32" i="33"/>
  <c r="N32" i="23"/>
  <c r="T25" i="49"/>
  <c r="T25" i="43"/>
  <c r="T27" i="15"/>
  <c r="T27" i="27"/>
  <c r="T27" i="28"/>
  <c r="T10" i="25"/>
  <c r="T10" i="43"/>
  <c r="T10" i="52"/>
  <c r="T10" i="19"/>
  <c r="T10" i="15"/>
  <c r="T10" i="31"/>
  <c r="T10" i="23"/>
  <c r="T10" i="41"/>
  <c r="T10" i="27"/>
  <c r="T10" i="35"/>
  <c r="T23" i="32"/>
  <c r="T23" i="13"/>
  <c r="T29" i="32"/>
  <c r="T29" i="15"/>
  <c r="T29" i="50"/>
  <c r="T29" i="44"/>
  <c r="T29" i="51"/>
  <c r="T25" i="16"/>
  <c r="T27" i="17"/>
  <c r="T27" i="34"/>
  <c r="T10" i="36"/>
  <c r="T10" i="29"/>
  <c r="T10" i="49"/>
  <c r="T10" i="18"/>
  <c r="T10" i="50"/>
  <c r="T10" i="32"/>
  <c r="T10" i="16"/>
  <c r="T10" i="26"/>
  <c r="T10" i="13"/>
  <c r="T10" i="22"/>
  <c r="T23" i="28"/>
  <c r="T29" i="30"/>
  <c r="T29" i="31"/>
  <c r="T29" i="28"/>
  <c r="T29" i="48"/>
  <c r="T29" i="16"/>
  <c r="T25" i="13"/>
  <c r="T25" i="38"/>
  <c r="T25" i="17"/>
  <c r="T25" i="8"/>
  <c r="T27" i="16"/>
  <c r="T27" i="41"/>
  <c r="T10" i="48"/>
  <c r="T10" i="51"/>
  <c r="T10" i="34"/>
  <c r="T10" i="37"/>
  <c r="T10" i="12"/>
  <c r="T10" i="33"/>
  <c r="T10" i="30"/>
  <c r="T10" i="17"/>
  <c r="T10" i="44"/>
  <c r="T23" i="50"/>
  <c r="T29" i="26"/>
  <c r="T29" i="33"/>
  <c r="T29" i="27"/>
  <c r="T29" i="8"/>
  <c r="J28" i="13"/>
  <c r="J28" i="35"/>
  <c r="J28" i="51"/>
  <c r="T23" i="41"/>
  <c r="T23" i="49"/>
  <c r="T23" i="42"/>
  <c r="T23" i="40"/>
  <c r="T23" i="20"/>
  <c r="J16" i="31"/>
  <c r="J16" i="50"/>
  <c r="J33" i="37"/>
  <c r="J33" i="26"/>
  <c r="J28" i="16"/>
  <c r="J28" i="23"/>
  <c r="J28" i="28"/>
  <c r="T23" i="15"/>
  <c r="T23" i="37"/>
  <c r="T23" i="34"/>
  <c r="T23" i="16"/>
  <c r="T23" i="31"/>
  <c r="J16" i="29"/>
  <c r="J33" i="20"/>
  <c r="J33" i="21"/>
  <c r="J28" i="37"/>
  <c r="J28" i="17"/>
  <c r="J28" i="48"/>
  <c r="T23" i="48"/>
  <c r="T23" i="52"/>
  <c r="T23" i="29"/>
  <c r="T23" i="25"/>
  <c r="J16" i="8"/>
  <c r="G25" i="31"/>
  <c r="T25" i="42"/>
  <c r="T25" i="34"/>
  <c r="T25" i="36"/>
  <c r="T25" i="50"/>
  <c r="T25" i="24"/>
  <c r="T25" i="27"/>
  <c r="T25" i="29"/>
  <c r="T25" i="19"/>
  <c r="T25" i="28"/>
  <c r="T25" i="20"/>
  <c r="T27" i="20"/>
  <c r="T27" i="25"/>
  <c r="T27" i="39"/>
  <c r="T27" i="44"/>
  <c r="T27" i="48"/>
  <c r="T27" i="51"/>
  <c r="T27" i="24"/>
  <c r="T27" i="26"/>
  <c r="T27" i="29"/>
  <c r="T27" i="31"/>
  <c r="G8" i="43"/>
  <c r="T36" i="35"/>
  <c r="T36" i="26"/>
  <c r="T36" i="14"/>
  <c r="T36" i="39"/>
  <c r="T36" i="37"/>
  <c r="T36" i="38"/>
  <c r="T36" i="16"/>
  <c r="T36" i="42"/>
  <c r="T36" i="40"/>
  <c r="T36" i="43"/>
  <c r="T33" i="19"/>
  <c r="T33" i="36"/>
  <c r="T33" i="27"/>
  <c r="T33" i="33"/>
  <c r="T33" i="16"/>
  <c r="T33" i="26"/>
  <c r="T33" i="42"/>
  <c r="T33" i="24"/>
  <c r="T33" i="40"/>
  <c r="T33" i="12"/>
  <c r="J16" i="21"/>
  <c r="J16" i="15"/>
  <c r="J16" i="28"/>
  <c r="J16" i="17"/>
  <c r="J33" i="13"/>
  <c r="J33" i="25"/>
  <c r="J33" i="40"/>
  <c r="J33" i="23"/>
  <c r="J33" i="35"/>
  <c r="J33" i="49"/>
  <c r="J33" i="31"/>
  <c r="J33" i="30"/>
  <c r="J33" i="15"/>
  <c r="J33" i="48"/>
  <c r="J33" i="44"/>
  <c r="J33" i="32"/>
  <c r="J33" i="22"/>
  <c r="J33" i="19"/>
  <c r="J28" i="49"/>
  <c r="J28" i="21"/>
  <c r="J28" i="39"/>
  <c r="J28" i="18"/>
  <c r="J28" i="33"/>
  <c r="J28" i="12"/>
  <c r="J28" i="43"/>
  <c r="J28" i="29"/>
  <c r="J28" i="38"/>
  <c r="J28" i="22"/>
  <c r="J28" i="25"/>
  <c r="J28" i="24"/>
  <c r="J28" i="26"/>
  <c r="J28" i="40"/>
  <c r="J28" i="14"/>
  <c r="J28" i="30"/>
  <c r="J28" i="34"/>
  <c r="J28" i="15"/>
  <c r="J28" i="19"/>
  <c r="J28" i="20"/>
  <c r="J28" i="31"/>
  <c r="J28" i="52"/>
  <c r="J28" i="8"/>
  <c r="J28" i="42"/>
  <c r="J28" i="32"/>
  <c r="J28" i="50"/>
  <c r="P31" i="13"/>
  <c r="F31" i="8"/>
  <c r="G31" i="8" s="1"/>
  <c r="P31" i="49"/>
  <c r="F31" i="13"/>
  <c r="G31" i="13" s="1"/>
  <c r="F31" i="26"/>
  <c r="G31" i="26" s="1"/>
  <c r="P31" i="40"/>
  <c r="P31" i="52"/>
  <c r="P31" i="16"/>
  <c r="P31" i="32"/>
  <c r="F31" i="17"/>
  <c r="G31" i="17" s="1"/>
  <c r="P31" i="19"/>
  <c r="F31" i="27"/>
  <c r="G31" i="27" s="1"/>
  <c r="F31" i="30"/>
  <c r="G31" i="30" s="1"/>
  <c r="F31" i="36"/>
  <c r="G31" i="36" s="1"/>
  <c r="P31" i="41"/>
  <c r="F31" i="16"/>
  <c r="G31" i="16" s="1"/>
  <c r="P31" i="43"/>
  <c r="P31" i="51"/>
  <c r="F31" i="14"/>
  <c r="G31" i="14" s="1"/>
  <c r="F31" i="31"/>
  <c r="G31" i="31" s="1"/>
  <c r="P31" i="48"/>
  <c r="F31" i="52"/>
  <c r="G31" i="52" s="1"/>
  <c r="P31" i="18"/>
  <c r="F31" i="38"/>
  <c r="G31" i="38" s="1"/>
  <c r="P31" i="21"/>
  <c r="F31" i="23"/>
  <c r="G31" i="23" s="1"/>
  <c r="F31" i="28"/>
  <c r="G31" i="28" s="1"/>
  <c r="F31" i="32"/>
  <c r="G31" i="32" s="1"/>
  <c r="P31" i="37"/>
  <c r="P31" i="42"/>
  <c r="F31" i="21"/>
  <c r="G31" i="21" s="1"/>
  <c r="P31" i="20"/>
  <c r="P31" i="26"/>
  <c r="P31" i="31"/>
  <c r="P31" i="34"/>
  <c r="P31" i="38"/>
  <c r="F31" i="42"/>
  <c r="G31" i="42" s="1"/>
  <c r="F31" i="48"/>
  <c r="G31" i="48" s="1"/>
  <c r="F31" i="51"/>
  <c r="G31" i="51" s="1"/>
  <c r="P31" i="22"/>
  <c r="F31" i="34"/>
  <c r="G31" i="34" s="1"/>
  <c r="P31" i="50"/>
  <c r="P31" i="12"/>
  <c r="P31" i="24"/>
  <c r="F31" i="43"/>
  <c r="G31" i="43" s="1"/>
  <c r="P31" i="14"/>
  <c r="P31" i="17"/>
  <c r="F31" i="24"/>
  <c r="G31" i="24" s="1"/>
  <c r="P31" i="33"/>
  <c r="F31" i="39"/>
  <c r="G31" i="39" s="1"/>
  <c r="P31" i="44"/>
  <c r="F31" i="22"/>
  <c r="G31" i="22" s="1"/>
  <c r="P31" i="23"/>
  <c r="P31" i="27"/>
  <c r="P31" i="30"/>
  <c r="P31" i="35"/>
  <c r="P31" i="39"/>
  <c r="F31" i="44"/>
  <c r="G31" i="44" s="1"/>
  <c r="F31" i="49"/>
  <c r="G31" i="49" s="1"/>
  <c r="F31" i="50"/>
  <c r="G31" i="50" s="1"/>
  <c r="F31" i="19"/>
  <c r="G31" i="19" s="1"/>
  <c r="F31" i="40"/>
  <c r="G31" i="40" s="1"/>
  <c r="F31" i="29"/>
  <c r="G31" i="29" s="1"/>
  <c r="F31" i="12"/>
  <c r="G31" i="12" s="1"/>
  <c r="P31" i="8"/>
  <c r="P31" i="25"/>
  <c r="F31" i="15"/>
  <c r="G31" i="15" s="1"/>
  <c r="F31" i="33"/>
  <c r="G31" i="33" s="1"/>
  <c r="F31" i="20"/>
  <c r="G31" i="20" s="1"/>
  <c r="P31" i="28"/>
  <c r="P31" i="29"/>
  <c r="F31" i="18"/>
  <c r="G31" i="18" s="1"/>
  <c r="F31" i="37"/>
  <c r="G31" i="37" s="1"/>
  <c r="F31" i="25"/>
  <c r="G31" i="25" s="1"/>
  <c r="F31" i="35"/>
  <c r="G31" i="35" s="1"/>
  <c r="P31" i="36"/>
  <c r="F31" i="41"/>
  <c r="G31" i="41" s="1"/>
  <c r="P31" i="15"/>
  <c r="J20" i="37"/>
  <c r="J20" i="27"/>
  <c r="J20" i="12"/>
  <c r="J20" i="49"/>
  <c r="J20" i="31"/>
  <c r="J20" i="33"/>
  <c r="J20" i="42"/>
  <c r="J20" i="44"/>
  <c r="J20" i="8"/>
  <c r="J20" i="29"/>
  <c r="J20" i="16"/>
  <c r="J20" i="13"/>
  <c r="J20" i="18"/>
  <c r="J20" i="38"/>
  <c r="J20" i="22"/>
  <c r="J20" i="19"/>
  <c r="J20" i="15"/>
  <c r="J20" i="35"/>
  <c r="J20" i="24"/>
  <c r="J20" i="17"/>
  <c r="J20" i="23"/>
  <c r="J20" i="14"/>
  <c r="J20" i="21"/>
  <c r="J20" i="41"/>
  <c r="J20" i="39"/>
  <c r="J20" i="36"/>
  <c r="J20" i="34"/>
  <c r="J20" i="48"/>
  <c r="J20" i="25"/>
  <c r="J20" i="28"/>
  <c r="J20" i="51"/>
  <c r="J20" i="30"/>
  <c r="J20" i="52"/>
  <c r="J20" i="43"/>
  <c r="J20" i="40"/>
  <c r="J20" i="20"/>
  <c r="J20" i="32"/>
  <c r="G13" i="48"/>
  <c r="G35" i="49"/>
  <c r="G14" i="48"/>
  <c r="T25" i="25"/>
  <c r="T25" i="23"/>
  <c r="T25" i="26"/>
  <c r="T25" i="41"/>
  <c r="T25" i="52"/>
  <c r="T25" i="51"/>
  <c r="T25" i="37"/>
  <c r="T25" i="31"/>
  <c r="T25" i="22"/>
  <c r="T27" i="14"/>
  <c r="T27" i="52"/>
  <c r="T27" i="8"/>
  <c r="T27" i="40"/>
  <c r="T27" i="12"/>
  <c r="T27" i="19"/>
  <c r="T27" i="21"/>
  <c r="T27" i="38"/>
  <c r="T27" i="23"/>
  <c r="T27" i="32"/>
  <c r="T36" i="32"/>
  <c r="T36" i="23"/>
  <c r="T36" i="33"/>
  <c r="T36" i="36"/>
  <c r="T36" i="24"/>
  <c r="T36" i="49"/>
  <c r="T36" i="52"/>
  <c r="T36" i="8"/>
  <c r="T36" i="28"/>
  <c r="T36" i="29"/>
  <c r="T33" i="21"/>
  <c r="T33" i="43"/>
  <c r="T33" i="31"/>
  <c r="T33" i="52"/>
  <c r="T33" i="22"/>
  <c r="T33" i="44"/>
  <c r="T33" i="48"/>
  <c r="T33" i="25"/>
  <c r="T33" i="29"/>
  <c r="T33" i="49"/>
  <c r="AH41" i="4"/>
  <c r="F41" i="4" s="1"/>
  <c r="J20" i="26"/>
  <c r="J16" i="41"/>
  <c r="J16" i="36"/>
  <c r="J16" i="43"/>
  <c r="J16" i="27"/>
  <c r="T22" i="34"/>
  <c r="T22" i="51"/>
  <c r="T22" i="8"/>
  <c r="T22" i="19"/>
  <c r="T22" i="12"/>
  <c r="T29" i="35"/>
  <c r="T29" i="37"/>
  <c r="T29" i="36"/>
  <c r="T29" i="22"/>
  <c r="T29" i="23"/>
  <c r="T29" i="49"/>
  <c r="T29" i="21"/>
  <c r="T29" i="13"/>
  <c r="T29" i="19"/>
  <c r="T29" i="39"/>
  <c r="T29" i="29"/>
  <c r="T29" i="38"/>
  <c r="T29" i="25"/>
  <c r="T29" i="42"/>
  <c r="T29" i="24"/>
  <c r="T29" i="43"/>
  <c r="T29" i="12"/>
  <c r="T29" i="18"/>
  <c r="T29" i="20"/>
  <c r="J8" i="48"/>
  <c r="J8" i="13"/>
  <c r="J8" i="29"/>
  <c r="J8" i="40"/>
  <c r="J8" i="32"/>
  <c r="J8" i="41"/>
  <c r="J8" i="18"/>
  <c r="J8" i="43"/>
  <c r="J8" i="42"/>
  <c r="J8" i="17"/>
  <c r="J8" i="34"/>
  <c r="J8" i="23"/>
  <c r="J8" i="15"/>
  <c r="J8" i="8"/>
  <c r="J8" i="22"/>
  <c r="J8" i="35"/>
  <c r="J8" i="36"/>
  <c r="J8" i="39"/>
  <c r="J8" i="49"/>
  <c r="J8" i="33"/>
  <c r="J8" i="19"/>
  <c r="J8" i="12"/>
  <c r="J8" i="30"/>
  <c r="J8" i="21"/>
  <c r="J8" i="28"/>
  <c r="J8" i="51"/>
  <c r="J8" i="44"/>
  <c r="J8" i="26"/>
  <c r="J8" i="37"/>
  <c r="J8" i="27"/>
  <c r="J8" i="38"/>
  <c r="J8" i="52"/>
  <c r="J8" i="16"/>
  <c r="J8" i="25"/>
  <c r="J8" i="24"/>
  <c r="J8" i="20"/>
  <c r="J8" i="14"/>
  <c r="J8" i="50"/>
  <c r="J8" i="31"/>
  <c r="J5" i="43"/>
  <c r="J5" i="35"/>
  <c r="J5" i="21"/>
  <c r="J5" i="40"/>
  <c r="J5" i="24"/>
  <c r="J5" i="41"/>
  <c r="J5" i="27"/>
  <c r="J5" i="51"/>
  <c r="J5" i="15"/>
  <c r="J5" i="32"/>
  <c r="J5" i="52"/>
  <c r="J5" i="20"/>
  <c r="J5" i="22"/>
  <c r="J5" i="42"/>
  <c r="J5" i="29"/>
  <c r="J5" i="36"/>
  <c r="J5" i="34"/>
  <c r="J5" i="19"/>
  <c r="J5" i="30"/>
  <c r="J5" i="33"/>
  <c r="J5" i="23"/>
  <c r="J5" i="12"/>
  <c r="J5" i="25"/>
  <c r="J5" i="49"/>
  <c r="J5" i="48"/>
  <c r="J5" i="18"/>
  <c r="J5" i="17"/>
  <c r="J5" i="28"/>
  <c r="J5" i="14"/>
  <c r="J5" i="26"/>
  <c r="J5" i="31"/>
  <c r="J5" i="38"/>
  <c r="J5" i="50"/>
  <c r="J5" i="37"/>
  <c r="J5" i="13"/>
  <c r="J5" i="39"/>
  <c r="J5" i="16"/>
  <c r="J5" i="44"/>
  <c r="J5" i="8"/>
  <c r="J16" i="33"/>
  <c r="J16" i="40"/>
  <c r="J16" i="12"/>
  <c r="J16" i="22"/>
  <c r="J16" i="26"/>
  <c r="J16" i="19"/>
  <c r="J16" i="44"/>
  <c r="J16" i="16"/>
  <c r="J16" i="32"/>
  <c r="J16" i="20"/>
  <c r="J16" i="24"/>
  <c r="J16" i="14"/>
  <c r="J16" i="23"/>
  <c r="J16" i="13"/>
  <c r="J16" i="42"/>
  <c r="J16" i="52"/>
  <c r="J16" i="34"/>
  <c r="J16" i="48"/>
  <c r="J16" i="35"/>
  <c r="J16" i="18"/>
  <c r="G40" i="48"/>
  <c r="G29" i="13"/>
  <c r="G14" i="23"/>
  <c r="T25" i="33"/>
  <c r="T25" i="30"/>
  <c r="T25" i="32"/>
  <c r="T25" i="48"/>
  <c r="T25" i="12"/>
  <c r="T25" i="18"/>
  <c r="T25" i="21"/>
  <c r="T25" i="39"/>
  <c r="T25" i="40"/>
  <c r="T27" i="30"/>
  <c r="T27" i="43"/>
  <c r="T27" i="22"/>
  <c r="T27" i="18"/>
  <c r="T27" i="13"/>
  <c r="T27" i="42"/>
  <c r="T27" i="37"/>
  <c r="T27" i="49"/>
  <c r="T27" i="36"/>
  <c r="G8" i="26"/>
  <c r="T36" i="15"/>
  <c r="T36" i="13"/>
  <c r="T36" i="25"/>
  <c r="T36" i="21"/>
  <c r="T36" i="41"/>
  <c r="T36" i="48"/>
  <c r="T36" i="34"/>
  <c r="T36" i="12"/>
  <c r="T36" i="31"/>
  <c r="T33" i="13"/>
  <c r="T33" i="15"/>
  <c r="T33" i="14"/>
  <c r="T33" i="32"/>
  <c r="T33" i="39"/>
  <c r="T33" i="23"/>
  <c r="T33" i="38"/>
  <c r="T33" i="18"/>
  <c r="J16" i="49"/>
  <c r="J16" i="51"/>
  <c r="J16" i="25"/>
  <c r="J16" i="37"/>
  <c r="J16" i="39"/>
  <c r="T22" i="40"/>
  <c r="T22" i="37"/>
  <c r="T22" i="33"/>
  <c r="T22" i="29"/>
  <c r="G25" i="27"/>
  <c r="P22" i="41"/>
  <c r="F22" i="48"/>
  <c r="G22" i="48" s="1"/>
  <c r="P22" i="49"/>
  <c r="P22" i="43"/>
  <c r="P22" i="39"/>
  <c r="F22" i="12"/>
  <c r="G22" i="12" s="1"/>
  <c r="P22" i="23"/>
  <c r="F22" i="27"/>
  <c r="G22" i="27" s="1"/>
  <c r="F22" i="52"/>
  <c r="G22" i="52" s="1"/>
  <c r="P22" i="18"/>
  <c r="F22" i="19"/>
  <c r="G22" i="19" s="1"/>
  <c r="P22" i="19"/>
  <c r="F22" i="22"/>
  <c r="G22" i="22" s="1"/>
  <c r="F22" i="35"/>
  <c r="G22" i="35" s="1"/>
  <c r="P22" i="31"/>
  <c r="F22" i="15"/>
  <c r="G22" i="15" s="1"/>
  <c r="P22" i="22"/>
  <c r="P22" i="24"/>
  <c r="P22" i="33"/>
  <c r="P22" i="34"/>
  <c r="F22" i="44"/>
  <c r="G22" i="44" s="1"/>
  <c r="F22" i="29"/>
  <c r="G22" i="29" s="1"/>
  <c r="F22" i="43"/>
  <c r="G22" i="43" s="1"/>
  <c r="P22" i="29"/>
  <c r="P22" i="37"/>
  <c r="P22" i="48"/>
  <c r="F22" i="21"/>
  <c r="G22" i="21" s="1"/>
  <c r="P22" i="51"/>
  <c r="P22" i="38"/>
  <c r="F22" i="14"/>
  <c r="G22" i="14" s="1"/>
  <c r="F22" i="49"/>
  <c r="G22" i="49" s="1"/>
  <c r="F22" i="28"/>
  <c r="G22" i="28" s="1"/>
  <c r="F22" i="16"/>
  <c r="G22" i="16" s="1"/>
  <c r="P22" i="21"/>
  <c r="P22" i="32"/>
  <c r="F22" i="36"/>
  <c r="P22" i="52"/>
  <c r="T14" i="26"/>
  <c r="T14" i="34"/>
  <c r="T14" i="41"/>
  <c r="T14" i="48"/>
  <c r="T14" i="31"/>
  <c r="T14" i="52"/>
  <c r="T14" i="39"/>
  <c r="T14" i="18"/>
  <c r="T14" i="28"/>
  <c r="T14" i="27"/>
  <c r="T14" i="32"/>
  <c r="T14" i="40"/>
  <c r="T14" i="13"/>
  <c r="T14" i="38"/>
  <c r="T14" i="50"/>
  <c r="T14" i="49"/>
  <c r="T14" i="24"/>
  <c r="T14" i="12"/>
  <c r="T14" i="8"/>
  <c r="T14" i="51"/>
  <c r="T14" i="43"/>
  <c r="T14" i="16"/>
  <c r="T14" i="14"/>
  <c r="T14" i="25"/>
  <c r="T14" i="20"/>
  <c r="T14" i="15"/>
  <c r="T14" i="42"/>
  <c r="T14" i="44"/>
  <c r="T14" i="17"/>
  <c r="T14" i="30"/>
  <c r="T14" i="35"/>
  <c r="T14" i="22"/>
  <c r="T14" i="21"/>
  <c r="T14" i="23"/>
  <c r="T14" i="19"/>
  <c r="T14" i="29"/>
  <c r="T14" i="33"/>
  <c r="T14" i="36"/>
  <c r="T14" i="37"/>
  <c r="T5" i="35"/>
  <c r="T5" i="32"/>
  <c r="T5" i="27"/>
  <c r="T5" i="39"/>
  <c r="T5" i="28"/>
  <c r="T5" i="29"/>
  <c r="T5" i="13"/>
  <c r="T5" i="18"/>
  <c r="T5" i="49"/>
  <c r="T5" i="34"/>
  <c r="T5" i="25"/>
  <c r="T5" i="42"/>
  <c r="T5" i="33"/>
  <c r="T5" i="31"/>
  <c r="T5" i="12"/>
  <c r="T5" i="21"/>
  <c r="T5" i="36"/>
  <c r="T5" i="24"/>
  <c r="T5" i="51"/>
  <c r="T5" i="38"/>
  <c r="T5" i="30"/>
  <c r="T5" i="16"/>
  <c r="T5" i="8"/>
  <c r="T5" i="52"/>
  <c r="T5" i="15"/>
  <c r="T5" i="20"/>
  <c r="T5" i="41"/>
  <c r="T5" i="17"/>
  <c r="T5" i="40"/>
  <c r="T5" i="14"/>
  <c r="T5" i="37"/>
  <c r="T5" i="26"/>
  <c r="T5" i="19"/>
  <c r="T5" i="48"/>
  <c r="T5" i="50"/>
  <c r="T5" i="44"/>
  <c r="T5" i="22"/>
  <c r="T5" i="43"/>
  <c r="T5" i="23"/>
  <c r="E44" i="43"/>
  <c r="N7" i="22"/>
  <c r="N7" i="25"/>
  <c r="N7" i="19"/>
  <c r="N7" i="38"/>
  <c r="N7" i="12"/>
  <c r="N7" i="32"/>
  <c r="N7" i="23"/>
  <c r="N7" i="28"/>
  <c r="N7" i="40"/>
  <c r="N7" i="44"/>
  <c r="N7" i="49"/>
  <c r="N7" i="52"/>
  <c r="N7" i="18"/>
  <c r="N7" i="20"/>
  <c r="N7" i="27"/>
  <c r="N7" i="31"/>
  <c r="N7" i="37"/>
  <c r="N7" i="41"/>
  <c r="N7" i="13"/>
  <c r="N7" i="34"/>
  <c r="N7" i="17"/>
  <c r="N7" i="30"/>
  <c r="N7" i="35"/>
  <c r="N7" i="43"/>
  <c r="N7" i="8"/>
  <c r="N7" i="51"/>
  <c r="N7" i="21"/>
  <c r="N7" i="15"/>
  <c r="N7" i="36"/>
  <c r="N7" i="29"/>
  <c r="N7" i="14"/>
  <c r="N7" i="42"/>
  <c r="N7" i="48"/>
  <c r="N7" i="26"/>
  <c r="N7" i="16"/>
  <c r="N7" i="50"/>
  <c r="N7" i="33"/>
  <c r="N7" i="24"/>
  <c r="N7" i="39"/>
  <c r="T32" i="20"/>
  <c r="T32" i="19"/>
  <c r="T32" i="37"/>
  <c r="T32" i="12"/>
  <c r="T32" i="40"/>
  <c r="T32" i="52"/>
  <c r="T32" i="49"/>
  <c r="T32" i="14"/>
  <c r="T32" i="43"/>
  <c r="T32" i="36"/>
  <c r="T32" i="50"/>
  <c r="T32" i="51"/>
  <c r="T32" i="30"/>
  <c r="T32" i="42"/>
  <c r="T32" i="44"/>
  <c r="T32" i="41"/>
  <c r="T32" i="16"/>
  <c r="T32" i="48"/>
  <c r="T32" i="25"/>
  <c r="T32" i="32"/>
  <c r="T32" i="22"/>
  <c r="T32" i="15"/>
  <c r="T32" i="27"/>
  <c r="T32" i="38"/>
  <c r="T32" i="33"/>
  <c r="T32" i="13"/>
  <c r="T32" i="17"/>
  <c r="T32" i="18"/>
  <c r="T32" i="31"/>
  <c r="T32" i="24"/>
  <c r="T32" i="8"/>
  <c r="T32" i="28"/>
  <c r="T32" i="29"/>
  <c r="T32" i="35"/>
  <c r="T32" i="34"/>
  <c r="T32" i="21"/>
  <c r="T32" i="39"/>
  <c r="T32" i="23"/>
  <c r="T32" i="26"/>
  <c r="F16" i="26"/>
  <c r="G16" i="26" s="1"/>
  <c r="P16" i="23"/>
  <c r="F16" i="50"/>
  <c r="G16" i="50" s="1"/>
  <c r="F16" i="30"/>
  <c r="G16" i="30" s="1"/>
  <c r="P16" i="28"/>
  <c r="F16" i="23"/>
  <c r="G16" i="23" s="1"/>
  <c r="F16" i="52"/>
  <c r="G16" i="52" s="1"/>
  <c r="F16" i="33"/>
  <c r="G16" i="33" s="1"/>
  <c r="P16" i="48"/>
  <c r="P16" i="8"/>
  <c r="P16" i="39"/>
  <c r="P16" i="35"/>
  <c r="F16" i="12"/>
  <c r="G16" i="12" s="1"/>
  <c r="F16" i="42"/>
  <c r="G16" i="42" s="1"/>
  <c r="P16" i="22"/>
  <c r="F16" i="8"/>
  <c r="G16" i="8" s="1"/>
  <c r="P16" i="36"/>
  <c r="P16" i="30"/>
  <c r="F16" i="16"/>
  <c r="G16" i="16" s="1"/>
  <c r="F16" i="43"/>
  <c r="G16" i="43" s="1"/>
  <c r="P16" i="14"/>
  <c r="P16" i="52"/>
  <c r="P16" i="41"/>
  <c r="F16" i="19"/>
  <c r="G16" i="19" s="1"/>
  <c r="F16" i="29"/>
  <c r="G16" i="29" s="1"/>
  <c r="F16" i="28"/>
  <c r="G16" i="28" s="1"/>
  <c r="P16" i="12"/>
  <c r="F16" i="14"/>
  <c r="G16" i="14" s="1"/>
  <c r="F16" i="48"/>
  <c r="G16" i="48" s="1"/>
  <c r="F16" i="31"/>
  <c r="F16" i="38"/>
  <c r="G16" i="38" s="1"/>
  <c r="F16" i="21"/>
  <c r="G16" i="21" s="1"/>
  <c r="P16" i="19"/>
  <c r="P16" i="25"/>
  <c r="P16" i="44"/>
  <c r="P16" i="17"/>
  <c r="P16" i="13"/>
  <c r="P16" i="49"/>
  <c r="F16" i="25"/>
  <c r="G16" i="25" s="1"/>
  <c r="F16" i="22"/>
  <c r="G16" i="22" s="1"/>
  <c r="F16" i="49"/>
  <c r="G16" i="49" s="1"/>
  <c r="P16" i="29"/>
  <c r="P16" i="43"/>
  <c r="P16" i="50"/>
  <c r="F16" i="51"/>
  <c r="G16" i="51" s="1"/>
  <c r="P16" i="21"/>
  <c r="P16" i="15"/>
  <c r="F16" i="27"/>
  <c r="G16" i="27" s="1"/>
  <c r="F16" i="37"/>
  <c r="G16" i="37" s="1"/>
  <c r="F16" i="24"/>
  <c r="G16" i="24" s="1"/>
  <c r="F30" i="15"/>
  <c r="G30" i="15" s="1"/>
  <c r="P30" i="38"/>
  <c r="F30" i="22"/>
  <c r="G30" i="22" s="1"/>
  <c r="P30" i="43"/>
  <c r="P30" i="18"/>
  <c r="P30" i="42"/>
  <c r="P30" i="32"/>
  <c r="F30" i="21"/>
  <c r="G30" i="21" s="1"/>
  <c r="F30" i="40"/>
  <c r="G30" i="40" s="1"/>
  <c r="F30" i="50"/>
  <c r="G30" i="50" s="1"/>
  <c r="F30" i="16"/>
  <c r="G30" i="16" s="1"/>
  <c r="F30" i="31"/>
  <c r="G30" i="31" s="1"/>
  <c r="P30" i="17"/>
  <c r="F30" i="51"/>
  <c r="G30" i="51" s="1"/>
  <c r="F30" i="29"/>
  <c r="G30" i="29" s="1"/>
  <c r="F30" i="41"/>
  <c r="G30" i="41" s="1"/>
  <c r="F30" i="17"/>
  <c r="G30" i="17" s="1"/>
  <c r="F30" i="13"/>
  <c r="G30" i="13" s="1"/>
  <c r="F30" i="24"/>
  <c r="G30" i="24" s="1"/>
  <c r="F30" i="34"/>
  <c r="G30" i="34" s="1"/>
  <c r="F30" i="28"/>
  <c r="G30" i="28" s="1"/>
  <c r="P30" i="36"/>
  <c r="P30" i="13"/>
  <c r="P30" i="15"/>
  <c r="G16" i="31"/>
  <c r="G15" i="22"/>
  <c r="J38" i="19"/>
  <c r="J38" i="43"/>
  <c r="J38" i="21"/>
  <c r="J38" i="15"/>
  <c r="J38" i="27"/>
  <c r="J38" i="40"/>
  <c r="J38" i="22"/>
  <c r="J38" i="12"/>
  <c r="J38" i="35"/>
  <c r="J38" i="17"/>
  <c r="J38" i="31"/>
  <c r="J38" i="8"/>
  <c r="J38" i="49"/>
  <c r="J38" i="29"/>
  <c r="J38" i="42"/>
  <c r="J38" i="26"/>
  <c r="J38" i="37"/>
  <c r="J38" i="14"/>
  <c r="J38" i="16"/>
  <c r="J38" i="32"/>
  <c r="J38" i="25"/>
  <c r="J38" i="36"/>
  <c r="J38" i="48"/>
  <c r="J38" i="20"/>
  <c r="J38" i="28"/>
  <c r="J38" i="33"/>
  <c r="J38" i="38"/>
  <c r="J38" i="13"/>
  <c r="J38" i="23"/>
  <c r="J38" i="24"/>
  <c r="J38" i="50"/>
  <c r="J38" i="44"/>
  <c r="J38" i="41"/>
  <c r="J38" i="51"/>
  <c r="J38" i="18"/>
  <c r="J38" i="34"/>
  <c r="J38" i="52"/>
  <c r="J38" i="30"/>
  <c r="J38" i="39"/>
  <c r="T22" i="17"/>
  <c r="T22" i="31"/>
  <c r="T22" i="13"/>
  <c r="T22" i="50"/>
  <c r="T22" i="25"/>
  <c r="T22" i="26"/>
  <c r="T22" i="35"/>
  <c r="T22" i="24"/>
  <c r="T22" i="21"/>
  <c r="T22" i="43"/>
  <c r="T22" i="28"/>
  <c r="T22" i="30"/>
  <c r="T22" i="49"/>
  <c r="T22" i="20"/>
  <c r="T22" i="15"/>
  <c r="T22" i="36"/>
  <c r="T22" i="27"/>
  <c r="T22" i="44"/>
  <c r="T22" i="18"/>
  <c r="T22" i="41"/>
  <c r="T23" i="27"/>
  <c r="T23" i="30"/>
  <c r="T23" i="44"/>
  <c r="T23" i="39"/>
  <c r="T23" i="17"/>
  <c r="T23" i="51"/>
  <c r="T23" i="14"/>
  <c r="T23" i="19"/>
  <c r="T23" i="21"/>
  <c r="T23" i="35"/>
  <c r="T23" i="22"/>
  <c r="T23" i="43"/>
  <c r="T23" i="8"/>
  <c r="T23" i="12"/>
  <c r="T23" i="18"/>
  <c r="T23" i="38"/>
  <c r="T23" i="33"/>
  <c r="T23" i="24"/>
  <c r="T23" i="36"/>
  <c r="T34" i="43"/>
  <c r="T34" i="31"/>
  <c r="T34" i="51"/>
  <c r="T34" i="16"/>
  <c r="T34" i="41"/>
  <c r="T34" i="27"/>
  <c r="T34" i="21"/>
  <c r="T34" i="23"/>
  <c r="T34" i="52"/>
  <c r="T34" i="49"/>
  <c r="T34" i="30"/>
  <c r="T34" i="32"/>
  <c r="T34" i="33"/>
  <c r="T34" i="26"/>
  <c r="T34" i="13"/>
  <c r="T34" i="50"/>
  <c r="T34" i="24"/>
  <c r="T34" i="28"/>
  <c r="T34" i="12"/>
  <c r="T34" i="44"/>
  <c r="T34" i="38"/>
  <c r="T34" i="37"/>
  <c r="T34" i="22"/>
  <c r="T34" i="20"/>
  <c r="T34" i="8"/>
  <c r="T34" i="34"/>
  <c r="T34" i="15"/>
  <c r="T34" i="36"/>
  <c r="T34" i="40"/>
  <c r="T34" i="42"/>
  <c r="T34" i="35"/>
  <c r="T34" i="39"/>
  <c r="T34" i="19"/>
  <c r="T34" i="14"/>
  <c r="T34" i="17"/>
  <c r="T34" i="29"/>
  <c r="T34" i="48"/>
  <c r="T34" i="25"/>
  <c r="T34" i="18"/>
  <c r="T18" i="43"/>
  <c r="T18" i="36"/>
  <c r="T18" i="37"/>
  <c r="T18" i="28"/>
  <c r="T18" i="39"/>
  <c r="T18" i="22"/>
  <c r="T18" i="44"/>
  <c r="T18" i="13"/>
  <c r="T18" i="40"/>
  <c r="T18" i="19"/>
  <c r="T18" i="24"/>
  <c r="T18" i="20"/>
  <c r="T18" i="38"/>
  <c r="T18" i="35"/>
  <c r="T18" i="33"/>
  <c r="T18" i="18"/>
  <c r="T18" i="15"/>
  <c r="T18" i="21"/>
  <c r="T18" i="48"/>
  <c r="T18" i="17"/>
  <c r="T18" i="8"/>
  <c r="T18" i="29"/>
  <c r="T18" i="16"/>
  <c r="T18" i="50"/>
  <c r="T18" i="34"/>
  <c r="T18" i="23"/>
  <c r="T18" i="25"/>
  <c r="T18" i="42"/>
  <c r="T18" i="30"/>
  <c r="T18" i="51"/>
  <c r="T18" i="14"/>
  <c r="T18" i="31"/>
  <c r="T18" i="41"/>
  <c r="T18" i="27"/>
  <c r="T18" i="32"/>
  <c r="T18" i="12"/>
  <c r="T18" i="49"/>
  <c r="T18" i="52"/>
  <c r="T18" i="26"/>
  <c r="F41" i="52"/>
  <c r="G41" i="52" s="1"/>
  <c r="P41" i="51"/>
  <c r="P41" i="41"/>
  <c r="P41" i="50"/>
  <c r="P41" i="42"/>
  <c r="P41" i="37"/>
  <c r="P41" i="33"/>
  <c r="P41" i="40"/>
  <c r="P41" i="36"/>
  <c r="P41" i="32"/>
  <c r="P41" i="27"/>
  <c r="P41" i="23"/>
  <c r="P41" i="19"/>
  <c r="P41" i="15"/>
  <c r="P41" i="8"/>
  <c r="F41" i="43"/>
  <c r="G41" i="43" s="1"/>
  <c r="F41" i="38"/>
  <c r="G41" i="38" s="1"/>
  <c r="F41" i="34"/>
  <c r="G41" i="34" s="1"/>
  <c r="F41" i="28"/>
  <c r="G41" i="28" s="1"/>
  <c r="P41" i="28"/>
  <c r="P41" i="24"/>
  <c r="P41" i="20"/>
  <c r="P41" i="16"/>
  <c r="P41" i="13"/>
  <c r="F41" i="50"/>
  <c r="G41" i="50" s="1"/>
  <c r="F41" i="41"/>
  <c r="G41" i="41" s="1"/>
  <c r="F41" i="37"/>
  <c r="G41" i="37" s="1"/>
  <c r="F41" i="33"/>
  <c r="G41" i="33" s="1"/>
  <c r="F41" i="29"/>
  <c r="G41" i="29" s="1"/>
  <c r="F41" i="26"/>
  <c r="G41" i="26" s="1"/>
  <c r="F41" i="24"/>
  <c r="G41" i="24" s="1"/>
  <c r="F41" i="20"/>
  <c r="G41" i="20" s="1"/>
  <c r="F41" i="16"/>
  <c r="G41" i="16" s="1"/>
  <c r="F41" i="13"/>
  <c r="F41" i="21"/>
  <c r="G41" i="21" s="1"/>
  <c r="P41" i="52"/>
  <c r="F41" i="51"/>
  <c r="G41" i="51" s="1"/>
  <c r="P41" i="44"/>
  <c r="P41" i="48"/>
  <c r="P41" i="43"/>
  <c r="P41" i="39"/>
  <c r="P41" i="35"/>
  <c r="P41" i="49"/>
  <c r="P41" i="38"/>
  <c r="P41" i="34"/>
  <c r="P41" i="31"/>
  <c r="P41" i="25"/>
  <c r="P41" i="21"/>
  <c r="P41" i="17"/>
  <c r="P41" i="12"/>
  <c r="F41" i="49"/>
  <c r="G41" i="49" s="1"/>
  <c r="F41" i="42"/>
  <c r="G41" i="42" s="1"/>
  <c r="F41" i="40"/>
  <c r="F41" i="36"/>
  <c r="G41" i="36" s="1"/>
  <c r="F41" i="32"/>
  <c r="G41" i="32" s="1"/>
  <c r="P41" i="29"/>
  <c r="P41" i="26"/>
  <c r="P41" i="22"/>
  <c r="P41" i="18"/>
  <c r="P41" i="14"/>
  <c r="F41" i="48"/>
  <c r="G41" i="48" s="1"/>
  <c r="F41" i="44"/>
  <c r="G41" i="44" s="1"/>
  <c r="F41" i="39"/>
  <c r="G41" i="39" s="1"/>
  <c r="F41" i="35"/>
  <c r="G41" i="35" s="1"/>
  <c r="F41" i="31"/>
  <c r="G41" i="31" s="1"/>
  <c r="F41" i="27"/>
  <c r="G41" i="27" s="1"/>
  <c r="F41" i="25"/>
  <c r="G41" i="25" s="1"/>
  <c r="F41" i="22"/>
  <c r="G41" i="22" s="1"/>
  <c r="F41" i="18"/>
  <c r="G41" i="18" s="1"/>
  <c r="F41" i="14"/>
  <c r="G41" i="14" s="1"/>
  <c r="F41" i="23"/>
  <c r="G41" i="23" s="1"/>
  <c r="F41" i="19"/>
  <c r="G41" i="19" s="1"/>
  <c r="F41" i="15"/>
  <c r="G41" i="15" s="1"/>
  <c r="F41" i="12"/>
  <c r="G41" i="12" s="1"/>
  <c r="F41" i="8"/>
  <c r="G41" i="8" s="1"/>
  <c r="F41" i="17"/>
  <c r="G41" i="17" s="1"/>
  <c r="P44" i="42"/>
  <c r="P44" i="41"/>
  <c r="P44" i="34"/>
  <c r="P44" i="33"/>
  <c r="P44" i="24"/>
  <c r="P44" i="18"/>
  <c r="F44" i="48"/>
  <c r="F44" i="39"/>
  <c r="F44" i="31"/>
  <c r="P44" i="31"/>
  <c r="P44" i="21"/>
  <c r="P44" i="12"/>
  <c r="F44" i="40"/>
  <c r="F44" i="32"/>
  <c r="F44" i="21"/>
  <c r="F44" i="12"/>
  <c r="F44" i="20"/>
  <c r="F44" i="13"/>
  <c r="P44" i="43"/>
  <c r="P44" i="44"/>
  <c r="P44" i="36"/>
  <c r="P44" i="35"/>
  <c r="P44" i="26"/>
  <c r="P44" i="20"/>
  <c r="P44" i="13"/>
  <c r="F44" i="41"/>
  <c r="F44" i="33"/>
  <c r="F44" i="25"/>
  <c r="P44" i="25"/>
  <c r="P44" i="15"/>
  <c r="F44" i="42"/>
  <c r="F44" i="34"/>
  <c r="F44" i="23"/>
  <c r="F44" i="15"/>
  <c r="F44" i="22"/>
  <c r="F44" i="14"/>
  <c r="F44" i="52"/>
  <c r="F44" i="30"/>
  <c r="P44" i="48"/>
  <c r="P44" i="40"/>
  <c r="P44" i="32"/>
  <c r="P44" i="16"/>
  <c r="F44" i="37"/>
  <c r="P44" i="29"/>
  <c r="F44" i="49"/>
  <c r="F44" i="28"/>
  <c r="F44" i="8"/>
  <c r="F44" i="51"/>
  <c r="P44" i="51"/>
  <c r="P44" i="37"/>
  <c r="P44" i="22"/>
  <c r="F44" i="44"/>
  <c r="F44" i="27"/>
  <c r="P44" i="17"/>
  <c r="F44" i="36"/>
  <c r="F44" i="17"/>
  <c r="F44" i="16"/>
  <c r="P44" i="30"/>
  <c r="P44" i="8"/>
  <c r="P44" i="49"/>
  <c r="P44" i="39"/>
  <c r="P44" i="23"/>
  <c r="F44" i="50"/>
  <c r="F44" i="29"/>
  <c r="P44" i="19"/>
  <c r="F44" i="38"/>
  <c r="F44" i="19"/>
  <c r="F44" i="18"/>
  <c r="P44" i="50"/>
  <c r="P44" i="38"/>
  <c r="P44" i="28"/>
  <c r="P44" i="14"/>
  <c r="F44" i="35"/>
  <c r="P44" i="27"/>
  <c r="F44" i="43"/>
  <c r="F44" i="26"/>
  <c r="F44" i="24"/>
  <c r="P44" i="52"/>
  <c r="F17" i="17"/>
  <c r="G17" i="17" s="1"/>
  <c r="F17" i="21"/>
  <c r="G17" i="21" s="1"/>
  <c r="P17" i="25"/>
  <c r="P17" i="34"/>
  <c r="P17" i="40"/>
  <c r="F17" i="28"/>
  <c r="G17" i="28" s="1"/>
  <c r="F17" i="36"/>
  <c r="G17" i="36" s="1"/>
  <c r="F17" i="8"/>
  <c r="G17" i="8" s="1"/>
  <c r="P17" i="19"/>
  <c r="P17" i="12"/>
  <c r="F17" i="31"/>
  <c r="G17" i="31" s="1"/>
  <c r="F17" i="38"/>
  <c r="G17" i="38" s="1"/>
  <c r="P17" i="43"/>
  <c r="P17" i="32"/>
  <c r="P17" i="41"/>
  <c r="P17" i="15"/>
  <c r="F17" i="19"/>
  <c r="G17" i="19" s="1"/>
  <c r="F17" i="24"/>
  <c r="G17" i="24" s="1"/>
  <c r="F17" i="30"/>
  <c r="G17" i="30" s="1"/>
  <c r="F17" i="39"/>
  <c r="G17" i="39" s="1"/>
  <c r="F17" i="43"/>
  <c r="G17" i="43" s="1"/>
  <c r="F17" i="33"/>
  <c r="G17" i="33" s="1"/>
  <c r="P17" i="8"/>
  <c r="F17" i="18"/>
  <c r="G17" i="18" s="1"/>
  <c r="P17" i="23"/>
  <c r="F17" i="34"/>
  <c r="G17" i="34" s="1"/>
  <c r="F17" i="44"/>
  <c r="G17" i="44" s="1"/>
  <c r="F17" i="41"/>
  <c r="G17" i="41" s="1"/>
  <c r="P17" i="18"/>
  <c r="F17" i="26"/>
  <c r="G17" i="26" s="1"/>
  <c r="P17" i="36"/>
  <c r="F17" i="16"/>
  <c r="G17" i="16" s="1"/>
  <c r="P17" i="22"/>
  <c r="P17" i="24"/>
  <c r="P17" i="17"/>
  <c r="P17" i="21"/>
  <c r="P17" i="14"/>
  <c r="F17" i="35"/>
  <c r="G17" i="35" s="1"/>
  <c r="F17" i="42"/>
  <c r="G17" i="42" s="1"/>
  <c r="P17" i="28"/>
  <c r="F17" i="37"/>
  <c r="G17" i="37" s="1"/>
  <c r="F17" i="15"/>
  <c r="G17" i="15" s="1"/>
  <c r="F17" i="20"/>
  <c r="G17" i="20" s="1"/>
  <c r="F17" i="22"/>
  <c r="G17" i="22" s="1"/>
  <c r="P17" i="27"/>
  <c r="P17" i="39"/>
  <c r="P17" i="26"/>
  <c r="F17" i="12"/>
  <c r="G17" i="12" s="1"/>
  <c r="F17" i="23"/>
  <c r="G17" i="23" s="1"/>
  <c r="F17" i="14"/>
  <c r="G17" i="14" s="1"/>
  <c r="F17" i="25"/>
  <c r="G17" i="25" s="1"/>
  <c r="P17" i="35"/>
  <c r="P17" i="29"/>
  <c r="P17" i="20"/>
  <c r="P17" i="16"/>
  <c r="F17" i="27"/>
  <c r="G17" i="27" s="1"/>
  <c r="P17" i="30"/>
  <c r="P17" i="42"/>
  <c r="P17" i="33"/>
  <c r="F17" i="40"/>
  <c r="G17" i="40" s="1"/>
  <c r="F17" i="32"/>
  <c r="G17" i="32" s="1"/>
  <c r="P17" i="38"/>
  <c r="F17" i="29"/>
  <c r="G17" i="29" s="1"/>
  <c r="P17" i="31"/>
  <c r="P17" i="44"/>
  <c r="P17" i="37"/>
  <c r="P17" i="48"/>
  <c r="F17" i="52"/>
  <c r="G17" i="52" s="1"/>
  <c r="P17" i="52"/>
  <c r="F17" i="13"/>
  <c r="G17" i="13" s="1"/>
  <c r="F17" i="48"/>
  <c r="G17" i="48" s="1"/>
  <c r="F17" i="50"/>
  <c r="G17" i="50" s="1"/>
  <c r="F17" i="49"/>
  <c r="G17" i="49" s="1"/>
  <c r="P17" i="49"/>
  <c r="F17" i="51"/>
  <c r="G17" i="51" s="1"/>
  <c r="P17" i="13"/>
  <c r="F24" i="12"/>
  <c r="G24" i="12" s="1"/>
  <c r="P24" i="13"/>
  <c r="F24" i="48"/>
  <c r="G24" i="48" s="1"/>
  <c r="F24" i="30"/>
  <c r="G24" i="30" s="1"/>
  <c r="F24" i="25"/>
  <c r="G24" i="25" s="1"/>
  <c r="F24" i="19"/>
  <c r="G24" i="19" s="1"/>
  <c r="P24" i="20"/>
  <c r="P24" i="26"/>
  <c r="P24" i="21"/>
  <c r="P24" i="17"/>
  <c r="P24" i="23"/>
  <c r="P24" i="25"/>
  <c r="P24" i="31"/>
  <c r="F24" i="41"/>
  <c r="G24" i="41" s="1"/>
  <c r="F24" i="32"/>
  <c r="G24" i="32" s="1"/>
  <c r="P24" i="51"/>
  <c r="F24" i="40"/>
  <c r="G24" i="40" s="1"/>
  <c r="F24" i="50"/>
  <c r="G24" i="50" s="1"/>
  <c r="F24" i="51"/>
  <c r="G24" i="51" s="1"/>
  <c r="F24" i="31"/>
  <c r="G24" i="31" s="1"/>
  <c r="F24" i="26"/>
  <c r="G24" i="26" s="1"/>
  <c r="P24" i="36"/>
  <c r="F24" i="37"/>
  <c r="G24" i="37" s="1"/>
  <c r="P24" i="19"/>
  <c r="F24" i="28"/>
  <c r="G24" i="28" s="1"/>
  <c r="F24" i="21"/>
  <c r="G24" i="21" s="1"/>
  <c r="F24" i="22"/>
  <c r="G24" i="22" s="1"/>
  <c r="F24" i="8"/>
  <c r="G24" i="8" s="1"/>
  <c r="P24" i="48"/>
  <c r="P24" i="41"/>
  <c r="P24" i="37"/>
  <c r="P24" i="18"/>
  <c r="F24" i="23"/>
  <c r="G24" i="23" s="1"/>
  <c r="F24" i="49"/>
  <c r="P24" i="30"/>
  <c r="F24" i="16"/>
  <c r="G24" i="16" s="1"/>
  <c r="F24" i="44"/>
  <c r="G24" i="44" s="1"/>
  <c r="F24" i="36"/>
  <c r="G24" i="36" s="1"/>
  <c r="P24" i="44"/>
  <c r="F24" i="38"/>
  <c r="G24" i="38" s="1"/>
  <c r="F24" i="29"/>
  <c r="G24" i="29" s="1"/>
  <c r="F24" i="17"/>
  <c r="G24" i="17" s="1"/>
  <c r="P24" i="14"/>
  <c r="F24" i="27"/>
  <c r="G24" i="27" s="1"/>
  <c r="P24" i="38"/>
  <c r="P24" i="24"/>
  <c r="F24" i="24"/>
  <c r="G24" i="24" s="1"/>
  <c r="P24" i="35"/>
  <c r="F24" i="18"/>
  <c r="G24" i="18" s="1"/>
  <c r="P24" i="52"/>
  <c r="F24" i="39"/>
  <c r="G24" i="39" s="1"/>
  <c r="P24" i="39"/>
  <c r="P24" i="28"/>
  <c r="F24" i="33"/>
  <c r="G24" i="33" s="1"/>
  <c r="P24" i="27"/>
  <c r="F24" i="34"/>
  <c r="G24" i="34" s="1"/>
  <c r="P24" i="33"/>
  <c r="P24" i="43"/>
  <c r="P24" i="22"/>
  <c r="P24" i="40"/>
  <c r="P24" i="49"/>
  <c r="F24" i="42"/>
  <c r="G24" i="42" s="1"/>
  <c r="P24" i="15"/>
  <c r="P24" i="32"/>
  <c r="P24" i="12"/>
  <c r="F24" i="20"/>
  <c r="G24" i="20" s="1"/>
  <c r="F24" i="35"/>
  <c r="G24" i="35" s="1"/>
  <c r="P24" i="16"/>
  <c r="F24" i="52"/>
  <c r="G24" i="52" s="1"/>
  <c r="F24" i="15"/>
  <c r="G24" i="15" s="1"/>
  <c r="P24" i="8"/>
  <c r="P24" i="50"/>
  <c r="F24" i="13"/>
  <c r="G24" i="13" s="1"/>
  <c r="F24" i="14"/>
  <c r="G24" i="14" s="1"/>
  <c r="P24" i="29"/>
  <c r="P24" i="34"/>
  <c r="F24" i="43"/>
  <c r="G24" i="43" s="1"/>
  <c r="P24" i="42"/>
  <c r="T7" i="38"/>
  <c r="T7" i="8"/>
  <c r="T7" i="26"/>
  <c r="T7" i="13"/>
  <c r="T7" i="21"/>
  <c r="T7" i="23"/>
  <c r="T7" i="17"/>
  <c r="G24" i="49"/>
  <c r="G41" i="13"/>
  <c r="F42" i="52"/>
  <c r="G42" i="52" s="1"/>
  <c r="P42" i="52"/>
  <c r="F42" i="51"/>
  <c r="G42" i="51" s="1"/>
  <c r="P42" i="48"/>
  <c r="P42" i="50"/>
  <c r="P42" i="42"/>
  <c r="P42" i="38"/>
  <c r="P42" i="34"/>
  <c r="P42" i="51"/>
  <c r="P42" i="41"/>
  <c r="P42" i="37"/>
  <c r="P42" i="33"/>
  <c r="P42" i="28"/>
  <c r="P42" i="24"/>
  <c r="P42" i="20"/>
  <c r="P42" i="16"/>
  <c r="P42" i="13"/>
  <c r="F42" i="50"/>
  <c r="G42" i="50" s="1"/>
  <c r="F42" i="41"/>
  <c r="G42" i="41" s="1"/>
  <c r="F42" i="37"/>
  <c r="G42" i="37" s="1"/>
  <c r="F42" i="33"/>
  <c r="G42" i="33" s="1"/>
  <c r="F42" i="29"/>
  <c r="G42" i="29" s="1"/>
  <c r="F42" i="26"/>
  <c r="G42" i="26" s="1"/>
  <c r="P42" i="31"/>
  <c r="P42" i="25"/>
  <c r="P42" i="21"/>
  <c r="P42" i="17"/>
  <c r="P42" i="12"/>
  <c r="F42" i="49"/>
  <c r="G42" i="49" s="1"/>
  <c r="F42" i="42"/>
  <c r="G42" i="42" s="1"/>
  <c r="F42" i="38"/>
  <c r="G42" i="38" s="1"/>
  <c r="F42" i="34"/>
  <c r="G42" i="34" s="1"/>
  <c r="F42" i="28"/>
  <c r="G42" i="28" s="1"/>
  <c r="F42" i="21"/>
  <c r="G42" i="21" s="1"/>
  <c r="F42" i="17"/>
  <c r="G42" i="17" s="1"/>
  <c r="F42" i="12"/>
  <c r="G42" i="12" s="1"/>
  <c r="F42" i="24"/>
  <c r="G42" i="24" s="1"/>
  <c r="F42" i="20"/>
  <c r="G42" i="20" s="1"/>
  <c r="F42" i="16"/>
  <c r="G42" i="16" s="1"/>
  <c r="F42" i="13"/>
  <c r="G42" i="13" s="1"/>
  <c r="P42" i="49"/>
  <c r="P42" i="43"/>
  <c r="P42" i="40"/>
  <c r="P42" i="36"/>
  <c r="P42" i="32"/>
  <c r="P42" i="44"/>
  <c r="P42" i="39"/>
  <c r="P42" i="35"/>
  <c r="P42" i="29"/>
  <c r="P42" i="26"/>
  <c r="P42" i="22"/>
  <c r="P42" i="18"/>
  <c r="P42" i="14"/>
  <c r="F42" i="48"/>
  <c r="G42" i="48" s="1"/>
  <c r="F42" i="44"/>
  <c r="G42" i="44" s="1"/>
  <c r="F42" i="39"/>
  <c r="G42" i="39" s="1"/>
  <c r="F42" i="35"/>
  <c r="G42" i="35" s="1"/>
  <c r="F42" i="31"/>
  <c r="G42" i="31" s="1"/>
  <c r="F42" i="27"/>
  <c r="G42" i="27" s="1"/>
  <c r="F42" i="25"/>
  <c r="G42" i="25" s="1"/>
  <c r="P42" i="27"/>
  <c r="P42" i="23"/>
  <c r="P42" i="19"/>
  <c r="P42" i="15"/>
  <c r="P42" i="8"/>
  <c r="F42" i="43"/>
  <c r="G42" i="43" s="1"/>
  <c r="F42" i="40"/>
  <c r="G42" i="40" s="1"/>
  <c r="F42" i="36"/>
  <c r="G42" i="36" s="1"/>
  <c r="F42" i="32"/>
  <c r="G42" i="32" s="1"/>
  <c r="F42" i="23"/>
  <c r="G42" i="23" s="1"/>
  <c r="F42" i="19"/>
  <c r="G42" i="19" s="1"/>
  <c r="F42" i="15"/>
  <c r="G42" i="15" s="1"/>
  <c r="F42" i="8"/>
  <c r="G42" i="8" s="1"/>
  <c r="F42" i="22"/>
  <c r="G42" i="22" s="1"/>
  <c r="F42" i="18"/>
  <c r="G42" i="18" s="1"/>
  <c r="F42" i="14"/>
  <c r="G42" i="14" s="1"/>
  <c r="F42" i="30"/>
  <c r="G42" i="30" s="1"/>
  <c r="P42" i="30"/>
  <c r="P6" i="24"/>
  <c r="F6" i="28"/>
  <c r="G6" i="28" s="1"/>
  <c r="P6" i="36"/>
  <c r="F6" i="40"/>
  <c r="G6" i="40" s="1"/>
  <c r="P6" i="44"/>
  <c r="F6" i="49"/>
  <c r="G6" i="49" s="1"/>
  <c r="P6" i="12"/>
  <c r="F6" i="19"/>
  <c r="G6" i="19" s="1"/>
  <c r="F6" i="22"/>
  <c r="G6" i="22" s="1"/>
  <c r="F6" i="26"/>
  <c r="G6" i="26" s="1"/>
  <c r="F6" i="36"/>
  <c r="G6" i="36" s="1"/>
  <c r="F6" i="38"/>
  <c r="G6" i="38" s="1"/>
  <c r="P6" i="40"/>
  <c r="F6" i="43"/>
  <c r="F6" i="52"/>
  <c r="G6" i="52" s="1"/>
  <c r="P6" i="18"/>
  <c r="F6" i="27"/>
  <c r="G6" i="27" s="1"/>
  <c r="F6" i="34"/>
  <c r="G6" i="34" s="1"/>
  <c r="F6" i="23"/>
  <c r="G6" i="23" s="1"/>
  <c r="P6" i="31"/>
  <c r="P6" i="8"/>
  <c r="F6" i="17"/>
  <c r="G6" i="17" s="1"/>
  <c r="P6" i="19"/>
  <c r="P6" i="22"/>
  <c r="P6" i="29"/>
  <c r="F6" i="31"/>
  <c r="G6" i="31" s="1"/>
  <c r="P6" i="30"/>
  <c r="P6" i="42"/>
  <c r="P6" i="43"/>
  <c r="F6" i="51"/>
  <c r="G6" i="51" s="1"/>
  <c r="P6" i="51"/>
  <c r="P6" i="17"/>
  <c r="F6" i="24"/>
  <c r="G6" i="24" s="1"/>
  <c r="F6" i="25"/>
  <c r="G6" i="25" s="1"/>
  <c r="P6" i="32"/>
  <c r="F6" i="30"/>
  <c r="G6" i="30" s="1"/>
  <c r="F6" i="39"/>
  <c r="G6" i="39" s="1"/>
  <c r="F6" i="42"/>
  <c r="G6" i="42" s="1"/>
  <c r="F6" i="50"/>
  <c r="G6" i="50" s="1"/>
  <c r="P6" i="13"/>
  <c r="F6" i="14"/>
  <c r="G6" i="14" s="1"/>
  <c r="F6" i="37"/>
  <c r="G6" i="37" s="1"/>
  <c r="P6" i="39"/>
  <c r="P6" i="33"/>
  <c r="P6" i="35"/>
  <c r="F6" i="12"/>
  <c r="G6" i="12" s="1"/>
  <c r="F6" i="21"/>
  <c r="G6" i="21" s="1"/>
  <c r="P6" i="26"/>
  <c r="P6" i="38"/>
  <c r="P6" i="49"/>
  <c r="P6" i="20"/>
  <c r="F6" i="29"/>
  <c r="G6" i="29" s="1"/>
  <c r="F6" i="44"/>
  <c r="G6" i="44" s="1"/>
  <c r="P6" i="52"/>
  <c r="P6" i="16"/>
  <c r="P6" i="41"/>
  <c r="P6" i="15"/>
  <c r="F6" i="20"/>
  <c r="G6" i="20" s="1"/>
  <c r="P6" i="37"/>
  <c r="P6" i="21"/>
  <c r="F6" i="41"/>
  <c r="G6" i="41" s="1"/>
  <c r="P6" i="25"/>
  <c r="F6" i="18"/>
  <c r="G6" i="18" s="1"/>
  <c r="F6" i="15"/>
  <c r="G6" i="15" s="1"/>
  <c r="F6" i="33"/>
  <c r="G6" i="33" s="1"/>
  <c r="F6" i="48"/>
  <c r="G6" i="48" s="1"/>
  <c r="F6" i="13"/>
  <c r="G6" i="13" s="1"/>
  <c r="P6" i="14"/>
  <c r="P6" i="34"/>
  <c r="P6" i="48"/>
  <c r="F6" i="8"/>
  <c r="G6" i="8" s="1"/>
  <c r="P6" i="28"/>
  <c r="F6" i="32"/>
  <c r="P6" i="50"/>
  <c r="P6" i="27"/>
  <c r="F6" i="16"/>
  <c r="G6" i="16" s="1"/>
  <c r="F6" i="35"/>
  <c r="G6" i="35" s="1"/>
  <c r="P6" i="23"/>
  <c r="P20" i="49"/>
  <c r="F20" i="18"/>
  <c r="G20" i="18" s="1"/>
  <c r="P20" i="20"/>
  <c r="P20" i="29"/>
  <c r="F20" i="37"/>
  <c r="G20" i="37" s="1"/>
  <c r="F20" i="14"/>
  <c r="G20" i="14" s="1"/>
  <c r="P20" i="26"/>
  <c r="F20" i="35"/>
  <c r="G20" i="35" s="1"/>
  <c r="F20" i="41"/>
  <c r="G20" i="41" s="1"/>
  <c r="F20" i="13"/>
  <c r="G20" i="13" s="1"/>
  <c r="F20" i="17"/>
  <c r="G20" i="17" s="1"/>
  <c r="P20" i="16"/>
  <c r="P20" i="19"/>
  <c r="P20" i="22"/>
  <c r="F20" i="27"/>
  <c r="G20" i="27" s="1"/>
  <c r="F20" i="31"/>
  <c r="G20" i="31" s="1"/>
  <c r="P20" i="32"/>
  <c r="P20" i="35"/>
  <c r="F20" i="36"/>
  <c r="G20" i="36" s="1"/>
  <c r="P20" i="38"/>
  <c r="P20" i="41"/>
  <c r="F20" i="43"/>
  <c r="G20" i="43" s="1"/>
  <c r="P20" i="14"/>
  <c r="F20" i="16"/>
  <c r="G20" i="16" s="1"/>
  <c r="F20" i="19"/>
  <c r="G20" i="19" s="1"/>
  <c r="P20" i="21"/>
  <c r="F20" i="26"/>
  <c r="G20" i="26" s="1"/>
  <c r="F20" i="29"/>
  <c r="G20" i="29" s="1"/>
  <c r="F20" i="32"/>
  <c r="G20" i="32" s="1"/>
  <c r="P20" i="34"/>
  <c r="F20" i="24"/>
  <c r="G20" i="24" s="1"/>
  <c r="F20" i="38"/>
  <c r="G20" i="38" s="1"/>
  <c r="P20" i="40"/>
  <c r="F20" i="44"/>
  <c r="G20" i="44" s="1"/>
  <c r="F20" i="8"/>
  <c r="G20" i="8" s="1"/>
  <c r="F20" i="15"/>
  <c r="G20" i="15" s="1"/>
  <c r="F20" i="21"/>
  <c r="G20" i="21" s="1"/>
  <c r="P20" i="28"/>
  <c r="F20" i="34"/>
  <c r="G20" i="34" s="1"/>
  <c r="P20" i="37"/>
  <c r="P20" i="42"/>
  <c r="P20" i="12"/>
  <c r="F20" i="20"/>
  <c r="G20" i="20" s="1"/>
  <c r="P20" i="27"/>
  <c r="F20" i="33"/>
  <c r="G20" i="33" s="1"/>
  <c r="P20" i="36"/>
  <c r="F20" i="42"/>
  <c r="G20" i="42" s="1"/>
  <c r="P20" i="48"/>
  <c r="F20" i="52"/>
  <c r="G20" i="52" s="1"/>
  <c r="P20" i="51"/>
  <c r="P20" i="52"/>
  <c r="F20" i="51"/>
  <c r="G20" i="51" s="1"/>
  <c r="F20" i="28"/>
  <c r="G20" i="28" s="1"/>
  <c r="P20" i="39"/>
  <c r="F20" i="22"/>
  <c r="G20" i="22" s="1"/>
  <c r="P20" i="24"/>
  <c r="F20" i="12"/>
  <c r="G20" i="12" s="1"/>
  <c r="P20" i="18"/>
  <c r="P20" i="25"/>
  <c r="P20" i="30"/>
  <c r="P20" i="23"/>
  <c r="F20" i="40"/>
  <c r="G20" i="40" s="1"/>
  <c r="P20" i="13"/>
  <c r="P20" i="17"/>
  <c r="F20" i="25"/>
  <c r="G20" i="25" s="1"/>
  <c r="P20" i="31"/>
  <c r="F20" i="23"/>
  <c r="G20" i="23" s="1"/>
  <c r="F20" i="39"/>
  <c r="G20" i="39" s="1"/>
  <c r="P20" i="43"/>
  <c r="F20" i="50"/>
  <c r="G20" i="50" s="1"/>
  <c r="F20" i="48"/>
  <c r="G20" i="48" s="1"/>
  <c r="F20" i="49"/>
  <c r="G20" i="49" s="1"/>
  <c r="P20" i="50"/>
  <c r="P20" i="8"/>
  <c r="P20" i="33"/>
  <c r="P20" i="15"/>
  <c r="F20" i="30"/>
  <c r="G20" i="30" s="1"/>
  <c r="P20" i="44"/>
  <c r="E44" i="28"/>
  <c r="G38" i="49"/>
  <c r="G7" i="49"/>
  <c r="P26" i="49"/>
  <c r="F26" i="24"/>
  <c r="G26" i="24" s="1"/>
  <c r="P26" i="22"/>
  <c r="P26" i="34"/>
  <c r="F26" i="22"/>
  <c r="G26" i="22" s="1"/>
  <c r="F26" i="43"/>
  <c r="G26" i="43" s="1"/>
  <c r="F26" i="19"/>
  <c r="G26" i="19" s="1"/>
  <c r="N17" i="48"/>
  <c r="N17" i="22"/>
  <c r="N17" i="23"/>
  <c r="N17" i="31"/>
  <c r="N17" i="43"/>
  <c r="N17" i="39"/>
  <c r="N17" i="13"/>
  <c r="N17" i="37"/>
  <c r="N17" i="34"/>
  <c r="N17" i="16"/>
  <c r="N17" i="14"/>
  <c r="N17" i="25"/>
  <c r="N17" i="15"/>
  <c r="N17" i="26"/>
  <c r="N17" i="17"/>
  <c r="N17" i="33"/>
  <c r="N17" i="52"/>
  <c r="N17" i="35"/>
  <c r="N17" i="42"/>
  <c r="N17" i="21"/>
  <c r="N17" i="12"/>
  <c r="N17" i="50"/>
  <c r="N17" i="30"/>
  <c r="N17" i="32"/>
  <c r="N17" i="41"/>
  <c r="N17" i="8"/>
  <c r="N17" i="18"/>
  <c r="N17" i="27"/>
  <c r="N17" i="38"/>
  <c r="N17" i="36"/>
  <c r="N17" i="51"/>
  <c r="N17" i="24"/>
  <c r="N17" i="20"/>
  <c r="N17" i="49"/>
  <c r="N17" i="28"/>
  <c r="N17" i="19"/>
  <c r="N17" i="29"/>
  <c r="N17" i="40"/>
  <c r="N17" i="44"/>
  <c r="N33" i="51"/>
  <c r="N33" i="15"/>
  <c r="N33" i="21"/>
  <c r="N33" i="20"/>
  <c r="N33" i="36"/>
  <c r="N33" i="27"/>
  <c r="N33" i="38"/>
  <c r="N33" i="43"/>
  <c r="N33" i="33"/>
  <c r="N33" i="37"/>
  <c r="N33" i="17"/>
  <c r="N33" i="23"/>
  <c r="N33" i="31"/>
  <c r="N33" i="12"/>
  <c r="N33" i="41"/>
  <c r="N33" i="48"/>
  <c r="N33" i="29"/>
  <c r="N33" i="44"/>
  <c r="N33" i="13"/>
  <c r="N33" i="40"/>
  <c r="N33" i="14"/>
  <c r="N33" i="50"/>
  <c r="N33" i="22"/>
  <c r="N33" i="42"/>
  <c r="N33" i="39"/>
  <c r="N33" i="34"/>
  <c r="N33" i="19"/>
  <c r="N33" i="32"/>
  <c r="N33" i="26"/>
  <c r="N33" i="52"/>
  <c r="N33" i="16"/>
  <c r="N33" i="18"/>
  <c r="N33" i="30"/>
  <c r="N33" i="49"/>
  <c r="N33" i="8"/>
  <c r="N33" i="24"/>
  <c r="N33" i="28"/>
  <c r="N33" i="25"/>
  <c r="N33" i="35"/>
  <c r="P18" i="25"/>
  <c r="F18" i="39"/>
  <c r="G18" i="39" s="1"/>
  <c r="F18" i="34"/>
  <c r="G18" i="34" s="1"/>
  <c r="F18" i="16"/>
  <c r="G18" i="16" s="1"/>
  <c r="P18" i="48"/>
  <c r="P18" i="49"/>
  <c r="P18" i="15"/>
  <c r="F18" i="29"/>
  <c r="G18" i="29" s="1"/>
  <c r="F18" i="24"/>
  <c r="G18" i="24" s="1"/>
  <c r="P18" i="12"/>
  <c r="P18" i="41"/>
  <c r="P18" i="36"/>
  <c r="F18" i="23"/>
  <c r="G18" i="23" s="1"/>
  <c r="P18" i="52"/>
  <c r="F18" i="17"/>
  <c r="G18" i="17" s="1"/>
  <c r="F18" i="32"/>
  <c r="G18" i="32" s="1"/>
  <c r="F18" i="52"/>
  <c r="G18" i="52" s="1"/>
  <c r="P18" i="30"/>
  <c r="F18" i="18"/>
  <c r="G18" i="18" s="1"/>
  <c r="P18" i="14"/>
  <c r="P18" i="18"/>
  <c r="F18" i="22"/>
  <c r="G18" i="22" s="1"/>
  <c r="P18" i="20"/>
  <c r="F18" i="50"/>
  <c r="G18" i="50" s="1"/>
  <c r="P18" i="13"/>
  <c r="F18" i="44"/>
  <c r="G18" i="44" s="1"/>
  <c r="P18" i="21"/>
  <c r="F18" i="41"/>
  <c r="G18" i="41" s="1"/>
  <c r="P18" i="8"/>
  <c r="F18" i="28"/>
  <c r="G18" i="28" s="1"/>
  <c r="F18" i="15"/>
  <c r="G18" i="15" s="1"/>
  <c r="P18" i="22"/>
  <c r="F18" i="43"/>
  <c r="G18" i="43" s="1"/>
  <c r="F18" i="40"/>
  <c r="G18" i="40" s="1"/>
  <c r="F18" i="26"/>
  <c r="G18" i="26" s="1"/>
  <c r="P18" i="40"/>
  <c r="P18" i="43"/>
  <c r="F18" i="25"/>
  <c r="G18" i="25" s="1"/>
  <c r="F18" i="51"/>
  <c r="G18" i="51" s="1"/>
  <c r="P18" i="24"/>
  <c r="P18" i="31"/>
  <c r="P18" i="28"/>
  <c r="F18" i="12"/>
  <c r="G18" i="12" s="1"/>
  <c r="P18" i="16"/>
  <c r="F18" i="27"/>
  <c r="G18" i="27" s="1"/>
  <c r="F18" i="36"/>
  <c r="G18" i="36" s="1"/>
  <c r="F18" i="48"/>
  <c r="P18" i="39"/>
  <c r="F18" i="42"/>
  <c r="G18" i="42" s="1"/>
  <c r="F18" i="31"/>
  <c r="G18" i="31" s="1"/>
  <c r="P18" i="32"/>
  <c r="P18" i="42"/>
  <c r="P18" i="29"/>
  <c r="P18" i="33"/>
  <c r="P18" i="34"/>
  <c r="P18" i="44"/>
  <c r="P18" i="27"/>
  <c r="P18" i="35"/>
  <c r="P18" i="19"/>
  <c r="P18" i="37"/>
  <c r="F18" i="30"/>
  <c r="G18" i="30" s="1"/>
  <c r="P18" i="51"/>
  <c r="F18" i="21"/>
  <c r="G18" i="21" s="1"/>
  <c r="F18" i="20"/>
  <c r="G18" i="20" s="1"/>
  <c r="F18" i="8"/>
  <c r="G18" i="8" s="1"/>
  <c r="F18" i="19"/>
  <c r="G18" i="19" s="1"/>
  <c r="F18" i="49"/>
  <c r="G18" i="49" s="1"/>
  <c r="F18" i="13"/>
  <c r="G18" i="13" s="1"/>
  <c r="F18" i="14"/>
  <c r="G18" i="14" s="1"/>
  <c r="P18" i="26"/>
  <c r="F18" i="37"/>
  <c r="G18" i="37" s="1"/>
  <c r="P18" i="17"/>
  <c r="F18" i="33"/>
  <c r="G18" i="33" s="1"/>
  <c r="F18" i="35"/>
  <c r="G18" i="35" s="1"/>
  <c r="P18" i="50"/>
  <c r="P18" i="38"/>
  <c r="P18" i="23"/>
  <c r="F18" i="38"/>
  <c r="G18" i="38" s="1"/>
  <c r="G18" i="48"/>
  <c r="N9" i="37"/>
  <c r="N9" i="15"/>
  <c r="N9" i="24"/>
  <c r="N9" i="21"/>
  <c r="N9" i="44"/>
  <c r="N9" i="33"/>
  <c r="N9" i="29"/>
  <c r="N9" i="51"/>
  <c r="N9" i="28"/>
  <c r="N9" i="27"/>
  <c r="N9" i="18"/>
  <c r="N9" i="34"/>
  <c r="N9" i="49"/>
  <c r="N9" i="13"/>
  <c r="N9" i="23"/>
  <c r="N9" i="32"/>
  <c r="N9" i="39"/>
  <c r="N9" i="38"/>
  <c r="N9" i="36"/>
  <c r="N9" i="22"/>
  <c r="N9" i="31"/>
  <c r="N9" i="42"/>
  <c r="N9" i="50"/>
  <c r="N9" i="35"/>
  <c r="N9" i="30"/>
  <c r="N9" i="14"/>
  <c r="N9" i="8"/>
  <c r="N9" i="48"/>
  <c r="N9" i="20"/>
  <c r="N9" i="19"/>
  <c r="N9" i="52"/>
  <c r="N9" i="12"/>
  <c r="N9" i="16"/>
  <c r="N9" i="43"/>
  <c r="N9" i="26"/>
  <c r="N9" i="40"/>
  <c r="N25" i="52"/>
  <c r="N25" i="41"/>
  <c r="N25" i="39"/>
  <c r="N25" i="25"/>
  <c r="N25" i="31"/>
  <c r="N25" i="18"/>
  <c r="N25" i="8"/>
  <c r="N25" i="49"/>
  <c r="N25" i="29"/>
  <c r="N25" i="34"/>
  <c r="N25" i="22"/>
  <c r="N25" i="16"/>
  <c r="N25" i="51"/>
  <c r="N25" i="36"/>
  <c r="N25" i="38"/>
  <c r="N25" i="26"/>
  <c r="N25" i="30"/>
  <c r="N25" i="17"/>
  <c r="N25" i="43"/>
  <c r="N25" i="24"/>
  <c r="N25" i="14"/>
  <c r="N25" i="40"/>
  <c r="N25" i="28"/>
  <c r="N25" i="21"/>
  <c r="N25" i="50"/>
  <c r="N25" i="35"/>
  <c r="N25" i="37"/>
  <c r="N25" i="23"/>
  <c r="N25" i="19"/>
  <c r="N25" i="15"/>
  <c r="N25" i="44"/>
  <c r="N25" i="13"/>
  <c r="N25" i="27"/>
  <c r="N25" i="32"/>
  <c r="N25" i="20"/>
  <c r="N25" i="42"/>
  <c r="N25" i="48"/>
  <c r="N25" i="33"/>
  <c r="N25" i="12"/>
  <c r="N39" i="16"/>
  <c r="N39" i="22"/>
  <c r="N39" i="25"/>
  <c r="N39" i="28"/>
  <c r="N39" i="21"/>
  <c r="N39" i="29"/>
  <c r="N39" i="17"/>
  <c r="N39" i="31"/>
  <c r="N39" i="32"/>
  <c r="N39" i="19"/>
  <c r="N39" i="8"/>
  <c r="N39" i="20"/>
  <c r="N39" i="23"/>
  <c r="N39" i="27"/>
  <c r="N39" i="18"/>
  <c r="N39" i="24"/>
  <c r="N39" i="26"/>
  <c r="N39" i="30"/>
  <c r="N39" i="33"/>
  <c r="N39" i="34"/>
  <c r="N39" i="36"/>
  <c r="N39" i="41"/>
  <c r="N39" i="43"/>
  <c r="N39" i="15"/>
  <c r="N39" i="37"/>
  <c r="N39" i="40"/>
  <c r="N39" i="14"/>
  <c r="N39" i="35"/>
  <c r="N39" i="39"/>
  <c r="N39" i="44"/>
  <c r="N39" i="12"/>
  <c r="N39" i="13"/>
  <c r="N39" i="38"/>
  <c r="N39" i="42"/>
  <c r="N39" i="48"/>
  <c r="N39" i="52"/>
  <c r="F37" i="30"/>
  <c r="G37" i="30" s="1"/>
  <c r="P37" i="26"/>
  <c r="P37" i="23"/>
  <c r="F37" i="17"/>
  <c r="G37" i="17" s="1"/>
  <c r="F37" i="12"/>
  <c r="G37" i="12" s="1"/>
  <c r="P37" i="32"/>
  <c r="P37" i="22"/>
  <c r="F37" i="21"/>
  <c r="G37" i="21" s="1"/>
  <c r="P37" i="15"/>
  <c r="P37" i="12"/>
  <c r="P37" i="18"/>
  <c r="F37" i="27"/>
  <c r="G37" i="27" s="1"/>
  <c r="F37" i="31"/>
  <c r="G37" i="31" s="1"/>
  <c r="P37" i="34"/>
  <c r="F37" i="39"/>
  <c r="G37" i="39" s="1"/>
  <c r="F37" i="38"/>
  <c r="G37" i="38" s="1"/>
  <c r="P37" i="44"/>
  <c r="P37" i="50"/>
  <c r="F37" i="8"/>
  <c r="G37" i="8" s="1"/>
  <c r="F37" i="16"/>
  <c r="G37" i="16" s="1"/>
  <c r="P37" i="25"/>
  <c r="P37" i="36"/>
  <c r="F37" i="49"/>
  <c r="G37" i="49" s="1"/>
  <c r="P37" i="39"/>
  <c r="F37" i="14"/>
  <c r="G37" i="14" s="1"/>
  <c r="P37" i="20"/>
  <c r="P37" i="24"/>
  <c r="P37" i="27"/>
  <c r="P37" i="28"/>
  <c r="F37" i="35"/>
  <c r="G37" i="35" s="1"/>
  <c r="F37" i="32"/>
  <c r="G37" i="32" s="1"/>
  <c r="P37" i="41"/>
  <c r="F37" i="43"/>
  <c r="G37" i="43" s="1"/>
  <c r="P37" i="51"/>
  <c r="P37" i="13"/>
  <c r="F37" i="15"/>
  <c r="G37" i="15" s="1"/>
  <c r="F37" i="22"/>
  <c r="G37" i="22" s="1"/>
  <c r="F37" i="29"/>
  <c r="G37" i="29" s="1"/>
  <c r="P37" i="40"/>
  <c r="F37" i="44"/>
  <c r="G37" i="44" s="1"/>
  <c r="F37" i="50"/>
  <c r="G37" i="50" s="1"/>
  <c r="P37" i="35"/>
  <c r="P37" i="17"/>
  <c r="F37" i="23"/>
  <c r="G37" i="23" s="1"/>
  <c r="F37" i="20"/>
  <c r="G37" i="20" s="1"/>
  <c r="F37" i="25"/>
  <c r="G37" i="25" s="1"/>
  <c r="F37" i="28"/>
  <c r="G37" i="28" s="1"/>
  <c r="P37" i="31"/>
  <c r="F37" i="37"/>
  <c r="G37" i="37" s="1"/>
  <c r="P37" i="33"/>
  <c r="F37" i="42"/>
  <c r="G37" i="42" s="1"/>
  <c r="P37" i="49"/>
  <c r="F37" i="51"/>
  <c r="G37" i="51" s="1"/>
  <c r="P37" i="8"/>
  <c r="F37" i="19"/>
  <c r="G37" i="19" s="1"/>
  <c r="F37" i="24"/>
  <c r="G37" i="24" s="1"/>
  <c r="P37" i="30"/>
  <c r="F37" i="34"/>
  <c r="G37" i="34" s="1"/>
  <c r="F37" i="40"/>
  <c r="G37" i="40" s="1"/>
  <c r="F37" i="48"/>
  <c r="G37" i="48" s="1"/>
  <c r="F37" i="41"/>
  <c r="G37" i="41" s="1"/>
  <c r="P37" i="14"/>
  <c r="F37" i="18"/>
  <c r="G37" i="18" s="1"/>
  <c r="P37" i="19"/>
  <c r="F37" i="26"/>
  <c r="G37" i="26" s="1"/>
  <c r="P37" i="29"/>
  <c r="F37" i="33"/>
  <c r="G37" i="33" s="1"/>
  <c r="P37" i="38"/>
  <c r="F37" i="36"/>
  <c r="G37" i="36" s="1"/>
  <c r="P37" i="42"/>
  <c r="P37" i="48"/>
  <c r="F37" i="52"/>
  <c r="G37" i="52" s="1"/>
  <c r="F37" i="13"/>
  <c r="G37" i="13" s="1"/>
  <c r="P37" i="16"/>
  <c r="P37" i="21"/>
  <c r="P37" i="37"/>
  <c r="P37" i="52"/>
  <c r="P37" i="43"/>
  <c r="AI33" i="4"/>
  <c r="G33" i="4" s="1"/>
  <c r="AI47" i="4"/>
  <c r="G47" i="4" s="1"/>
  <c r="AH15" i="4"/>
  <c r="F15" i="4" s="1"/>
  <c r="T41" i="30"/>
  <c r="T41" i="42"/>
  <c r="T41" i="43"/>
  <c r="T41" i="19"/>
  <c r="T41" i="32"/>
  <c r="T41" i="29"/>
  <c r="T41" i="16"/>
  <c r="T41" i="38"/>
  <c r="T41" i="27"/>
  <c r="T41" i="37"/>
  <c r="T41" i="49"/>
  <c r="T41" i="35"/>
  <c r="T41" i="52"/>
  <c r="T41" i="48"/>
  <c r="T41" i="14"/>
  <c r="T41" i="17"/>
  <c r="T41" i="22"/>
  <c r="T41" i="26"/>
  <c r="T41" i="21"/>
  <c r="T41" i="15"/>
  <c r="T41" i="20"/>
  <c r="T41" i="31"/>
  <c r="T41" i="25"/>
  <c r="T41" i="13"/>
  <c r="T41" i="34"/>
  <c r="T41" i="23"/>
  <c r="T41" i="36"/>
  <c r="T41" i="33"/>
  <c r="T41" i="40"/>
  <c r="T41" i="24"/>
  <c r="T41" i="41"/>
  <c r="T41" i="51"/>
  <c r="T41" i="12"/>
  <c r="T41" i="39"/>
  <c r="T41" i="18"/>
  <c r="T41" i="8"/>
  <c r="T41" i="50"/>
  <c r="T41" i="28"/>
  <c r="T41" i="44"/>
  <c r="N27" i="22"/>
  <c r="N27" i="17"/>
  <c r="N27" i="35"/>
  <c r="N27" i="25"/>
  <c r="N27" i="28"/>
  <c r="N27" i="42"/>
  <c r="N27" i="37"/>
  <c r="N27" i="41"/>
  <c r="N27" i="43"/>
  <c r="N27" i="51"/>
  <c r="N27" i="50"/>
  <c r="N27" i="14"/>
  <c r="N27" i="26"/>
  <c r="N27" i="33"/>
  <c r="N27" i="39"/>
  <c r="N27" i="8"/>
  <c r="N27" i="15"/>
  <c r="N27" i="30"/>
  <c r="N27" i="31"/>
  <c r="N27" i="16"/>
  <c r="N27" i="21"/>
  <c r="N27" i="19"/>
  <c r="N27" i="34"/>
  <c r="N27" i="40"/>
  <c r="N27" i="49"/>
  <c r="N27" i="48"/>
  <c r="N27" i="52"/>
  <c r="N27" i="23"/>
  <c r="N27" i="18"/>
  <c r="N27" i="36"/>
  <c r="N27" i="38"/>
  <c r="N27" i="20"/>
  <c r="N27" i="29"/>
  <c r="N27" i="44"/>
  <c r="N27" i="12"/>
  <c r="N27" i="32"/>
  <c r="N27" i="13"/>
  <c r="N27" i="27"/>
  <c r="N27" i="24"/>
  <c r="F9" i="14"/>
  <c r="G9" i="14" s="1"/>
  <c r="P9" i="20"/>
  <c r="F9" i="12"/>
  <c r="G9" i="12" s="1"/>
  <c r="F9" i="17"/>
  <c r="G9" i="17" s="1"/>
  <c r="F9" i="25"/>
  <c r="G9" i="25" s="1"/>
  <c r="F9" i="32"/>
  <c r="G9" i="32" s="1"/>
  <c r="P9" i="36"/>
  <c r="P9" i="44"/>
  <c r="P9" i="49"/>
  <c r="P9" i="26"/>
  <c r="P9" i="48"/>
  <c r="F9" i="52"/>
  <c r="G9" i="52" s="1"/>
  <c r="F9" i="15"/>
  <c r="P9" i="23"/>
  <c r="F9" i="31"/>
  <c r="G9" i="31" s="1"/>
  <c r="P9" i="31"/>
  <c r="F9" i="38"/>
  <c r="G9" i="38" s="1"/>
  <c r="P9" i="15"/>
  <c r="F9" i="20"/>
  <c r="G9" i="20" s="1"/>
  <c r="P9" i="28"/>
  <c r="P9" i="39"/>
  <c r="F9" i="33"/>
  <c r="G9" i="33" s="1"/>
  <c r="F9" i="40"/>
  <c r="G9" i="40" s="1"/>
  <c r="P9" i="50"/>
  <c r="P9" i="8"/>
  <c r="P9" i="17"/>
  <c r="P9" i="25"/>
  <c r="F9" i="27"/>
  <c r="G9" i="27" s="1"/>
  <c r="F9" i="41"/>
  <c r="G9" i="41" s="1"/>
  <c r="F9" i="34"/>
  <c r="G9" i="34" s="1"/>
  <c r="F9" i="42"/>
  <c r="G9" i="42" s="1"/>
  <c r="F9" i="13"/>
  <c r="G9" i="13" s="1"/>
  <c r="P9" i="14"/>
  <c r="F9" i="23"/>
  <c r="G9" i="23" s="1"/>
  <c r="P9" i="37"/>
  <c r="F9" i="48"/>
  <c r="G9" i="48" s="1"/>
  <c r="F9" i="51"/>
  <c r="G9" i="51" s="1"/>
  <c r="F9" i="39"/>
  <c r="G9" i="39" s="1"/>
  <c r="F9" i="36"/>
  <c r="G9" i="36" s="1"/>
  <c r="P9" i="41"/>
  <c r="F9" i="50"/>
  <c r="G9" i="50" s="1"/>
  <c r="F9" i="8"/>
  <c r="G9" i="8" s="1"/>
  <c r="P9" i="18"/>
  <c r="P9" i="22"/>
  <c r="F9" i="37"/>
  <c r="G9" i="37" s="1"/>
  <c r="F9" i="44"/>
  <c r="F9" i="19"/>
  <c r="G9" i="19" s="1"/>
  <c r="F9" i="28"/>
  <c r="G9" i="28" s="1"/>
  <c r="F9" i="35"/>
  <c r="G9" i="35" s="1"/>
  <c r="P9" i="42"/>
  <c r="P9" i="29"/>
  <c r="P9" i="32"/>
  <c r="P9" i="43"/>
  <c r="P9" i="52"/>
  <c r="P9" i="12"/>
  <c r="F9" i="22"/>
  <c r="G9" i="22" s="1"/>
  <c r="P9" i="27"/>
  <c r="P9" i="34"/>
  <c r="P9" i="30"/>
  <c r="P9" i="38"/>
  <c r="F9" i="18"/>
  <c r="G9" i="18" s="1"/>
  <c r="P9" i="24"/>
  <c r="P9" i="35"/>
  <c r="P9" i="16"/>
  <c r="F9" i="43"/>
  <c r="G9" i="43" s="1"/>
  <c r="P9" i="13"/>
  <c r="P9" i="21"/>
  <c r="P9" i="51"/>
  <c r="F9" i="24"/>
  <c r="G9" i="24" s="1"/>
  <c r="F9" i="30"/>
  <c r="G9" i="30" s="1"/>
  <c r="P9" i="40"/>
  <c r="F9" i="49"/>
  <c r="G9" i="49" s="1"/>
  <c r="P9" i="19"/>
  <c r="F9" i="16"/>
  <c r="G9" i="16" s="1"/>
  <c r="F9" i="21"/>
  <c r="G9" i="21" s="1"/>
  <c r="F9" i="26"/>
  <c r="G9" i="26" s="1"/>
  <c r="F9" i="29"/>
  <c r="G9" i="29" s="1"/>
  <c r="P9" i="33"/>
  <c r="F26" i="21"/>
  <c r="G26" i="21" s="1"/>
  <c r="F26" i="37"/>
  <c r="G26" i="37" s="1"/>
  <c r="P26" i="23"/>
  <c r="F26" i="40"/>
  <c r="G26" i="40" s="1"/>
  <c r="P26" i="40"/>
  <c r="F26" i="17"/>
  <c r="G26" i="17" s="1"/>
  <c r="F26" i="52"/>
  <c r="G26" i="52" s="1"/>
  <c r="P26" i="15"/>
  <c r="P26" i="27"/>
  <c r="P26" i="8"/>
  <c r="P26" i="26"/>
  <c r="F26" i="23"/>
  <c r="G26" i="23" s="1"/>
  <c r="F26" i="48"/>
  <c r="G26" i="48" s="1"/>
  <c r="F26" i="30"/>
  <c r="G26" i="30" s="1"/>
  <c r="F26" i="20"/>
  <c r="G26" i="20" s="1"/>
  <c r="P26" i="29"/>
  <c r="P26" i="13"/>
  <c r="P26" i="28"/>
  <c r="P26" i="50"/>
  <c r="P26" i="24"/>
  <c r="P26" i="35"/>
  <c r="P26" i="20"/>
  <c r="F26" i="36"/>
  <c r="G26" i="36" s="1"/>
  <c r="P26" i="41"/>
  <c r="P26" i="16"/>
  <c r="F26" i="44"/>
  <c r="G26" i="44" s="1"/>
  <c r="P26" i="21"/>
  <c r="F26" i="26"/>
  <c r="G26" i="26" s="1"/>
  <c r="P26" i="36"/>
  <c r="P26" i="12"/>
  <c r="P26" i="37"/>
  <c r="F26" i="8"/>
  <c r="G26" i="8" s="1"/>
  <c r="P26" i="17"/>
  <c r="F26" i="29"/>
  <c r="G26" i="29" s="1"/>
  <c r="F26" i="41"/>
  <c r="G26" i="41" s="1"/>
  <c r="F26" i="13"/>
  <c r="G26" i="13" s="1"/>
  <c r="P26" i="31"/>
  <c r="F26" i="31"/>
  <c r="G26" i="31" s="1"/>
  <c r="P26" i="51"/>
  <c r="F26" i="27"/>
  <c r="G26" i="27" s="1"/>
  <c r="F26" i="49"/>
  <c r="G26" i="49" s="1"/>
  <c r="F26" i="15"/>
  <c r="G26" i="15" s="1"/>
  <c r="F26" i="34"/>
  <c r="G26" i="34" s="1"/>
  <c r="F26" i="42"/>
  <c r="G26" i="42" s="1"/>
  <c r="F26" i="35"/>
  <c r="G26" i="35" s="1"/>
  <c r="P26" i="19"/>
  <c r="P26" i="42"/>
  <c r="P26" i="33"/>
  <c r="P26" i="32"/>
  <c r="F26" i="18"/>
  <c r="G26" i="18" s="1"/>
  <c r="F26" i="50"/>
  <c r="G26" i="50" s="1"/>
  <c r="F26" i="25"/>
  <c r="G26" i="25" s="1"/>
  <c r="F26" i="33"/>
  <c r="G26" i="33" s="1"/>
  <c r="F26" i="28"/>
  <c r="G26" i="28" s="1"/>
  <c r="F26" i="14"/>
  <c r="G26" i="14" s="1"/>
  <c r="F26" i="38"/>
  <c r="G26" i="38" s="1"/>
  <c r="P26" i="52"/>
  <c r="P26" i="43"/>
  <c r="F26" i="12"/>
  <c r="G26" i="12" s="1"/>
  <c r="P26" i="14"/>
  <c r="P26" i="38"/>
  <c r="P26" i="25"/>
  <c r="N11" i="49"/>
  <c r="N11" i="48"/>
  <c r="N11" i="52"/>
  <c r="N11" i="15"/>
  <c r="N11" i="18"/>
  <c r="N11" i="22"/>
  <c r="N11" i="31"/>
  <c r="N11" i="30"/>
  <c r="N11" i="16"/>
  <c r="N11" i="27"/>
  <c r="N11" i="37"/>
  <c r="N11" i="43"/>
  <c r="N11" i="42"/>
  <c r="N11" i="25"/>
  <c r="N11" i="35"/>
  <c r="N11" i="41"/>
  <c r="N11" i="32"/>
  <c r="N11" i="38"/>
  <c r="N11" i="44"/>
  <c r="N11" i="12"/>
  <c r="N11" i="17"/>
  <c r="N11" i="21"/>
  <c r="N11" i="24"/>
  <c r="N11" i="26"/>
  <c r="N11" i="28"/>
  <c r="N11" i="14"/>
  <c r="N11" i="20"/>
  <c r="N11" i="34"/>
  <c r="N11" i="40"/>
  <c r="N11" i="19"/>
  <c r="N11" i="23"/>
  <c r="N11" i="29"/>
  <c r="N11" i="36"/>
  <c r="N11" i="13"/>
  <c r="N11" i="33"/>
  <c r="N11" i="39"/>
  <c r="N11" i="8"/>
  <c r="N11" i="51"/>
  <c r="N11" i="50"/>
  <c r="N15" i="48"/>
  <c r="N15" i="52"/>
  <c r="N15" i="49"/>
  <c r="N15" i="16"/>
  <c r="N15" i="18"/>
  <c r="N15" i="22"/>
  <c r="N15" i="19"/>
  <c r="N15" i="28"/>
  <c r="N15" i="33"/>
  <c r="N15" i="37"/>
  <c r="N15" i="20"/>
  <c r="N15" i="27"/>
  <c r="N15" i="42"/>
  <c r="N15" i="35"/>
  <c r="N15" i="29"/>
  <c r="N15" i="34"/>
  <c r="N15" i="15"/>
  <c r="N15" i="17"/>
  <c r="N15" i="21"/>
  <c r="N15" i="24"/>
  <c r="N15" i="25"/>
  <c r="N15" i="23"/>
  <c r="N15" i="32"/>
  <c r="N15" i="36"/>
  <c r="N15" i="44"/>
  <c r="N15" i="26"/>
  <c r="N15" i="30"/>
  <c r="N15" i="14"/>
  <c r="N15" i="31"/>
  <c r="N15" i="41"/>
  <c r="N15" i="8"/>
  <c r="N15" i="12"/>
  <c r="N15" i="39"/>
  <c r="N15" i="38"/>
  <c r="N15" i="43"/>
  <c r="N15" i="13"/>
  <c r="N15" i="40"/>
  <c r="N15" i="51"/>
  <c r="N15" i="50"/>
  <c r="N21" i="50"/>
  <c r="N21" i="18"/>
  <c r="N21" i="27"/>
  <c r="N21" i="17"/>
  <c r="N21" i="31"/>
  <c r="N21" i="37"/>
  <c r="N21" i="24"/>
  <c r="N21" i="39"/>
  <c r="N21" i="23"/>
  <c r="N21" i="32"/>
  <c r="N21" i="35"/>
  <c r="N21" i="34"/>
  <c r="N21" i="41"/>
  <c r="N21" i="42"/>
  <c r="N21" i="44"/>
  <c r="N21" i="20"/>
  <c r="N21" i="16"/>
  <c r="N21" i="8"/>
  <c r="N21" i="40"/>
  <c r="N21" i="12"/>
  <c r="N21" i="13"/>
  <c r="N21" i="49"/>
  <c r="N21" i="48"/>
  <c r="N21" i="22"/>
  <c r="N21" i="19"/>
  <c r="N21" i="15"/>
  <c r="N21" i="25"/>
  <c r="N21" i="29"/>
  <c r="N21" i="21"/>
  <c r="N21" i="43"/>
  <c r="N21" i="51"/>
  <c r="N21" i="52"/>
  <c r="N21" i="14"/>
  <c r="N21" i="28"/>
  <c r="N21" i="33"/>
  <c r="N21" i="26"/>
  <c r="N21" i="30"/>
  <c r="N21" i="36"/>
  <c r="N21" i="38"/>
  <c r="N29" i="33"/>
  <c r="N29" i="17"/>
  <c r="N29" i="35"/>
  <c r="N29" i="50"/>
  <c r="N29" i="41"/>
  <c r="N29" i="13"/>
  <c r="N29" i="26"/>
  <c r="N29" i="31"/>
  <c r="N29" i="16"/>
  <c r="N29" i="15"/>
  <c r="N29" i="51"/>
  <c r="N29" i="20"/>
  <c r="N29" i="36"/>
  <c r="N29" i="25"/>
  <c r="N29" i="12"/>
  <c r="N29" i="8"/>
  <c r="N29" i="49"/>
  <c r="N29" i="22"/>
  <c r="N29" i="37"/>
  <c r="N29" i="39"/>
  <c r="N29" i="34"/>
  <c r="N29" i="40"/>
  <c r="N29" i="14"/>
  <c r="N29" i="24"/>
  <c r="N29" i="19"/>
  <c r="N29" i="38"/>
  <c r="N29" i="52"/>
  <c r="N29" i="28"/>
  <c r="N29" i="30"/>
  <c r="N29" i="21"/>
  <c r="N29" i="42"/>
  <c r="N29" i="48"/>
  <c r="N29" i="32"/>
  <c r="N29" i="23"/>
  <c r="N29" i="44"/>
  <c r="N29" i="43"/>
  <c r="N29" i="27"/>
  <c r="N29" i="29"/>
  <c r="N29" i="18"/>
  <c r="N37" i="52"/>
  <c r="N37" i="12"/>
  <c r="N37" i="22"/>
  <c r="N37" i="26"/>
  <c r="N37" i="31"/>
  <c r="N37" i="35"/>
  <c r="N37" i="40"/>
  <c r="N37" i="23"/>
  <c r="N37" i="39"/>
  <c r="N37" i="15"/>
  <c r="N37" i="19"/>
  <c r="N37" i="20"/>
  <c r="N37" i="28"/>
  <c r="N37" i="37"/>
  <c r="N37" i="14"/>
  <c r="N37" i="33"/>
  <c r="N37" i="42"/>
  <c r="N37" i="48"/>
  <c r="N37" i="8"/>
  <c r="N37" i="25"/>
  <c r="N37" i="36"/>
  <c r="N37" i="24"/>
  <c r="N37" i="13"/>
  <c r="N37" i="18"/>
  <c r="N37" i="27"/>
  <c r="N37" i="30"/>
  <c r="N37" i="16"/>
  <c r="N37" i="44"/>
  <c r="N37" i="51"/>
  <c r="N37" i="49"/>
  <c r="N37" i="21"/>
  <c r="N37" i="29"/>
  <c r="N37" i="43"/>
  <c r="N37" i="41"/>
  <c r="N37" i="50"/>
  <c r="N37" i="17"/>
  <c r="N37" i="32"/>
  <c r="N37" i="38"/>
  <c r="N37" i="34"/>
  <c r="AH34" i="4"/>
  <c r="F34" i="4" s="1"/>
  <c r="G9" i="15"/>
  <c r="AH43" i="4"/>
  <c r="F43" i="4" s="1"/>
  <c r="AH47" i="4"/>
  <c r="F47" i="4" s="1"/>
  <c r="N5" i="37"/>
  <c r="N5" i="27"/>
  <c r="N5" i="19"/>
  <c r="N5" i="15"/>
  <c r="N5" i="48"/>
  <c r="N5" i="22"/>
  <c r="N5" i="41"/>
  <c r="N5" i="16"/>
  <c r="N5" i="30"/>
  <c r="N5" i="50"/>
  <c r="N5" i="25"/>
  <c r="N5" i="40"/>
  <c r="N5" i="21"/>
  <c r="N5" i="39"/>
  <c r="N5" i="20"/>
  <c r="N5" i="17"/>
  <c r="N5" i="52"/>
  <c r="N5" i="28"/>
  <c r="N5" i="24"/>
  <c r="N5" i="29"/>
  <c r="N5" i="14"/>
  <c r="N5" i="42"/>
  <c r="N5" i="12"/>
  <c r="N5" i="32"/>
  <c r="N5" i="49"/>
  <c r="N5" i="23"/>
  <c r="N5" i="38"/>
  <c r="N5" i="18"/>
  <c r="N5" i="33"/>
  <c r="N5" i="13"/>
  <c r="N5" i="31"/>
  <c r="N5" i="43"/>
  <c r="N5" i="36"/>
  <c r="N5" i="35"/>
  <c r="N5" i="8"/>
  <c r="N5" i="44"/>
  <c r="N5" i="34"/>
  <c r="N5" i="26"/>
  <c r="N5" i="51"/>
  <c r="P21" i="8"/>
  <c r="P21" i="22"/>
  <c r="F21" i="16"/>
  <c r="G21" i="16" s="1"/>
  <c r="F21" i="21"/>
  <c r="G21" i="21" s="1"/>
  <c r="F21" i="30"/>
  <c r="G21" i="30" s="1"/>
  <c r="F21" i="25"/>
  <c r="G21" i="25" s="1"/>
  <c r="F21" i="32"/>
  <c r="G21" i="32" s="1"/>
  <c r="F21" i="41"/>
  <c r="G21" i="41" s="1"/>
  <c r="F21" i="44"/>
  <c r="G21" i="44" s="1"/>
  <c r="F21" i="19"/>
  <c r="G21" i="19" s="1"/>
  <c r="F21" i="17"/>
  <c r="G21" i="17" s="1"/>
  <c r="P21" i="21"/>
  <c r="P21" i="38"/>
  <c r="F21" i="8"/>
  <c r="G21" i="8" s="1"/>
  <c r="F21" i="14"/>
  <c r="G21" i="14" s="1"/>
  <c r="P21" i="12"/>
  <c r="P21" i="18"/>
  <c r="P21" i="27"/>
  <c r="P21" i="35"/>
  <c r="P21" i="28"/>
  <c r="P21" i="36"/>
  <c r="P21" i="40"/>
  <c r="F21" i="12"/>
  <c r="G21" i="12" s="1"/>
  <c r="F21" i="23"/>
  <c r="G21" i="23" s="1"/>
  <c r="F21" i="20"/>
  <c r="G21" i="20" s="1"/>
  <c r="F21" i="35"/>
  <c r="G21" i="35" s="1"/>
  <c r="P21" i="26"/>
  <c r="F21" i="33"/>
  <c r="G21" i="33" s="1"/>
  <c r="P21" i="41"/>
  <c r="P21" i="15"/>
  <c r="F21" i="24"/>
  <c r="G21" i="24" s="1"/>
  <c r="P21" i="30"/>
  <c r="P21" i="29"/>
  <c r="F21" i="39"/>
  <c r="G21" i="39" s="1"/>
  <c r="P21" i="44"/>
  <c r="F21" i="37"/>
  <c r="G21" i="37" s="1"/>
  <c r="P21" i="19"/>
  <c r="P21" i="17"/>
  <c r="F21" i="31"/>
  <c r="G21" i="31" s="1"/>
  <c r="F21" i="28"/>
  <c r="G21" i="28" s="1"/>
  <c r="P21" i="33"/>
  <c r="F21" i="42"/>
  <c r="G21" i="42" s="1"/>
  <c r="P21" i="14"/>
  <c r="P21" i="16"/>
  <c r="F21" i="27"/>
  <c r="G21" i="27" s="1"/>
  <c r="F21" i="38"/>
  <c r="G21" i="38" s="1"/>
  <c r="F21" i="26"/>
  <c r="G21" i="26" s="1"/>
  <c r="P21" i="32"/>
  <c r="F21" i="40"/>
  <c r="G21" i="40" s="1"/>
  <c r="F21" i="43"/>
  <c r="G21" i="43" s="1"/>
  <c r="F21" i="22"/>
  <c r="G21" i="22" s="1"/>
  <c r="F21" i="15"/>
  <c r="G21" i="15" s="1"/>
  <c r="P21" i="31"/>
  <c r="P21" i="25"/>
  <c r="P21" i="39"/>
  <c r="P21" i="43"/>
  <c r="P21" i="23"/>
  <c r="P21" i="20"/>
  <c r="F21" i="34"/>
  <c r="G21" i="34" s="1"/>
  <c r="P21" i="37"/>
  <c r="F21" i="18"/>
  <c r="G21" i="18" s="1"/>
  <c r="P21" i="24"/>
  <c r="P21" i="34"/>
  <c r="F21" i="29"/>
  <c r="G21" i="29" s="1"/>
  <c r="F21" i="36"/>
  <c r="G21" i="36" s="1"/>
  <c r="P21" i="42"/>
  <c r="F21" i="49"/>
  <c r="G21" i="49" s="1"/>
  <c r="P21" i="51"/>
  <c r="F21" i="13"/>
  <c r="G21" i="13" s="1"/>
  <c r="P21" i="50"/>
  <c r="P21" i="52"/>
  <c r="P21" i="13"/>
  <c r="F21" i="48"/>
  <c r="G21" i="48" s="1"/>
  <c r="P21" i="49"/>
  <c r="F21" i="51"/>
  <c r="G21" i="51" s="1"/>
  <c r="P21" i="48"/>
  <c r="F21" i="50"/>
  <c r="G21" i="50" s="1"/>
  <c r="F21" i="52"/>
  <c r="G21" i="52" s="1"/>
  <c r="N13" i="19"/>
  <c r="N13" i="21"/>
  <c r="N13" i="27"/>
  <c r="N13" i="34"/>
  <c r="N13" i="8"/>
  <c r="N13" i="36"/>
  <c r="N13" i="13"/>
  <c r="N13" i="33"/>
  <c r="N13" i="14"/>
  <c r="N13" i="24"/>
  <c r="N13" i="25"/>
  <c r="N13" i="29"/>
  <c r="N13" i="41"/>
  <c r="N13" i="20"/>
  <c r="N13" i="40"/>
  <c r="N13" i="44"/>
  <c r="N13" i="48"/>
  <c r="N13" i="52"/>
  <c r="N13" i="31"/>
  <c r="N13" i="50"/>
  <c r="N13" i="49"/>
  <c r="N13" i="15"/>
  <c r="N13" i="32"/>
  <c r="N13" i="35"/>
  <c r="N13" i="30"/>
  <c r="N13" i="22"/>
  <c r="N13" i="28"/>
  <c r="N13" i="16"/>
  <c r="N13" i="18"/>
  <c r="N13" i="51"/>
  <c r="N13" i="17"/>
  <c r="N13" i="26"/>
  <c r="N13" i="43"/>
  <c r="N13" i="42"/>
  <c r="N13" i="12"/>
  <c r="N13" i="23"/>
  <c r="N13" i="39"/>
  <c r="N13" i="37"/>
  <c r="N13" i="38"/>
  <c r="N19" i="48"/>
  <c r="N19" i="51"/>
  <c r="N19" i="50"/>
  <c r="N19" i="14"/>
  <c r="N19" i="17"/>
  <c r="N19" i="21"/>
  <c r="N19" i="24"/>
  <c r="N19" i="31"/>
  <c r="N19" i="34"/>
  <c r="N19" i="38"/>
  <c r="N19" i="42"/>
  <c r="N19" i="26"/>
  <c r="N19" i="33"/>
  <c r="N19" i="44"/>
  <c r="N19" i="25"/>
  <c r="N19" i="41"/>
  <c r="N19" i="49"/>
  <c r="N19" i="30"/>
  <c r="N19" i="13"/>
  <c r="N19" i="32"/>
  <c r="N19" i="12"/>
  <c r="N19" i="15"/>
  <c r="N19" i="18"/>
  <c r="N19" i="22"/>
  <c r="N19" i="16"/>
  <c r="N19" i="19"/>
  <c r="N19" i="35"/>
  <c r="N19" i="40"/>
  <c r="N19" i="20"/>
  <c r="N19" i="27"/>
  <c r="N19" i="37"/>
  <c r="N19" i="43"/>
  <c r="N19" i="29"/>
  <c r="N19" i="8"/>
  <c r="N19" i="52"/>
  <c r="N19" i="23"/>
  <c r="N19" i="36"/>
  <c r="N19" i="39"/>
  <c r="N19" i="28"/>
  <c r="N23" i="16"/>
  <c r="N23" i="44"/>
  <c r="N23" i="25"/>
  <c r="N23" i="26"/>
  <c r="N23" i="22"/>
  <c r="N23" i="34"/>
  <c r="N23" i="13"/>
  <c r="N23" i="49"/>
  <c r="N23" i="20"/>
  <c r="N23" i="43"/>
  <c r="N23" i="27"/>
  <c r="N23" i="12"/>
  <c r="N23" i="51"/>
  <c r="N23" i="32"/>
  <c r="N23" i="37"/>
  <c r="N23" i="19"/>
  <c r="N23" i="39"/>
  <c r="N23" i="40"/>
  <c r="N23" i="17"/>
  <c r="N23" i="38"/>
  <c r="N23" i="52"/>
  <c r="N23" i="35"/>
  <c r="N23" i="8"/>
  <c r="N23" i="23"/>
  <c r="N23" i="33"/>
  <c r="N23" i="42"/>
  <c r="N23" i="24"/>
  <c r="N23" i="14"/>
  <c r="N23" i="15"/>
  <c r="N23" i="31"/>
  <c r="N23" i="29"/>
  <c r="N23" i="36"/>
  <c r="N23" i="41"/>
  <c r="N23" i="48"/>
  <c r="N23" i="18"/>
  <c r="N23" i="30"/>
  <c r="N23" i="28"/>
  <c r="N23" i="21"/>
  <c r="N23" i="50"/>
  <c r="N31" i="50"/>
  <c r="N31" i="14"/>
  <c r="N31" i="21"/>
  <c r="N31" i="25"/>
  <c r="N31" i="29"/>
  <c r="N31" i="42"/>
  <c r="N31" i="16"/>
  <c r="N31" i="30"/>
  <c r="N31" i="37"/>
  <c r="N31" i="8"/>
  <c r="N31" i="51"/>
  <c r="N31" i="15"/>
  <c r="N31" i="22"/>
  <c r="N31" i="26"/>
  <c r="N31" i="35"/>
  <c r="N31" i="44"/>
  <c r="N31" i="19"/>
  <c r="N31" i="32"/>
  <c r="N31" i="38"/>
  <c r="N31" i="48"/>
  <c r="N31" i="52"/>
  <c r="N31" i="17"/>
  <c r="N31" i="23"/>
  <c r="N31" i="27"/>
  <c r="N31" i="36"/>
  <c r="N31" i="43"/>
  <c r="N31" i="20"/>
  <c r="N31" i="33"/>
  <c r="N31" i="39"/>
  <c r="N31" i="49"/>
  <c r="N31" i="12"/>
  <c r="N31" i="18"/>
  <c r="N31" i="24"/>
  <c r="N31" i="28"/>
  <c r="N31" i="41"/>
  <c r="N31" i="13"/>
  <c r="N31" i="31"/>
  <c r="N31" i="34"/>
  <c r="N31" i="40"/>
  <c r="T30" i="23"/>
  <c r="T30" i="33"/>
  <c r="T30" i="26"/>
  <c r="T30" i="41"/>
  <c r="T30" i="17"/>
  <c r="T30" i="36"/>
  <c r="T30" i="22"/>
  <c r="T30" i="31"/>
  <c r="T30" i="14"/>
  <c r="T30" i="21"/>
  <c r="T30" i="32"/>
  <c r="T30" i="51"/>
  <c r="T30" i="29"/>
  <c r="T30" i="8"/>
  <c r="T30" i="42"/>
  <c r="T30" i="35"/>
  <c r="T30" i="25"/>
  <c r="T30" i="15"/>
  <c r="T30" i="37"/>
  <c r="T30" i="24"/>
  <c r="T30" i="52"/>
  <c r="T30" i="27"/>
  <c r="T30" i="13"/>
  <c r="T30" i="49"/>
  <c r="T30" i="16"/>
  <c r="T30" i="48"/>
  <c r="T30" i="30"/>
  <c r="T30" i="18"/>
  <c r="T30" i="20"/>
  <c r="T30" i="28"/>
  <c r="T30" i="50"/>
  <c r="T30" i="19"/>
  <c r="T30" i="12"/>
  <c r="T30" i="43"/>
  <c r="T30" i="44"/>
  <c r="T30" i="40"/>
  <c r="T30" i="34"/>
  <c r="T30" i="38"/>
  <c r="T30" i="39"/>
  <c r="T15" i="16"/>
  <c r="T15" i="30"/>
  <c r="T15" i="23"/>
  <c r="T15" i="21"/>
  <c r="T15" i="15"/>
  <c r="T15" i="36"/>
  <c r="T15" i="32"/>
  <c r="T15" i="40"/>
  <c r="T15" i="34"/>
  <c r="T15" i="48"/>
  <c r="T15" i="18"/>
  <c r="T15" i="13"/>
  <c r="T15" i="43"/>
  <c r="T15" i="24"/>
  <c r="T15" i="41"/>
  <c r="T15" i="28"/>
  <c r="T15" i="52"/>
  <c r="T15" i="42"/>
  <c r="T15" i="31"/>
  <c r="T15" i="51"/>
  <c r="T15" i="33"/>
  <c r="T15" i="50"/>
  <c r="T15" i="19"/>
  <c r="T15" i="29"/>
  <c r="T15" i="14"/>
  <c r="T15" i="12"/>
  <c r="T15" i="26"/>
  <c r="T15" i="35"/>
  <c r="T15" i="20"/>
  <c r="T15" i="38"/>
  <c r="T15" i="17"/>
  <c r="T15" i="8"/>
  <c r="T15" i="49"/>
  <c r="T15" i="25"/>
  <c r="T15" i="39"/>
  <c r="T15" i="22"/>
  <c r="T15" i="37"/>
  <c r="T15" i="44"/>
  <c r="T15" i="27"/>
  <c r="AH20" i="4"/>
  <c r="F20" i="4" s="1"/>
  <c r="G6" i="32"/>
  <c r="E44" i="32"/>
  <c r="G38" i="37"/>
  <c r="E44" i="37"/>
  <c r="G36" i="12"/>
  <c r="E44" i="15"/>
  <c r="E44" i="26"/>
  <c r="G5" i="26"/>
  <c r="E44" i="33"/>
  <c r="E44" i="34"/>
  <c r="G9" i="44"/>
  <c r="E44" i="44"/>
  <c r="E44" i="38"/>
  <c r="G6" i="43"/>
  <c r="G35" i="21"/>
  <c r="G5" i="48"/>
  <c r="E44" i="48"/>
  <c r="G5" i="49"/>
  <c r="E44" i="49"/>
  <c r="G5" i="13"/>
  <c r="E44" i="13"/>
  <c r="G7" i="16"/>
  <c r="E44" i="16"/>
  <c r="G7" i="27"/>
  <c r="E44" i="27"/>
  <c r="E44" i="30"/>
  <c r="G11" i="35"/>
  <c r="E44" i="35"/>
  <c r="G22" i="36"/>
  <c r="E44" i="36"/>
  <c r="G41" i="40"/>
  <c r="E44" i="40"/>
  <c r="G12" i="14"/>
  <c r="E44" i="14"/>
  <c r="G22" i="18"/>
  <c r="E44" i="18"/>
  <c r="E44" i="23"/>
  <c r="G7" i="23"/>
  <c r="G44" i="20" l="1"/>
  <c r="H5" i="24" a="1"/>
  <c r="H20" i="24" s="1"/>
  <c r="I20" i="24" s="1"/>
  <c r="H5" i="37" a="1"/>
  <c r="H9" i="37" s="1"/>
  <c r="I9" i="37" s="1"/>
  <c r="H5" i="25" a="1"/>
  <c r="H40" i="25" s="1"/>
  <c r="I40" i="25" s="1"/>
  <c r="H5" i="21" a="1"/>
  <c r="H26" i="21" s="1"/>
  <c r="I26" i="21" s="1"/>
  <c r="G44" i="31"/>
  <c r="H5" i="28" a="1"/>
  <c r="H14" i="28" s="1"/>
  <c r="I14" i="28" s="1"/>
  <c r="G44" i="51"/>
  <c r="H5" i="50" a="1"/>
  <c r="H30" i="50" s="1"/>
  <c r="I30" i="50" s="1"/>
  <c r="H5" i="19" a="1"/>
  <c r="H34" i="19" s="1"/>
  <c r="I34" i="19" s="1"/>
  <c r="G44" i="42"/>
  <c r="H5" i="41" a="1"/>
  <c r="H40" i="41" s="1"/>
  <c r="I40" i="41" s="1"/>
  <c r="G44" i="50"/>
  <c r="G44" i="22"/>
  <c r="H5" i="32" a="1"/>
  <c r="H38" i="32" s="1"/>
  <c r="I38" i="32" s="1"/>
  <c r="G44" i="19"/>
  <c r="H5" i="17" a="1"/>
  <c r="H14" i="17" s="1"/>
  <c r="I14" i="17" s="1"/>
  <c r="H5" i="33" a="1"/>
  <c r="H31" i="33" s="1"/>
  <c r="I31" i="33" s="1"/>
  <c r="H5" i="8" a="1"/>
  <c r="H28" i="8" s="1"/>
  <c r="I28" i="8" s="1"/>
  <c r="H5" i="36" a="1"/>
  <c r="H36" i="36" s="1"/>
  <c r="I36" i="36" s="1"/>
  <c r="G44" i="39"/>
  <c r="G44" i="40"/>
  <c r="G44" i="52"/>
  <c r="G44" i="38"/>
  <c r="H5" i="20" a="1"/>
  <c r="H8" i="20" s="1"/>
  <c r="I8" i="20" s="1"/>
  <c r="G44" i="32"/>
  <c r="H5" i="38" a="1"/>
  <c r="H38" i="38" s="1"/>
  <c r="I38" i="38" s="1"/>
  <c r="G44" i="25"/>
  <c r="G44" i="18"/>
  <c r="H5" i="29" a="1"/>
  <c r="H8" i="29" s="1"/>
  <c r="I8" i="29" s="1"/>
  <c r="G44" i="41"/>
  <c r="T38" i="39"/>
  <c r="T38" i="51"/>
  <c r="T38" i="12"/>
  <c r="T38" i="27"/>
  <c r="T38" i="41"/>
  <c r="T38" i="8"/>
  <c r="T38" i="49"/>
  <c r="T38" i="13"/>
  <c r="T38" i="43"/>
  <c r="T38" i="30"/>
  <c r="T38" i="19"/>
  <c r="T38" i="22"/>
  <c r="T38" i="14"/>
  <c r="T38" i="28"/>
  <c r="T38" i="16"/>
  <c r="T38" i="35"/>
  <c r="T38" i="17"/>
  <c r="T38" i="33"/>
  <c r="T38" i="21"/>
  <c r="T38" i="44"/>
  <c r="T38" i="15"/>
  <c r="T38" i="50"/>
  <c r="T38" i="29"/>
  <c r="T38" i="40"/>
  <c r="T38" i="26"/>
  <c r="T38" i="52"/>
  <c r="T38" i="23"/>
  <c r="T38" i="25"/>
  <c r="T38" i="24"/>
  <c r="T38" i="42"/>
  <c r="T38" i="38"/>
  <c r="T38" i="31"/>
  <c r="T38" i="32"/>
  <c r="T38" i="34"/>
  <c r="T38" i="48"/>
  <c r="T38" i="18"/>
  <c r="T38" i="37"/>
  <c r="T38" i="20"/>
  <c r="T38" i="36"/>
  <c r="G44" i="26"/>
  <c r="G44" i="44"/>
  <c r="G44" i="29"/>
  <c r="J44" i="44"/>
  <c r="J44" i="20"/>
  <c r="J44" i="40"/>
  <c r="J44" i="37"/>
  <c r="J44" i="22"/>
  <c r="J44" i="29"/>
  <c r="J44" i="26"/>
  <c r="J44" i="18"/>
  <c r="J44" i="41"/>
  <c r="J44" i="17"/>
  <c r="J44" i="42"/>
  <c r="J44" i="31"/>
  <c r="J44" i="12"/>
  <c r="J44" i="43"/>
  <c r="J44" i="25"/>
  <c r="J44" i="50"/>
  <c r="J44" i="36"/>
  <c r="J44" i="39"/>
  <c r="J44" i="19"/>
  <c r="J44" i="51"/>
  <c r="J44" i="52"/>
  <c r="J44" i="38"/>
  <c r="J44" i="35"/>
  <c r="J44" i="8"/>
  <c r="J44" i="32"/>
  <c r="J44" i="48"/>
  <c r="J44" i="14"/>
  <c r="J44" i="15"/>
  <c r="J44" i="49"/>
  <c r="J44" i="30"/>
  <c r="J44" i="13"/>
  <c r="J44" i="33"/>
  <c r="J44" i="34"/>
  <c r="J44" i="23"/>
  <c r="J44" i="27"/>
  <c r="J44" i="24"/>
  <c r="J44" i="16"/>
  <c r="J44" i="21"/>
  <c r="J44" i="28"/>
  <c r="G44" i="14"/>
  <c r="G44" i="36"/>
  <c r="H5" i="44" a="1"/>
  <c r="H6" i="44" s="1"/>
  <c r="I6" i="44" s="1"/>
  <c r="K6" i="44" s="1"/>
  <c r="H5" i="31" a="1"/>
  <c r="H16" i="31" s="1"/>
  <c r="I16" i="31" s="1"/>
  <c r="H5" i="35" a="1"/>
  <c r="H36" i="35" s="1"/>
  <c r="I36" i="35" s="1"/>
  <c r="H5" i="22" a="1"/>
  <c r="H26" i="22" s="1"/>
  <c r="I26" i="22" s="1"/>
  <c r="G44" i="28"/>
  <c r="G44" i="8"/>
  <c r="H5" i="39" a="1"/>
  <c r="H40" i="39" s="1"/>
  <c r="I40" i="39" s="1"/>
  <c r="G44" i="33"/>
  <c r="H5" i="52" a="1"/>
  <c r="H18" i="52" s="1"/>
  <c r="I18" i="52" s="1"/>
  <c r="G44" i="17"/>
  <c r="G44" i="37"/>
  <c r="G44" i="21"/>
  <c r="H5" i="42" a="1"/>
  <c r="H25" i="42" s="1"/>
  <c r="I25" i="42" s="1"/>
  <c r="G44" i="12"/>
  <c r="H5" i="51" a="1"/>
  <c r="H42" i="51" s="1"/>
  <c r="I42" i="51" s="1"/>
  <c r="G44" i="24"/>
  <c r="H37" i="44"/>
  <c r="I37" i="44" s="1"/>
  <c r="K37" i="44" s="1"/>
  <c r="H5" i="30" a="1"/>
  <c r="H18" i="30" s="1"/>
  <c r="I18" i="30" s="1"/>
  <c r="G44" i="30"/>
  <c r="H5" i="43" a="1"/>
  <c r="H39" i="43" s="1"/>
  <c r="I39" i="43" s="1"/>
  <c r="G44" i="23"/>
  <c r="H5" i="12" a="1"/>
  <c r="H16" i="12" s="1"/>
  <c r="I16" i="12" s="1"/>
  <c r="H5" i="40" a="1"/>
  <c r="H36" i="40" s="1"/>
  <c r="I36" i="40" s="1"/>
  <c r="G44" i="35"/>
  <c r="H5" i="26" a="1"/>
  <c r="H28" i="26" s="1"/>
  <c r="I28" i="26" s="1"/>
  <c r="G44" i="43"/>
  <c r="T12" i="34"/>
  <c r="T12" i="14"/>
  <c r="T12" i="25"/>
  <c r="T12" i="41"/>
  <c r="T12" i="29"/>
  <c r="T12" i="48"/>
  <c r="T12" i="44"/>
  <c r="T12" i="33"/>
  <c r="T12" i="15"/>
  <c r="T12" i="49"/>
  <c r="T12" i="40"/>
  <c r="T12" i="24"/>
  <c r="T12" i="18"/>
  <c r="T12" i="22"/>
  <c r="T12" i="13"/>
  <c r="T12" i="37"/>
  <c r="T12" i="17"/>
  <c r="T12" i="51"/>
  <c r="T12" i="26"/>
  <c r="T12" i="50"/>
  <c r="T12" i="39"/>
  <c r="T12" i="35"/>
  <c r="T12" i="52"/>
  <c r="T12" i="23"/>
  <c r="T12" i="8"/>
  <c r="T12" i="21"/>
  <c r="T12" i="20"/>
  <c r="T12" i="16"/>
  <c r="T12" i="31"/>
  <c r="T12" i="32"/>
  <c r="T12" i="43"/>
  <c r="T12" i="30"/>
  <c r="T12" i="19"/>
  <c r="T12" i="38"/>
  <c r="T12" i="36"/>
  <c r="T12" i="12"/>
  <c r="T12" i="27"/>
  <c r="T12" i="28"/>
  <c r="T12" i="42"/>
  <c r="J30" i="49"/>
  <c r="J30" i="20"/>
  <c r="J30" i="21"/>
  <c r="J30" i="27"/>
  <c r="J30" i="29"/>
  <c r="J30" i="37"/>
  <c r="J30" i="39"/>
  <c r="J30" i="38"/>
  <c r="J30" i="22"/>
  <c r="J30" i="32"/>
  <c r="J30" i="36"/>
  <c r="J30" i="12"/>
  <c r="J30" i="33"/>
  <c r="J30" i="18"/>
  <c r="J30" i="48"/>
  <c r="J30" i="16"/>
  <c r="J30" i="42"/>
  <c r="J30" i="43"/>
  <c r="J30" i="15"/>
  <c r="J30" i="28"/>
  <c r="J30" i="31"/>
  <c r="J30" i="52"/>
  <c r="J30" i="40"/>
  <c r="J30" i="24"/>
  <c r="J30" i="8"/>
  <c r="J30" i="17"/>
  <c r="J30" i="19"/>
  <c r="J30" i="51"/>
  <c r="J30" i="34"/>
  <c r="J30" i="50"/>
  <c r="J30" i="14"/>
  <c r="J30" i="23"/>
  <c r="J30" i="30"/>
  <c r="J30" i="41"/>
  <c r="J30" i="26"/>
  <c r="J30" i="44"/>
  <c r="J30" i="13"/>
  <c r="J30" i="25"/>
  <c r="J30" i="35"/>
  <c r="H5" i="34" a="1"/>
  <c r="H18" i="34" s="1"/>
  <c r="I18" i="34" s="1"/>
  <c r="G44" i="34"/>
  <c r="H5" i="15" a="1"/>
  <c r="H8" i="15" s="1"/>
  <c r="I8" i="15" s="1"/>
  <c r="G44" i="15"/>
  <c r="T44" i="32"/>
  <c r="T44" i="25"/>
  <c r="T44" i="48"/>
  <c r="T44" i="38"/>
  <c r="T44" i="31"/>
  <c r="T44" i="14"/>
  <c r="T44" i="37"/>
  <c r="T44" i="33"/>
  <c r="T44" i="29"/>
  <c r="T44" i="43"/>
  <c r="T44" i="40"/>
  <c r="T44" i="20"/>
  <c r="T44" i="44"/>
  <c r="T44" i="19"/>
  <c r="T44" i="51"/>
  <c r="T44" i="21"/>
  <c r="T44" i="30"/>
  <c r="T44" i="26"/>
  <c r="T44" i="12"/>
  <c r="T44" i="50"/>
  <c r="T44" i="8"/>
  <c r="T44" i="39"/>
  <c r="T44" i="24"/>
  <c r="T44" i="17"/>
  <c r="T44" i="16"/>
  <c r="T44" i="13"/>
  <c r="T44" i="35"/>
  <c r="T44" i="15"/>
  <c r="T44" i="27"/>
  <c r="T44" i="42"/>
  <c r="T44" i="22"/>
  <c r="T44" i="18"/>
  <c r="T44" i="23"/>
  <c r="T44" i="34"/>
  <c r="T44" i="41"/>
  <c r="T44" i="36"/>
  <c r="T44" i="52"/>
  <c r="T44" i="49"/>
  <c r="T44" i="28"/>
  <c r="T17" i="40"/>
  <c r="T17" i="29"/>
  <c r="T17" i="52"/>
  <c r="T17" i="22"/>
  <c r="T17" i="30"/>
  <c r="T17" i="44"/>
  <c r="T17" i="35"/>
  <c r="T17" i="13"/>
  <c r="T17" i="26"/>
  <c r="T17" i="18"/>
  <c r="T17" i="14"/>
  <c r="T17" i="34"/>
  <c r="T17" i="27"/>
  <c r="T17" i="42"/>
  <c r="T17" i="36"/>
  <c r="T17" i="25"/>
  <c r="T17" i="38"/>
  <c r="T17" i="15"/>
  <c r="T17" i="16"/>
  <c r="T17" i="39"/>
  <c r="T17" i="41"/>
  <c r="T17" i="19"/>
  <c r="T17" i="20"/>
  <c r="T17" i="21"/>
  <c r="T17" i="28"/>
  <c r="T17" i="24"/>
  <c r="T17" i="31"/>
  <c r="T17" i="43"/>
  <c r="T17" i="32"/>
  <c r="T17" i="23"/>
  <c r="T17" i="17"/>
  <c r="T17" i="48"/>
  <c r="T17" i="51"/>
  <c r="T17" i="33"/>
  <c r="T17" i="49"/>
  <c r="T17" i="50"/>
  <c r="T17" i="37"/>
  <c r="T17" i="12"/>
  <c r="T17" i="8"/>
  <c r="T40" i="30"/>
  <c r="T40" i="38"/>
  <c r="T40" i="42"/>
  <c r="T40" i="19"/>
  <c r="T40" i="21"/>
  <c r="T40" i="33"/>
  <c r="T40" i="23"/>
  <c r="T40" i="16"/>
  <c r="T40" i="12"/>
  <c r="T40" i="52"/>
  <c r="T40" i="35"/>
  <c r="T40" i="18"/>
  <c r="T40" i="32"/>
  <c r="T40" i="20"/>
  <c r="T40" i="24"/>
  <c r="T40" i="13"/>
  <c r="T40" i="41"/>
  <c r="T40" i="17"/>
  <c r="T40" i="36"/>
  <c r="T40" i="22"/>
  <c r="T40" i="29"/>
  <c r="T40" i="34"/>
  <c r="T40" i="37"/>
  <c r="T40" i="44"/>
  <c r="T40" i="50"/>
  <c r="T40" i="14"/>
  <c r="T40" i="26"/>
  <c r="T40" i="28"/>
  <c r="T40" i="27"/>
  <c r="T40" i="31"/>
  <c r="T40" i="8"/>
  <c r="T40" i="39"/>
  <c r="T40" i="48"/>
  <c r="T40" i="43"/>
  <c r="T40" i="51"/>
  <c r="T40" i="15"/>
  <c r="T40" i="25"/>
  <c r="T40" i="40"/>
  <c r="T40" i="49"/>
  <c r="T31" i="23"/>
  <c r="T31" i="29"/>
  <c r="T31" i="24"/>
  <c r="T31" i="27"/>
  <c r="T31" i="25"/>
  <c r="T31" i="17"/>
  <c r="T31" i="28"/>
  <c r="T31" i="26"/>
  <c r="T31" i="12"/>
  <c r="T31" i="16"/>
  <c r="T31" i="38"/>
  <c r="T31" i="32"/>
  <c r="T31" i="19"/>
  <c r="T31" i="43"/>
  <c r="T31" i="49"/>
  <c r="T31" i="14"/>
  <c r="T31" i="35"/>
  <c r="T31" i="18"/>
  <c r="T31" i="21"/>
  <c r="T31" i="33"/>
  <c r="T31" i="20"/>
  <c r="T31" i="39"/>
  <c r="T31" i="15"/>
  <c r="T31" i="40"/>
  <c r="T31" i="30"/>
  <c r="T31" i="13"/>
  <c r="T31" i="34"/>
  <c r="T31" i="41"/>
  <c r="T31" i="44"/>
  <c r="T31" i="52"/>
  <c r="T31" i="31"/>
  <c r="T31" i="8"/>
  <c r="T31" i="36"/>
  <c r="T31" i="42"/>
  <c r="T31" i="22"/>
  <c r="T31" i="37"/>
  <c r="T31" i="48"/>
  <c r="T31" i="51"/>
  <c r="T31" i="50"/>
  <c r="H5" i="23" a="1"/>
  <c r="H20" i="23" s="1"/>
  <c r="I20" i="23" s="1"/>
  <c r="H20" i="44"/>
  <c r="I20" i="44" s="1"/>
  <c r="K20" i="44" s="1"/>
  <c r="H12" i="8"/>
  <c r="I12" i="8" s="1"/>
  <c r="H22" i="8"/>
  <c r="I22" i="8" s="1"/>
  <c r="H38" i="8"/>
  <c r="I38" i="8" s="1"/>
  <c r="H42" i="8"/>
  <c r="I42" i="8" s="1"/>
  <c r="H39" i="8"/>
  <c r="I39" i="8" s="1"/>
  <c r="H23" i="8"/>
  <c r="I23" i="8" s="1"/>
  <c r="H41" i="8"/>
  <c r="I41" i="8" s="1"/>
  <c r="H25" i="8"/>
  <c r="I25" i="8" s="1"/>
  <c r="H43" i="8"/>
  <c r="I43" i="8" s="1"/>
  <c r="H29" i="8"/>
  <c r="I29" i="8" s="1"/>
  <c r="H8" i="8"/>
  <c r="I8" i="8" s="1"/>
  <c r="H32" i="8"/>
  <c r="I32" i="8" s="1"/>
  <c r="H40" i="8"/>
  <c r="I40" i="8" s="1"/>
  <c r="H5" i="8"/>
  <c r="H20" i="17"/>
  <c r="I20" i="17" s="1"/>
  <c r="H12" i="20"/>
  <c r="I12" i="20" s="1"/>
  <c r="H28" i="20"/>
  <c r="I28" i="20" s="1"/>
  <c r="H40" i="20"/>
  <c r="I40" i="20" s="1"/>
  <c r="H14" i="20"/>
  <c r="I14" i="20" s="1"/>
  <c r="H15" i="20"/>
  <c r="I15" i="20" s="1"/>
  <c r="H41" i="20"/>
  <c r="I41" i="20" s="1"/>
  <c r="H13" i="20"/>
  <c r="I13" i="20" s="1"/>
  <c r="H29" i="20"/>
  <c r="I29" i="20" s="1"/>
  <c r="H6" i="37"/>
  <c r="I6" i="37" s="1"/>
  <c r="H41" i="37"/>
  <c r="I41" i="37" s="1"/>
  <c r="H33" i="37"/>
  <c r="I33" i="37" s="1"/>
  <c r="H25" i="37"/>
  <c r="I25" i="37" s="1"/>
  <c r="H17" i="37"/>
  <c r="I17" i="37" s="1"/>
  <c r="H40" i="37"/>
  <c r="I40" i="37" s="1"/>
  <c r="H32" i="37"/>
  <c r="I32" i="37" s="1"/>
  <c r="H24" i="37"/>
  <c r="I24" i="37" s="1"/>
  <c r="H16" i="37"/>
  <c r="I16" i="37" s="1"/>
  <c r="H8" i="37"/>
  <c r="I8" i="37" s="1"/>
  <c r="H35" i="37"/>
  <c r="I35" i="37" s="1"/>
  <c r="H23" i="37"/>
  <c r="I23" i="37" s="1"/>
  <c r="H42" i="37"/>
  <c r="I42" i="37" s="1"/>
  <c r="H30" i="37"/>
  <c r="I30" i="37" s="1"/>
  <c r="H20" i="37"/>
  <c r="I20" i="37" s="1"/>
  <c r="H10" i="37"/>
  <c r="I10" i="37" s="1"/>
  <c r="H31" i="37"/>
  <c r="I31" i="37" s="1"/>
  <c r="H19" i="37"/>
  <c r="I19" i="37" s="1"/>
  <c r="H5" i="37"/>
  <c r="H14" i="37"/>
  <c r="I14" i="37" s="1"/>
  <c r="H37" i="37"/>
  <c r="I37" i="37" s="1"/>
  <c r="H15" i="37"/>
  <c r="I15" i="37" s="1"/>
  <c r="H36" i="37"/>
  <c r="I36" i="37" s="1"/>
  <c r="H18" i="37"/>
  <c r="I18" i="37" s="1"/>
  <c r="H43" i="37"/>
  <c r="I43" i="37" s="1"/>
  <c r="H27" i="37"/>
  <c r="I27" i="37" s="1"/>
  <c r="H26" i="37"/>
  <c r="I26" i="37" s="1"/>
  <c r="H11" i="37"/>
  <c r="I11" i="37" s="1"/>
  <c r="H12" i="37"/>
  <c r="I12" i="37" s="1"/>
  <c r="H29" i="37"/>
  <c r="I29" i="37" s="1"/>
  <c r="H34" i="37"/>
  <c r="I34" i="37" s="1"/>
  <c r="H39" i="37"/>
  <c r="I39" i="37" s="1"/>
  <c r="H38" i="37"/>
  <c r="I38" i="37" s="1"/>
  <c r="H22" i="37"/>
  <c r="I22" i="37" s="1"/>
  <c r="H8" i="24"/>
  <c r="I8" i="24" s="1"/>
  <c r="H16" i="24"/>
  <c r="I16" i="24" s="1"/>
  <c r="H24" i="24"/>
  <c r="I24" i="24" s="1"/>
  <c r="H32" i="24"/>
  <c r="I32" i="24" s="1"/>
  <c r="H40" i="24"/>
  <c r="I40" i="24" s="1"/>
  <c r="H10" i="24"/>
  <c r="I10" i="24" s="1"/>
  <c r="H30" i="24"/>
  <c r="I30" i="24" s="1"/>
  <c r="H42" i="24"/>
  <c r="I42" i="24" s="1"/>
  <c r="H12" i="24"/>
  <c r="I12" i="24" s="1"/>
  <c r="H26" i="24"/>
  <c r="I26" i="24" s="1"/>
  <c r="H38" i="24"/>
  <c r="I38" i="24" s="1"/>
  <c r="H5" i="24"/>
  <c r="H18" i="24"/>
  <c r="I18" i="24" s="1"/>
  <c r="H28" i="24"/>
  <c r="I28" i="24" s="1"/>
  <c r="H14" i="24"/>
  <c r="I14" i="24" s="1"/>
  <c r="H6" i="24"/>
  <c r="I6" i="24" s="1"/>
  <c r="H22" i="24"/>
  <c r="I22" i="24" s="1"/>
  <c r="H36" i="24"/>
  <c r="I36" i="24" s="1"/>
  <c r="H43" i="24"/>
  <c r="I43" i="24" s="1"/>
  <c r="H35" i="24"/>
  <c r="I35" i="24" s="1"/>
  <c r="H19" i="24"/>
  <c r="I19" i="24" s="1"/>
  <c r="H11" i="24"/>
  <c r="I11" i="24" s="1"/>
  <c r="H41" i="24"/>
  <c r="I41" i="24" s="1"/>
  <c r="H37" i="24"/>
  <c r="I37" i="24" s="1"/>
  <c r="H23" i="24"/>
  <c r="I23" i="24" s="1"/>
  <c r="H9" i="24"/>
  <c r="I9" i="24" s="1"/>
  <c r="H39" i="24"/>
  <c r="I39" i="24" s="1"/>
  <c r="H21" i="24"/>
  <c r="I21" i="24" s="1"/>
  <c r="H7" i="24"/>
  <c r="I7" i="24" s="1"/>
  <c r="H29" i="24"/>
  <c r="I29" i="24" s="1"/>
  <c r="H15" i="24"/>
  <c r="I15" i="24" s="1"/>
  <c r="H13" i="24"/>
  <c r="I13" i="24" s="1"/>
  <c r="H33" i="24"/>
  <c r="I33" i="24" s="1"/>
  <c r="H31" i="24"/>
  <c r="I31" i="24" s="1"/>
  <c r="H12" i="19"/>
  <c r="I12" i="19" s="1"/>
  <c r="H18" i="19"/>
  <c r="I18" i="19" s="1"/>
  <c r="H38" i="19"/>
  <c r="I38" i="19" s="1"/>
  <c r="H22" i="19"/>
  <c r="I22" i="19" s="1"/>
  <c r="H14" i="19"/>
  <c r="I14" i="19" s="1"/>
  <c r="H15" i="19"/>
  <c r="I15" i="19" s="1"/>
  <c r="H7" i="19"/>
  <c r="I7" i="19" s="1"/>
  <c r="H11" i="19"/>
  <c r="I11" i="19" s="1"/>
  <c r="H17" i="19"/>
  <c r="I17" i="19" s="1"/>
  <c r="H35" i="19"/>
  <c r="I35" i="19" s="1"/>
  <c r="H21" i="19"/>
  <c r="I21" i="19" s="1"/>
  <c r="H16" i="19"/>
  <c r="I16" i="19" s="1"/>
  <c r="H32" i="19"/>
  <c r="I32" i="19" s="1"/>
  <c r="H18" i="21"/>
  <c r="I18" i="21" s="1"/>
  <c r="H22" i="21"/>
  <c r="I22" i="21" s="1"/>
  <c r="H30" i="21"/>
  <c r="I30" i="21" s="1"/>
  <c r="H34" i="21"/>
  <c r="I34" i="21" s="1"/>
  <c r="H38" i="21"/>
  <c r="I38" i="21" s="1"/>
  <c r="H42" i="21"/>
  <c r="I42" i="21" s="1"/>
  <c r="H8" i="21"/>
  <c r="I8" i="21" s="1"/>
  <c r="H12" i="21"/>
  <c r="I12" i="21" s="1"/>
  <c r="H16" i="21"/>
  <c r="I16" i="21" s="1"/>
  <c r="H20" i="21"/>
  <c r="I20" i="21" s="1"/>
  <c r="H28" i="21"/>
  <c r="I28" i="21" s="1"/>
  <c r="H7" i="21"/>
  <c r="I7" i="21" s="1"/>
  <c r="H15" i="21"/>
  <c r="I15" i="21" s="1"/>
  <c r="H31" i="21"/>
  <c r="I31" i="21" s="1"/>
  <c r="H39" i="21"/>
  <c r="I39" i="21" s="1"/>
  <c r="H11" i="21"/>
  <c r="I11" i="21" s="1"/>
  <c r="H19" i="21"/>
  <c r="I19" i="21" s="1"/>
  <c r="H27" i="21"/>
  <c r="I27" i="21" s="1"/>
  <c r="H35" i="21"/>
  <c r="I35" i="21" s="1"/>
  <c r="H43" i="21"/>
  <c r="I43" i="21" s="1"/>
  <c r="H9" i="21"/>
  <c r="I9" i="21" s="1"/>
  <c r="H41" i="21"/>
  <c r="I41" i="21" s="1"/>
  <c r="H37" i="21"/>
  <c r="I37" i="21" s="1"/>
  <c r="H21" i="21"/>
  <c r="I21" i="21" s="1"/>
  <c r="H17" i="21"/>
  <c r="I17" i="21" s="1"/>
  <c r="H5" i="18" a="1"/>
  <c r="H16" i="50"/>
  <c r="I16" i="50" s="1"/>
  <c r="H33" i="50"/>
  <c r="I33" i="50" s="1"/>
  <c r="H6" i="50"/>
  <c r="I6" i="50" s="1"/>
  <c r="H39" i="50"/>
  <c r="I39" i="50" s="1"/>
  <c r="H31" i="50"/>
  <c r="I31" i="50" s="1"/>
  <c r="H23" i="50"/>
  <c r="I23" i="50" s="1"/>
  <c r="H7" i="50"/>
  <c r="I7" i="50" s="1"/>
  <c r="H35" i="50"/>
  <c r="I35" i="50" s="1"/>
  <c r="H25" i="50"/>
  <c r="I25" i="50" s="1"/>
  <c r="H20" i="50"/>
  <c r="I20" i="50" s="1"/>
  <c r="H10" i="50"/>
  <c r="I10" i="50" s="1"/>
  <c r="H41" i="50"/>
  <c r="I41" i="50" s="1"/>
  <c r="H27" i="50"/>
  <c r="I27" i="50" s="1"/>
  <c r="H11" i="50"/>
  <c r="I11" i="50" s="1"/>
  <c r="H36" i="50"/>
  <c r="I36" i="50" s="1"/>
  <c r="H24" i="50"/>
  <c r="I24" i="50" s="1"/>
  <c r="H21" i="50"/>
  <c r="I21" i="50" s="1"/>
  <c r="H43" i="50"/>
  <c r="I43" i="50" s="1"/>
  <c r="H26" i="50"/>
  <c r="I26" i="50" s="1"/>
  <c r="H12" i="50"/>
  <c r="I12" i="50" s="1"/>
  <c r="H19" i="50"/>
  <c r="I19" i="50" s="1"/>
  <c r="H28" i="50"/>
  <c r="I28" i="50" s="1"/>
  <c r="H5" i="50"/>
  <c r="H12" i="29"/>
  <c r="I12" i="29" s="1"/>
  <c r="H20" i="29"/>
  <c r="I20" i="29" s="1"/>
  <c r="H36" i="29"/>
  <c r="I36" i="29" s="1"/>
  <c r="H14" i="29"/>
  <c r="I14" i="29" s="1"/>
  <c r="H24" i="29"/>
  <c r="I24" i="29" s="1"/>
  <c r="H34" i="29"/>
  <c r="I34" i="29" s="1"/>
  <c r="H22" i="29"/>
  <c r="I22" i="29" s="1"/>
  <c r="H42" i="29"/>
  <c r="I42" i="29" s="1"/>
  <c r="H10" i="29"/>
  <c r="I10" i="29" s="1"/>
  <c r="H26" i="29"/>
  <c r="I26" i="29" s="1"/>
  <c r="H16" i="29"/>
  <c r="I16" i="29" s="1"/>
  <c r="H38" i="29"/>
  <c r="I38" i="29" s="1"/>
  <c r="H27" i="29"/>
  <c r="I27" i="29" s="1"/>
  <c r="H19" i="29"/>
  <c r="I19" i="29" s="1"/>
  <c r="H11" i="29"/>
  <c r="I11" i="29" s="1"/>
  <c r="H13" i="29"/>
  <c r="I13" i="29" s="1"/>
  <c r="H33" i="29"/>
  <c r="I33" i="29" s="1"/>
  <c r="H15" i="29"/>
  <c r="I15" i="29" s="1"/>
  <c r="H41" i="29"/>
  <c r="I41" i="29" s="1"/>
  <c r="H39" i="29"/>
  <c r="I39" i="29" s="1"/>
  <c r="H25" i="29"/>
  <c r="I25" i="29" s="1"/>
  <c r="H23" i="29"/>
  <c r="I23" i="29" s="1"/>
  <c r="H9" i="29"/>
  <c r="I9" i="29" s="1"/>
  <c r="H5" i="29"/>
  <c r="H5" i="14" a="1"/>
  <c r="H16" i="35"/>
  <c r="I16" i="35" s="1"/>
  <c r="H10" i="35"/>
  <c r="I10" i="35" s="1"/>
  <c r="H27" i="35"/>
  <c r="I27" i="35" s="1"/>
  <c r="H33" i="35"/>
  <c r="I33" i="35" s="1"/>
  <c r="H12" i="35"/>
  <c r="I12" i="35" s="1"/>
  <c r="H42" i="35"/>
  <c r="I42" i="35" s="1"/>
  <c r="H40" i="35"/>
  <c r="I40" i="35" s="1"/>
  <c r="H26" i="35"/>
  <c r="I26" i="35" s="1"/>
  <c r="H35" i="35"/>
  <c r="I35" i="35" s="1"/>
  <c r="H6" i="41"/>
  <c r="I6" i="41" s="1"/>
  <c r="H41" i="41"/>
  <c r="I41" i="41" s="1"/>
  <c r="H17" i="41"/>
  <c r="I17" i="41" s="1"/>
  <c r="H9" i="41"/>
  <c r="I9" i="41" s="1"/>
  <c r="H32" i="41"/>
  <c r="I32" i="41" s="1"/>
  <c r="H24" i="41"/>
  <c r="I24" i="41" s="1"/>
  <c r="H16" i="41"/>
  <c r="I16" i="41" s="1"/>
  <c r="H8" i="41"/>
  <c r="I8" i="41" s="1"/>
  <c r="H42" i="41"/>
  <c r="I42" i="41" s="1"/>
  <c r="H20" i="41"/>
  <c r="I20" i="41" s="1"/>
  <c r="H10" i="41"/>
  <c r="I10" i="41" s="1"/>
  <c r="H31" i="41"/>
  <c r="I31" i="41" s="1"/>
  <c r="H19" i="41"/>
  <c r="I19" i="41" s="1"/>
  <c r="H5" i="41"/>
  <c r="H27" i="41"/>
  <c r="I27" i="41" s="1"/>
  <c r="H11" i="41"/>
  <c r="I11" i="41" s="1"/>
  <c r="H22" i="41"/>
  <c r="I22" i="41" s="1"/>
  <c r="H18" i="41"/>
  <c r="I18" i="41" s="1"/>
  <c r="H21" i="41"/>
  <c r="I21" i="41" s="1"/>
  <c r="H34" i="41"/>
  <c r="I34" i="41" s="1"/>
  <c r="H29" i="41"/>
  <c r="I29" i="41" s="1"/>
  <c r="H12" i="41"/>
  <c r="I12" i="41" s="1"/>
  <c r="H26" i="41"/>
  <c r="I26" i="41" s="1"/>
  <c r="H35" i="33"/>
  <c r="I35" i="33" s="1"/>
  <c r="H27" i="33"/>
  <c r="I27" i="33" s="1"/>
  <c r="H19" i="33"/>
  <c r="I19" i="33" s="1"/>
  <c r="H11" i="33"/>
  <c r="I11" i="33" s="1"/>
  <c r="H21" i="33"/>
  <c r="I21" i="33" s="1"/>
  <c r="H41" i="33"/>
  <c r="I41" i="33" s="1"/>
  <c r="H37" i="33"/>
  <c r="I37" i="33" s="1"/>
  <c r="H13" i="33"/>
  <c r="I13" i="33" s="1"/>
  <c r="H33" i="33"/>
  <c r="I33" i="33" s="1"/>
  <c r="H15" i="33"/>
  <c r="I15" i="33" s="1"/>
  <c r="H6" i="33"/>
  <c r="I6" i="33" s="1"/>
  <c r="H14" i="33"/>
  <c r="I14" i="33" s="1"/>
  <c r="H38" i="33"/>
  <c r="I38" i="33" s="1"/>
  <c r="H20" i="33"/>
  <c r="I20" i="33" s="1"/>
  <c r="H42" i="33"/>
  <c r="I42" i="33" s="1"/>
  <c r="H28" i="33"/>
  <c r="I28" i="33" s="1"/>
  <c r="H8" i="33"/>
  <c r="I8" i="33" s="1"/>
  <c r="H36" i="33"/>
  <c r="I36" i="33" s="1"/>
  <c r="H12" i="33"/>
  <c r="I12" i="33" s="1"/>
  <c r="H24" i="33"/>
  <c r="I24" i="33" s="1"/>
  <c r="H33" i="36"/>
  <c r="I33" i="36" s="1"/>
  <c r="H41" i="39"/>
  <c r="I41" i="39" s="1"/>
  <c r="H25" i="39"/>
  <c r="I25" i="39" s="1"/>
  <c r="H17" i="39"/>
  <c r="I17" i="39" s="1"/>
  <c r="H10" i="39"/>
  <c r="I10" i="39" s="1"/>
  <c r="H37" i="39"/>
  <c r="I37" i="39" s="1"/>
  <c r="H39" i="30"/>
  <c r="I39" i="30" s="1"/>
  <c r="H6" i="22"/>
  <c r="I6" i="22" s="1"/>
  <c r="H12" i="22"/>
  <c r="I12" i="22" s="1"/>
  <c r="H5" i="22"/>
  <c r="H20" i="22"/>
  <c r="I20" i="22" s="1"/>
  <c r="H32" i="22"/>
  <c r="I32" i="22" s="1"/>
  <c r="H35" i="22"/>
  <c r="I35" i="22" s="1"/>
  <c r="H27" i="22"/>
  <c r="I27" i="22" s="1"/>
  <c r="H23" i="22"/>
  <c r="I23" i="22" s="1"/>
  <c r="H20" i="25"/>
  <c r="I20" i="25" s="1"/>
  <c r="H18" i="25"/>
  <c r="I18" i="25" s="1"/>
  <c r="H30" i="25"/>
  <c r="I30" i="25" s="1"/>
  <c r="H24" i="25"/>
  <c r="I24" i="25" s="1"/>
  <c r="H38" i="25"/>
  <c r="I38" i="25" s="1"/>
  <c r="H16" i="25"/>
  <c r="I16" i="25" s="1"/>
  <c r="H32" i="25"/>
  <c r="I32" i="25" s="1"/>
  <c r="H26" i="25"/>
  <c r="I26" i="25" s="1"/>
  <c r="H14" i="25"/>
  <c r="I14" i="25" s="1"/>
  <c r="H42" i="25"/>
  <c r="I42" i="25" s="1"/>
  <c r="H22" i="25"/>
  <c r="I22" i="25" s="1"/>
  <c r="H25" i="25"/>
  <c r="I25" i="25" s="1"/>
  <c r="H17" i="25"/>
  <c r="I17" i="25" s="1"/>
  <c r="H27" i="25"/>
  <c r="I27" i="25" s="1"/>
  <c r="H13" i="25"/>
  <c r="I13" i="25" s="1"/>
  <c r="H43" i="25"/>
  <c r="I43" i="25" s="1"/>
  <c r="H29" i="25"/>
  <c r="I29" i="25" s="1"/>
  <c r="H15" i="25"/>
  <c r="I15" i="25" s="1"/>
  <c r="H11" i="25"/>
  <c r="I11" i="25" s="1"/>
  <c r="H19" i="25"/>
  <c r="I19" i="25" s="1"/>
  <c r="H37" i="25"/>
  <c r="I37" i="25" s="1"/>
  <c r="H21" i="25"/>
  <c r="I21" i="25" s="1"/>
  <c r="H5" i="25"/>
  <c r="G44" i="27"/>
  <c r="H5" i="27" a="1"/>
  <c r="G44" i="16"/>
  <c r="H5" i="16" a="1"/>
  <c r="G44" i="13"/>
  <c r="H5" i="13" a="1"/>
  <c r="H5" i="49" a="1"/>
  <c r="G44" i="49"/>
  <c r="H5" i="48" a="1"/>
  <c r="G44" i="48"/>
  <c r="H19" i="51"/>
  <c r="I19" i="51" s="1"/>
  <c r="H40" i="51"/>
  <c r="I40" i="51" s="1"/>
  <c r="H30" i="40" l="1"/>
  <c r="I30" i="40" s="1"/>
  <c r="H43" i="22"/>
  <c r="I43" i="22" s="1"/>
  <c r="H27" i="40"/>
  <c r="I27" i="40" s="1"/>
  <c r="K27" i="40" s="1"/>
  <c r="H38" i="39"/>
  <c r="I38" i="39" s="1"/>
  <c r="H6" i="39"/>
  <c r="I6" i="39" s="1"/>
  <c r="H32" i="33"/>
  <c r="I32" i="33" s="1"/>
  <c r="H9" i="33"/>
  <c r="I9" i="33" s="1"/>
  <c r="H43" i="41"/>
  <c r="I43" i="41" s="1"/>
  <c r="H36" i="41"/>
  <c r="I36" i="41" s="1"/>
  <c r="H30" i="41"/>
  <c r="I30" i="41" s="1"/>
  <c r="H25" i="41"/>
  <c r="I25" i="41" s="1"/>
  <c r="H8" i="35"/>
  <c r="I8" i="35" s="1"/>
  <c r="H24" i="19"/>
  <c r="I24" i="19" s="1"/>
  <c r="H23" i="19"/>
  <c r="I23" i="19" s="1"/>
  <c r="H24" i="20"/>
  <c r="I24" i="20" s="1"/>
  <c r="H19" i="8"/>
  <c r="I19" i="8" s="1"/>
  <c r="H30" i="8"/>
  <c r="I30" i="8" s="1"/>
  <c r="H37" i="51"/>
  <c r="I37" i="51" s="1"/>
  <c r="H28" i="40"/>
  <c r="I28" i="40" s="1"/>
  <c r="H13" i="39"/>
  <c r="I13" i="39" s="1"/>
  <c r="H15" i="51"/>
  <c r="I15" i="51" s="1"/>
  <c r="H26" i="40"/>
  <c r="I26" i="40" s="1"/>
  <c r="H27" i="39"/>
  <c r="I27" i="39" s="1"/>
  <c r="H23" i="40"/>
  <c r="I23" i="40" s="1"/>
  <c r="H14" i="39"/>
  <c r="I14" i="39" s="1"/>
  <c r="H30" i="39"/>
  <c r="I30" i="39" s="1"/>
  <c r="H33" i="39"/>
  <c r="I33" i="39" s="1"/>
  <c r="H6" i="51"/>
  <c r="I6" i="51" s="1"/>
  <c r="H41" i="22"/>
  <c r="I41" i="22" s="1"/>
  <c r="H10" i="40"/>
  <c r="I10" i="40" s="1"/>
  <c r="H42" i="40"/>
  <c r="I42" i="40" s="1"/>
  <c r="H42" i="39"/>
  <c r="I42" i="39" s="1"/>
  <c r="H26" i="39"/>
  <c r="I26" i="39" s="1"/>
  <c r="H34" i="33"/>
  <c r="I34" i="33" s="1"/>
  <c r="H10" i="33"/>
  <c r="I10" i="33" s="1"/>
  <c r="H23" i="33"/>
  <c r="I23" i="33" s="1"/>
  <c r="H7" i="52"/>
  <c r="I7" i="52" s="1"/>
  <c r="H29" i="29"/>
  <c r="I29" i="29" s="1"/>
  <c r="H6" i="29"/>
  <c r="I6" i="29" s="1"/>
  <c r="H30" i="29"/>
  <c r="I30" i="29" s="1"/>
  <c r="H8" i="19"/>
  <c r="I8" i="19" s="1"/>
  <c r="H31" i="19"/>
  <c r="I31" i="19" s="1"/>
  <c r="H19" i="26"/>
  <c r="I19" i="26" s="1"/>
  <c r="K19" i="26" s="1"/>
  <c r="H17" i="24"/>
  <c r="I17" i="24" s="1"/>
  <c r="H25" i="24"/>
  <c r="I25" i="24" s="1"/>
  <c r="H27" i="24"/>
  <c r="I27" i="24" s="1"/>
  <c r="H34" i="24"/>
  <c r="I34" i="24" s="1"/>
  <c r="H21" i="37"/>
  <c r="I21" i="37" s="1"/>
  <c r="H7" i="37"/>
  <c r="I7" i="37" s="1"/>
  <c r="H28" i="37"/>
  <c r="I28" i="37" s="1"/>
  <c r="H13" i="37"/>
  <c r="I13" i="37" s="1"/>
  <c r="H27" i="20"/>
  <c r="I27" i="20" s="1"/>
  <c r="H34" i="17"/>
  <c r="I34" i="17" s="1"/>
  <c r="H21" i="8"/>
  <c r="I21" i="8" s="1"/>
  <c r="H14" i="8"/>
  <c r="I14" i="8" s="1"/>
  <c r="H6" i="26"/>
  <c r="I6" i="26" s="1"/>
  <c r="H19" i="40"/>
  <c r="I19" i="40" s="1"/>
  <c r="H33" i="40"/>
  <c r="I33" i="40" s="1"/>
  <c r="H19" i="52"/>
  <c r="I19" i="52" s="1"/>
  <c r="H41" i="26"/>
  <c r="I41" i="26" s="1"/>
  <c r="H15" i="26"/>
  <c r="I15" i="26" s="1"/>
  <c r="H24" i="26"/>
  <c r="I24" i="26" s="1"/>
  <c r="H26" i="51"/>
  <c r="I26" i="51" s="1"/>
  <c r="H29" i="51"/>
  <c r="I29" i="51" s="1"/>
  <c r="H5" i="40"/>
  <c r="H43" i="40"/>
  <c r="I43" i="40" s="1"/>
  <c r="H41" i="52"/>
  <c r="I41" i="52" s="1"/>
  <c r="H17" i="26"/>
  <c r="I17" i="26" s="1"/>
  <c r="H41" i="40"/>
  <c r="I41" i="40" s="1"/>
  <c r="H14" i="40"/>
  <c r="I14" i="40" s="1"/>
  <c r="H26" i="26"/>
  <c r="I26" i="26" s="1"/>
  <c r="H18" i="26"/>
  <c r="I18" i="26" s="1"/>
  <c r="H6" i="40"/>
  <c r="I6" i="40" s="1"/>
  <c r="H15" i="30"/>
  <c r="I15" i="30" s="1"/>
  <c r="H27" i="26"/>
  <c r="I27" i="26" s="1"/>
  <c r="H32" i="26"/>
  <c r="I32" i="26" s="1"/>
  <c r="H34" i="28"/>
  <c r="I34" i="28" s="1"/>
  <c r="H40" i="42"/>
  <c r="I40" i="42" s="1"/>
  <c r="H34" i="42"/>
  <c r="I34" i="42" s="1"/>
  <c r="H17" i="32"/>
  <c r="I17" i="32" s="1"/>
  <c r="H40" i="32"/>
  <c r="I40" i="32" s="1"/>
  <c r="H22" i="32"/>
  <c r="I22" i="32" s="1"/>
  <c r="H13" i="51"/>
  <c r="I13" i="51" s="1"/>
  <c r="H11" i="22"/>
  <c r="I11" i="22" s="1"/>
  <c r="H36" i="22"/>
  <c r="I36" i="22" s="1"/>
  <c r="H38" i="40"/>
  <c r="I38" i="40" s="1"/>
  <c r="H21" i="40"/>
  <c r="I21" i="40" s="1"/>
  <c r="H14" i="42"/>
  <c r="I14" i="42" s="1"/>
  <c r="H23" i="42"/>
  <c r="I23" i="42" s="1"/>
  <c r="H21" i="39"/>
  <c r="I21" i="39" s="1"/>
  <c r="H43" i="39"/>
  <c r="I43" i="39" s="1"/>
  <c r="H10" i="36"/>
  <c r="I10" i="36" s="1"/>
  <c r="H16" i="33"/>
  <c r="I16" i="33" s="1"/>
  <c r="H29" i="33"/>
  <c r="I29" i="33" s="1"/>
  <c r="H7" i="33"/>
  <c r="I7" i="33" s="1"/>
  <c r="H28" i="52"/>
  <c r="I28" i="52" s="1"/>
  <c r="H38" i="41"/>
  <c r="I38" i="41" s="1"/>
  <c r="H28" i="41"/>
  <c r="I28" i="41" s="1"/>
  <c r="H35" i="41"/>
  <c r="I35" i="41" s="1"/>
  <c r="H33" i="41"/>
  <c r="I33" i="41" s="1"/>
  <c r="H28" i="35"/>
  <c r="I28" i="35" s="1"/>
  <c r="H27" i="32"/>
  <c r="I27" i="32" s="1"/>
  <c r="H31" i="32"/>
  <c r="I31" i="32" s="1"/>
  <c r="H6" i="32"/>
  <c r="I6" i="32" s="1"/>
  <c r="H12" i="32"/>
  <c r="I12" i="32" s="1"/>
  <c r="H37" i="29"/>
  <c r="I37" i="29" s="1"/>
  <c r="H31" i="29"/>
  <c r="I31" i="29" s="1"/>
  <c r="H32" i="29"/>
  <c r="I32" i="29" s="1"/>
  <c r="H18" i="29"/>
  <c r="I18" i="29" s="1"/>
  <c r="H35" i="26"/>
  <c r="I35" i="26" s="1"/>
  <c r="H38" i="26"/>
  <c r="I38" i="26" s="1"/>
  <c r="H7" i="28"/>
  <c r="I7" i="28" s="1"/>
  <c r="H28" i="28"/>
  <c r="I28" i="28" s="1"/>
  <c r="H43" i="20"/>
  <c r="I43" i="20" s="1"/>
  <c r="H36" i="20"/>
  <c r="I36" i="20" s="1"/>
  <c r="H24" i="8"/>
  <c r="I24" i="8" s="1"/>
  <c r="H17" i="8"/>
  <c r="I17" i="8" s="1"/>
  <c r="H20" i="8"/>
  <c r="I20" i="8" s="1"/>
  <c r="H22" i="42"/>
  <c r="I22" i="42" s="1"/>
  <c r="H21" i="32"/>
  <c r="I21" i="32" s="1"/>
  <c r="H18" i="32"/>
  <c r="I18" i="32" s="1"/>
  <c r="H30" i="42"/>
  <c r="I30" i="42" s="1"/>
  <c r="H35" i="32"/>
  <c r="I35" i="32" s="1"/>
  <c r="H28" i="42"/>
  <c r="I28" i="42" s="1"/>
  <c r="H7" i="32"/>
  <c r="I7" i="32" s="1"/>
  <c r="H20" i="32"/>
  <c r="I20" i="32" s="1"/>
  <c r="H25" i="28"/>
  <c r="I25" i="28" s="1"/>
  <c r="H12" i="28"/>
  <c r="I12" i="28" s="1"/>
  <c r="H7" i="22"/>
  <c r="I7" i="22" s="1"/>
  <c r="H28" i="22"/>
  <c r="I28" i="22" s="1"/>
  <c r="H36" i="42"/>
  <c r="I36" i="42" s="1"/>
  <c r="H8" i="42"/>
  <c r="I8" i="42" s="1"/>
  <c r="H11" i="52"/>
  <c r="I11" i="52" s="1"/>
  <c r="H43" i="32"/>
  <c r="I43" i="32" s="1"/>
  <c r="H29" i="32"/>
  <c r="I29" i="32" s="1"/>
  <c r="H30" i="32"/>
  <c r="I30" i="32" s="1"/>
  <c r="H10" i="32"/>
  <c r="I10" i="32" s="1"/>
  <c r="H37" i="26"/>
  <c r="I37" i="26" s="1"/>
  <c r="H40" i="26"/>
  <c r="I40" i="26" s="1"/>
  <c r="H39" i="28"/>
  <c r="I39" i="28" s="1"/>
  <c r="H22" i="28"/>
  <c r="I22" i="28" s="1"/>
  <c r="H16" i="44"/>
  <c r="I16" i="44" s="1"/>
  <c r="K16" i="44" s="1"/>
  <c r="H41" i="44"/>
  <c r="I41" i="44" s="1"/>
  <c r="K41" i="44" s="1"/>
  <c r="H12" i="42"/>
  <c r="I12" i="42" s="1"/>
  <c r="H24" i="42"/>
  <c r="I24" i="42" s="1"/>
  <c r="H23" i="32"/>
  <c r="I23" i="32" s="1"/>
  <c r="H36" i="32"/>
  <c r="I36" i="32" s="1"/>
  <c r="H16" i="32"/>
  <c r="I16" i="32" s="1"/>
  <c r="H43" i="28"/>
  <c r="I43" i="28" s="1"/>
  <c r="H36" i="28"/>
  <c r="I36" i="28" s="1"/>
  <c r="H42" i="42"/>
  <c r="I42" i="42" s="1"/>
  <c r="H14" i="32"/>
  <c r="I14" i="32" s="1"/>
  <c r="H5" i="28"/>
  <c r="H41" i="32"/>
  <c r="I41" i="32" s="1"/>
  <c r="H26" i="32"/>
  <c r="I26" i="32" s="1"/>
  <c r="K26" i="32" s="1"/>
  <c r="H11" i="28"/>
  <c r="I11" i="28" s="1"/>
  <c r="H27" i="28"/>
  <c r="I27" i="28" s="1"/>
  <c r="H9" i="22"/>
  <c r="I9" i="22" s="1"/>
  <c r="H8" i="22"/>
  <c r="I8" i="22" s="1"/>
  <c r="H29" i="42"/>
  <c r="I29" i="42" s="1"/>
  <c r="H17" i="42"/>
  <c r="I17" i="42" s="1"/>
  <c r="H27" i="52"/>
  <c r="I27" i="52" s="1"/>
  <c r="H25" i="32"/>
  <c r="I25" i="32" s="1"/>
  <c r="K25" i="32" s="1"/>
  <c r="H33" i="32"/>
  <c r="I33" i="32" s="1"/>
  <c r="H24" i="32"/>
  <c r="I24" i="32" s="1"/>
  <c r="H32" i="32"/>
  <c r="I32" i="32" s="1"/>
  <c r="H25" i="26"/>
  <c r="I25" i="26" s="1"/>
  <c r="H33" i="26"/>
  <c r="I33" i="26" s="1"/>
  <c r="H16" i="26"/>
  <c r="I16" i="26" s="1"/>
  <c r="H35" i="28"/>
  <c r="I35" i="28" s="1"/>
  <c r="H18" i="28"/>
  <c r="I18" i="28" s="1"/>
  <c r="H24" i="28"/>
  <c r="I24" i="28" s="1"/>
  <c r="H6" i="42"/>
  <c r="I6" i="42" s="1"/>
  <c r="H8" i="32"/>
  <c r="I8" i="32" s="1"/>
  <c r="H15" i="32"/>
  <c r="I15" i="32" s="1"/>
  <c r="H5" i="32"/>
  <c r="H33" i="42"/>
  <c r="I33" i="42" s="1"/>
  <c r="H39" i="32"/>
  <c r="I39" i="32" s="1"/>
  <c r="H15" i="28"/>
  <c r="I15" i="28" s="1"/>
  <c r="H6" i="28"/>
  <c r="I6" i="28" s="1"/>
  <c r="H16" i="28"/>
  <c r="I16" i="28" s="1"/>
  <c r="H20" i="43"/>
  <c r="I20" i="43" s="1"/>
  <c r="H8" i="17"/>
  <c r="I8" i="17" s="1"/>
  <c r="H25" i="19"/>
  <c r="I25" i="19" s="1"/>
  <c r="H42" i="19"/>
  <c r="I42" i="19" s="1"/>
  <c r="H41" i="28"/>
  <c r="I41" i="28" s="1"/>
  <c r="H18" i="22"/>
  <c r="I18" i="22" s="1"/>
  <c r="H39" i="40"/>
  <c r="I39" i="40" s="1"/>
  <c r="H5" i="39"/>
  <c r="H8" i="39"/>
  <c r="I8" i="39" s="1"/>
  <c r="H18" i="50"/>
  <c r="I18" i="50" s="1"/>
  <c r="H14" i="50"/>
  <c r="I14" i="50" s="1"/>
  <c r="H40" i="21"/>
  <c r="I40" i="21" s="1"/>
  <c r="H26" i="19"/>
  <c r="I26" i="19" s="1"/>
  <c r="H13" i="28"/>
  <c r="I13" i="28" s="1"/>
  <c r="K13" i="28" s="1"/>
  <c r="H30" i="28"/>
  <c r="I30" i="28" s="1"/>
  <c r="H17" i="20"/>
  <c r="I17" i="20" s="1"/>
  <c r="H18" i="20"/>
  <c r="I18" i="20" s="1"/>
  <c r="H7" i="17"/>
  <c r="I7" i="17" s="1"/>
  <c r="H32" i="44"/>
  <c r="I32" i="44" s="1"/>
  <c r="K32" i="44" s="1"/>
  <c r="H33" i="51"/>
  <c r="I33" i="51" s="1"/>
  <c r="H15" i="22"/>
  <c r="I15" i="22" s="1"/>
  <c r="H42" i="22"/>
  <c r="I42" i="22" s="1"/>
  <c r="H31" i="40"/>
  <c r="I31" i="40" s="1"/>
  <c r="H28" i="39"/>
  <c r="I28" i="39" s="1"/>
  <c r="H39" i="39"/>
  <c r="I39" i="39" s="1"/>
  <c r="H12" i="31"/>
  <c r="I12" i="31" s="1"/>
  <c r="H7" i="35"/>
  <c r="I7" i="35" s="1"/>
  <c r="H42" i="28"/>
  <c r="I42" i="28" s="1"/>
  <c r="H10" i="20"/>
  <c r="I10" i="20" s="1"/>
  <c r="H18" i="51"/>
  <c r="I18" i="51" s="1"/>
  <c r="H7" i="25"/>
  <c r="I7" i="25" s="1"/>
  <c r="H33" i="25"/>
  <c r="I33" i="25" s="1"/>
  <c r="K33" i="25" s="1"/>
  <c r="H8" i="25"/>
  <c r="I8" i="25" s="1"/>
  <c r="H13" i="22"/>
  <c r="I13" i="22" s="1"/>
  <c r="H34" i="40"/>
  <c r="I34" i="40" s="1"/>
  <c r="H35" i="31"/>
  <c r="I35" i="31" s="1"/>
  <c r="H14" i="21"/>
  <c r="I14" i="21" s="1"/>
  <c r="H8" i="40"/>
  <c r="I8" i="40" s="1"/>
  <c r="H34" i="50"/>
  <c r="I34" i="50" s="1"/>
  <c r="H34" i="20"/>
  <c r="I34" i="20" s="1"/>
  <c r="H20" i="40"/>
  <c r="I20" i="40" s="1"/>
  <c r="H5" i="20"/>
  <c r="H31" i="17"/>
  <c r="I31" i="17" s="1"/>
  <c r="H39" i="35"/>
  <c r="I39" i="35" s="1"/>
  <c r="H5" i="21"/>
  <c r="H43" i="19"/>
  <c r="I43" i="19" s="1"/>
  <c r="H32" i="51"/>
  <c r="I32" i="51" s="1"/>
  <c r="H35" i="25"/>
  <c r="I35" i="25" s="1"/>
  <c r="H41" i="25"/>
  <c r="I41" i="25" s="1"/>
  <c r="H36" i="25"/>
  <c r="I36" i="25" s="1"/>
  <c r="H21" i="22"/>
  <c r="I21" i="22" s="1"/>
  <c r="H10" i="22"/>
  <c r="I10" i="22" s="1"/>
  <c r="H9" i="40"/>
  <c r="I9" i="40" s="1"/>
  <c r="H18" i="39"/>
  <c r="I18" i="39" s="1"/>
  <c r="H16" i="39"/>
  <c r="I16" i="39" s="1"/>
  <c r="H21" i="31"/>
  <c r="I21" i="31" s="1"/>
  <c r="H43" i="35"/>
  <c r="I43" i="35" s="1"/>
  <c r="H22" i="50"/>
  <c r="I22" i="50" s="1"/>
  <c r="H29" i="21"/>
  <c r="I29" i="21" s="1"/>
  <c r="H36" i="21"/>
  <c r="I36" i="21" s="1"/>
  <c r="H10" i="21"/>
  <c r="I10" i="21" s="1"/>
  <c r="H9" i="19"/>
  <c r="I9" i="19" s="1"/>
  <c r="H10" i="19"/>
  <c r="I10" i="19" s="1"/>
  <c r="H30" i="26"/>
  <c r="I30" i="26" s="1"/>
  <c r="H31" i="28"/>
  <c r="I31" i="28" s="1"/>
  <c r="H21" i="28"/>
  <c r="I21" i="28" s="1"/>
  <c r="H20" i="28"/>
  <c r="I20" i="28" s="1"/>
  <c r="H33" i="20"/>
  <c r="I33" i="20" s="1"/>
  <c r="K33" i="20" s="1"/>
  <c r="H38" i="20"/>
  <c r="I38" i="20" s="1"/>
  <c r="H9" i="17"/>
  <c r="I9" i="17" s="1"/>
  <c r="H25" i="44"/>
  <c r="I25" i="44" s="1"/>
  <c r="K25" i="44" s="1"/>
  <c r="H21" i="51"/>
  <c r="I21" i="51" s="1"/>
  <c r="H23" i="25"/>
  <c r="I23" i="25" s="1"/>
  <c r="H6" i="25"/>
  <c r="I6" i="25" s="1"/>
  <c r="H28" i="25"/>
  <c r="I28" i="25" s="1"/>
  <c r="K28" i="25" s="1"/>
  <c r="H29" i="22"/>
  <c r="I29" i="22" s="1"/>
  <c r="H40" i="12"/>
  <c r="I40" i="12" s="1"/>
  <c r="H25" i="40"/>
  <c r="I25" i="40" s="1"/>
  <c r="H16" i="40"/>
  <c r="I16" i="40" s="1"/>
  <c r="H11" i="42"/>
  <c r="I11" i="42" s="1"/>
  <c r="K11" i="42" s="1"/>
  <c r="H34" i="39"/>
  <c r="I34" i="39" s="1"/>
  <c r="H24" i="39"/>
  <c r="I24" i="39" s="1"/>
  <c r="H39" i="31"/>
  <c r="I39" i="31" s="1"/>
  <c r="H20" i="35"/>
  <c r="I20" i="35" s="1"/>
  <c r="H13" i="32"/>
  <c r="I13" i="32" s="1"/>
  <c r="H42" i="32"/>
  <c r="I42" i="32" s="1"/>
  <c r="H17" i="29"/>
  <c r="I17" i="29" s="1"/>
  <c r="H40" i="29"/>
  <c r="I40" i="29" s="1"/>
  <c r="H9" i="50"/>
  <c r="I9" i="50" s="1"/>
  <c r="H38" i="50"/>
  <c r="I38" i="50" s="1"/>
  <c r="H13" i="21"/>
  <c r="I13" i="21" s="1"/>
  <c r="H32" i="21"/>
  <c r="I32" i="21" s="1"/>
  <c r="H6" i="21"/>
  <c r="I6" i="21" s="1"/>
  <c r="H13" i="19"/>
  <c r="I13" i="19" s="1"/>
  <c r="H36" i="19"/>
  <c r="I36" i="19" s="1"/>
  <c r="H14" i="26"/>
  <c r="I14" i="26" s="1"/>
  <c r="K14" i="26" s="1"/>
  <c r="H17" i="28"/>
  <c r="I17" i="28" s="1"/>
  <c r="H29" i="28"/>
  <c r="I29" i="28" s="1"/>
  <c r="H10" i="28"/>
  <c r="I10" i="28" s="1"/>
  <c r="H37" i="20"/>
  <c r="I37" i="20" s="1"/>
  <c r="H22" i="20"/>
  <c r="I22" i="20" s="1"/>
  <c r="H17" i="17"/>
  <c r="I17" i="17" s="1"/>
  <c r="H31" i="8"/>
  <c r="I31" i="8" s="1"/>
  <c r="H23" i="44"/>
  <c r="I23" i="44" s="1"/>
  <c r="K23" i="44" s="1"/>
  <c r="H19" i="39"/>
  <c r="I19" i="39" s="1"/>
  <c r="H11" i="39"/>
  <c r="I11" i="39" s="1"/>
  <c r="H35" i="51"/>
  <c r="I35" i="51" s="1"/>
  <c r="K35" i="51" s="1"/>
  <c r="H37" i="22"/>
  <c r="I37" i="22" s="1"/>
  <c r="H35" i="40"/>
  <c r="I35" i="40" s="1"/>
  <c r="H37" i="40"/>
  <c r="I37" i="40" s="1"/>
  <c r="H24" i="40"/>
  <c r="I24" i="40" s="1"/>
  <c r="H15" i="39"/>
  <c r="I15" i="39" s="1"/>
  <c r="H32" i="39"/>
  <c r="I32" i="39" s="1"/>
  <c r="H28" i="31"/>
  <c r="I28" i="31" s="1"/>
  <c r="H5" i="19"/>
  <c r="H27" i="19"/>
  <c r="I27" i="19" s="1"/>
  <c r="H28" i="19"/>
  <c r="I28" i="19" s="1"/>
  <c r="H19" i="28"/>
  <c r="I19" i="28" s="1"/>
  <c r="H37" i="28"/>
  <c r="I37" i="28" s="1"/>
  <c r="H40" i="28"/>
  <c r="I40" i="28" s="1"/>
  <c r="H11" i="20"/>
  <c r="I11" i="20" s="1"/>
  <c r="H6" i="20"/>
  <c r="I6" i="20" s="1"/>
  <c r="H25" i="17"/>
  <c r="I25" i="17" s="1"/>
  <c r="H27" i="51"/>
  <c r="I27" i="51" s="1"/>
  <c r="K27" i="51" s="1"/>
  <c r="H39" i="25"/>
  <c r="I39" i="25" s="1"/>
  <c r="H34" i="25"/>
  <c r="I34" i="25" s="1"/>
  <c r="H12" i="25"/>
  <c r="I12" i="25" s="1"/>
  <c r="H40" i="22"/>
  <c r="I40" i="22" s="1"/>
  <c r="K40" i="22" s="1"/>
  <c r="H22" i="40"/>
  <c r="I22" i="40" s="1"/>
  <c r="H12" i="40"/>
  <c r="I12" i="40" s="1"/>
  <c r="H32" i="40"/>
  <c r="I32" i="40" s="1"/>
  <c r="H35" i="39"/>
  <c r="I35" i="39" s="1"/>
  <c r="K35" i="39" s="1"/>
  <c r="H9" i="39"/>
  <c r="I9" i="39" s="1"/>
  <c r="H5" i="35"/>
  <c r="I5" i="35" s="1"/>
  <c r="H34" i="35"/>
  <c r="I34" i="35" s="1"/>
  <c r="H8" i="50"/>
  <c r="I8" i="50" s="1"/>
  <c r="H15" i="50"/>
  <c r="I15" i="50" s="1"/>
  <c r="H25" i="21"/>
  <c r="I25" i="21" s="1"/>
  <c r="H24" i="21"/>
  <c r="I24" i="21" s="1"/>
  <c r="H40" i="19"/>
  <c r="I40" i="19" s="1"/>
  <c r="H41" i="19"/>
  <c r="I41" i="19" s="1"/>
  <c r="H20" i="19"/>
  <c r="I20" i="19" s="1"/>
  <c r="H33" i="28"/>
  <c r="I33" i="28" s="1"/>
  <c r="H38" i="28"/>
  <c r="I38" i="28" s="1"/>
  <c r="H32" i="28"/>
  <c r="I32" i="28" s="1"/>
  <c r="H25" i="20"/>
  <c r="I25" i="20" s="1"/>
  <c r="H30" i="20"/>
  <c r="I30" i="20" s="1"/>
  <c r="H38" i="17"/>
  <c r="I38" i="17" s="1"/>
  <c r="H8" i="28"/>
  <c r="I8" i="28" s="1"/>
  <c r="H9" i="20"/>
  <c r="I9" i="20" s="1"/>
  <c r="K9" i="20" s="1"/>
  <c r="H32" i="20"/>
  <c r="I32" i="20" s="1"/>
  <c r="H12" i="17"/>
  <c r="I12" i="17" s="1"/>
  <c r="H31" i="25"/>
  <c r="I31" i="25" s="1"/>
  <c r="K31" i="25" s="1"/>
  <c r="H10" i="25"/>
  <c r="I10" i="25" s="1"/>
  <c r="H17" i="22"/>
  <c r="I17" i="22" s="1"/>
  <c r="H9" i="28"/>
  <c r="I9" i="28" s="1"/>
  <c r="H23" i="20"/>
  <c r="I23" i="20" s="1"/>
  <c r="H24" i="17"/>
  <c r="I24" i="17" s="1"/>
  <c r="H8" i="51"/>
  <c r="I8" i="51" s="1"/>
  <c r="H22" i="22"/>
  <c r="I22" i="22" s="1"/>
  <c r="K22" i="22" s="1"/>
  <c r="H18" i="40"/>
  <c r="I18" i="40" s="1"/>
  <c r="H7" i="40"/>
  <c r="I7" i="40" s="1"/>
  <c r="H31" i="39"/>
  <c r="I31" i="39" s="1"/>
  <c r="H36" i="39"/>
  <c r="I36" i="39" s="1"/>
  <c r="H11" i="35"/>
  <c r="I11" i="35" s="1"/>
  <c r="H40" i="50"/>
  <c r="I40" i="50" s="1"/>
  <c r="H32" i="50"/>
  <c r="I32" i="50" s="1"/>
  <c r="H19" i="19"/>
  <c r="I19" i="19" s="1"/>
  <c r="H6" i="19"/>
  <c r="I6" i="19" s="1"/>
  <c r="H26" i="28"/>
  <c r="I26" i="28" s="1"/>
  <c r="H25" i="51"/>
  <c r="I25" i="51" s="1"/>
  <c r="K25" i="51" s="1"/>
  <c r="H9" i="25"/>
  <c r="I9" i="25" s="1"/>
  <c r="H31" i="22"/>
  <c r="I31" i="22" s="1"/>
  <c r="H14" i="22"/>
  <c r="I14" i="22" s="1"/>
  <c r="H17" i="40"/>
  <c r="I17" i="40" s="1"/>
  <c r="K17" i="40" s="1"/>
  <c r="H15" i="40"/>
  <c r="I15" i="40" s="1"/>
  <c r="H12" i="39"/>
  <c r="I12" i="39" s="1"/>
  <c r="H7" i="39"/>
  <c r="I7" i="39" s="1"/>
  <c r="H13" i="35"/>
  <c r="I13" i="35" s="1"/>
  <c r="H29" i="50"/>
  <c r="I29" i="50" s="1"/>
  <c r="H13" i="50"/>
  <c r="I13" i="50" s="1"/>
  <c r="H33" i="21"/>
  <c r="I33" i="21" s="1"/>
  <c r="H23" i="21"/>
  <c r="I23" i="21" s="1"/>
  <c r="H33" i="19"/>
  <c r="I33" i="19" s="1"/>
  <c r="H30" i="19"/>
  <c r="I30" i="19" s="1"/>
  <c r="H7" i="26"/>
  <c r="I7" i="26" s="1"/>
  <c r="H23" i="28"/>
  <c r="I23" i="28" s="1"/>
  <c r="H39" i="20"/>
  <c r="I39" i="20" s="1"/>
  <c r="K39" i="20" s="1"/>
  <c r="H16" i="17"/>
  <c r="I16" i="17" s="1"/>
  <c r="H15" i="17"/>
  <c r="I15" i="17" s="1"/>
  <c r="K15" i="17" s="1"/>
  <c r="H33" i="17"/>
  <c r="I33" i="17" s="1"/>
  <c r="H5" i="51"/>
  <c r="H43" i="51"/>
  <c r="I43" i="51" s="1"/>
  <c r="K43" i="51" s="1"/>
  <c r="H17" i="51"/>
  <c r="I17" i="51" s="1"/>
  <c r="H10" i="51"/>
  <c r="I10" i="51" s="1"/>
  <c r="K10" i="51" s="1"/>
  <c r="H9" i="51"/>
  <c r="I9" i="51" s="1"/>
  <c r="K9" i="51" s="1"/>
  <c r="H30" i="35"/>
  <c r="I30" i="35" s="1"/>
  <c r="H32" i="35"/>
  <c r="I32" i="35" s="1"/>
  <c r="H43" i="17"/>
  <c r="I43" i="17" s="1"/>
  <c r="H41" i="17"/>
  <c r="I41" i="17" s="1"/>
  <c r="H29" i="17"/>
  <c r="I29" i="17" s="1"/>
  <c r="H6" i="17"/>
  <c r="I6" i="17" s="1"/>
  <c r="H37" i="35"/>
  <c r="I37" i="35" s="1"/>
  <c r="H25" i="35"/>
  <c r="I25" i="35" s="1"/>
  <c r="H24" i="35"/>
  <c r="I24" i="35" s="1"/>
  <c r="H14" i="51"/>
  <c r="I14" i="51" s="1"/>
  <c r="H20" i="51"/>
  <c r="I20" i="51" s="1"/>
  <c r="K20" i="51" s="1"/>
  <c r="H12" i="51"/>
  <c r="I12" i="51" s="1"/>
  <c r="K12" i="51" s="1"/>
  <c r="H39" i="26"/>
  <c r="I39" i="26" s="1"/>
  <c r="H11" i="17"/>
  <c r="I11" i="17" s="1"/>
  <c r="H30" i="17"/>
  <c r="I30" i="17" s="1"/>
  <c r="H13" i="8"/>
  <c r="I13" i="8" s="1"/>
  <c r="H10" i="8"/>
  <c r="I10" i="8" s="1"/>
  <c r="H22" i="51"/>
  <c r="I22" i="51" s="1"/>
  <c r="K22" i="51" s="1"/>
  <c r="H11" i="51"/>
  <c r="I11" i="51" s="1"/>
  <c r="H24" i="51"/>
  <c r="I24" i="51" s="1"/>
  <c r="H19" i="22"/>
  <c r="I19" i="22" s="1"/>
  <c r="H38" i="22"/>
  <c r="I38" i="22" s="1"/>
  <c r="H5" i="33"/>
  <c r="H30" i="33"/>
  <c r="I30" i="33" s="1"/>
  <c r="K30" i="33" s="1"/>
  <c r="H25" i="33"/>
  <c r="I25" i="33" s="1"/>
  <c r="H38" i="31"/>
  <c r="I38" i="31" s="1"/>
  <c r="H7" i="41"/>
  <c r="I7" i="41" s="1"/>
  <c r="H13" i="41"/>
  <c r="I13" i="41" s="1"/>
  <c r="H17" i="35"/>
  <c r="I17" i="35" s="1"/>
  <c r="H29" i="35"/>
  <c r="I29" i="35" s="1"/>
  <c r="H21" i="26"/>
  <c r="I21" i="26" s="1"/>
  <c r="H20" i="26"/>
  <c r="I20" i="26" s="1"/>
  <c r="H27" i="17"/>
  <c r="I27" i="17" s="1"/>
  <c r="H22" i="17"/>
  <c r="I22" i="17" s="1"/>
  <c r="H27" i="8"/>
  <c r="I27" i="8" s="1"/>
  <c r="H34" i="8"/>
  <c r="I34" i="8" s="1"/>
  <c r="H30" i="51"/>
  <c r="I30" i="51" s="1"/>
  <c r="H41" i="51"/>
  <c r="I41" i="51" s="1"/>
  <c r="H34" i="51"/>
  <c r="I34" i="51" s="1"/>
  <c r="H33" i="22"/>
  <c r="I33" i="22" s="1"/>
  <c r="H30" i="22"/>
  <c r="I30" i="22" s="1"/>
  <c r="H13" i="40"/>
  <c r="I13" i="40" s="1"/>
  <c r="H11" i="40"/>
  <c r="I11" i="40" s="1"/>
  <c r="H40" i="40"/>
  <c r="I40" i="40" s="1"/>
  <c r="H31" i="42"/>
  <c r="I31" i="42" s="1"/>
  <c r="H23" i="39"/>
  <c r="I23" i="39" s="1"/>
  <c r="H29" i="39"/>
  <c r="I29" i="39" s="1"/>
  <c r="K29" i="39" s="1"/>
  <c r="H40" i="33"/>
  <c r="I40" i="33" s="1"/>
  <c r="H22" i="33"/>
  <c r="I22" i="33" s="1"/>
  <c r="H39" i="33"/>
  <c r="I39" i="33" s="1"/>
  <c r="H11" i="31"/>
  <c r="I11" i="31" s="1"/>
  <c r="H37" i="41"/>
  <c r="I37" i="41" s="1"/>
  <c r="H23" i="41"/>
  <c r="I23" i="41" s="1"/>
  <c r="H19" i="35"/>
  <c r="I19" i="35" s="1"/>
  <c r="H9" i="35"/>
  <c r="I9" i="35" s="1"/>
  <c r="H11" i="32"/>
  <c r="I11" i="32" s="1"/>
  <c r="H37" i="32"/>
  <c r="I37" i="32" s="1"/>
  <c r="K37" i="32" s="1"/>
  <c r="H34" i="32"/>
  <c r="I34" i="32" s="1"/>
  <c r="H17" i="50"/>
  <c r="I17" i="50" s="1"/>
  <c r="H42" i="50"/>
  <c r="I42" i="50" s="1"/>
  <c r="H37" i="19"/>
  <c r="I37" i="19" s="1"/>
  <c r="H39" i="19"/>
  <c r="I39" i="19" s="1"/>
  <c r="H31" i="26"/>
  <c r="I31" i="26" s="1"/>
  <c r="H42" i="26"/>
  <c r="I42" i="26" s="1"/>
  <c r="K42" i="26" s="1"/>
  <c r="H7" i="20"/>
  <c r="I7" i="20" s="1"/>
  <c r="H16" i="20"/>
  <c r="I16" i="20" s="1"/>
  <c r="H19" i="17"/>
  <c r="I19" i="17" s="1"/>
  <c r="H42" i="17"/>
  <c r="I42" i="17" s="1"/>
  <c r="H37" i="8"/>
  <c r="I37" i="8" s="1"/>
  <c r="H18" i="8"/>
  <c r="I18" i="8" s="1"/>
  <c r="H23" i="17"/>
  <c r="I23" i="17" s="1"/>
  <c r="H26" i="17"/>
  <c r="I26" i="17" s="1"/>
  <c r="H13" i="44"/>
  <c r="I13" i="44" s="1"/>
  <c r="K13" i="44" s="1"/>
  <c r="H38" i="51"/>
  <c r="I38" i="51" s="1"/>
  <c r="H7" i="51"/>
  <c r="I7" i="51" s="1"/>
  <c r="K7" i="51" s="1"/>
  <c r="H36" i="51"/>
  <c r="I36" i="51" s="1"/>
  <c r="K36" i="51" s="1"/>
  <c r="H37" i="17"/>
  <c r="I37" i="17" s="1"/>
  <c r="H10" i="17"/>
  <c r="I10" i="17" s="1"/>
  <c r="H13" i="26"/>
  <c r="I13" i="26" s="1"/>
  <c r="H36" i="26"/>
  <c r="I36" i="26" s="1"/>
  <c r="H5" i="17"/>
  <c r="H21" i="17"/>
  <c r="I21" i="17" s="1"/>
  <c r="H18" i="17"/>
  <c r="I18" i="17" s="1"/>
  <c r="H29" i="44"/>
  <c r="I29" i="44" s="1"/>
  <c r="K29" i="44" s="1"/>
  <c r="H23" i="51"/>
  <c r="I23" i="51" s="1"/>
  <c r="H16" i="51"/>
  <c r="I16" i="51" s="1"/>
  <c r="H31" i="51"/>
  <c r="I31" i="51" s="1"/>
  <c r="H28" i="51"/>
  <c r="I28" i="51" s="1"/>
  <c r="H18" i="33"/>
  <c r="I18" i="33" s="1"/>
  <c r="H17" i="33"/>
  <c r="I17" i="33" s="1"/>
  <c r="K17" i="33" s="1"/>
  <c r="H43" i="33"/>
  <c r="I43" i="33" s="1"/>
  <c r="H10" i="31"/>
  <c r="I10" i="31" s="1"/>
  <c r="H39" i="41"/>
  <c r="I39" i="41" s="1"/>
  <c r="H22" i="35"/>
  <c r="I22" i="35" s="1"/>
  <c r="H18" i="44"/>
  <c r="I18" i="44" s="1"/>
  <c r="K18" i="44" s="1"/>
  <c r="H18" i="35"/>
  <c r="I18" i="35" s="1"/>
  <c r="H15" i="35"/>
  <c r="I15" i="35" s="1"/>
  <c r="H25" i="22"/>
  <c r="I25" i="22" s="1"/>
  <c r="K25" i="22" s="1"/>
  <c r="H16" i="22"/>
  <c r="I16" i="22" s="1"/>
  <c r="H34" i="22"/>
  <c r="I34" i="22" s="1"/>
  <c r="K34" i="22" s="1"/>
  <c r="H23" i="35"/>
  <c r="I23" i="35" s="1"/>
  <c r="H43" i="26"/>
  <c r="I43" i="26" s="1"/>
  <c r="H22" i="26"/>
  <c r="I22" i="26" s="1"/>
  <c r="H40" i="17"/>
  <c r="I40" i="17" s="1"/>
  <c r="H35" i="17"/>
  <c r="I35" i="17" s="1"/>
  <c r="K35" i="17" s="1"/>
  <c r="H36" i="17"/>
  <c r="I36" i="17" s="1"/>
  <c r="H9" i="8"/>
  <c r="I9" i="8" s="1"/>
  <c r="H6" i="8"/>
  <c r="I6" i="8" s="1"/>
  <c r="H39" i="51"/>
  <c r="I39" i="51" s="1"/>
  <c r="K39" i="51" s="1"/>
  <c r="H39" i="22"/>
  <c r="I39" i="22" s="1"/>
  <c r="H24" i="22"/>
  <c r="I24" i="22" s="1"/>
  <c r="H29" i="40"/>
  <c r="I29" i="40" s="1"/>
  <c r="K29" i="40" s="1"/>
  <c r="H39" i="42"/>
  <c r="I39" i="42" s="1"/>
  <c r="K39" i="42" s="1"/>
  <c r="H20" i="39"/>
  <c r="I20" i="39" s="1"/>
  <c r="K20" i="39" s="1"/>
  <c r="H22" i="39"/>
  <c r="I22" i="39" s="1"/>
  <c r="H26" i="33"/>
  <c r="I26" i="33" s="1"/>
  <c r="H10" i="52"/>
  <c r="I10" i="52" s="1"/>
  <c r="H15" i="41"/>
  <c r="I15" i="41" s="1"/>
  <c r="H14" i="41"/>
  <c r="I14" i="41" s="1"/>
  <c r="K14" i="41" s="1"/>
  <c r="H6" i="35"/>
  <c r="I6" i="35" s="1"/>
  <c r="H31" i="35"/>
  <c r="I31" i="35" s="1"/>
  <c r="H9" i="32"/>
  <c r="I9" i="32" s="1"/>
  <c r="K9" i="32" s="1"/>
  <c r="H28" i="32"/>
  <c r="I28" i="32" s="1"/>
  <c r="H7" i="29"/>
  <c r="I7" i="29" s="1"/>
  <c r="K7" i="29" s="1"/>
  <c r="H43" i="29"/>
  <c r="I43" i="29" s="1"/>
  <c r="H28" i="29"/>
  <c r="I28" i="29" s="1"/>
  <c r="H37" i="50"/>
  <c r="I37" i="50" s="1"/>
  <c r="H29" i="19"/>
  <c r="I29" i="19" s="1"/>
  <c r="H11" i="26"/>
  <c r="I11" i="26" s="1"/>
  <c r="H5" i="26"/>
  <c r="I5" i="26" s="1"/>
  <c r="H21" i="20"/>
  <c r="I21" i="20" s="1"/>
  <c r="H26" i="20"/>
  <c r="I26" i="20" s="1"/>
  <c r="H32" i="17"/>
  <c r="I32" i="17" s="1"/>
  <c r="H39" i="17"/>
  <c r="I39" i="17" s="1"/>
  <c r="H28" i="17"/>
  <c r="I28" i="17" s="1"/>
  <c r="H15" i="8"/>
  <c r="I15" i="8" s="1"/>
  <c r="H36" i="8"/>
  <c r="I36" i="8" s="1"/>
  <c r="K36" i="8" s="1"/>
  <c r="H9" i="44"/>
  <c r="I9" i="44" s="1"/>
  <c r="K9" i="44" s="1"/>
  <c r="H34" i="38"/>
  <c r="I34" i="38" s="1"/>
  <c r="H35" i="36"/>
  <c r="I35" i="36" s="1"/>
  <c r="K35" i="36" s="1"/>
  <c r="H7" i="36"/>
  <c r="I7" i="36" s="1"/>
  <c r="H5" i="31"/>
  <c r="H41" i="31"/>
  <c r="I41" i="31" s="1"/>
  <c r="H36" i="31"/>
  <c r="I36" i="31" s="1"/>
  <c r="H12" i="38"/>
  <c r="I12" i="38" s="1"/>
  <c r="H28" i="38"/>
  <c r="I28" i="38" s="1"/>
  <c r="K28" i="38" s="1"/>
  <c r="H6" i="38"/>
  <c r="I6" i="38" s="1"/>
  <c r="H18" i="36"/>
  <c r="I18" i="36" s="1"/>
  <c r="H15" i="36"/>
  <c r="I15" i="36" s="1"/>
  <c r="H17" i="52"/>
  <c r="I17" i="52" s="1"/>
  <c r="H34" i="31"/>
  <c r="I34" i="31" s="1"/>
  <c r="K34" i="31" s="1"/>
  <c r="H27" i="31"/>
  <c r="I27" i="31" s="1"/>
  <c r="K27" i="31" s="1"/>
  <c r="H40" i="31"/>
  <c r="I40" i="31" s="1"/>
  <c r="K40" i="31" s="1"/>
  <c r="H34" i="36"/>
  <c r="I34" i="36" s="1"/>
  <c r="H23" i="36"/>
  <c r="I23" i="36" s="1"/>
  <c r="K23" i="36" s="1"/>
  <c r="H5" i="52"/>
  <c r="I5" i="52" s="1"/>
  <c r="H16" i="52"/>
  <c r="I16" i="52" s="1"/>
  <c r="K16" i="52" s="1"/>
  <c r="H24" i="31"/>
  <c r="I24" i="31" s="1"/>
  <c r="H31" i="31"/>
  <c r="I31" i="31" s="1"/>
  <c r="H20" i="31"/>
  <c r="I20" i="31" s="1"/>
  <c r="H10" i="38"/>
  <c r="I10" i="38" s="1"/>
  <c r="H11" i="38"/>
  <c r="I11" i="38" s="1"/>
  <c r="H29" i="26"/>
  <c r="I29" i="26" s="1"/>
  <c r="H23" i="26"/>
  <c r="I23" i="26" s="1"/>
  <c r="K23" i="26" s="1"/>
  <c r="H12" i="26"/>
  <c r="I12" i="26" s="1"/>
  <c r="H35" i="20"/>
  <c r="I35" i="20" s="1"/>
  <c r="H42" i="20"/>
  <c r="I42" i="20" s="1"/>
  <c r="H20" i="20"/>
  <c r="I20" i="20" s="1"/>
  <c r="H35" i="8"/>
  <c r="I35" i="8" s="1"/>
  <c r="H33" i="8"/>
  <c r="I33" i="8" s="1"/>
  <c r="H21" i="44"/>
  <c r="I21" i="44" s="1"/>
  <c r="K21" i="44" s="1"/>
  <c r="H38" i="44"/>
  <c r="I38" i="44" s="1"/>
  <c r="K38" i="44" s="1"/>
  <c r="H40" i="44"/>
  <c r="I40" i="44" s="1"/>
  <c r="K40" i="44" s="1"/>
  <c r="H9" i="36"/>
  <c r="I9" i="36" s="1"/>
  <c r="K9" i="36" s="1"/>
  <c r="H31" i="36"/>
  <c r="I31" i="36" s="1"/>
  <c r="H26" i="38"/>
  <c r="I26" i="38" s="1"/>
  <c r="H21" i="38"/>
  <c r="I21" i="38" s="1"/>
  <c r="H32" i="31"/>
  <c r="I32" i="31" s="1"/>
  <c r="K32" i="31" s="1"/>
  <c r="H27" i="38"/>
  <c r="I27" i="38" s="1"/>
  <c r="H43" i="38"/>
  <c r="I43" i="38" s="1"/>
  <c r="H11" i="44"/>
  <c r="I11" i="44" s="1"/>
  <c r="K11" i="44" s="1"/>
  <c r="H7" i="44"/>
  <c r="I7" i="44" s="1"/>
  <c r="K7" i="44" s="1"/>
  <c r="H19" i="36"/>
  <c r="I19" i="36" s="1"/>
  <c r="K19" i="36" s="1"/>
  <c r="H25" i="36"/>
  <c r="I25" i="36" s="1"/>
  <c r="H39" i="36"/>
  <c r="I39" i="36" s="1"/>
  <c r="H20" i="36"/>
  <c r="I20" i="36" s="1"/>
  <c r="K20" i="36" s="1"/>
  <c r="H12" i="52"/>
  <c r="I12" i="52" s="1"/>
  <c r="H22" i="52"/>
  <c r="I22" i="52" s="1"/>
  <c r="H25" i="31"/>
  <c r="I25" i="31" s="1"/>
  <c r="H42" i="52"/>
  <c r="I42" i="52" s="1"/>
  <c r="H14" i="38"/>
  <c r="I14" i="38" s="1"/>
  <c r="H8" i="38"/>
  <c r="I8" i="38" s="1"/>
  <c r="H41" i="36"/>
  <c r="I41" i="36" s="1"/>
  <c r="H12" i="36"/>
  <c r="I12" i="36" s="1"/>
  <c r="K12" i="36" s="1"/>
  <c r="H16" i="36"/>
  <c r="I16" i="36" s="1"/>
  <c r="H15" i="52"/>
  <c r="I15" i="52" s="1"/>
  <c r="K15" i="52" s="1"/>
  <c r="H22" i="31"/>
  <c r="I22" i="31" s="1"/>
  <c r="H29" i="31"/>
  <c r="I29" i="31" s="1"/>
  <c r="H18" i="31"/>
  <c r="I18" i="31" s="1"/>
  <c r="H38" i="36"/>
  <c r="I38" i="36" s="1"/>
  <c r="K38" i="36" s="1"/>
  <c r="H28" i="36"/>
  <c r="I28" i="36" s="1"/>
  <c r="K28" i="36" s="1"/>
  <c r="H24" i="36"/>
  <c r="I24" i="36" s="1"/>
  <c r="H26" i="52"/>
  <c r="I26" i="52" s="1"/>
  <c r="K26" i="52" s="1"/>
  <c r="H31" i="52"/>
  <c r="I31" i="52" s="1"/>
  <c r="H14" i="31"/>
  <c r="I14" i="31" s="1"/>
  <c r="H7" i="31"/>
  <c r="I7" i="31" s="1"/>
  <c r="H38" i="35"/>
  <c r="I38" i="35" s="1"/>
  <c r="H41" i="35"/>
  <c r="I41" i="35" s="1"/>
  <c r="H36" i="38"/>
  <c r="I36" i="38" s="1"/>
  <c r="H16" i="38"/>
  <c r="I16" i="38" s="1"/>
  <c r="H9" i="26"/>
  <c r="I9" i="26" s="1"/>
  <c r="H10" i="26"/>
  <c r="I10" i="26" s="1"/>
  <c r="H8" i="26"/>
  <c r="I8" i="26" s="1"/>
  <c r="H11" i="8"/>
  <c r="I11" i="8" s="1"/>
  <c r="H26" i="8"/>
  <c r="I26" i="8" s="1"/>
  <c r="H28" i="44"/>
  <c r="I28" i="44" s="1"/>
  <c r="K28" i="44" s="1"/>
  <c r="H37" i="36"/>
  <c r="I37" i="36" s="1"/>
  <c r="K37" i="36" s="1"/>
  <c r="H8" i="36"/>
  <c r="I8" i="36" s="1"/>
  <c r="K8" i="36" s="1"/>
  <c r="H30" i="31"/>
  <c r="I30" i="31" s="1"/>
  <c r="K30" i="31" s="1"/>
  <c r="H29" i="36"/>
  <c r="I29" i="36" s="1"/>
  <c r="H42" i="36"/>
  <c r="I42" i="36" s="1"/>
  <c r="H32" i="36"/>
  <c r="I32" i="36" s="1"/>
  <c r="H9" i="52"/>
  <c r="I9" i="52" s="1"/>
  <c r="H6" i="52"/>
  <c r="I6" i="52" s="1"/>
  <c r="K6" i="52" s="1"/>
  <c r="H6" i="31"/>
  <c r="I6" i="31" s="1"/>
  <c r="H17" i="31"/>
  <c r="I17" i="31" s="1"/>
  <c r="K17" i="31" s="1"/>
  <c r="H15" i="38"/>
  <c r="I15" i="38" s="1"/>
  <c r="H24" i="38"/>
  <c r="I24" i="38" s="1"/>
  <c r="K24" i="38" s="1"/>
  <c r="H26" i="44"/>
  <c r="I26" i="44" s="1"/>
  <c r="K26" i="44" s="1"/>
  <c r="H30" i="36"/>
  <c r="I30" i="36" s="1"/>
  <c r="H11" i="36"/>
  <c r="I11" i="36" s="1"/>
  <c r="H40" i="36"/>
  <c r="I40" i="36" s="1"/>
  <c r="K40" i="36" s="1"/>
  <c r="H29" i="52"/>
  <c r="I29" i="52" s="1"/>
  <c r="K29" i="52" s="1"/>
  <c r="H25" i="52"/>
  <c r="I25" i="52" s="1"/>
  <c r="K25" i="52" s="1"/>
  <c r="H9" i="31"/>
  <c r="I9" i="31" s="1"/>
  <c r="K9" i="31" s="1"/>
  <c r="H23" i="31"/>
  <c r="I23" i="31" s="1"/>
  <c r="K23" i="31" s="1"/>
  <c r="H35" i="38"/>
  <c r="I35" i="38" s="1"/>
  <c r="H32" i="38"/>
  <c r="I32" i="38" s="1"/>
  <c r="H5" i="38"/>
  <c r="I5" i="38" s="1"/>
  <c r="H31" i="38"/>
  <c r="I31" i="38" s="1"/>
  <c r="K31" i="38" s="1"/>
  <c r="H13" i="36"/>
  <c r="I13" i="36" s="1"/>
  <c r="K13" i="36" s="1"/>
  <c r="H21" i="36"/>
  <c r="I21" i="36" s="1"/>
  <c r="K21" i="36" s="1"/>
  <c r="H5" i="36"/>
  <c r="H30" i="52"/>
  <c r="I30" i="52" s="1"/>
  <c r="K30" i="52" s="1"/>
  <c r="H8" i="52"/>
  <c r="I8" i="52" s="1"/>
  <c r="H43" i="31"/>
  <c r="I43" i="31" s="1"/>
  <c r="H33" i="31"/>
  <c r="I33" i="31" s="1"/>
  <c r="H22" i="38"/>
  <c r="I22" i="38" s="1"/>
  <c r="K22" i="38" s="1"/>
  <c r="H20" i="38"/>
  <c r="I20" i="38" s="1"/>
  <c r="H40" i="38"/>
  <c r="I40" i="38" s="1"/>
  <c r="K40" i="38" s="1"/>
  <c r="H27" i="36"/>
  <c r="I27" i="36" s="1"/>
  <c r="H37" i="52"/>
  <c r="I37" i="52" s="1"/>
  <c r="K37" i="52" s="1"/>
  <c r="H26" i="31"/>
  <c r="I26" i="31" s="1"/>
  <c r="K26" i="31" s="1"/>
  <c r="H42" i="38"/>
  <c r="I42" i="38" s="1"/>
  <c r="K42" i="38" s="1"/>
  <c r="H7" i="38"/>
  <c r="I7" i="38" s="1"/>
  <c r="K7" i="38" s="1"/>
  <c r="H17" i="38"/>
  <c r="I17" i="38" s="1"/>
  <c r="H43" i="36"/>
  <c r="I43" i="36" s="1"/>
  <c r="H23" i="52"/>
  <c r="I23" i="52" s="1"/>
  <c r="H19" i="31"/>
  <c r="I19" i="31" s="1"/>
  <c r="H6" i="36"/>
  <c r="I6" i="36" s="1"/>
  <c r="H14" i="36"/>
  <c r="I14" i="36" s="1"/>
  <c r="K14" i="36" s="1"/>
  <c r="H35" i="52"/>
  <c r="I35" i="52" s="1"/>
  <c r="H32" i="52"/>
  <c r="I32" i="52" s="1"/>
  <c r="H37" i="31"/>
  <c r="I37" i="31" s="1"/>
  <c r="K37" i="31" s="1"/>
  <c r="H42" i="31"/>
  <c r="I42" i="31" s="1"/>
  <c r="K42" i="31" s="1"/>
  <c r="H39" i="38"/>
  <c r="I39" i="38" s="1"/>
  <c r="K39" i="38" s="1"/>
  <c r="H23" i="38"/>
  <c r="I23" i="38" s="1"/>
  <c r="H25" i="38"/>
  <c r="I25" i="38" s="1"/>
  <c r="H19" i="38"/>
  <c r="I19" i="38" s="1"/>
  <c r="H22" i="36"/>
  <c r="I22" i="36" s="1"/>
  <c r="H26" i="36"/>
  <c r="I26" i="36" s="1"/>
  <c r="H24" i="52"/>
  <c r="I24" i="52" s="1"/>
  <c r="H21" i="52"/>
  <c r="I21" i="52" s="1"/>
  <c r="H13" i="31"/>
  <c r="I13" i="31" s="1"/>
  <c r="H8" i="31"/>
  <c r="I8" i="31" s="1"/>
  <c r="H30" i="38"/>
  <c r="I30" i="38" s="1"/>
  <c r="K30" i="38" s="1"/>
  <c r="H37" i="38"/>
  <c r="I37" i="38" s="1"/>
  <c r="H33" i="38"/>
  <c r="I33" i="38" s="1"/>
  <c r="H9" i="38"/>
  <c r="I9" i="38" s="1"/>
  <c r="H17" i="36"/>
  <c r="I17" i="36" s="1"/>
  <c r="K17" i="36" s="1"/>
  <c r="H13" i="52"/>
  <c r="I13" i="52" s="1"/>
  <c r="H15" i="31"/>
  <c r="I15" i="31" s="1"/>
  <c r="K15" i="31" s="1"/>
  <c r="H21" i="35"/>
  <c r="I21" i="35" s="1"/>
  <c r="H14" i="35"/>
  <c r="I14" i="35" s="1"/>
  <c r="K14" i="35" s="1"/>
  <c r="H19" i="32"/>
  <c r="I19" i="32" s="1"/>
  <c r="K19" i="32" s="1"/>
  <c r="H21" i="29"/>
  <c r="I21" i="29" s="1"/>
  <c r="H35" i="29"/>
  <c r="I35" i="29" s="1"/>
  <c r="H29" i="38"/>
  <c r="I29" i="38" s="1"/>
  <c r="H18" i="38"/>
  <c r="I18" i="38" s="1"/>
  <c r="H41" i="38"/>
  <c r="I41" i="38" s="1"/>
  <c r="K41" i="38" s="1"/>
  <c r="H34" i="26"/>
  <c r="I34" i="26" s="1"/>
  <c r="H19" i="20"/>
  <c r="I19" i="20" s="1"/>
  <c r="H31" i="20"/>
  <c r="I31" i="20" s="1"/>
  <c r="H13" i="17"/>
  <c r="I13" i="17" s="1"/>
  <c r="H16" i="8"/>
  <c r="I16" i="8" s="1"/>
  <c r="H7" i="8"/>
  <c r="I7" i="8" s="1"/>
  <c r="H13" i="38"/>
  <c r="I13" i="38" s="1"/>
  <c r="H27" i="44"/>
  <c r="I27" i="44" s="1"/>
  <c r="K27" i="44" s="1"/>
  <c r="H41" i="30"/>
  <c r="I41" i="30" s="1"/>
  <c r="K41" i="30" s="1"/>
  <c r="H42" i="30"/>
  <c r="I42" i="30" s="1"/>
  <c r="K42" i="30" s="1"/>
  <c r="H5" i="42"/>
  <c r="H13" i="42"/>
  <c r="I13" i="42" s="1"/>
  <c r="K13" i="42" s="1"/>
  <c r="H27" i="42"/>
  <c r="I27" i="42" s="1"/>
  <c r="H15" i="42"/>
  <c r="I15" i="42" s="1"/>
  <c r="K15" i="42" s="1"/>
  <c r="H7" i="42"/>
  <c r="I7" i="42" s="1"/>
  <c r="H18" i="42"/>
  <c r="I18" i="42" s="1"/>
  <c r="H21" i="42"/>
  <c r="I21" i="42" s="1"/>
  <c r="H16" i="42"/>
  <c r="I16" i="42" s="1"/>
  <c r="H9" i="42"/>
  <c r="I9" i="42" s="1"/>
  <c r="H41" i="42"/>
  <c r="I41" i="42" s="1"/>
  <c r="H40" i="52"/>
  <c r="I40" i="52" s="1"/>
  <c r="H33" i="52"/>
  <c r="I33" i="52" s="1"/>
  <c r="H14" i="52"/>
  <c r="I14" i="52" s="1"/>
  <c r="H39" i="52"/>
  <c r="I39" i="52" s="1"/>
  <c r="K39" i="52" s="1"/>
  <c r="H43" i="52"/>
  <c r="I43" i="52" s="1"/>
  <c r="H36" i="52"/>
  <c r="I36" i="52" s="1"/>
  <c r="H38" i="52"/>
  <c r="I38" i="52" s="1"/>
  <c r="H34" i="52"/>
  <c r="I34" i="52" s="1"/>
  <c r="K34" i="52" s="1"/>
  <c r="H20" i="52"/>
  <c r="I20" i="52" s="1"/>
  <c r="H19" i="44"/>
  <c r="I19" i="44" s="1"/>
  <c r="K19" i="44" s="1"/>
  <c r="H35" i="44"/>
  <c r="I35" i="44" s="1"/>
  <c r="K35" i="44" s="1"/>
  <c r="H31" i="44"/>
  <c r="I31" i="44" s="1"/>
  <c r="K31" i="44" s="1"/>
  <c r="H8" i="44"/>
  <c r="I8" i="44" s="1"/>
  <c r="K8" i="44" s="1"/>
  <c r="H39" i="44"/>
  <c r="I39" i="44" s="1"/>
  <c r="K39" i="44" s="1"/>
  <c r="H14" i="44"/>
  <c r="I14" i="44" s="1"/>
  <c r="K14" i="44" s="1"/>
  <c r="H33" i="44"/>
  <c r="I33" i="44" s="1"/>
  <c r="K33" i="44" s="1"/>
  <c r="H34" i="44"/>
  <c r="I34" i="44" s="1"/>
  <c r="K34" i="44" s="1"/>
  <c r="H22" i="44"/>
  <c r="I22" i="44" s="1"/>
  <c r="K22" i="44" s="1"/>
  <c r="H35" i="42"/>
  <c r="I35" i="42" s="1"/>
  <c r="H19" i="42"/>
  <c r="I19" i="42" s="1"/>
  <c r="K19" i="42" s="1"/>
  <c r="H10" i="42"/>
  <c r="I10" i="42" s="1"/>
  <c r="H26" i="42"/>
  <c r="I26" i="42" s="1"/>
  <c r="K26" i="42" s="1"/>
  <c r="H20" i="42"/>
  <c r="I20" i="42" s="1"/>
  <c r="K20" i="42" s="1"/>
  <c r="H37" i="42"/>
  <c r="I37" i="42" s="1"/>
  <c r="K37" i="42" s="1"/>
  <c r="H38" i="42"/>
  <c r="I38" i="42" s="1"/>
  <c r="H43" i="42"/>
  <c r="I43" i="42" s="1"/>
  <c r="H32" i="42"/>
  <c r="I32" i="42" s="1"/>
  <c r="H5" i="44"/>
  <c r="I5" i="44" s="1"/>
  <c r="H30" i="44"/>
  <c r="I30" i="44" s="1"/>
  <c r="K30" i="44" s="1"/>
  <c r="H24" i="44"/>
  <c r="I24" i="44" s="1"/>
  <c r="K24" i="44" s="1"/>
  <c r="H42" i="44"/>
  <c r="I42" i="44" s="1"/>
  <c r="K42" i="44" s="1"/>
  <c r="H10" i="44"/>
  <c r="I10" i="44" s="1"/>
  <c r="K10" i="44" s="1"/>
  <c r="H36" i="44"/>
  <c r="I36" i="44" s="1"/>
  <c r="K36" i="44" s="1"/>
  <c r="H15" i="44"/>
  <c r="I15" i="44" s="1"/>
  <c r="K15" i="44" s="1"/>
  <c r="H43" i="44"/>
  <c r="I43" i="44" s="1"/>
  <c r="K43" i="44" s="1"/>
  <c r="H17" i="44"/>
  <c r="I17" i="44" s="1"/>
  <c r="K17" i="44" s="1"/>
  <c r="H12" i="44"/>
  <c r="I12" i="44" s="1"/>
  <c r="K12" i="44" s="1"/>
  <c r="H14" i="30"/>
  <c r="I14" i="30" s="1"/>
  <c r="K14" i="30" s="1"/>
  <c r="H39" i="12"/>
  <c r="I39" i="12" s="1"/>
  <c r="K39" i="12" s="1"/>
  <c r="H41" i="12"/>
  <c r="I41" i="12" s="1"/>
  <c r="K41" i="12" s="1"/>
  <c r="H35" i="30"/>
  <c r="I35" i="30" s="1"/>
  <c r="H37" i="30"/>
  <c r="I37" i="30" s="1"/>
  <c r="K37" i="30" s="1"/>
  <c r="H24" i="30"/>
  <c r="I24" i="30" s="1"/>
  <c r="H38" i="30"/>
  <c r="I38" i="30" s="1"/>
  <c r="K38" i="30" s="1"/>
  <c r="H10" i="30"/>
  <c r="I10" i="30" s="1"/>
  <c r="K10" i="30" s="1"/>
  <c r="H37" i="43"/>
  <c r="I37" i="43" s="1"/>
  <c r="K37" i="43" s="1"/>
  <c r="H11" i="12"/>
  <c r="I11" i="12" s="1"/>
  <c r="K11" i="12" s="1"/>
  <c r="H10" i="12"/>
  <c r="I10" i="12" s="1"/>
  <c r="H16" i="43"/>
  <c r="I16" i="43" s="1"/>
  <c r="K16" i="43" s="1"/>
  <c r="H35" i="43"/>
  <c r="I35" i="43" s="1"/>
  <c r="K35" i="43" s="1"/>
  <c r="H38" i="43"/>
  <c r="I38" i="43" s="1"/>
  <c r="K38" i="43" s="1"/>
  <c r="H28" i="34"/>
  <c r="I28" i="34" s="1"/>
  <c r="H35" i="12"/>
  <c r="I35" i="12" s="1"/>
  <c r="H9" i="12"/>
  <c r="I9" i="12" s="1"/>
  <c r="K9" i="12" s="1"/>
  <c r="H38" i="12"/>
  <c r="I38" i="12" s="1"/>
  <c r="K38" i="12" s="1"/>
  <c r="H28" i="12"/>
  <c r="I28" i="12" s="1"/>
  <c r="H8" i="12"/>
  <c r="I8" i="12" s="1"/>
  <c r="K8" i="12" s="1"/>
  <c r="H11" i="30"/>
  <c r="I11" i="30" s="1"/>
  <c r="K11" i="30" s="1"/>
  <c r="H23" i="30"/>
  <c r="I23" i="30" s="1"/>
  <c r="K23" i="30" s="1"/>
  <c r="H33" i="30"/>
  <c r="I33" i="30" s="1"/>
  <c r="K33" i="30" s="1"/>
  <c r="H29" i="30"/>
  <c r="I29" i="30" s="1"/>
  <c r="K29" i="30" s="1"/>
  <c r="H9" i="30"/>
  <c r="I9" i="30" s="1"/>
  <c r="K9" i="30" s="1"/>
  <c r="H32" i="30"/>
  <c r="I32" i="30" s="1"/>
  <c r="K32" i="30" s="1"/>
  <c r="H12" i="30"/>
  <c r="I12" i="30" s="1"/>
  <c r="H22" i="30"/>
  <c r="I22" i="30" s="1"/>
  <c r="H16" i="30"/>
  <c r="I16" i="30" s="1"/>
  <c r="H26" i="30"/>
  <c r="I26" i="30" s="1"/>
  <c r="K26" i="30" s="1"/>
  <c r="H22" i="43"/>
  <c r="I22" i="43" s="1"/>
  <c r="K22" i="43" s="1"/>
  <c r="H25" i="43"/>
  <c r="I25" i="43" s="1"/>
  <c r="K25" i="43" s="1"/>
  <c r="H13" i="43"/>
  <c r="I13" i="43" s="1"/>
  <c r="K13" i="43" s="1"/>
  <c r="H21" i="43"/>
  <c r="I21" i="43" s="1"/>
  <c r="K21" i="43" s="1"/>
  <c r="H31" i="43"/>
  <c r="I31" i="43" s="1"/>
  <c r="K31" i="43" s="1"/>
  <c r="H32" i="23"/>
  <c r="I32" i="23" s="1"/>
  <c r="K32" i="23" s="1"/>
  <c r="H38" i="15"/>
  <c r="I38" i="15" s="1"/>
  <c r="H37" i="12"/>
  <c r="I37" i="12" s="1"/>
  <c r="K37" i="12" s="1"/>
  <c r="H7" i="12"/>
  <c r="I7" i="12" s="1"/>
  <c r="K7" i="12" s="1"/>
  <c r="H27" i="12"/>
  <c r="I27" i="12" s="1"/>
  <c r="H29" i="12"/>
  <c r="I29" i="12" s="1"/>
  <c r="K29" i="12" s="1"/>
  <c r="H25" i="12"/>
  <c r="I25" i="12" s="1"/>
  <c r="K25" i="12" s="1"/>
  <c r="H30" i="12"/>
  <c r="I30" i="12" s="1"/>
  <c r="K30" i="12" s="1"/>
  <c r="H42" i="12"/>
  <c r="I42" i="12" s="1"/>
  <c r="K42" i="12" s="1"/>
  <c r="H18" i="12"/>
  <c r="I18" i="12" s="1"/>
  <c r="K18" i="12" s="1"/>
  <c r="H12" i="12"/>
  <c r="I12" i="12" s="1"/>
  <c r="K12" i="12" s="1"/>
  <c r="H24" i="12"/>
  <c r="I24" i="12" s="1"/>
  <c r="H13" i="30"/>
  <c r="I13" i="30" s="1"/>
  <c r="H31" i="30"/>
  <c r="I31" i="30" s="1"/>
  <c r="H7" i="30"/>
  <c r="I7" i="30" s="1"/>
  <c r="K7" i="30" s="1"/>
  <c r="H17" i="30"/>
  <c r="I17" i="30" s="1"/>
  <c r="K17" i="30" s="1"/>
  <c r="H43" i="30"/>
  <c r="I43" i="30" s="1"/>
  <c r="K43" i="30" s="1"/>
  <c r="H27" i="30"/>
  <c r="I27" i="30" s="1"/>
  <c r="K27" i="30" s="1"/>
  <c r="H19" i="30"/>
  <c r="I19" i="30" s="1"/>
  <c r="K19" i="30" s="1"/>
  <c r="H21" i="30"/>
  <c r="I21" i="30" s="1"/>
  <c r="K21" i="30" s="1"/>
  <c r="H25" i="30"/>
  <c r="I25" i="30" s="1"/>
  <c r="H5" i="30"/>
  <c r="I5" i="30" s="1"/>
  <c r="H20" i="30"/>
  <c r="I20" i="30" s="1"/>
  <c r="K20" i="30" s="1"/>
  <c r="H40" i="30"/>
  <c r="I40" i="30" s="1"/>
  <c r="H30" i="30"/>
  <c r="I30" i="30" s="1"/>
  <c r="H36" i="30"/>
  <c r="I36" i="30" s="1"/>
  <c r="K36" i="30" s="1"/>
  <c r="H8" i="30"/>
  <c r="I8" i="30" s="1"/>
  <c r="K8" i="30" s="1"/>
  <c r="H28" i="30"/>
  <c r="I28" i="30" s="1"/>
  <c r="H6" i="30"/>
  <c r="I6" i="30" s="1"/>
  <c r="K6" i="30" s="1"/>
  <c r="H34" i="30"/>
  <c r="I34" i="30" s="1"/>
  <c r="K34" i="30" s="1"/>
  <c r="H32" i="43"/>
  <c r="I32" i="43" s="1"/>
  <c r="K32" i="43" s="1"/>
  <c r="H8" i="43"/>
  <c r="I8" i="43" s="1"/>
  <c r="H26" i="43"/>
  <c r="I26" i="43" s="1"/>
  <c r="H34" i="43"/>
  <c r="I34" i="43" s="1"/>
  <c r="K34" i="43" s="1"/>
  <c r="H24" i="43"/>
  <c r="I24" i="43" s="1"/>
  <c r="K24" i="43" s="1"/>
  <c r="H41" i="43"/>
  <c r="I41" i="43" s="1"/>
  <c r="K41" i="43" s="1"/>
  <c r="H40" i="43"/>
  <c r="I40" i="43" s="1"/>
  <c r="K40" i="43" s="1"/>
  <c r="H43" i="43"/>
  <c r="I43" i="43" s="1"/>
  <c r="K43" i="43" s="1"/>
  <c r="H15" i="43"/>
  <c r="I15" i="43" s="1"/>
  <c r="K15" i="43" s="1"/>
  <c r="H6" i="43"/>
  <c r="I6" i="43" s="1"/>
  <c r="H5" i="23"/>
  <c r="I5" i="23" s="1"/>
  <c r="H27" i="34"/>
  <c r="I27" i="34" s="1"/>
  <c r="H23" i="15"/>
  <c r="I23" i="15" s="1"/>
  <c r="H16" i="15"/>
  <c r="I16" i="15" s="1"/>
  <c r="H23" i="12"/>
  <c r="I23" i="12" s="1"/>
  <c r="K23" i="12" s="1"/>
  <c r="H19" i="12"/>
  <c r="I19" i="12" s="1"/>
  <c r="K19" i="12" s="1"/>
  <c r="H21" i="12"/>
  <c r="I21" i="12" s="1"/>
  <c r="K21" i="12" s="1"/>
  <c r="H13" i="12"/>
  <c r="I13" i="12" s="1"/>
  <c r="H31" i="12"/>
  <c r="I31" i="12" s="1"/>
  <c r="H15" i="12"/>
  <c r="I15" i="12" s="1"/>
  <c r="H43" i="12"/>
  <c r="I43" i="12" s="1"/>
  <c r="K43" i="12" s="1"/>
  <c r="H17" i="12"/>
  <c r="I17" i="12" s="1"/>
  <c r="H33" i="12"/>
  <c r="I33" i="12" s="1"/>
  <c r="H22" i="12"/>
  <c r="I22" i="12" s="1"/>
  <c r="H14" i="12"/>
  <c r="I14" i="12" s="1"/>
  <c r="H6" i="12"/>
  <c r="I6" i="12" s="1"/>
  <c r="H26" i="12"/>
  <c r="I26" i="12" s="1"/>
  <c r="H34" i="12"/>
  <c r="I34" i="12" s="1"/>
  <c r="K34" i="12" s="1"/>
  <c r="H36" i="12"/>
  <c r="I36" i="12" s="1"/>
  <c r="K36" i="12" s="1"/>
  <c r="H20" i="12"/>
  <c r="I20" i="12" s="1"/>
  <c r="K20" i="12" s="1"/>
  <c r="H5" i="12"/>
  <c r="I5" i="12" s="1"/>
  <c r="H32" i="12"/>
  <c r="I32" i="12" s="1"/>
  <c r="K32" i="12" s="1"/>
  <c r="H9" i="43"/>
  <c r="I9" i="43" s="1"/>
  <c r="K9" i="43" s="1"/>
  <c r="H29" i="43"/>
  <c r="I29" i="43" s="1"/>
  <c r="H19" i="43"/>
  <c r="I19" i="43" s="1"/>
  <c r="H42" i="43"/>
  <c r="I42" i="43" s="1"/>
  <c r="K42" i="43" s="1"/>
  <c r="H10" i="43"/>
  <c r="I10" i="43" s="1"/>
  <c r="H5" i="43"/>
  <c r="I5" i="43" s="1"/>
  <c r="H18" i="43"/>
  <c r="I18" i="43" s="1"/>
  <c r="K18" i="43" s="1"/>
  <c r="H17" i="43"/>
  <c r="I17" i="43" s="1"/>
  <c r="H14" i="43"/>
  <c r="I14" i="43" s="1"/>
  <c r="H36" i="43"/>
  <c r="I36" i="43" s="1"/>
  <c r="H27" i="43"/>
  <c r="I27" i="43" s="1"/>
  <c r="H12" i="43"/>
  <c r="I12" i="43" s="1"/>
  <c r="H28" i="43"/>
  <c r="I28" i="43" s="1"/>
  <c r="H11" i="43"/>
  <c r="I11" i="43" s="1"/>
  <c r="K11" i="43" s="1"/>
  <c r="H33" i="43"/>
  <c r="I33" i="43" s="1"/>
  <c r="K33" i="43" s="1"/>
  <c r="H30" i="43"/>
  <c r="I30" i="43" s="1"/>
  <c r="K30" i="43" s="1"/>
  <c r="H7" i="43"/>
  <c r="I7" i="43" s="1"/>
  <c r="K7" i="43" s="1"/>
  <c r="H23" i="43"/>
  <c r="I23" i="43" s="1"/>
  <c r="K23" i="43" s="1"/>
  <c r="H13" i="23"/>
  <c r="I13" i="23" s="1"/>
  <c r="H35" i="34"/>
  <c r="I35" i="34" s="1"/>
  <c r="H32" i="34"/>
  <c r="I32" i="34" s="1"/>
  <c r="H26" i="34"/>
  <c r="I26" i="34" s="1"/>
  <c r="K26" i="34" s="1"/>
  <c r="H33" i="15"/>
  <c r="I33" i="15" s="1"/>
  <c r="K33" i="15" s="1"/>
  <c r="H36" i="15"/>
  <c r="I36" i="15" s="1"/>
  <c r="H25" i="23"/>
  <c r="I25" i="23" s="1"/>
  <c r="H30" i="23"/>
  <c r="I30" i="23" s="1"/>
  <c r="K30" i="23" s="1"/>
  <c r="H17" i="34"/>
  <c r="I17" i="34" s="1"/>
  <c r="H29" i="34"/>
  <c r="I29" i="34" s="1"/>
  <c r="H23" i="34"/>
  <c r="I23" i="34" s="1"/>
  <c r="H24" i="34"/>
  <c r="I24" i="34" s="1"/>
  <c r="K24" i="34" s="1"/>
  <c r="H20" i="34"/>
  <c r="I20" i="34" s="1"/>
  <c r="K20" i="34" s="1"/>
  <c r="H17" i="15"/>
  <c r="I17" i="15" s="1"/>
  <c r="K17" i="15" s="1"/>
  <c r="H39" i="15"/>
  <c r="I39" i="15" s="1"/>
  <c r="H37" i="15"/>
  <c r="I37" i="15" s="1"/>
  <c r="K37" i="15" s="1"/>
  <c r="H18" i="15"/>
  <c r="I18" i="15" s="1"/>
  <c r="H5" i="15"/>
  <c r="H43" i="23"/>
  <c r="I43" i="23" s="1"/>
  <c r="K43" i="23" s="1"/>
  <c r="H35" i="23"/>
  <c r="I35" i="23" s="1"/>
  <c r="K35" i="23" s="1"/>
  <c r="H8" i="23"/>
  <c r="I8" i="23" s="1"/>
  <c r="K8" i="23" s="1"/>
  <c r="H40" i="23"/>
  <c r="I40" i="23" s="1"/>
  <c r="K40" i="23" s="1"/>
  <c r="H28" i="23"/>
  <c r="I28" i="23" s="1"/>
  <c r="K28" i="23" s="1"/>
  <c r="H33" i="34"/>
  <c r="I33" i="34" s="1"/>
  <c r="K33" i="34" s="1"/>
  <c r="H11" i="34"/>
  <c r="I11" i="34" s="1"/>
  <c r="H9" i="34"/>
  <c r="I9" i="34" s="1"/>
  <c r="K9" i="34" s="1"/>
  <c r="H7" i="34"/>
  <c r="I7" i="34" s="1"/>
  <c r="H39" i="34"/>
  <c r="I39" i="34" s="1"/>
  <c r="K39" i="34" s="1"/>
  <c r="H5" i="34"/>
  <c r="I5" i="34" s="1"/>
  <c r="H36" i="34"/>
  <c r="I36" i="34" s="1"/>
  <c r="H40" i="34"/>
  <c r="I40" i="34" s="1"/>
  <c r="H42" i="34"/>
  <c r="I42" i="34" s="1"/>
  <c r="H10" i="34"/>
  <c r="I10" i="34" s="1"/>
  <c r="H13" i="15"/>
  <c r="I13" i="15" s="1"/>
  <c r="H31" i="15"/>
  <c r="I31" i="15" s="1"/>
  <c r="H25" i="15"/>
  <c r="I25" i="15" s="1"/>
  <c r="K25" i="15" s="1"/>
  <c r="H21" i="15"/>
  <c r="I21" i="15" s="1"/>
  <c r="K21" i="15" s="1"/>
  <c r="H30" i="15"/>
  <c r="I30" i="15" s="1"/>
  <c r="H14" i="15"/>
  <c r="I14" i="15" s="1"/>
  <c r="H26" i="15"/>
  <c r="I26" i="15" s="1"/>
  <c r="H20" i="15"/>
  <c r="I20" i="15" s="1"/>
  <c r="H32" i="15"/>
  <c r="I32" i="15" s="1"/>
  <c r="K32" i="15" s="1"/>
  <c r="H27" i="23"/>
  <c r="I27" i="23" s="1"/>
  <c r="K27" i="23" s="1"/>
  <c r="H23" i="23"/>
  <c r="I23" i="23" s="1"/>
  <c r="K23" i="23" s="1"/>
  <c r="H17" i="23"/>
  <c r="I17" i="23" s="1"/>
  <c r="K17" i="23" s="1"/>
  <c r="H19" i="23"/>
  <c r="I19" i="23" s="1"/>
  <c r="K19" i="23" s="1"/>
  <c r="H29" i="23"/>
  <c r="I29" i="23" s="1"/>
  <c r="H38" i="23"/>
  <c r="I38" i="23" s="1"/>
  <c r="H18" i="23"/>
  <c r="I18" i="23" s="1"/>
  <c r="H14" i="23"/>
  <c r="I14" i="23" s="1"/>
  <c r="K14" i="23" s="1"/>
  <c r="H10" i="23"/>
  <c r="I10" i="23" s="1"/>
  <c r="K10" i="23" s="1"/>
  <c r="H12" i="23"/>
  <c r="I12" i="23" s="1"/>
  <c r="K12" i="23" s="1"/>
  <c r="H19" i="34"/>
  <c r="I19" i="34" s="1"/>
  <c r="K19" i="34" s="1"/>
  <c r="H21" i="34"/>
  <c r="I21" i="34" s="1"/>
  <c r="K21" i="34" s="1"/>
  <c r="H37" i="34"/>
  <c r="I37" i="34" s="1"/>
  <c r="K37" i="34" s="1"/>
  <c r="H25" i="34"/>
  <c r="I25" i="34" s="1"/>
  <c r="K25" i="34" s="1"/>
  <c r="H43" i="34"/>
  <c r="I43" i="34" s="1"/>
  <c r="K43" i="34" s="1"/>
  <c r="H13" i="34"/>
  <c r="I13" i="34" s="1"/>
  <c r="K13" i="34" s="1"/>
  <c r="H41" i="34"/>
  <c r="I41" i="34" s="1"/>
  <c r="K41" i="34" s="1"/>
  <c r="H15" i="34"/>
  <c r="I15" i="34" s="1"/>
  <c r="K15" i="34" s="1"/>
  <c r="H31" i="34"/>
  <c r="I31" i="34" s="1"/>
  <c r="K31" i="34" s="1"/>
  <c r="H12" i="34"/>
  <c r="I12" i="34" s="1"/>
  <c r="K12" i="34" s="1"/>
  <c r="H38" i="34"/>
  <c r="I38" i="34" s="1"/>
  <c r="H22" i="34"/>
  <c r="I22" i="34" s="1"/>
  <c r="K22" i="34" s="1"/>
  <c r="H6" i="34"/>
  <c r="I6" i="34" s="1"/>
  <c r="H16" i="34"/>
  <c r="I16" i="34" s="1"/>
  <c r="K16" i="34" s="1"/>
  <c r="H14" i="34"/>
  <c r="I14" i="34" s="1"/>
  <c r="K14" i="34" s="1"/>
  <c r="H30" i="34"/>
  <c r="I30" i="34" s="1"/>
  <c r="K30" i="34" s="1"/>
  <c r="H8" i="34"/>
  <c r="I8" i="34" s="1"/>
  <c r="K8" i="34" s="1"/>
  <c r="H34" i="34"/>
  <c r="I34" i="34" s="1"/>
  <c r="K34" i="34" s="1"/>
  <c r="H9" i="15"/>
  <c r="I9" i="15" s="1"/>
  <c r="H19" i="15"/>
  <c r="I19" i="15" s="1"/>
  <c r="K19" i="15" s="1"/>
  <c r="H15" i="15"/>
  <c r="I15" i="15" s="1"/>
  <c r="K15" i="15" s="1"/>
  <c r="H41" i="15"/>
  <c r="I41" i="15" s="1"/>
  <c r="K41" i="15" s="1"/>
  <c r="H35" i="15"/>
  <c r="I35" i="15" s="1"/>
  <c r="K35" i="15" s="1"/>
  <c r="H7" i="15"/>
  <c r="I7" i="15" s="1"/>
  <c r="K7" i="15" s="1"/>
  <c r="H29" i="15"/>
  <c r="I29" i="15" s="1"/>
  <c r="K29" i="15" s="1"/>
  <c r="H11" i="15"/>
  <c r="I11" i="15" s="1"/>
  <c r="K11" i="15" s="1"/>
  <c r="H27" i="15"/>
  <c r="I27" i="15" s="1"/>
  <c r="K27" i="15" s="1"/>
  <c r="H43" i="15"/>
  <c r="I43" i="15" s="1"/>
  <c r="K43" i="15" s="1"/>
  <c r="H6" i="15"/>
  <c r="I6" i="15" s="1"/>
  <c r="K6" i="15" s="1"/>
  <c r="H22" i="15"/>
  <c r="I22" i="15" s="1"/>
  <c r="K22" i="15" s="1"/>
  <c r="H34" i="15"/>
  <c r="I34" i="15" s="1"/>
  <c r="K34" i="15" s="1"/>
  <c r="H42" i="15"/>
  <c r="I42" i="15" s="1"/>
  <c r="K42" i="15" s="1"/>
  <c r="H10" i="15"/>
  <c r="I10" i="15" s="1"/>
  <c r="K10" i="15" s="1"/>
  <c r="H28" i="15"/>
  <c r="I28" i="15" s="1"/>
  <c r="K28" i="15" s="1"/>
  <c r="H12" i="15"/>
  <c r="I12" i="15" s="1"/>
  <c r="K12" i="15" s="1"/>
  <c r="H40" i="15"/>
  <c r="I40" i="15" s="1"/>
  <c r="K40" i="15" s="1"/>
  <c r="H24" i="15"/>
  <c r="I24" i="15" s="1"/>
  <c r="K24" i="15" s="1"/>
  <c r="H41" i="23"/>
  <c r="I41" i="23" s="1"/>
  <c r="K41" i="23" s="1"/>
  <c r="H7" i="23"/>
  <c r="I7" i="23" s="1"/>
  <c r="H9" i="23"/>
  <c r="I9" i="23" s="1"/>
  <c r="K9" i="23" s="1"/>
  <c r="H11" i="23"/>
  <c r="I11" i="23" s="1"/>
  <c r="K11" i="23" s="1"/>
  <c r="H39" i="23"/>
  <c r="I39" i="23" s="1"/>
  <c r="K39" i="23" s="1"/>
  <c r="H31" i="23"/>
  <c r="I31" i="23" s="1"/>
  <c r="K31" i="23" s="1"/>
  <c r="H15" i="23"/>
  <c r="I15" i="23" s="1"/>
  <c r="K15" i="23" s="1"/>
  <c r="H33" i="23"/>
  <c r="I33" i="23" s="1"/>
  <c r="H21" i="23"/>
  <c r="I21" i="23" s="1"/>
  <c r="K21" i="23" s="1"/>
  <c r="H37" i="23"/>
  <c r="I37" i="23" s="1"/>
  <c r="K37" i="23" s="1"/>
  <c r="H24" i="23"/>
  <c r="I24" i="23" s="1"/>
  <c r="K24" i="23" s="1"/>
  <c r="H16" i="23"/>
  <c r="I16" i="23" s="1"/>
  <c r="K16" i="23" s="1"/>
  <c r="H34" i="23"/>
  <c r="I34" i="23" s="1"/>
  <c r="K34" i="23" s="1"/>
  <c r="H6" i="23"/>
  <c r="I6" i="23" s="1"/>
  <c r="H26" i="23"/>
  <c r="I26" i="23" s="1"/>
  <c r="K26" i="23" s="1"/>
  <c r="H42" i="23"/>
  <c r="I42" i="23" s="1"/>
  <c r="H22" i="23"/>
  <c r="I22" i="23" s="1"/>
  <c r="K22" i="23" s="1"/>
  <c r="H36" i="23"/>
  <c r="I36" i="23" s="1"/>
  <c r="K14" i="51"/>
  <c r="K30" i="51"/>
  <c r="K23" i="51"/>
  <c r="K13" i="51"/>
  <c r="K29" i="51"/>
  <c r="K41" i="51"/>
  <c r="K16" i="51"/>
  <c r="K42" i="51"/>
  <c r="K33" i="51"/>
  <c r="K32" i="51"/>
  <c r="K21" i="51"/>
  <c r="K34" i="51"/>
  <c r="K17" i="51"/>
  <c r="K37" i="51"/>
  <c r="K38" i="51"/>
  <c r="K15" i="51"/>
  <c r="K31" i="51"/>
  <c r="K6" i="51"/>
  <c r="K26" i="51"/>
  <c r="K40" i="51"/>
  <c r="K11" i="51"/>
  <c r="K8" i="51"/>
  <c r="K28" i="51"/>
  <c r="K19" i="51"/>
  <c r="K18" i="51"/>
  <c r="K24" i="51"/>
  <c r="H12" i="13"/>
  <c r="I12" i="13" s="1"/>
  <c r="H20" i="13"/>
  <c r="I20" i="13" s="1"/>
  <c r="H28" i="13"/>
  <c r="I28" i="13" s="1"/>
  <c r="H36" i="13"/>
  <c r="I36" i="13" s="1"/>
  <c r="H8" i="13"/>
  <c r="I8" i="13" s="1"/>
  <c r="H16" i="13"/>
  <c r="I16" i="13" s="1"/>
  <c r="H24" i="13"/>
  <c r="I24" i="13" s="1"/>
  <c r="H32" i="13"/>
  <c r="I32" i="13" s="1"/>
  <c r="H40" i="13"/>
  <c r="I40" i="13" s="1"/>
  <c r="H14" i="13"/>
  <c r="I14" i="13" s="1"/>
  <c r="H30" i="13"/>
  <c r="I30" i="13" s="1"/>
  <c r="H6" i="13"/>
  <c r="I6" i="13" s="1"/>
  <c r="H22" i="13"/>
  <c r="I22" i="13" s="1"/>
  <c r="H38" i="13"/>
  <c r="I38" i="13" s="1"/>
  <c r="H18" i="13"/>
  <c r="I18" i="13" s="1"/>
  <c r="H26" i="13"/>
  <c r="I26" i="13" s="1"/>
  <c r="H42" i="13"/>
  <c r="I42" i="13" s="1"/>
  <c r="H10" i="13"/>
  <c r="I10" i="13" s="1"/>
  <c r="H34" i="13"/>
  <c r="I34" i="13" s="1"/>
  <c r="H41" i="13"/>
  <c r="I41" i="13" s="1"/>
  <c r="H31" i="13"/>
  <c r="I31" i="13" s="1"/>
  <c r="H25" i="13"/>
  <c r="I25" i="13" s="1"/>
  <c r="H15" i="13"/>
  <c r="I15" i="13" s="1"/>
  <c r="H9" i="13"/>
  <c r="I9" i="13" s="1"/>
  <c r="H43" i="13"/>
  <c r="I43" i="13" s="1"/>
  <c r="H39" i="13"/>
  <c r="I39" i="13" s="1"/>
  <c r="H35" i="13"/>
  <c r="I35" i="13" s="1"/>
  <c r="H37" i="13"/>
  <c r="I37" i="13" s="1"/>
  <c r="H33" i="13"/>
  <c r="I33" i="13" s="1"/>
  <c r="H29" i="13"/>
  <c r="I29" i="13" s="1"/>
  <c r="H11" i="13"/>
  <c r="I11" i="13" s="1"/>
  <c r="H7" i="13"/>
  <c r="I7" i="13" s="1"/>
  <c r="H21" i="13"/>
  <c r="I21" i="13" s="1"/>
  <c r="H13" i="13"/>
  <c r="I13" i="13" s="1"/>
  <c r="H27" i="13"/>
  <c r="I27" i="13" s="1"/>
  <c r="H19" i="13"/>
  <c r="I19" i="13" s="1"/>
  <c r="H17" i="13"/>
  <c r="I17" i="13" s="1"/>
  <c r="H23" i="13"/>
  <c r="I23" i="13" s="1"/>
  <c r="H5" i="13"/>
  <c r="H5" i="16"/>
  <c r="H12" i="16"/>
  <c r="I12" i="16" s="1"/>
  <c r="H20" i="16"/>
  <c r="I20" i="16" s="1"/>
  <c r="H28" i="16"/>
  <c r="I28" i="16" s="1"/>
  <c r="H36" i="16"/>
  <c r="I36" i="16" s="1"/>
  <c r="H8" i="16"/>
  <c r="I8" i="16" s="1"/>
  <c r="H16" i="16"/>
  <c r="I16" i="16" s="1"/>
  <c r="H24" i="16"/>
  <c r="I24" i="16" s="1"/>
  <c r="H32" i="16"/>
  <c r="I32" i="16" s="1"/>
  <c r="H40" i="16"/>
  <c r="I40" i="16" s="1"/>
  <c r="H14" i="16"/>
  <c r="I14" i="16" s="1"/>
  <c r="H30" i="16"/>
  <c r="I30" i="16" s="1"/>
  <c r="H6" i="16"/>
  <c r="I6" i="16" s="1"/>
  <c r="H22" i="16"/>
  <c r="I22" i="16" s="1"/>
  <c r="H38" i="16"/>
  <c r="I38" i="16" s="1"/>
  <c r="H34" i="16"/>
  <c r="I34" i="16" s="1"/>
  <c r="H10" i="16"/>
  <c r="I10" i="16" s="1"/>
  <c r="H42" i="16"/>
  <c r="I42" i="16" s="1"/>
  <c r="H26" i="16"/>
  <c r="I26" i="16" s="1"/>
  <c r="H18" i="16"/>
  <c r="I18" i="16" s="1"/>
  <c r="H43" i="16"/>
  <c r="I43" i="16" s="1"/>
  <c r="H35" i="16"/>
  <c r="I35" i="16" s="1"/>
  <c r="H27" i="16"/>
  <c r="I27" i="16" s="1"/>
  <c r="H19" i="16"/>
  <c r="I19" i="16" s="1"/>
  <c r="H11" i="16"/>
  <c r="I11" i="16" s="1"/>
  <c r="H31" i="16"/>
  <c r="I31" i="16" s="1"/>
  <c r="H17" i="16"/>
  <c r="I17" i="16" s="1"/>
  <c r="H13" i="16"/>
  <c r="I13" i="16" s="1"/>
  <c r="H33" i="16"/>
  <c r="I33" i="16" s="1"/>
  <c r="H29" i="16"/>
  <c r="I29" i="16" s="1"/>
  <c r="H15" i="16"/>
  <c r="I15" i="16" s="1"/>
  <c r="H37" i="16"/>
  <c r="I37" i="16" s="1"/>
  <c r="H23" i="16"/>
  <c r="I23" i="16" s="1"/>
  <c r="H9" i="16"/>
  <c r="I9" i="16" s="1"/>
  <c r="H21" i="16"/>
  <c r="I21" i="16" s="1"/>
  <c r="H7" i="16"/>
  <c r="I7" i="16" s="1"/>
  <c r="H41" i="16"/>
  <c r="I41" i="16" s="1"/>
  <c r="H25" i="16"/>
  <c r="I25" i="16" s="1"/>
  <c r="H39" i="16"/>
  <c r="I39" i="16" s="1"/>
  <c r="H12" i="27"/>
  <c r="I12" i="27" s="1"/>
  <c r="H20" i="27"/>
  <c r="I20" i="27" s="1"/>
  <c r="H28" i="27"/>
  <c r="I28" i="27" s="1"/>
  <c r="H36" i="27"/>
  <c r="I36" i="27" s="1"/>
  <c r="H10" i="27"/>
  <c r="I10" i="27" s="1"/>
  <c r="H22" i="27"/>
  <c r="I22" i="27" s="1"/>
  <c r="H32" i="27"/>
  <c r="I32" i="27" s="1"/>
  <c r="H42" i="27"/>
  <c r="I42" i="27" s="1"/>
  <c r="H6" i="27"/>
  <c r="I6" i="27" s="1"/>
  <c r="H16" i="27"/>
  <c r="I16" i="27" s="1"/>
  <c r="H26" i="27"/>
  <c r="I26" i="27" s="1"/>
  <c r="H38" i="27"/>
  <c r="I38" i="27" s="1"/>
  <c r="H24" i="27"/>
  <c r="I24" i="27" s="1"/>
  <c r="H14" i="27"/>
  <c r="I14" i="27" s="1"/>
  <c r="H34" i="27"/>
  <c r="I34" i="27" s="1"/>
  <c r="H30" i="27"/>
  <c r="I30" i="27" s="1"/>
  <c r="H8" i="27"/>
  <c r="I8" i="27" s="1"/>
  <c r="H18" i="27"/>
  <c r="I18" i="27" s="1"/>
  <c r="H40" i="27"/>
  <c r="I40" i="27" s="1"/>
  <c r="H39" i="27"/>
  <c r="I39" i="27" s="1"/>
  <c r="H31" i="27"/>
  <c r="I31" i="27" s="1"/>
  <c r="H23" i="27"/>
  <c r="I23" i="27" s="1"/>
  <c r="H15" i="27"/>
  <c r="I15" i="27" s="1"/>
  <c r="H7" i="27"/>
  <c r="I7" i="27" s="1"/>
  <c r="H37" i="27"/>
  <c r="I37" i="27" s="1"/>
  <c r="H33" i="27"/>
  <c r="I33" i="27" s="1"/>
  <c r="H19" i="27"/>
  <c r="I19" i="27" s="1"/>
  <c r="H35" i="27"/>
  <c r="I35" i="27" s="1"/>
  <c r="H21" i="27"/>
  <c r="I21" i="27" s="1"/>
  <c r="H17" i="27"/>
  <c r="I17" i="27" s="1"/>
  <c r="H25" i="27"/>
  <c r="I25" i="27" s="1"/>
  <c r="H11" i="27"/>
  <c r="I11" i="27" s="1"/>
  <c r="H9" i="27"/>
  <c r="I9" i="27" s="1"/>
  <c r="H43" i="27"/>
  <c r="I43" i="27" s="1"/>
  <c r="H29" i="27"/>
  <c r="I29" i="27" s="1"/>
  <c r="H41" i="27"/>
  <c r="I41" i="27" s="1"/>
  <c r="H13" i="27"/>
  <c r="I13" i="27" s="1"/>
  <c r="H27" i="27"/>
  <c r="I27" i="27" s="1"/>
  <c r="H5" i="27"/>
  <c r="H44" i="25"/>
  <c r="I5" i="25"/>
  <c r="K7" i="25"/>
  <c r="K23" i="25"/>
  <c r="K39" i="25"/>
  <c r="K11" i="25"/>
  <c r="K29" i="25"/>
  <c r="K13" i="25"/>
  <c r="K17" i="25"/>
  <c r="K6" i="25"/>
  <c r="K34" i="25"/>
  <c r="K14" i="25"/>
  <c r="K32" i="25"/>
  <c r="K38" i="25"/>
  <c r="K10" i="25"/>
  <c r="K30" i="25"/>
  <c r="K8" i="25"/>
  <c r="K12" i="25"/>
  <c r="K23" i="22"/>
  <c r="K27" i="22"/>
  <c r="K7" i="22"/>
  <c r="K17" i="22"/>
  <c r="K35" i="22"/>
  <c r="K19" i="22"/>
  <c r="K13" i="22"/>
  <c r="K29" i="22"/>
  <c r="K16" i="22"/>
  <c r="K32" i="22"/>
  <c r="K20" i="22"/>
  <c r="K28" i="22"/>
  <c r="K38" i="22"/>
  <c r="K6" i="22"/>
  <c r="K18" i="22"/>
  <c r="K35" i="12"/>
  <c r="K27" i="12"/>
  <c r="K10" i="12"/>
  <c r="K28" i="12"/>
  <c r="K40" i="12"/>
  <c r="K24" i="12"/>
  <c r="K22" i="40"/>
  <c r="K19" i="40"/>
  <c r="I5" i="40"/>
  <c r="K41" i="40"/>
  <c r="K6" i="40"/>
  <c r="K34" i="40"/>
  <c r="K25" i="40"/>
  <c r="K12" i="40"/>
  <c r="K42" i="40"/>
  <c r="K21" i="40"/>
  <c r="K43" i="40"/>
  <c r="K26" i="40"/>
  <c r="K7" i="40"/>
  <c r="K23" i="40"/>
  <c r="K39" i="40"/>
  <c r="K16" i="40"/>
  <c r="K32" i="40"/>
  <c r="K15" i="30"/>
  <c r="K35" i="30"/>
  <c r="K39" i="30"/>
  <c r="K24" i="30"/>
  <c r="K12" i="30"/>
  <c r="K22" i="30"/>
  <c r="K16" i="30"/>
  <c r="K14" i="42"/>
  <c r="K30" i="42"/>
  <c r="K22" i="42"/>
  <c r="K36" i="42"/>
  <c r="K12" i="42"/>
  <c r="K42" i="42"/>
  <c r="K29" i="42"/>
  <c r="K34" i="42"/>
  <c r="K23" i="42"/>
  <c r="K6" i="42"/>
  <c r="K28" i="42"/>
  <c r="K31" i="42"/>
  <c r="K8" i="42"/>
  <c r="K24" i="42"/>
  <c r="K40" i="42"/>
  <c r="K17" i="42"/>
  <c r="K33" i="42"/>
  <c r="K42" i="39"/>
  <c r="K30" i="39"/>
  <c r="K12" i="39"/>
  <c r="K28" i="39"/>
  <c r="K23" i="39"/>
  <c r="K34" i="39"/>
  <c r="K22" i="39"/>
  <c r="K13" i="39"/>
  <c r="K43" i="39"/>
  <c r="K26" i="39"/>
  <c r="K7" i="39"/>
  <c r="K8" i="39"/>
  <c r="K24" i="39"/>
  <c r="K40" i="39"/>
  <c r="K17" i="39"/>
  <c r="K33" i="39"/>
  <c r="K6" i="39"/>
  <c r="K30" i="36"/>
  <c r="K10" i="36"/>
  <c r="K6" i="36"/>
  <c r="K18" i="36"/>
  <c r="K11" i="36"/>
  <c r="K33" i="36"/>
  <c r="K36" i="36"/>
  <c r="K15" i="36"/>
  <c r="K31" i="36"/>
  <c r="K24" i="36"/>
  <c r="H44" i="33"/>
  <c r="I5" i="33"/>
  <c r="K24" i="33"/>
  <c r="K12" i="33"/>
  <c r="K18" i="33"/>
  <c r="K8" i="33"/>
  <c r="K16" i="33"/>
  <c r="K32" i="33"/>
  <c r="K10" i="33"/>
  <c r="K14" i="33"/>
  <c r="K29" i="33"/>
  <c r="K33" i="33"/>
  <c r="K9" i="33"/>
  <c r="K37" i="33"/>
  <c r="K7" i="33"/>
  <c r="K25" i="33"/>
  <c r="K11" i="33"/>
  <c r="K27" i="33"/>
  <c r="K43" i="33"/>
  <c r="K10" i="52"/>
  <c r="K27" i="52"/>
  <c r="K42" i="52"/>
  <c r="K23" i="52"/>
  <c r="K35" i="52"/>
  <c r="K13" i="52"/>
  <c r="K28" i="52"/>
  <c r="K19" i="52"/>
  <c r="K22" i="52"/>
  <c r="K11" i="52"/>
  <c r="K21" i="52"/>
  <c r="K8" i="43"/>
  <c r="K26" i="43"/>
  <c r="K20" i="43"/>
  <c r="K6" i="43"/>
  <c r="K12" i="31"/>
  <c r="K14" i="31"/>
  <c r="K11" i="31"/>
  <c r="K35" i="31"/>
  <c r="K25" i="31"/>
  <c r="K7" i="31"/>
  <c r="K39" i="31"/>
  <c r="K16" i="31"/>
  <c r="K28" i="31"/>
  <c r="K15" i="41"/>
  <c r="K26" i="41"/>
  <c r="K29" i="41"/>
  <c r="K34" i="41"/>
  <c r="K18" i="41"/>
  <c r="K37" i="41"/>
  <c r="K36" i="41"/>
  <c r="K27" i="41"/>
  <c r="H44" i="41"/>
  <c r="I5" i="41"/>
  <c r="K31" i="41"/>
  <c r="K20" i="41"/>
  <c r="K42" i="41"/>
  <c r="K23" i="41"/>
  <c r="K8" i="41"/>
  <c r="K24" i="41"/>
  <c r="K40" i="41"/>
  <c r="K17" i="41"/>
  <c r="K33" i="41"/>
  <c r="K6" i="41"/>
  <c r="K21" i="35"/>
  <c r="K17" i="35"/>
  <c r="K40" i="35"/>
  <c r="K38" i="35"/>
  <c r="K6" i="35"/>
  <c r="K12" i="35"/>
  <c r="K8" i="35"/>
  <c r="K11" i="35"/>
  <c r="K29" i="35"/>
  <c r="K13" i="35"/>
  <c r="K41" i="35"/>
  <c r="K15" i="35"/>
  <c r="K31" i="35"/>
  <c r="K43" i="35"/>
  <c r="K36" i="35"/>
  <c r="K32" i="35"/>
  <c r="K16" i="35"/>
  <c r="K39" i="32"/>
  <c r="K41" i="32"/>
  <c r="K43" i="32"/>
  <c r="K23" i="32"/>
  <c r="K17" i="32"/>
  <c r="K35" i="32"/>
  <c r="K21" i="32"/>
  <c r="K14" i="32"/>
  <c r="K40" i="32"/>
  <c r="K28" i="32"/>
  <c r="K38" i="32"/>
  <c r="K30" i="32"/>
  <c r="I5" i="32"/>
  <c r="K22" i="32"/>
  <c r="K42" i="32"/>
  <c r="K10" i="32"/>
  <c r="K25" i="23"/>
  <c r="K13" i="23"/>
  <c r="K29" i="23"/>
  <c r="K38" i="23"/>
  <c r="K18" i="23"/>
  <c r="K9" i="29"/>
  <c r="K37" i="29"/>
  <c r="K39" i="29"/>
  <c r="K15" i="29"/>
  <c r="K33" i="29"/>
  <c r="K17" i="29"/>
  <c r="K11" i="29"/>
  <c r="K27" i="29"/>
  <c r="K43" i="29"/>
  <c r="K16" i="29"/>
  <c r="K26" i="29"/>
  <c r="K10" i="29"/>
  <c r="K22" i="29"/>
  <c r="K24" i="29"/>
  <c r="K40" i="29"/>
  <c r="K18" i="29"/>
  <c r="K36" i="29"/>
  <c r="K20" i="29"/>
  <c r="I5" i="50"/>
  <c r="K19" i="50"/>
  <c r="K40" i="50"/>
  <c r="K26" i="50"/>
  <c r="K43" i="50"/>
  <c r="K34" i="50"/>
  <c r="K21" i="50"/>
  <c r="K8" i="50"/>
  <c r="K36" i="50"/>
  <c r="K27" i="50"/>
  <c r="K10" i="50"/>
  <c r="K32" i="50"/>
  <c r="K13" i="50"/>
  <c r="K35" i="50"/>
  <c r="K22" i="50"/>
  <c r="K38" i="50"/>
  <c r="K15" i="50"/>
  <c r="K31" i="50"/>
  <c r="K6" i="50"/>
  <c r="K16" i="50"/>
  <c r="K17" i="21"/>
  <c r="K21" i="21"/>
  <c r="I5" i="21"/>
  <c r="H44" i="21"/>
  <c r="K13" i="21"/>
  <c r="K25" i="21"/>
  <c r="K43" i="21"/>
  <c r="K27" i="21"/>
  <c r="K11" i="21"/>
  <c r="K31" i="21"/>
  <c r="K15" i="21"/>
  <c r="K40" i="21"/>
  <c r="K32" i="21"/>
  <c r="K24" i="21"/>
  <c r="K16" i="21"/>
  <c r="K8" i="21"/>
  <c r="K38" i="21"/>
  <c r="K30" i="21"/>
  <c r="K22" i="21"/>
  <c r="K14" i="21"/>
  <c r="K6" i="21"/>
  <c r="K40" i="19"/>
  <c r="K24" i="19"/>
  <c r="K8" i="19"/>
  <c r="K35" i="19"/>
  <c r="K17" i="19"/>
  <c r="K33" i="19"/>
  <c r="K25" i="19"/>
  <c r="K43" i="19"/>
  <c r="K13" i="19"/>
  <c r="K41" i="19"/>
  <c r="K15" i="19"/>
  <c r="K31" i="19"/>
  <c r="K14" i="19"/>
  <c r="K38" i="19"/>
  <c r="K30" i="19"/>
  <c r="K18" i="19"/>
  <c r="K26" i="19"/>
  <c r="K36" i="19"/>
  <c r="K20" i="19"/>
  <c r="K12" i="38"/>
  <c r="K10" i="38"/>
  <c r="K14" i="38"/>
  <c r="K15" i="38"/>
  <c r="K20" i="38"/>
  <c r="K37" i="38"/>
  <c r="K11" i="38"/>
  <c r="K8" i="38"/>
  <c r="K17" i="38"/>
  <c r="K33" i="38"/>
  <c r="K6" i="38"/>
  <c r="K29" i="26"/>
  <c r="K25" i="26"/>
  <c r="K35" i="26"/>
  <c r="K13" i="26"/>
  <c r="K11" i="26"/>
  <c r="K41" i="26"/>
  <c r="K7" i="26"/>
  <c r="K39" i="26"/>
  <c r="K26" i="26"/>
  <c r="K22" i="26"/>
  <c r="K38" i="26"/>
  <c r="K18" i="26"/>
  <c r="K12" i="26"/>
  <c r="K32" i="26"/>
  <c r="K16" i="26"/>
  <c r="K17" i="24"/>
  <c r="K33" i="24"/>
  <c r="K15" i="24"/>
  <c r="K7" i="24"/>
  <c r="K25" i="24"/>
  <c r="K9" i="24"/>
  <c r="K37" i="24"/>
  <c r="K11" i="24"/>
  <c r="K27" i="24"/>
  <c r="K43" i="24"/>
  <c r="K22" i="24"/>
  <c r="K14" i="24"/>
  <c r="K34" i="24"/>
  <c r="I5" i="24"/>
  <c r="H44" i="24"/>
  <c r="K26" i="24"/>
  <c r="K42" i="24"/>
  <c r="K20" i="24"/>
  <c r="K40" i="24"/>
  <c r="K24" i="24"/>
  <c r="K8" i="24"/>
  <c r="K17" i="28"/>
  <c r="K33" i="28"/>
  <c r="K15" i="28"/>
  <c r="K11" i="28"/>
  <c r="K39" i="28"/>
  <c r="K9" i="28"/>
  <c r="K27" i="28"/>
  <c r="K29" i="28"/>
  <c r="K38" i="28"/>
  <c r="K6" i="28"/>
  <c r="K34" i="28"/>
  <c r="K22" i="28"/>
  <c r="K26" i="28"/>
  <c r="H44" i="28"/>
  <c r="I5" i="28"/>
  <c r="K30" i="28"/>
  <c r="K10" i="28"/>
  <c r="K32" i="28"/>
  <c r="K16" i="28"/>
  <c r="K22" i="37"/>
  <c r="K38" i="37"/>
  <c r="K34" i="37"/>
  <c r="K12" i="37"/>
  <c r="K26" i="37"/>
  <c r="K27" i="37"/>
  <c r="K18" i="37"/>
  <c r="K15" i="37"/>
  <c r="K14" i="37"/>
  <c r="I5" i="37"/>
  <c r="H44" i="37"/>
  <c r="K31" i="37"/>
  <c r="K20" i="37"/>
  <c r="K42" i="37"/>
  <c r="K23" i="37"/>
  <c r="K8" i="37"/>
  <c r="K24" i="37"/>
  <c r="K40" i="37"/>
  <c r="K17" i="37"/>
  <c r="K33" i="37"/>
  <c r="K6" i="37"/>
  <c r="K38" i="34"/>
  <c r="K6" i="34"/>
  <c r="K18" i="34"/>
  <c r="K9" i="15"/>
  <c r="K8" i="15"/>
  <c r="K5" i="44"/>
  <c r="K17" i="20"/>
  <c r="K35" i="20"/>
  <c r="K11" i="20"/>
  <c r="K29" i="20"/>
  <c r="K27" i="20"/>
  <c r="K7" i="20"/>
  <c r="K23" i="20"/>
  <c r="K42" i="20"/>
  <c r="K26" i="20"/>
  <c r="K38" i="20"/>
  <c r="K6" i="20"/>
  <c r="K14" i="20"/>
  <c r="K32" i="20"/>
  <c r="K16" i="20"/>
  <c r="K36" i="20"/>
  <c r="K20" i="20"/>
  <c r="I5" i="17"/>
  <c r="H44" i="17"/>
  <c r="K32" i="17"/>
  <c r="K16" i="17"/>
  <c r="K29" i="17"/>
  <c r="K11" i="17"/>
  <c r="K27" i="17"/>
  <c r="K23" i="17"/>
  <c r="K7" i="17"/>
  <c r="K9" i="17"/>
  <c r="K25" i="17"/>
  <c r="K41" i="17"/>
  <c r="K38" i="17"/>
  <c r="K30" i="17"/>
  <c r="K42" i="17"/>
  <c r="K10" i="17"/>
  <c r="K18" i="17"/>
  <c r="K28" i="17"/>
  <c r="K12" i="17"/>
  <c r="K40" i="8"/>
  <c r="K24" i="8"/>
  <c r="K8" i="8"/>
  <c r="K35" i="8"/>
  <c r="K37" i="8"/>
  <c r="K29" i="8"/>
  <c r="K21" i="8"/>
  <c r="K9" i="8"/>
  <c r="K25" i="8"/>
  <c r="K41" i="8"/>
  <c r="K17" i="8"/>
  <c r="K33" i="8"/>
  <c r="K42" i="8"/>
  <c r="K34" i="8"/>
  <c r="K18" i="8"/>
  <c r="K14" i="8"/>
  <c r="K22" i="8"/>
  <c r="K20" i="8"/>
  <c r="H32" i="48"/>
  <c r="I32" i="48" s="1"/>
  <c r="H22" i="48"/>
  <c r="I22" i="48" s="1"/>
  <c r="H12" i="48"/>
  <c r="I12" i="48" s="1"/>
  <c r="H6" i="48"/>
  <c r="I6" i="48" s="1"/>
  <c r="H41" i="48"/>
  <c r="I41" i="48" s="1"/>
  <c r="H29" i="48"/>
  <c r="I29" i="48" s="1"/>
  <c r="H13" i="48"/>
  <c r="I13" i="48" s="1"/>
  <c r="H38" i="48"/>
  <c r="I38" i="48" s="1"/>
  <c r="H24" i="48"/>
  <c r="I24" i="48" s="1"/>
  <c r="H8" i="48"/>
  <c r="I8" i="48" s="1"/>
  <c r="H39" i="48"/>
  <c r="I39" i="48" s="1"/>
  <c r="H23" i="48"/>
  <c r="I23" i="48" s="1"/>
  <c r="H9" i="48"/>
  <c r="I9" i="48" s="1"/>
  <c r="H36" i="48"/>
  <c r="I36" i="48" s="1"/>
  <c r="H20" i="48"/>
  <c r="I20" i="48" s="1"/>
  <c r="H31" i="48"/>
  <c r="I31" i="48" s="1"/>
  <c r="H40" i="48"/>
  <c r="I40" i="48" s="1"/>
  <c r="H14" i="48"/>
  <c r="I14" i="48" s="1"/>
  <c r="H17" i="48"/>
  <c r="I17" i="48" s="1"/>
  <c r="H28" i="48"/>
  <c r="I28" i="48" s="1"/>
  <c r="H33" i="48"/>
  <c r="I33" i="48" s="1"/>
  <c r="H16" i="48"/>
  <c r="I16" i="48" s="1"/>
  <c r="H7" i="48"/>
  <c r="I7" i="48" s="1"/>
  <c r="H30" i="48"/>
  <c r="I30" i="48" s="1"/>
  <c r="H21" i="48"/>
  <c r="I21" i="48" s="1"/>
  <c r="H43" i="48"/>
  <c r="I43" i="48" s="1"/>
  <c r="H35" i="48"/>
  <c r="I35" i="48" s="1"/>
  <c r="H27" i="48"/>
  <c r="I27" i="48" s="1"/>
  <c r="H19" i="48"/>
  <c r="I19" i="48" s="1"/>
  <c r="H11" i="48"/>
  <c r="I11" i="48" s="1"/>
  <c r="H42" i="48"/>
  <c r="I42" i="48" s="1"/>
  <c r="H34" i="48"/>
  <c r="I34" i="48" s="1"/>
  <c r="H26" i="48"/>
  <c r="I26" i="48" s="1"/>
  <c r="H18" i="48"/>
  <c r="I18" i="48" s="1"/>
  <c r="H10" i="48"/>
  <c r="I10" i="48" s="1"/>
  <c r="H37" i="48"/>
  <c r="I37" i="48" s="1"/>
  <c r="H25" i="48"/>
  <c r="I25" i="48" s="1"/>
  <c r="H15" i="48"/>
  <c r="I15" i="48" s="1"/>
  <c r="H5" i="48"/>
  <c r="H43" i="49"/>
  <c r="I43" i="49" s="1"/>
  <c r="H35" i="49"/>
  <c r="I35" i="49" s="1"/>
  <c r="H27" i="49"/>
  <c r="I27" i="49" s="1"/>
  <c r="H19" i="49"/>
  <c r="I19" i="49" s="1"/>
  <c r="H11" i="49"/>
  <c r="I11" i="49" s="1"/>
  <c r="H42" i="49"/>
  <c r="I42" i="49" s="1"/>
  <c r="H34" i="49"/>
  <c r="I34" i="49" s="1"/>
  <c r="H26" i="49"/>
  <c r="I26" i="49" s="1"/>
  <c r="H18" i="49"/>
  <c r="I18" i="49" s="1"/>
  <c r="H10" i="49"/>
  <c r="I10" i="49" s="1"/>
  <c r="H6" i="49"/>
  <c r="I6" i="49" s="1"/>
  <c r="H39" i="49"/>
  <c r="I39" i="49" s="1"/>
  <c r="H29" i="49"/>
  <c r="I29" i="49" s="1"/>
  <c r="H17" i="49"/>
  <c r="I17" i="49" s="1"/>
  <c r="H7" i="49"/>
  <c r="I7" i="49" s="1"/>
  <c r="H36" i="49"/>
  <c r="I36" i="49" s="1"/>
  <c r="H24" i="49"/>
  <c r="I24" i="49" s="1"/>
  <c r="H14" i="49"/>
  <c r="I14" i="49" s="1"/>
  <c r="H37" i="49"/>
  <c r="I37" i="49" s="1"/>
  <c r="H23" i="49"/>
  <c r="I23" i="49" s="1"/>
  <c r="H9" i="49"/>
  <c r="I9" i="49" s="1"/>
  <c r="H32" i="49"/>
  <c r="I32" i="49" s="1"/>
  <c r="H20" i="49"/>
  <c r="I20" i="49" s="1"/>
  <c r="H33" i="49"/>
  <c r="I33" i="49" s="1"/>
  <c r="H21" i="49"/>
  <c r="I21" i="49" s="1"/>
  <c r="H5" i="49"/>
  <c r="H30" i="49"/>
  <c r="I30" i="49" s="1"/>
  <c r="H16" i="49"/>
  <c r="I16" i="49" s="1"/>
  <c r="H41" i="49"/>
  <c r="I41" i="49" s="1"/>
  <c r="H13" i="49"/>
  <c r="I13" i="49" s="1"/>
  <c r="H22" i="49"/>
  <c r="I22" i="49" s="1"/>
  <c r="H25" i="49"/>
  <c r="I25" i="49" s="1"/>
  <c r="H38" i="49"/>
  <c r="I38" i="49" s="1"/>
  <c r="H8" i="49"/>
  <c r="I8" i="49" s="1"/>
  <c r="H15" i="49"/>
  <c r="I15" i="49" s="1"/>
  <c r="H28" i="49"/>
  <c r="I28" i="49" s="1"/>
  <c r="H31" i="49"/>
  <c r="I31" i="49" s="1"/>
  <c r="H12" i="49"/>
  <c r="I12" i="49" s="1"/>
  <c r="H40" i="49"/>
  <c r="I40" i="49" s="1"/>
  <c r="K21" i="25"/>
  <c r="K35" i="25"/>
  <c r="K37" i="25"/>
  <c r="K19" i="25"/>
  <c r="K15" i="25"/>
  <c r="K43" i="25"/>
  <c r="K27" i="25"/>
  <c r="K9" i="25"/>
  <c r="K25" i="25"/>
  <c r="K41" i="25"/>
  <c r="K22" i="25"/>
  <c r="K42" i="25"/>
  <c r="K26" i="25"/>
  <c r="K16" i="25"/>
  <c r="K24" i="25"/>
  <c r="K40" i="25"/>
  <c r="K18" i="25"/>
  <c r="K36" i="25"/>
  <c r="K20" i="25"/>
  <c r="K9" i="22"/>
  <c r="K11" i="22"/>
  <c r="K39" i="22"/>
  <c r="K41" i="22"/>
  <c r="K43" i="22"/>
  <c r="K31" i="22"/>
  <c r="K15" i="22"/>
  <c r="K33" i="22"/>
  <c r="K21" i="22"/>
  <c r="K37" i="22"/>
  <c r="K24" i="22"/>
  <c r="K8" i="22"/>
  <c r="K36" i="22"/>
  <c r="I5" i="22"/>
  <c r="K12" i="22"/>
  <c r="K30" i="22"/>
  <c r="K14" i="22"/>
  <c r="K42" i="22"/>
  <c r="K26" i="22"/>
  <c r="K10" i="22"/>
  <c r="K13" i="12"/>
  <c r="K31" i="12"/>
  <c r="K15" i="12"/>
  <c r="K17" i="12"/>
  <c r="K33" i="12"/>
  <c r="K22" i="12"/>
  <c r="K14" i="12"/>
  <c r="K6" i="12"/>
  <c r="K26" i="12"/>
  <c r="K16" i="12"/>
  <c r="K35" i="40"/>
  <c r="K10" i="40"/>
  <c r="K38" i="40"/>
  <c r="K13" i="40"/>
  <c r="K30" i="40"/>
  <c r="K18" i="40"/>
  <c r="K20" i="40"/>
  <c r="K9" i="40"/>
  <c r="K37" i="40"/>
  <c r="K28" i="40"/>
  <c r="K11" i="40"/>
  <c r="K33" i="40"/>
  <c r="K14" i="40"/>
  <c r="K36" i="40"/>
  <c r="K15" i="40"/>
  <c r="K31" i="40"/>
  <c r="K8" i="40"/>
  <c r="K24" i="40"/>
  <c r="K40" i="40"/>
  <c r="K13" i="30"/>
  <c r="K31" i="30"/>
  <c r="K25" i="30"/>
  <c r="K40" i="30"/>
  <c r="K30" i="30"/>
  <c r="K28" i="30"/>
  <c r="K18" i="30"/>
  <c r="K35" i="42"/>
  <c r="H44" i="42"/>
  <c r="I5" i="42"/>
  <c r="K10" i="42"/>
  <c r="K27" i="42"/>
  <c r="K7" i="42"/>
  <c r="K18" i="42"/>
  <c r="K38" i="42"/>
  <c r="K21" i="42"/>
  <c r="K43" i="42"/>
  <c r="K16" i="42"/>
  <c r="K32" i="42"/>
  <c r="K9" i="42"/>
  <c r="K25" i="42"/>
  <c r="K41" i="42"/>
  <c r="K21" i="39"/>
  <c r="K37" i="39"/>
  <c r="K31" i="39"/>
  <c r="K11" i="39"/>
  <c r="I5" i="39"/>
  <c r="H44" i="39"/>
  <c r="K18" i="39"/>
  <c r="K15" i="39"/>
  <c r="K10" i="39"/>
  <c r="K38" i="39"/>
  <c r="K27" i="39"/>
  <c r="K14" i="39"/>
  <c r="K36" i="39"/>
  <c r="K19" i="39"/>
  <c r="K39" i="39"/>
  <c r="K16" i="39"/>
  <c r="K32" i="39"/>
  <c r="K9" i="39"/>
  <c r="K25" i="39"/>
  <c r="K41" i="39"/>
  <c r="K41" i="36"/>
  <c r="K29" i="36"/>
  <c r="K27" i="36"/>
  <c r="K22" i="36"/>
  <c r="K34" i="36"/>
  <c r="K25" i="36"/>
  <c r="K42" i="36"/>
  <c r="K43" i="36"/>
  <c r="K26" i="36"/>
  <c r="K7" i="36"/>
  <c r="K39" i="36"/>
  <c r="K16" i="36"/>
  <c r="K32" i="36"/>
  <c r="I5" i="36"/>
  <c r="K40" i="33"/>
  <c r="K34" i="33"/>
  <c r="K36" i="33"/>
  <c r="K26" i="33"/>
  <c r="K28" i="33"/>
  <c r="K42" i="33"/>
  <c r="K20" i="33"/>
  <c r="K38" i="33"/>
  <c r="K22" i="33"/>
  <c r="K6" i="33"/>
  <c r="K15" i="33"/>
  <c r="K31" i="33"/>
  <c r="K13" i="33"/>
  <c r="K23" i="33"/>
  <c r="K41" i="33"/>
  <c r="K21" i="33"/>
  <c r="K39" i="33"/>
  <c r="K19" i="33"/>
  <c r="K35" i="33"/>
  <c r="K40" i="52"/>
  <c r="K12" i="52"/>
  <c r="K33" i="52"/>
  <c r="K9" i="52"/>
  <c r="K14" i="52"/>
  <c r="K7" i="52"/>
  <c r="K24" i="52"/>
  <c r="K43" i="52"/>
  <c r="K17" i="52"/>
  <c r="K36" i="52"/>
  <c r="K41" i="52"/>
  <c r="K38" i="52"/>
  <c r="K31" i="52"/>
  <c r="K8" i="52"/>
  <c r="K20" i="52"/>
  <c r="K32" i="52"/>
  <c r="K18" i="52"/>
  <c r="K29" i="43"/>
  <c r="K19" i="43"/>
  <c r="K10" i="43"/>
  <c r="K17" i="43"/>
  <c r="K14" i="43"/>
  <c r="K36" i="43"/>
  <c r="K27" i="43"/>
  <c r="K12" i="43"/>
  <c r="K28" i="43"/>
  <c r="K39" i="43"/>
  <c r="I5" i="31"/>
  <c r="H44" i="31"/>
  <c r="K24" i="31"/>
  <c r="K38" i="31"/>
  <c r="K22" i="31"/>
  <c r="K6" i="31"/>
  <c r="K43" i="31"/>
  <c r="K19" i="31"/>
  <c r="K13" i="31"/>
  <c r="K41" i="31"/>
  <c r="K31" i="31"/>
  <c r="K21" i="31"/>
  <c r="K29" i="31"/>
  <c r="K33" i="31"/>
  <c r="K8" i="31"/>
  <c r="K36" i="31"/>
  <c r="K20" i="31"/>
  <c r="K10" i="31"/>
  <c r="K18" i="31"/>
  <c r="K43" i="41"/>
  <c r="K12" i="41"/>
  <c r="K38" i="41"/>
  <c r="K21" i="41"/>
  <c r="K7" i="41"/>
  <c r="K22" i="41"/>
  <c r="K11" i="41"/>
  <c r="K39" i="41"/>
  <c r="K28" i="41"/>
  <c r="K19" i="41"/>
  <c r="K10" i="41"/>
  <c r="K30" i="41"/>
  <c r="K13" i="41"/>
  <c r="K35" i="41"/>
  <c r="K16" i="41"/>
  <c r="K32" i="41"/>
  <c r="K9" i="41"/>
  <c r="K25" i="41"/>
  <c r="K41" i="41"/>
  <c r="K35" i="35"/>
  <c r="K37" i="35"/>
  <c r="K19" i="35"/>
  <c r="K26" i="35"/>
  <c r="K18" i="35"/>
  <c r="K22" i="35"/>
  <c r="K42" i="35"/>
  <c r="K28" i="35"/>
  <c r="K30" i="35"/>
  <c r="K33" i="35"/>
  <c r="K25" i="35"/>
  <c r="K9" i="35"/>
  <c r="K27" i="35"/>
  <c r="K7" i="35"/>
  <c r="K23" i="35"/>
  <c r="K39" i="35"/>
  <c r="K20" i="35"/>
  <c r="K10" i="35"/>
  <c r="K34" i="35"/>
  <c r="K24" i="35"/>
  <c r="K11" i="32"/>
  <c r="K27" i="32"/>
  <c r="K7" i="32"/>
  <c r="K15" i="32"/>
  <c r="K33" i="32"/>
  <c r="K31" i="32"/>
  <c r="K13" i="32"/>
  <c r="K29" i="32"/>
  <c r="K36" i="32"/>
  <c r="K24" i="32"/>
  <c r="K6" i="32"/>
  <c r="K8" i="32"/>
  <c r="K20" i="32"/>
  <c r="K16" i="32"/>
  <c r="K32" i="32"/>
  <c r="K12" i="32"/>
  <c r="K34" i="32"/>
  <c r="K18" i="32"/>
  <c r="H12" i="14"/>
  <c r="I12" i="14" s="1"/>
  <c r="H20" i="14"/>
  <c r="I20" i="14" s="1"/>
  <c r="H28" i="14"/>
  <c r="I28" i="14" s="1"/>
  <c r="H36" i="14"/>
  <c r="I36" i="14" s="1"/>
  <c r="H8" i="14"/>
  <c r="I8" i="14" s="1"/>
  <c r="H16" i="14"/>
  <c r="I16" i="14" s="1"/>
  <c r="H24" i="14"/>
  <c r="I24" i="14" s="1"/>
  <c r="H32" i="14"/>
  <c r="I32" i="14" s="1"/>
  <c r="H40" i="14"/>
  <c r="I40" i="14" s="1"/>
  <c r="H6" i="14"/>
  <c r="I6" i="14" s="1"/>
  <c r="H22" i="14"/>
  <c r="I22" i="14" s="1"/>
  <c r="H38" i="14"/>
  <c r="I38" i="14" s="1"/>
  <c r="H14" i="14"/>
  <c r="I14" i="14" s="1"/>
  <c r="H30" i="14"/>
  <c r="I30" i="14" s="1"/>
  <c r="H26" i="14"/>
  <c r="I26" i="14" s="1"/>
  <c r="H34" i="14"/>
  <c r="I34" i="14" s="1"/>
  <c r="H18" i="14"/>
  <c r="I18" i="14" s="1"/>
  <c r="H42" i="14"/>
  <c r="I42" i="14" s="1"/>
  <c r="H10" i="14"/>
  <c r="I10" i="14" s="1"/>
  <c r="H35" i="14"/>
  <c r="I35" i="14" s="1"/>
  <c r="H29" i="14"/>
  <c r="I29" i="14" s="1"/>
  <c r="H19" i="14"/>
  <c r="I19" i="14" s="1"/>
  <c r="H13" i="14"/>
  <c r="I13" i="14" s="1"/>
  <c r="H25" i="14"/>
  <c r="I25" i="14" s="1"/>
  <c r="H21" i="14"/>
  <c r="I21" i="14" s="1"/>
  <c r="H17" i="14"/>
  <c r="I17" i="14" s="1"/>
  <c r="H31" i="14"/>
  <c r="I31" i="14" s="1"/>
  <c r="H27" i="14"/>
  <c r="I27" i="14" s="1"/>
  <c r="H23" i="14"/>
  <c r="I23" i="14" s="1"/>
  <c r="H37" i="14"/>
  <c r="I37" i="14" s="1"/>
  <c r="H11" i="14"/>
  <c r="I11" i="14" s="1"/>
  <c r="H43" i="14"/>
  <c r="I43" i="14" s="1"/>
  <c r="H9" i="14"/>
  <c r="I9" i="14" s="1"/>
  <c r="H41" i="14"/>
  <c r="I41" i="14" s="1"/>
  <c r="H33" i="14"/>
  <c r="I33" i="14" s="1"/>
  <c r="H15" i="14"/>
  <c r="I15" i="14" s="1"/>
  <c r="H7" i="14"/>
  <c r="I7" i="14" s="1"/>
  <c r="H39" i="14"/>
  <c r="I39" i="14" s="1"/>
  <c r="H5" i="14"/>
  <c r="K7" i="23"/>
  <c r="K33" i="23"/>
  <c r="K6" i="23"/>
  <c r="K42" i="23"/>
  <c r="K36" i="23"/>
  <c r="K20" i="23"/>
  <c r="H44" i="29"/>
  <c r="I5" i="29"/>
  <c r="K21" i="29"/>
  <c r="K23" i="29"/>
  <c r="K25" i="29"/>
  <c r="K41" i="29"/>
  <c r="K29" i="29"/>
  <c r="K13" i="29"/>
  <c r="K31" i="29"/>
  <c r="K19" i="29"/>
  <c r="K35" i="29"/>
  <c r="K38" i="29"/>
  <c r="K6" i="29"/>
  <c r="K32" i="29"/>
  <c r="K42" i="29"/>
  <c r="K34" i="29"/>
  <c r="K14" i="29"/>
  <c r="K30" i="29"/>
  <c r="K8" i="29"/>
  <c r="K28" i="29"/>
  <c r="K12" i="29"/>
  <c r="K28" i="50"/>
  <c r="K12" i="50"/>
  <c r="K29" i="50"/>
  <c r="K17" i="50"/>
  <c r="K18" i="50"/>
  <c r="K9" i="50"/>
  <c r="K37" i="50"/>
  <c r="K24" i="50"/>
  <c r="K11" i="50"/>
  <c r="K41" i="50"/>
  <c r="K20" i="50"/>
  <c r="K42" i="50"/>
  <c r="K25" i="50"/>
  <c r="K14" i="50"/>
  <c r="K30" i="50"/>
  <c r="K7" i="50"/>
  <c r="K23" i="50"/>
  <c r="K39" i="50"/>
  <c r="K33" i="50"/>
  <c r="H12" i="18"/>
  <c r="I12" i="18" s="1"/>
  <c r="H20" i="18"/>
  <c r="I20" i="18" s="1"/>
  <c r="H28" i="18"/>
  <c r="I28" i="18" s="1"/>
  <c r="H36" i="18"/>
  <c r="I36" i="18" s="1"/>
  <c r="H8" i="18"/>
  <c r="I8" i="18" s="1"/>
  <c r="H16" i="18"/>
  <c r="I16" i="18" s="1"/>
  <c r="H24" i="18"/>
  <c r="I24" i="18" s="1"/>
  <c r="H32" i="18"/>
  <c r="I32" i="18" s="1"/>
  <c r="H40" i="18"/>
  <c r="I40" i="18" s="1"/>
  <c r="H6" i="18"/>
  <c r="I6" i="18" s="1"/>
  <c r="H22" i="18"/>
  <c r="I22" i="18" s="1"/>
  <c r="H38" i="18"/>
  <c r="I38" i="18" s="1"/>
  <c r="H14" i="18"/>
  <c r="I14" i="18" s="1"/>
  <c r="H30" i="18"/>
  <c r="I30" i="18" s="1"/>
  <c r="H10" i="18"/>
  <c r="I10" i="18" s="1"/>
  <c r="H42" i="18"/>
  <c r="I42" i="18" s="1"/>
  <c r="H18" i="18"/>
  <c r="I18" i="18" s="1"/>
  <c r="H34" i="18"/>
  <c r="I34" i="18" s="1"/>
  <c r="H26" i="18"/>
  <c r="I26" i="18" s="1"/>
  <c r="H35" i="18"/>
  <c r="I35" i="18" s="1"/>
  <c r="H29" i="18"/>
  <c r="I29" i="18" s="1"/>
  <c r="H19" i="18"/>
  <c r="I19" i="18" s="1"/>
  <c r="H13" i="18"/>
  <c r="I13" i="18" s="1"/>
  <c r="H41" i="18"/>
  <c r="I41" i="18" s="1"/>
  <c r="H37" i="18"/>
  <c r="I37" i="18" s="1"/>
  <c r="H33" i="18"/>
  <c r="I33" i="18" s="1"/>
  <c r="H15" i="18"/>
  <c r="I15" i="18" s="1"/>
  <c r="H11" i="18"/>
  <c r="I11" i="18" s="1"/>
  <c r="H7" i="18"/>
  <c r="I7" i="18" s="1"/>
  <c r="H43" i="18"/>
  <c r="I43" i="18" s="1"/>
  <c r="H39" i="18"/>
  <c r="I39" i="18" s="1"/>
  <c r="H9" i="18"/>
  <c r="I9" i="18" s="1"/>
  <c r="H27" i="18"/>
  <c r="I27" i="18" s="1"/>
  <c r="H25" i="18"/>
  <c r="I25" i="18" s="1"/>
  <c r="H17" i="18"/>
  <c r="I17" i="18" s="1"/>
  <c r="H31" i="18"/>
  <c r="I31" i="18" s="1"/>
  <c r="H23" i="18"/>
  <c r="I23" i="18" s="1"/>
  <c r="H21" i="18"/>
  <c r="I21" i="18" s="1"/>
  <c r="H5" i="18"/>
  <c r="K33" i="21"/>
  <c r="K37" i="21"/>
  <c r="K29" i="21"/>
  <c r="K41" i="21"/>
  <c r="K9" i="21"/>
  <c r="K35" i="21"/>
  <c r="K19" i="21"/>
  <c r="K39" i="21"/>
  <c r="K23" i="21"/>
  <c r="K7" i="21"/>
  <c r="K36" i="21"/>
  <c r="K28" i="21"/>
  <c r="K20" i="21"/>
  <c r="K12" i="21"/>
  <c r="K42" i="21"/>
  <c r="K34" i="21"/>
  <c r="K26" i="21"/>
  <c r="K18" i="21"/>
  <c r="K10" i="21"/>
  <c r="I5" i="19"/>
  <c r="H44" i="19"/>
  <c r="K32" i="19"/>
  <c r="K16" i="19"/>
  <c r="K21" i="19"/>
  <c r="K37" i="19"/>
  <c r="K19" i="19"/>
  <c r="K11" i="19"/>
  <c r="K29" i="19"/>
  <c r="K9" i="19"/>
  <c r="K27" i="19"/>
  <c r="K7" i="19"/>
  <c r="K23" i="19"/>
  <c r="K39" i="19"/>
  <c r="K22" i="19"/>
  <c r="K6" i="19"/>
  <c r="K34" i="19"/>
  <c r="K42" i="19"/>
  <c r="K10" i="19"/>
  <c r="K28" i="19"/>
  <c r="K12" i="19"/>
  <c r="K19" i="38"/>
  <c r="K29" i="38"/>
  <c r="K13" i="38"/>
  <c r="K26" i="38"/>
  <c r="K27" i="38"/>
  <c r="K36" i="38"/>
  <c r="K35" i="38"/>
  <c r="K34" i="38"/>
  <c r="K23" i="38"/>
  <c r="K18" i="38"/>
  <c r="K38" i="38"/>
  <c r="K21" i="38"/>
  <c r="K43" i="38"/>
  <c r="K16" i="38"/>
  <c r="K32" i="38"/>
  <c r="K9" i="38"/>
  <c r="K25" i="38"/>
  <c r="K21" i="26"/>
  <c r="K31" i="26"/>
  <c r="K27" i="26"/>
  <c r="K9" i="26"/>
  <c r="K43" i="26"/>
  <c r="K15" i="26"/>
  <c r="K37" i="26"/>
  <c r="K34" i="26"/>
  <c r="K17" i="26"/>
  <c r="K33" i="26"/>
  <c r="K20" i="26"/>
  <c r="K10" i="26"/>
  <c r="K30" i="26"/>
  <c r="K36" i="26"/>
  <c r="K28" i="26"/>
  <c r="I44" i="26"/>
  <c r="K6" i="26"/>
  <c r="K40" i="26"/>
  <c r="K24" i="26"/>
  <c r="K8" i="26"/>
  <c r="K31" i="24"/>
  <c r="K13" i="24"/>
  <c r="K29" i="24"/>
  <c r="K21" i="24"/>
  <c r="K39" i="24"/>
  <c r="K23" i="24"/>
  <c r="K41" i="24"/>
  <c r="K19" i="24"/>
  <c r="K35" i="24"/>
  <c r="K36" i="24"/>
  <c r="K6" i="24"/>
  <c r="K28" i="24"/>
  <c r="K18" i="24"/>
  <c r="K38" i="24"/>
  <c r="K12" i="24"/>
  <c r="K30" i="24"/>
  <c r="K10" i="24"/>
  <c r="K32" i="24"/>
  <c r="K16" i="24"/>
  <c r="K31" i="28"/>
  <c r="K19" i="28"/>
  <c r="K35" i="28"/>
  <c r="K7" i="28"/>
  <c r="K25" i="28"/>
  <c r="K43" i="28"/>
  <c r="K23" i="28"/>
  <c r="K41" i="28"/>
  <c r="K21" i="28"/>
  <c r="K37" i="28"/>
  <c r="K18" i="28"/>
  <c r="K28" i="28"/>
  <c r="K12" i="28"/>
  <c r="K36" i="28"/>
  <c r="K14" i="28"/>
  <c r="K42" i="28"/>
  <c r="K20" i="28"/>
  <c r="K40" i="28"/>
  <c r="K24" i="28"/>
  <c r="K8" i="28"/>
  <c r="K21" i="37"/>
  <c r="K39" i="37"/>
  <c r="K29" i="37"/>
  <c r="K11" i="37"/>
  <c r="K7" i="37"/>
  <c r="K43" i="37"/>
  <c r="K36" i="37"/>
  <c r="K37" i="37"/>
  <c r="K28" i="37"/>
  <c r="K19" i="37"/>
  <c r="K10" i="37"/>
  <c r="K30" i="37"/>
  <c r="K13" i="37"/>
  <c r="K35" i="37"/>
  <c r="K16" i="37"/>
  <c r="K32" i="37"/>
  <c r="K9" i="37"/>
  <c r="K25" i="37"/>
  <c r="K41" i="37"/>
  <c r="K17" i="34"/>
  <c r="K35" i="34"/>
  <c r="K11" i="34"/>
  <c r="K29" i="34"/>
  <c r="K27" i="34"/>
  <c r="K7" i="34"/>
  <c r="K23" i="34"/>
  <c r="K32" i="34"/>
  <c r="K36" i="34"/>
  <c r="K28" i="34"/>
  <c r="K40" i="34"/>
  <c r="K42" i="34"/>
  <c r="K10" i="34"/>
  <c r="K13" i="15"/>
  <c r="K23" i="15"/>
  <c r="K31" i="15"/>
  <c r="K39" i="15"/>
  <c r="K30" i="15"/>
  <c r="K38" i="15"/>
  <c r="K14" i="15"/>
  <c r="K18" i="15"/>
  <c r="K26" i="15"/>
  <c r="K36" i="15"/>
  <c r="K20" i="15"/>
  <c r="I5" i="15"/>
  <c r="K16" i="15"/>
  <c r="I5" i="20"/>
  <c r="H44" i="20"/>
  <c r="K19" i="20"/>
  <c r="K21" i="20"/>
  <c r="K37" i="20"/>
  <c r="K25" i="20"/>
  <c r="K43" i="20"/>
  <c r="K13" i="20"/>
  <c r="K41" i="20"/>
  <c r="K15" i="20"/>
  <c r="K31" i="20"/>
  <c r="K34" i="20"/>
  <c r="K10" i="20"/>
  <c r="K18" i="20"/>
  <c r="K22" i="20"/>
  <c r="K30" i="20"/>
  <c r="K40" i="20"/>
  <c r="K24" i="20"/>
  <c r="K8" i="20"/>
  <c r="K28" i="20"/>
  <c r="K12" i="20"/>
  <c r="K40" i="17"/>
  <c r="K24" i="17"/>
  <c r="K8" i="17"/>
  <c r="K43" i="17"/>
  <c r="K31" i="17"/>
  <c r="K13" i="17"/>
  <c r="K19" i="17"/>
  <c r="K37" i="17"/>
  <c r="K21" i="17"/>
  <c r="K39" i="17"/>
  <c r="K17" i="17"/>
  <c r="K33" i="17"/>
  <c r="K6" i="17"/>
  <c r="K14" i="17"/>
  <c r="K22" i="17"/>
  <c r="K26" i="17"/>
  <c r="K34" i="17"/>
  <c r="K36" i="17"/>
  <c r="K20" i="17"/>
  <c r="H44" i="8"/>
  <c r="I5" i="8"/>
  <c r="K32" i="8"/>
  <c r="K16" i="8"/>
  <c r="K13" i="8"/>
  <c r="K27" i="8"/>
  <c r="K19" i="8"/>
  <c r="K11" i="8"/>
  <c r="K43" i="8"/>
  <c r="K15" i="8"/>
  <c r="K31" i="8"/>
  <c r="K7" i="8"/>
  <c r="K23" i="8"/>
  <c r="K39" i="8"/>
  <c r="K10" i="8"/>
  <c r="K26" i="8"/>
  <c r="K30" i="8"/>
  <c r="K38" i="8"/>
  <c r="K6" i="8"/>
  <c r="K28" i="8"/>
  <c r="K12" i="8"/>
  <c r="H44" i="26" l="1"/>
  <c r="H44" i="22"/>
  <c r="H44" i="36"/>
  <c r="H44" i="32"/>
  <c r="H44" i="40"/>
  <c r="H44" i="51"/>
  <c r="I5" i="51"/>
  <c r="H44" i="43"/>
  <c r="H44" i="50"/>
  <c r="K44" i="44"/>
  <c r="M44" i="44" s="1"/>
  <c r="O13" i="44" s="1"/>
  <c r="Q13" i="44" s="1"/>
  <c r="H44" i="38"/>
  <c r="H44" i="52"/>
  <c r="H44" i="35"/>
  <c r="H44" i="30"/>
  <c r="H44" i="12"/>
  <c r="H44" i="44"/>
  <c r="I44" i="44"/>
  <c r="H44" i="15"/>
  <c r="H44" i="34"/>
  <c r="H44" i="23"/>
  <c r="K5" i="20"/>
  <c r="K44" i="20" s="1"/>
  <c r="M44" i="20" s="1"/>
  <c r="I44" i="20"/>
  <c r="I5" i="18"/>
  <c r="H44" i="18"/>
  <c r="K23" i="18"/>
  <c r="K17" i="18"/>
  <c r="K27" i="18"/>
  <c r="K39" i="18"/>
  <c r="K7" i="18"/>
  <c r="K15" i="18"/>
  <c r="K37" i="18"/>
  <c r="K13" i="18"/>
  <c r="K29" i="18"/>
  <c r="K26" i="18"/>
  <c r="K18" i="18"/>
  <c r="K10" i="18"/>
  <c r="K14" i="18"/>
  <c r="K22" i="18"/>
  <c r="K40" i="18"/>
  <c r="K24" i="18"/>
  <c r="K8" i="18"/>
  <c r="K28" i="18"/>
  <c r="K12" i="18"/>
  <c r="K39" i="14"/>
  <c r="K15" i="14"/>
  <c r="K41" i="14"/>
  <c r="K43" i="14"/>
  <c r="K37" i="14"/>
  <c r="K27" i="14"/>
  <c r="K17" i="14"/>
  <c r="K25" i="14"/>
  <c r="K19" i="14"/>
  <c r="K35" i="14"/>
  <c r="K42" i="14"/>
  <c r="K34" i="14"/>
  <c r="K30" i="14"/>
  <c r="K38" i="14"/>
  <c r="K6" i="14"/>
  <c r="K32" i="14"/>
  <c r="K16" i="14"/>
  <c r="K36" i="14"/>
  <c r="K20" i="14"/>
  <c r="I44" i="43"/>
  <c r="K5" i="43"/>
  <c r="K44" i="43" s="1"/>
  <c r="M44" i="43" s="1"/>
  <c r="K5" i="36"/>
  <c r="K44" i="36" s="1"/>
  <c r="M44" i="36" s="1"/>
  <c r="I44" i="36"/>
  <c r="I44" i="42"/>
  <c r="K5" i="42"/>
  <c r="K44" i="42" s="1"/>
  <c r="M44" i="42" s="1"/>
  <c r="K5" i="30"/>
  <c r="K44" i="30" s="1"/>
  <c r="M44" i="30" s="1"/>
  <c r="I44" i="30"/>
  <c r="I44" i="12"/>
  <c r="K5" i="12"/>
  <c r="K44" i="12" s="1"/>
  <c r="M44" i="12" s="1"/>
  <c r="K5" i="22"/>
  <c r="K44" i="22" s="1"/>
  <c r="M44" i="22" s="1"/>
  <c r="I44" i="22"/>
  <c r="K40" i="49"/>
  <c r="K31" i="49"/>
  <c r="K15" i="49"/>
  <c r="K38" i="49"/>
  <c r="K22" i="49"/>
  <c r="K41" i="49"/>
  <c r="K30" i="49"/>
  <c r="K21" i="49"/>
  <c r="K20" i="49"/>
  <c r="K9" i="49"/>
  <c r="K37" i="49"/>
  <c r="K24" i="49"/>
  <c r="K7" i="49"/>
  <c r="K29" i="49"/>
  <c r="K6" i="49"/>
  <c r="K18" i="49"/>
  <c r="K34" i="49"/>
  <c r="K11" i="49"/>
  <c r="K27" i="49"/>
  <c r="K43" i="49"/>
  <c r="K15" i="48"/>
  <c r="K37" i="48"/>
  <c r="K18" i="48"/>
  <c r="K34" i="48"/>
  <c r="K11" i="48"/>
  <c r="K27" i="48"/>
  <c r="K43" i="48"/>
  <c r="K30" i="48"/>
  <c r="K16" i="48"/>
  <c r="K28" i="48"/>
  <c r="K14" i="48"/>
  <c r="K31" i="48"/>
  <c r="K36" i="48"/>
  <c r="K23" i="48"/>
  <c r="K8" i="48"/>
  <c r="K38" i="48"/>
  <c r="K29" i="48"/>
  <c r="K6" i="48"/>
  <c r="K22" i="48"/>
  <c r="O16" i="44"/>
  <c r="Q16" i="44" s="1"/>
  <c r="O15" i="44"/>
  <c r="Q15" i="44" s="1"/>
  <c r="K5" i="37"/>
  <c r="K44" i="37" s="1"/>
  <c r="M44" i="37" s="1"/>
  <c r="I44" i="37"/>
  <c r="I44" i="24"/>
  <c r="K5" i="24"/>
  <c r="K44" i="24" s="1"/>
  <c r="M44" i="24" s="1"/>
  <c r="K5" i="38"/>
  <c r="K44" i="38" s="1"/>
  <c r="M44" i="38" s="1"/>
  <c r="I44" i="38"/>
  <c r="I44" i="21"/>
  <c r="K5" i="21"/>
  <c r="K44" i="21" s="1"/>
  <c r="M44" i="21" s="1"/>
  <c r="I44" i="40"/>
  <c r="K5" i="40"/>
  <c r="K44" i="40" s="1"/>
  <c r="M44" i="40" s="1"/>
  <c r="K27" i="27"/>
  <c r="K41" i="27"/>
  <c r="K43" i="27"/>
  <c r="K11" i="27"/>
  <c r="K17" i="27"/>
  <c r="K35" i="27"/>
  <c r="K33" i="27"/>
  <c r="K7" i="27"/>
  <c r="K23" i="27"/>
  <c r="K39" i="27"/>
  <c r="K18" i="27"/>
  <c r="K30" i="27"/>
  <c r="K14" i="27"/>
  <c r="K38" i="27"/>
  <c r="K16" i="27"/>
  <c r="K42" i="27"/>
  <c r="K22" i="27"/>
  <c r="K36" i="27"/>
  <c r="K20" i="27"/>
  <c r="K39" i="16"/>
  <c r="K41" i="16"/>
  <c r="K21" i="16"/>
  <c r="K23" i="16"/>
  <c r="K15" i="16"/>
  <c r="K33" i="16"/>
  <c r="K17" i="16"/>
  <c r="K11" i="16"/>
  <c r="K27" i="16"/>
  <c r="K43" i="16"/>
  <c r="K26" i="16"/>
  <c r="K10" i="16"/>
  <c r="K38" i="16"/>
  <c r="K6" i="16"/>
  <c r="K14" i="16"/>
  <c r="K32" i="16"/>
  <c r="K16" i="16"/>
  <c r="K36" i="16"/>
  <c r="K20" i="16"/>
  <c r="I5" i="16"/>
  <c r="H44" i="16"/>
  <c r="K23" i="13"/>
  <c r="K19" i="13"/>
  <c r="K13" i="13"/>
  <c r="K7" i="13"/>
  <c r="K29" i="13"/>
  <c r="K37" i="13"/>
  <c r="K39" i="13"/>
  <c r="K9" i="13"/>
  <c r="K25" i="13"/>
  <c r="K41" i="13"/>
  <c r="K10" i="13"/>
  <c r="K26" i="13"/>
  <c r="K38" i="13"/>
  <c r="K6" i="13"/>
  <c r="K14" i="13"/>
  <c r="K32" i="13"/>
  <c r="K16" i="13"/>
  <c r="K36" i="13"/>
  <c r="K20" i="13"/>
  <c r="I44" i="51"/>
  <c r="K5" i="51"/>
  <c r="K44" i="51" s="1"/>
  <c r="M44" i="51" s="1"/>
  <c r="I44" i="8"/>
  <c r="K5" i="8"/>
  <c r="K44" i="8" s="1"/>
  <c r="M44" i="8" s="1"/>
  <c r="K5" i="15"/>
  <c r="K44" i="15" s="1"/>
  <c r="M44" i="15" s="1"/>
  <c r="I44" i="15"/>
  <c r="K5" i="34"/>
  <c r="K44" i="34" s="1"/>
  <c r="M44" i="34" s="1"/>
  <c r="I44" i="34"/>
  <c r="K5" i="26"/>
  <c r="K44" i="26" s="1"/>
  <c r="M44" i="26" s="1"/>
  <c r="I44" i="19"/>
  <c r="K5" i="19"/>
  <c r="K44" i="19" s="1"/>
  <c r="M44" i="19" s="1"/>
  <c r="K21" i="18"/>
  <c r="K31" i="18"/>
  <c r="K25" i="18"/>
  <c r="K9" i="18"/>
  <c r="K43" i="18"/>
  <c r="K11" i="18"/>
  <c r="K33" i="18"/>
  <c r="K41" i="18"/>
  <c r="K19" i="18"/>
  <c r="K35" i="18"/>
  <c r="K34" i="18"/>
  <c r="K42" i="18"/>
  <c r="K30" i="18"/>
  <c r="K38" i="18"/>
  <c r="K6" i="18"/>
  <c r="K32" i="18"/>
  <c r="K16" i="18"/>
  <c r="K36" i="18"/>
  <c r="K20" i="18"/>
  <c r="I44" i="29"/>
  <c r="K5" i="29"/>
  <c r="K44" i="29" s="1"/>
  <c r="M44" i="29" s="1"/>
  <c r="H44" i="14"/>
  <c r="I5" i="14"/>
  <c r="K7" i="14"/>
  <c r="K33" i="14"/>
  <c r="K9" i="14"/>
  <c r="K11" i="14"/>
  <c r="K23" i="14"/>
  <c r="K31" i="14"/>
  <c r="K21" i="14"/>
  <c r="K13" i="14"/>
  <c r="K29" i="14"/>
  <c r="K10" i="14"/>
  <c r="K18" i="14"/>
  <c r="K26" i="14"/>
  <c r="K14" i="14"/>
  <c r="K22" i="14"/>
  <c r="K40" i="14"/>
  <c r="K24" i="14"/>
  <c r="K8" i="14"/>
  <c r="K28" i="14"/>
  <c r="K12" i="14"/>
  <c r="I44" i="31"/>
  <c r="K5" i="31"/>
  <c r="K44" i="31" s="1"/>
  <c r="M44" i="31" s="1"/>
  <c r="I44" i="52"/>
  <c r="K5" i="52"/>
  <c r="K44" i="52" s="1"/>
  <c r="M44" i="52" s="1"/>
  <c r="I44" i="39"/>
  <c r="K5" i="39"/>
  <c r="K44" i="39" s="1"/>
  <c r="M44" i="39" s="1"/>
  <c r="K12" i="49"/>
  <c r="K28" i="49"/>
  <c r="K8" i="49"/>
  <c r="K25" i="49"/>
  <c r="K13" i="49"/>
  <c r="K16" i="49"/>
  <c r="H44" i="49"/>
  <c r="I5" i="49"/>
  <c r="K33" i="49"/>
  <c r="K32" i="49"/>
  <c r="K23" i="49"/>
  <c r="K14" i="49"/>
  <c r="K36" i="49"/>
  <c r="K17" i="49"/>
  <c r="K39" i="49"/>
  <c r="K10" i="49"/>
  <c r="K26" i="49"/>
  <c r="K42" i="49"/>
  <c r="K19" i="49"/>
  <c r="K35" i="49"/>
  <c r="I5" i="48"/>
  <c r="H44" i="48"/>
  <c r="K25" i="48"/>
  <c r="K10" i="48"/>
  <c r="K26" i="48"/>
  <c r="K42" i="48"/>
  <c r="K19" i="48"/>
  <c r="K35" i="48"/>
  <c r="K21" i="48"/>
  <c r="K7" i="48"/>
  <c r="K33" i="48"/>
  <c r="K17" i="48"/>
  <c r="K40" i="48"/>
  <c r="K20" i="48"/>
  <c r="K9" i="48"/>
  <c r="K39" i="48"/>
  <c r="K24" i="48"/>
  <c r="K13" i="48"/>
  <c r="K41" i="48"/>
  <c r="K12" i="48"/>
  <c r="K32" i="48"/>
  <c r="I44" i="17"/>
  <c r="K5" i="17"/>
  <c r="K44" i="17" s="1"/>
  <c r="M44" i="17" s="1"/>
  <c r="K5" i="28"/>
  <c r="K44" i="28" s="1"/>
  <c r="M44" i="28" s="1"/>
  <c r="I44" i="28"/>
  <c r="K5" i="50"/>
  <c r="K44" i="50" s="1"/>
  <c r="M44" i="50" s="1"/>
  <c r="I44" i="50"/>
  <c r="I44" i="23"/>
  <c r="K5" i="23"/>
  <c r="K44" i="23" s="1"/>
  <c r="M44" i="23" s="1"/>
  <c r="I44" i="32"/>
  <c r="K5" i="32"/>
  <c r="K44" i="32" s="1"/>
  <c r="M44" i="32" s="1"/>
  <c r="K5" i="35"/>
  <c r="K44" i="35" s="1"/>
  <c r="M44" i="35" s="1"/>
  <c r="I44" i="35"/>
  <c r="I44" i="41"/>
  <c r="K5" i="41"/>
  <c r="K44" i="41" s="1"/>
  <c r="M44" i="41" s="1"/>
  <c r="I44" i="33"/>
  <c r="K5" i="33"/>
  <c r="K44" i="33" s="1"/>
  <c r="M44" i="33" s="1"/>
  <c r="K5" i="25"/>
  <c r="K44" i="25" s="1"/>
  <c r="M44" i="25" s="1"/>
  <c r="I44" i="25"/>
  <c r="I5" i="27"/>
  <c r="H44" i="27"/>
  <c r="K13" i="27"/>
  <c r="K29" i="27"/>
  <c r="K9" i="27"/>
  <c r="K25" i="27"/>
  <c r="K21" i="27"/>
  <c r="K19" i="27"/>
  <c r="K37" i="27"/>
  <c r="K15" i="27"/>
  <c r="K31" i="27"/>
  <c r="K40" i="27"/>
  <c r="K8" i="27"/>
  <c r="K34" i="27"/>
  <c r="K24" i="27"/>
  <c r="K26" i="27"/>
  <c r="K6" i="27"/>
  <c r="K32" i="27"/>
  <c r="K10" i="27"/>
  <c r="K28" i="27"/>
  <c r="K12" i="27"/>
  <c r="K25" i="16"/>
  <c r="K7" i="16"/>
  <c r="K9" i="16"/>
  <c r="K37" i="16"/>
  <c r="K29" i="16"/>
  <c r="K13" i="16"/>
  <c r="K31" i="16"/>
  <c r="K19" i="16"/>
  <c r="K35" i="16"/>
  <c r="K18" i="16"/>
  <c r="K42" i="16"/>
  <c r="K34" i="16"/>
  <c r="K22" i="16"/>
  <c r="K30" i="16"/>
  <c r="K40" i="16"/>
  <c r="K24" i="16"/>
  <c r="K8" i="16"/>
  <c r="K28" i="16"/>
  <c r="K12" i="16"/>
  <c r="H44" i="13"/>
  <c r="I5" i="13"/>
  <c r="K17" i="13"/>
  <c r="K27" i="13"/>
  <c r="K21" i="13"/>
  <c r="K11" i="13"/>
  <c r="K33" i="13"/>
  <c r="K35" i="13"/>
  <c r="K43" i="13"/>
  <c r="K15" i="13"/>
  <c r="K31" i="13"/>
  <c r="K34" i="13"/>
  <c r="K42" i="13"/>
  <c r="K18" i="13"/>
  <c r="K22" i="13"/>
  <c r="K30" i="13"/>
  <c r="K40" i="13"/>
  <c r="K24" i="13"/>
  <c r="K8" i="13"/>
  <c r="K28" i="13"/>
  <c r="K12" i="13"/>
  <c r="O19" i="44" l="1"/>
  <c r="Q19" i="44" s="1"/>
  <c r="O33" i="44"/>
  <c r="Q33" i="44" s="1"/>
  <c r="O30" i="44"/>
  <c r="Q30" i="44" s="1"/>
  <c r="O17" i="44"/>
  <c r="Q17" i="44" s="1"/>
  <c r="O10" i="44"/>
  <c r="Q10" i="44" s="1"/>
  <c r="O39" i="44"/>
  <c r="Q39" i="44" s="1"/>
  <c r="O27" i="44"/>
  <c r="Q27" i="44" s="1"/>
  <c r="O5" i="44"/>
  <c r="Q5" i="44" s="1"/>
  <c r="O37" i="44"/>
  <c r="Q37" i="44" s="1"/>
  <c r="O34" i="44"/>
  <c r="Q34" i="44" s="1"/>
  <c r="O41" i="44"/>
  <c r="Q41" i="44" s="1"/>
  <c r="O18" i="44"/>
  <c r="Q18" i="44" s="1"/>
  <c r="O36" i="44"/>
  <c r="Q36" i="44" s="1"/>
  <c r="O22" i="44"/>
  <c r="Q22" i="44" s="1"/>
  <c r="O23" i="44"/>
  <c r="Q23" i="44" s="1"/>
  <c r="O35" i="44"/>
  <c r="Q35" i="44" s="1"/>
  <c r="O6" i="44"/>
  <c r="Q6" i="44" s="1"/>
  <c r="O25" i="44"/>
  <c r="Q25" i="44" s="1"/>
  <c r="O40" i="44"/>
  <c r="Q40" i="44" s="1"/>
  <c r="O8" i="44"/>
  <c r="Q8" i="44" s="1"/>
  <c r="O32" i="44"/>
  <c r="Q32" i="44" s="1"/>
  <c r="O43" i="44"/>
  <c r="Q43" i="44" s="1"/>
  <c r="O42" i="44"/>
  <c r="Q42" i="44" s="1"/>
  <c r="O24" i="44"/>
  <c r="Q24" i="44" s="1"/>
  <c r="O28" i="44"/>
  <c r="Q28" i="44" s="1"/>
  <c r="O7" i="44"/>
  <c r="Q7" i="44" s="1"/>
  <c r="O9" i="44"/>
  <c r="Q9" i="44" s="1"/>
  <c r="O31" i="44"/>
  <c r="Q31" i="44" s="1"/>
  <c r="O38" i="44"/>
  <c r="Q38" i="44" s="1"/>
  <c r="O29" i="44"/>
  <c r="Q29" i="44" s="1"/>
  <c r="O20" i="44"/>
  <c r="Q20" i="44" s="1"/>
  <c r="O14" i="44"/>
  <c r="Q14" i="44" s="1"/>
  <c r="O12" i="44"/>
  <c r="Q12" i="44" s="1"/>
  <c r="O21" i="44"/>
  <c r="Q21" i="44" s="1"/>
  <c r="O26" i="44"/>
  <c r="Q26" i="44" s="1"/>
  <c r="O11" i="44"/>
  <c r="Q11" i="44" s="1"/>
  <c r="J13" i="46"/>
  <c r="K5" i="13"/>
  <c r="K44" i="13" s="1"/>
  <c r="M44" i="13" s="1"/>
  <c r="I44" i="13"/>
  <c r="O40" i="25"/>
  <c r="Q40" i="25" s="1"/>
  <c r="O37" i="25"/>
  <c r="Q37" i="25" s="1"/>
  <c r="O24" i="25"/>
  <c r="Q24" i="25" s="1"/>
  <c r="O18" i="25"/>
  <c r="Q18" i="25" s="1"/>
  <c r="O33" i="25"/>
  <c r="Q33" i="25" s="1"/>
  <c r="O20" i="25"/>
  <c r="Q20" i="25" s="1"/>
  <c r="O38" i="25"/>
  <c r="Q38" i="25" s="1"/>
  <c r="O13" i="25"/>
  <c r="Q13" i="25" s="1"/>
  <c r="O22" i="25"/>
  <c r="Q22" i="25" s="1"/>
  <c r="O39" i="25"/>
  <c r="Q39" i="25" s="1"/>
  <c r="O28" i="25"/>
  <c r="Q28" i="25" s="1"/>
  <c r="O7" i="25"/>
  <c r="Q7" i="25" s="1"/>
  <c r="O25" i="25"/>
  <c r="Q25" i="25" s="1"/>
  <c r="O8" i="25"/>
  <c r="Q8" i="25" s="1"/>
  <c r="O9" i="25"/>
  <c r="Q9" i="25" s="1"/>
  <c r="O31" i="25"/>
  <c r="Q31" i="25" s="1"/>
  <c r="O16" i="25"/>
  <c r="Q16" i="25" s="1"/>
  <c r="O26" i="25"/>
  <c r="Q26" i="25" s="1"/>
  <c r="O10" i="25"/>
  <c r="Q10" i="25" s="1"/>
  <c r="O19" i="25"/>
  <c r="Q19" i="25" s="1"/>
  <c r="O34" i="25"/>
  <c r="Q34" i="25" s="1"/>
  <c r="O43" i="25"/>
  <c r="Q43" i="25" s="1"/>
  <c r="O17" i="25"/>
  <c r="Q17" i="25" s="1"/>
  <c r="O14" i="25"/>
  <c r="Q14" i="25" s="1"/>
  <c r="O29" i="25"/>
  <c r="Q29" i="25" s="1"/>
  <c r="O41" i="25"/>
  <c r="Q41" i="25" s="1"/>
  <c r="O11" i="25"/>
  <c r="Q11" i="25" s="1"/>
  <c r="O32" i="25"/>
  <c r="Q32" i="25" s="1"/>
  <c r="O30" i="25"/>
  <c r="Q30" i="25" s="1"/>
  <c r="O27" i="25"/>
  <c r="Q27" i="25" s="1"/>
  <c r="O23" i="25"/>
  <c r="Q23" i="25" s="1"/>
  <c r="O6" i="25"/>
  <c r="Q6" i="25" s="1"/>
  <c r="O36" i="25"/>
  <c r="Q36" i="25" s="1"/>
  <c r="O12" i="25"/>
  <c r="Q12" i="25" s="1"/>
  <c r="O35" i="25"/>
  <c r="Q35" i="25" s="1"/>
  <c r="O42" i="25"/>
  <c r="Q42" i="25" s="1"/>
  <c r="O15" i="25"/>
  <c r="Q15" i="25" s="1"/>
  <c r="O21" i="25"/>
  <c r="Q21" i="25" s="1"/>
  <c r="O5" i="25"/>
  <c r="O10" i="33"/>
  <c r="Q10" i="33" s="1"/>
  <c r="O29" i="33"/>
  <c r="Q29" i="33" s="1"/>
  <c r="O27" i="33"/>
  <c r="Q27" i="33" s="1"/>
  <c r="O15" i="33"/>
  <c r="Q15" i="33" s="1"/>
  <c r="O23" i="33"/>
  <c r="Q23" i="33" s="1"/>
  <c r="O37" i="33"/>
  <c r="Q37" i="33" s="1"/>
  <c r="O35" i="33"/>
  <c r="Q35" i="33" s="1"/>
  <c r="O6" i="33"/>
  <c r="Q6" i="33" s="1"/>
  <c r="O38" i="33"/>
  <c r="Q38" i="33" s="1"/>
  <c r="O12" i="33"/>
  <c r="Q12" i="33" s="1"/>
  <c r="O18" i="33"/>
  <c r="Q18" i="33" s="1"/>
  <c r="O25" i="33"/>
  <c r="Q25" i="33" s="1"/>
  <c r="O16" i="33"/>
  <c r="Q16" i="33" s="1"/>
  <c r="O26" i="33"/>
  <c r="Q26" i="33" s="1"/>
  <c r="O40" i="33"/>
  <c r="Q40" i="33" s="1"/>
  <c r="O41" i="33"/>
  <c r="Q41" i="33" s="1"/>
  <c r="O39" i="33"/>
  <c r="Q39" i="33" s="1"/>
  <c r="O34" i="33"/>
  <c r="Q34" i="33" s="1"/>
  <c r="O28" i="33"/>
  <c r="Q28" i="33" s="1"/>
  <c r="O43" i="33"/>
  <c r="Q43" i="33" s="1"/>
  <c r="O17" i="33"/>
  <c r="Q17" i="33" s="1"/>
  <c r="O32" i="33"/>
  <c r="Q32" i="33" s="1"/>
  <c r="O20" i="33"/>
  <c r="Q20" i="33" s="1"/>
  <c r="O11" i="33"/>
  <c r="Q11" i="33" s="1"/>
  <c r="O13" i="33"/>
  <c r="Q13" i="33" s="1"/>
  <c r="O42" i="33"/>
  <c r="Q42" i="33" s="1"/>
  <c r="O36" i="33"/>
  <c r="Q36" i="33" s="1"/>
  <c r="O31" i="33"/>
  <c r="Q31" i="33" s="1"/>
  <c r="O14" i="33"/>
  <c r="Q14" i="33" s="1"/>
  <c r="O19" i="33"/>
  <c r="Q19" i="33" s="1"/>
  <c r="O7" i="33"/>
  <c r="Q7" i="33" s="1"/>
  <c r="O21" i="33"/>
  <c r="Q21" i="33" s="1"/>
  <c r="O30" i="33"/>
  <c r="Q30" i="33" s="1"/>
  <c r="O33" i="33"/>
  <c r="Q33" i="33" s="1"/>
  <c r="O9" i="33"/>
  <c r="Q9" i="33" s="1"/>
  <c r="O5" i="33"/>
  <c r="O8" i="33"/>
  <c r="Q8" i="33" s="1"/>
  <c r="O24" i="33"/>
  <c r="Q24" i="33" s="1"/>
  <c r="O22" i="33"/>
  <c r="Q22" i="33" s="1"/>
  <c r="O30" i="23"/>
  <c r="Q30" i="23" s="1"/>
  <c r="O28" i="23"/>
  <c r="Q28" i="23" s="1"/>
  <c r="O34" i="23"/>
  <c r="Q34" i="23" s="1"/>
  <c r="O26" i="23"/>
  <c r="Q26" i="23" s="1"/>
  <c r="O6" i="23"/>
  <c r="Q6" i="23" s="1"/>
  <c r="O39" i="23"/>
  <c r="Q39" i="23" s="1"/>
  <c r="O8" i="23"/>
  <c r="Q8" i="23" s="1"/>
  <c r="O13" i="23"/>
  <c r="Q13" i="23" s="1"/>
  <c r="O15" i="23"/>
  <c r="Q15" i="23" s="1"/>
  <c r="O5" i="23"/>
  <c r="O36" i="23"/>
  <c r="Q36" i="23" s="1"/>
  <c r="O16" i="23"/>
  <c r="Q16" i="23" s="1"/>
  <c r="O41" i="23"/>
  <c r="Q41" i="23" s="1"/>
  <c r="O9" i="23"/>
  <c r="Q9" i="23" s="1"/>
  <c r="O12" i="23"/>
  <c r="Q12" i="23" s="1"/>
  <c r="O22" i="23"/>
  <c r="Q22" i="23" s="1"/>
  <c r="O11" i="23"/>
  <c r="Q11" i="23" s="1"/>
  <c r="O17" i="23"/>
  <c r="Q17" i="23" s="1"/>
  <c r="O31" i="23"/>
  <c r="Q31" i="23" s="1"/>
  <c r="O27" i="23"/>
  <c r="Q27" i="23" s="1"/>
  <c r="O7" i="23"/>
  <c r="Q7" i="23" s="1"/>
  <c r="O32" i="23"/>
  <c r="Q32" i="23" s="1"/>
  <c r="O21" i="23"/>
  <c r="Q21" i="23" s="1"/>
  <c r="O40" i="23"/>
  <c r="Q40" i="23" s="1"/>
  <c r="O33" i="23"/>
  <c r="Q33" i="23" s="1"/>
  <c r="O24" i="23"/>
  <c r="Q24" i="23" s="1"/>
  <c r="O29" i="23"/>
  <c r="Q29" i="23" s="1"/>
  <c r="O19" i="23"/>
  <c r="Q19" i="23" s="1"/>
  <c r="O37" i="23"/>
  <c r="Q37" i="23" s="1"/>
  <c r="O35" i="23"/>
  <c r="Q35" i="23" s="1"/>
  <c r="O43" i="23"/>
  <c r="Q43" i="23" s="1"/>
  <c r="O10" i="23"/>
  <c r="Q10" i="23" s="1"/>
  <c r="O38" i="23"/>
  <c r="Q38" i="23" s="1"/>
  <c r="O42" i="23"/>
  <c r="Q42" i="23" s="1"/>
  <c r="O23" i="23"/>
  <c r="Q23" i="23" s="1"/>
  <c r="O18" i="23"/>
  <c r="Q18" i="23" s="1"/>
  <c r="O25" i="23"/>
  <c r="Q25" i="23" s="1"/>
  <c r="O20" i="23"/>
  <c r="Q20" i="23" s="1"/>
  <c r="O14" i="23"/>
  <c r="Q14" i="23" s="1"/>
  <c r="O29" i="50"/>
  <c r="Q29" i="50" s="1"/>
  <c r="O10" i="50"/>
  <c r="Q10" i="50" s="1"/>
  <c r="O27" i="50"/>
  <c r="Q27" i="50" s="1"/>
  <c r="O25" i="50"/>
  <c r="Q25" i="50" s="1"/>
  <c r="O23" i="50"/>
  <c r="Q23" i="50" s="1"/>
  <c r="O34" i="50"/>
  <c r="Q34" i="50" s="1"/>
  <c r="O30" i="50"/>
  <c r="Q30" i="50" s="1"/>
  <c r="O22" i="50"/>
  <c r="Q22" i="50" s="1"/>
  <c r="O38" i="50"/>
  <c r="Q38" i="50" s="1"/>
  <c r="O6" i="50"/>
  <c r="Q6" i="50" s="1"/>
  <c r="O21" i="50"/>
  <c r="Q21" i="50" s="1"/>
  <c r="O32" i="50"/>
  <c r="Q32" i="50" s="1"/>
  <c r="O36" i="50"/>
  <c r="Q36" i="50" s="1"/>
  <c r="O15" i="50"/>
  <c r="Q15" i="50" s="1"/>
  <c r="O43" i="50"/>
  <c r="Q43" i="50" s="1"/>
  <c r="O14" i="50"/>
  <c r="Q14" i="50" s="1"/>
  <c r="O12" i="50"/>
  <c r="Q12" i="50" s="1"/>
  <c r="O33" i="50"/>
  <c r="Q33" i="50" s="1"/>
  <c r="O19" i="50"/>
  <c r="Q19" i="50" s="1"/>
  <c r="O35" i="50"/>
  <c r="Q35" i="50" s="1"/>
  <c r="O31" i="50"/>
  <c r="Q31" i="50" s="1"/>
  <c r="O26" i="50"/>
  <c r="Q26" i="50" s="1"/>
  <c r="O13" i="50"/>
  <c r="Q13" i="50" s="1"/>
  <c r="O37" i="50"/>
  <c r="Q37" i="50" s="1"/>
  <c r="O28" i="50"/>
  <c r="Q28" i="50" s="1"/>
  <c r="O18" i="50"/>
  <c r="Q18" i="50" s="1"/>
  <c r="O41" i="50"/>
  <c r="Q41" i="50" s="1"/>
  <c r="O7" i="50"/>
  <c r="Q7" i="50" s="1"/>
  <c r="O42" i="50"/>
  <c r="Q42" i="50" s="1"/>
  <c r="O16" i="50"/>
  <c r="Q16" i="50" s="1"/>
  <c r="O20" i="50"/>
  <c r="Q20" i="50" s="1"/>
  <c r="O17" i="50"/>
  <c r="Q17" i="50" s="1"/>
  <c r="O24" i="50"/>
  <c r="Q24" i="50" s="1"/>
  <c r="O40" i="50"/>
  <c r="Q40" i="50" s="1"/>
  <c r="O39" i="50"/>
  <c r="Q39" i="50" s="1"/>
  <c r="O11" i="50"/>
  <c r="Q11" i="50" s="1"/>
  <c r="O9" i="50"/>
  <c r="Q9" i="50" s="1"/>
  <c r="O8" i="50"/>
  <c r="Q8" i="50" s="1"/>
  <c r="O5" i="50"/>
  <c r="I44" i="48"/>
  <c r="K5" i="48"/>
  <c r="K44" i="48" s="1"/>
  <c r="M44" i="48" s="1"/>
  <c r="O25" i="39"/>
  <c r="Q25" i="39" s="1"/>
  <c r="O17" i="39"/>
  <c r="Q17" i="39" s="1"/>
  <c r="O29" i="39"/>
  <c r="Q29" i="39" s="1"/>
  <c r="O31" i="39"/>
  <c r="Q31" i="39" s="1"/>
  <c r="O43" i="39"/>
  <c r="Q43" i="39" s="1"/>
  <c r="O35" i="39"/>
  <c r="Q35" i="39" s="1"/>
  <c r="O30" i="39"/>
  <c r="Q30" i="39" s="1"/>
  <c r="O12" i="39"/>
  <c r="Q12" i="39" s="1"/>
  <c r="O20" i="39"/>
  <c r="Q20" i="39" s="1"/>
  <c r="O7" i="39"/>
  <c r="Q7" i="39" s="1"/>
  <c r="O14" i="39"/>
  <c r="Q14" i="39" s="1"/>
  <c r="O40" i="39"/>
  <c r="Q40" i="39" s="1"/>
  <c r="O18" i="39"/>
  <c r="Q18" i="39" s="1"/>
  <c r="O34" i="39"/>
  <c r="Q34" i="39" s="1"/>
  <c r="O38" i="39"/>
  <c r="Q38" i="39" s="1"/>
  <c r="O15" i="39"/>
  <c r="Q15" i="39" s="1"/>
  <c r="O28" i="39"/>
  <c r="Q28" i="39" s="1"/>
  <c r="O27" i="39"/>
  <c r="Q27" i="39" s="1"/>
  <c r="O26" i="39"/>
  <c r="Q26" i="39" s="1"/>
  <c r="O23" i="39"/>
  <c r="Q23" i="39" s="1"/>
  <c r="O36" i="39"/>
  <c r="Q36" i="39" s="1"/>
  <c r="O41" i="39"/>
  <c r="Q41" i="39" s="1"/>
  <c r="O37" i="39"/>
  <c r="Q37" i="39" s="1"/>
  <c r="O32" i="39"/>
  <c r="Q32" i="39" s="1"/>
  <c r="O42" i="39"/>
  <c r="Q42" i="39" s="1"/>
  <c r="O21" i="39"/>
  <c r="Q21" i="39" s="1"/>
  <c r="O33" i="39"/>
  <c r="Q33" i="39" s="1"/>
  <c r="O8" i="39"/>
  <c r="Q8" i="39" s="1"/>
  <c r="O11" i="39"/>
  <c r="Q11" i="39" s="1"/>
  <c r="O13" i="39"/>
  <c r="Q13" i="39" s="1"/>
  <c r="O19" i="39"/>
  <c r="Q19" i="39" s="1"/>
  <c r="O10" i="39"/>
  <c r="Q10" i="39" s="1"/>
  <c r="O24" i="39"/>
  <c r="Q24" i="39" s="1"/>
  <c r="O39" i="39"/>
  <c r="Q39" i="39" s="1"/>
  <c r="O22" i="39"/>
  <c r="Q22" i="39" s="1"/>
  <c r="O6" i="39"/>
  <c r="Q6" i="39" s="1"/>
  <c r="O9" i="39"/>
  <c r="Q9" i="39" s="1"/>
  <c r="O16" i="39"/>
  <c r="Q16" i="39" s="1"/>
  <c r="O5" i="39"/>
  <c r="O14" i="31"/>
  <c r="Q14" i="31" s="1"/>
  <c r="O33" i="31"/>
  <c r="Q33" i="31" s="1"/>
  <c r="O12" i="31"/>
  <c r="Q12" i="31" s="1"/>
  <c r="O10" i="31"/>
  <c r="Q10" i="31" s="1"/>
  <c r="O38" i="31"/>
  <c r="Q38" i="31" s="1"/>
  <c r="O32" i="31"/>
  <c r="Q32" i="31" s="1"/>
  <c r="O8" i="31"/>
  <c r="Q8" i="31" s="1"/>
  <c r="O25" i="31"/>
  <c r="Q25" i="31" s="1"/>
  <c r="O26" i="31"/>
  <c r="Q26" i="31" s="1"/>
  <c r="O13" i="31"/>
  <c r="Q13" i="31" s="1"/>
  <c r="O39" i="31"/>
  <c r="Q39" i="31" s="1"/>
  <c r="O11" i="31"/>
  <c r="Q11" i="31" s="1"/>
  <c r="O23" i="31"/>
  <c r="Q23" i="31" s="1"/>
  <c r="O41" i="31"/>
  <c r="Q41" i="31" s="1"/>
  <c r="O16" i="31"/>
  <c r="Q16" i="31" s="1"/>
  <c r="O31" i="31"/>
  <c r="Q31" i="31" s="1"/>
  <c r="O37" i="31"/>
  <c r="Q37" i="31" s="1"/>
  <c r="O22" i="31"/>
  <c r="Q22" i="31" s="1"/>
  <c r="O40" i="31"/>
  <c r="Q40" i="31" s="1"/>
  <c r="O34" i="31"/>
  <c r="Q34" i="31" s="1"/>
  <c r="O15" i="31"/>
  <c r="Q15" i="31" s="1"/>
  <c r="O9" i="31"/>
  <c r="Q9" i="31" s="1"/>
  <c r="O35" i="31"/>
  <c r="Q35" i="31" s="1"/>
  <c r="O36" i="31"/>
  <c r="Q36" i="31" s="1"/>
  <c r="O42" i="31"/>
  <c r="Q42" i="31" s="1"/>
  <c r="O19" i="31"/>
  <c r="Q19" i="31" s="1"/>
  <c r="O18" i="31"/>
  <c r="Q18" i="31" s="1"/>
  <c r="O27" i="31"/>
  <c r="Q27" i="31" s="1"/>
  <c r="O29" i="31"/>
  <c r="Q29" i="31" s="1"/>
  <c r="O21" i="31"/>
  <c r="Q21" i="31" s="1"/>
  <c r="O24" i="31"/>
  <c r="Q24" i="31" s="1"/>
  <c r="O20" i="31"/>
  <c r="Q20" i="31" s="1"/>
  <c r="O7" i="31"/>
  <c r="Q7" i="31" s="1"/>
  <c r="O30" i="31"/>
  <c r="Q30" i="31" s="1"/>
  <c r="O43" i="31"/>
  <c r="Q43" i="31" s="1"/>
  <c r="O28" i="31"/>
  <c r="Q28" i="31" s="1"/>
  <c r="O17" i="31"/>
  <c r="Q17" i="31" s="1"/>
  <c r="O6" i="31"/>
  <c r="Q6" i="31" s="1"/>
  <c r="O5" i="31"/>
  <c r="I44" i="14"/>
  <c r="K5" i="14"/>
  <c r="K44" i="14" s="1"/>
  <c r="M44" i="14" s="1"/>
  <c r="O10" i="19"/>
  <c r="Q10" i="19" s="1"/>
  <c r="O13" i="19"/>
  <c r="Q13" i="19" s="1"/>
  <c r="O34" i="19"/>
  <c r="Q34" i="19" s="1"/>
  <c r="O23" i="19"/>
  <c r="Q23" i="19" s="1"/>
  <c r="O43" i="19"/>
  <c r="Q43" i="19" s="1"/>
  <c r="O28" i="19"/>
  <c r="Q28" i="19" s="1"/>
  <c r="O25" i="19"/>
  <c r="Q25" i="19" s="1"/>
  <c r="O31" i="19"/>
  <c r="Q31" i="19" s="1"/>
  <c r="O29" i="19"/>
  <c r="Q29" i="19" s="1"/>
  <c r="O19" i="19"/>
  <c r="Q19" i="19" s="1"/>
  <c r="O42" i="19"/>
  <c r="Q42" i="19" s="1"/>
  <c r="O12" i="19"/>
  <c r="Q12" i="19" s="1"/>
  <c r="O36" i="19"/>
  <c r="Q36" i="19" s="1"/>
  <c r="O30" i="19"/>
  <c r="Q30" i="19" s="1"/>
  <c r="O15" i="19"/>
  <c r="Q15" i="19" s="1"/>
  <c r="O41" i="19"/>
  <c r="Q41" i="19" s="1"/>
  <c r="O21" i="19"/>
  <c r="Q21" i="19" s="1"/>
  <c r="O27" i="19"/>
  <c r="Q27" i="19" s="1"/>
  <c r="O24" i="19"/>
  <c r="Q24" i="19" s="1"/>
  <c r="O17" i="19"/>
  <c r="Q17" i="19" s="1"/>
  <c r="O7" i="19"/>
  <c r="Q7" i="19" s="1"/>
  <c r="O33" i="19"/>
  <c r="Q33" i="19" s="1"/>
  <c r="O16" i="19"/>
  <c r="Q16" i="19" s="1"/>
  <c r="O32" i="19"/>
  <c r="Q32" i="19" s="1"/>
  <c r="O20" i="19"/>
  <c r="Q20" i="19" s="1"/>
  <c r="O8" i="19"/>
  <c r="Q8" i="19" s="1"/>
  <c r="O39" i="19"/>
  <c r="Q39" i="19" s="1"/>
  <c r="O14" i="19"/>
  <c r="Q14" i="19" s="1"/>
  <c r="O40" i="19"/>
  <c r="Q40" i="19" s="1"/>
  <c r="O37" i="19"/>
  <c r="Q37" i="19" s="1"/>
  <c r="O11" i="19"/>
  <c r="Q11" i="19" s="1"/>
  <c r="O9" i="19"/>
  <c r="Q9" i="19" s="1"/>
  <c r="O26" i="19"/>
  <c r="Q26" i="19" s="1"/>
  <c r="O35" i="19"/>
  <c r="Q35" i="19" s="1"/>
  <c r="O6" i="19"/>
  <c r="Q6" i="19" s="1"/>
  <c r="O38" i="19"/>
  <c r="Q38" i="19" s="1"/>
  <c r="O18" i="19"/>
  <c r="Q18" i="19" s="1"/>
  <c r="O22" i="19"/>
  <c r="Q22" i="19" s="1"/>
  <c r="O5" i="19"/>
  <c r="O25" i="34"/>
  <c r="Q25" i="34" s="1"/>
  <c r="O15" i="34"/>
  <c r="Q15" i="34" s="1"/>
  <c r="O28" i="34"/>
  <c r="Q28" i="34" s="1"/>
  <c r="O39" i="34"/>
  <c r="Q39" i="34" s="1"/>
  <c r="O7" i="34"/>
  <c r="Q7" i="34" s="1"/>
  <c r="O23" i="34"/>
  <c r="Q23" i="34" s="1"/>
  <c r="O40" i="34"/>
  <c r="Q40" i="34" s="1"/>
  <c r="O43" i="34"/>
  <c r="Q43" i="34" s="1"/>
  <c r="O27" i="34"/>
  <c r="Q27" i="34" s="1"/>
  <c r="O42" i="34"/>
  <c r="Q42" i="34" s="1"/>
  <c r="O31" i="34"/>
  <c r="Q31" i="34" s="1"/>
  <c r="O33" i="34"/>
  <c r="Q33" i="34" s="1"/>
  <c r="O14" i="34"/>
  <c r="Q14" i="34" s="1"/>
  <c r="O20" i="34"/>
  <c r="Q20" i="34" s="1"/>
  <c r="O9" i="34"/>
  <c r="Q9" i="34" s="1"/>
  <c r="O6" i="34"/>
  <c r="Q6" i="34" s="1"/>
  <c r="O18" i="34"/>
  <c r="Q18" i="34" s="1"/>
  <c r="O36" i="34"/>
  <c r="Q36" i="34" s="1"/>
  <c r="O19" i="34"/>
  <c r="Q19" i="34" s="1"/>
  <c r="O8" i="34"/>
  <c r="Q8" i="34" s="1"/>
  <c r="O17" i="34"/>
  <c r="Q17" i="34" s="1"/>
  <c r="O22" i="34"/>
  <c r="Q22" i="34" s="1"/>
  <c r="O38" i="34"/>
  <c r="Q38" i="34" s="1"/>
  <c r="O41" i="34"/>
  <c r="Q41" i="34" s="1"/>
  <c r="O34" i="34"/>
  <c r="Q34" i="34" s="1"/>
  <c r="O12" i="34"/>
  <c r="Q12" i="34" s="1"/>
  <c r="O35" i="34"/>
  <c r="Q35" i="34" s="1"/>
  <c r="O37" i="34"/>
  <c r="Q37" i="34" s="1"/>
  <c r="O32" i="34"/>
  <c r="Q32" i="34" s="1"/>
  <c r="O11" i="34"/>
  <c r="Q11" i="34" s="1"/>
  <c r="O29" i="34"/>
  <c r="Q29" i="34" s="1"/>
  <c r="O21" i="34"/>
  <c r="Q21" i="34" s="1"/>
  <c r="O30" i="34"/>
  <c r="Q30" i="34" s="1"/>
  <c r="O5" i="34"/>
  <c r="O10" i="34"/>
  <c r="Q10" i="34" s="1"/>
  <c r="O26" i="34"/>
  <c r="Q26" i="34" s="1"/>
  <c r="O13" i="34"/>
  <c r="Q13" i="34" s="1"/>
  <c r="O24" i="34"/>
  <c r="Q24" i="34" s="1"/>
  <c r="O16" i="34"/>
  <c r="Q16" i="34" s="1"/>
  <c r="O17" i="8"/>
  <c r="Q17" i="8" s="1"/>
  <c r="O39" i="8"/>
  <c r="Q39" i="8" s="1"/>
  <c r="O25" i="8"/>
  <c r="Q25" i="8" s="1"/>
  <c r="O19" i="8"/>
  <c r="Q19" i="8" s="1"/>
  <c r="O37" i="8"/>
  <c r="Q37" i="8" s="1"/>
  <c r="O21" i="8"/>
  <c r="Q21" i="8" s="1"/>
  <c r="O8" i="8"/>
  <c r="Q8" i="8" s="1"/>
  <c r="O35" i="8"/>
  <c r="Q35" i="8" s="1"/>
  <c r="O28" i="8"/>
  <c r="Q28" i="8" s="1"/>
  <c r="O42" i="8"/>
  <c r="Q42" i="8" s="1"/>
  <c r="O13" i="8"/>
  <c r="Q13" i="8" s="1"/>
  <c r="O9" i="8"/>
  <c r="Q9" i="8" s="1"/>
  <c r="O14" i="8"/>
  <c r="Q14" i="8" s="1"/>
  <c r="O36" i="8"/>
  <c r="Q36" i="8" s="1"/>
  <c r="O32" i="8"/>
  <c r="Q32" i="8" s="1"/>
  <c r="O5" i="8"/>
  <c r="O6" i="8"/>
  <c r="Q6" i="8" s="1"/>
  <c r="O38" i="8"/>
  <c r="Q38" i="8" s="1"/>
  <c r="O7" i="8"/>
  <c r="Q7" i="8" s="1"/>
  <c r="O26" i="8"/>
  <c r="Q26" i="8" s="1"/>
  <c r="O18" i="8"/>
  <c r="Q18" i="8" s="1"/>
  <c r="O41" i="8"/>
  <c r="Q41" i="8" s="1"/>
  <c r="O31" i="8"/>
  <c r="Q31" i="8" s="1"/>
  <c r="O29" i="8"/>
  <c r="Q29" i="8" s="1"/>
  <c r="O10" i="8"/>
  <c r="Q10" i="8" s="1"/>
  <c r="O30" i="8"/>
  <c r="Q30" i="8" s="1"/>
  <c r="O12" i="8"/>
  <c r="Q12" i="8" s="1"/>
  <c r="O20" i="8"/>
  <c r="Q20" i="8" s="1"/>
  <c r="O27" i="8"/>
  <c r="Q27" i="8" s="1"/>
  <c r="O34" i="8"/>
  <c r="Q34" i="8" s="1"/>
  <c r="O23" i="8"/>
  <c r="Q23" i="8" s="1"/>
  <c r="O43" i="8"/>
  <c r="Q43" i="8" s="1"/>
  <c r="O33" i="8"/>
  <c r="Q33" i="8" s="1"/>
  <c r="O24" i="8"/>
  <c r="Q24" i="8" s="1"/>
  <c r="O16" i="8"/>
  <c r="Q16" i="8" s="1"/>
  <c r="O15" i="8"/>
  <c r="Q15" i="8" s="1"/>
  <c r="O40" i="8"/>
  <c r="Q40" i="8" s="1"/>
  <c r="O11" i="8"/>
  <c r="Q11" i="8" s="1"/>
  <c r="O22" i="8"/>
  <c r="Q22" i="8" s="1"/>
  <c r="O23" i="51"/>
  <c r="Q23" i="51" s="1"/>
  <c r="O13" i="51"/>
  <c r="Q13" i="51" s="1"/>
  <c r="O17" i="51"/>
  <c r="Q17" i="51" s="1"/>
  <c r="O27" i="51"/>
  <c r="Q27" i="51" s="1"/>
  <c r="O20" i="51"/>
  <c r="Q20" i="51" s="1"/>
  <c r="O9" i="51"/>
  <c r="Q9" i="51" s="1"/>
  <c r="O36" i="51"/>
  <c r="Q36" i="51" s="1"/>
  <c r="O28" i="51"/>
  <c r="Q28" i="51" s="1"/>
  <c r="O12" i="51"/>
  <c r="Q12" i="51" s="1"/>
  <c r="O14" i="51"/>
  <c r="Q14" i="51" s="1"/>
  <c r="O34" i="51"/>
  <c r="Q34" i="51" s="1"/>
  <c r="O42" i="51"/>
  <c r="Q42" i="51" s="1"/>
  <c r="O32" i="51"/>
  <c r="Q32" i="51" s="1"/>
  <c r="O43" i="51"/>
  <c r="Q43" i="51" s="1"/>
  <c r="O26" i="51"/>
  <c r="Q26" i="51" s="1"/>
  <c r="O25" i="51"/>
  <c r="Q25" i="51" s="1"/>
  <c r="O11" i="51"/>
  <c r="Q11" i="51" s="1"/>
  <c r="O18" i="51"/>
  <c r="Q18" i="51" s="1"/>
  <c r="O40" i="51"/>
  <c r="Q40" i="51" s="1"/>
  <c r="O37" i="51"/>
  <c r="Q37" i="51" s="1"/>
  <c r="O15" i="51"/>
  <c r="Q15" i="51" s="1"/>
  <c r="O8" i="51"/>
  <c r="Q8" i="51" s="1"/>
  <c r="O41" i="51"/>
  <c r="Q41" i="51" s="1"/>
  <c r="O29" i="51"/>
  <c r="Q29" i="51" s="1"/>
  <c r="O38" i="51"/>
  <c r="Q38" i="51" s="1"/>
  <c r="O30" i="51"/>
  <c r="Q30" i="51" s="1"/>
  <c r="O24" i="51"/>
  <c r="Q24" i="51" s="1"/>
  <c r="O6" i="51"/>
  <c r="Q6" i="51" s="1"/>
  <c r="O19" i="51"/>
  <c r="Q19" i="51" s="1"/>
  <c r="O22" i="51"/>
  <c r="Q22" i="51" s="1"/>
  <c r="O7" i="51"/>
  <c r="Q7" i="51" s="1"/>
  <c r="O35" i="51"/>
  <c r="Q35" i="51" s="1"/>
  <c r="O10" i="51"/>
  <c r="Q10" i="51" s="1"/>
  <c r="O33" i="51"/>
  <c r="Q33" i="51" s="1"/>
  <c r="O39" i="51"/>
  <c r="Q39" i="51" s="1"/>
  <c r="O16" i="51"/>
  <c r="Q16" i="51" s="1"/>
  <c r="O31" i="51"/>
  <c r="Q31" i="51" s="1"/>
  <c r="O5" i="51"/>
  <c r="O21" i="51"/>
  <c r="Q21" i="51" s="1"/>
  <c r="O43" i="21"/>
  <c r="Q43" i="21" s="1"/>
  <c r="O28" i="21"/>
  <c r="Q28" i="21" s="1"/>
  <c r="O17" i="21"/>
  <c r="Q17" i="21" s="1"/>
  <c r="O27" i="21"/>
  <c r="Q27" i="21" s="1"/>
  <c r="O37" i="21"/>
  <c r="Q37" i="21" s="1"/>
  <c r="O30" i="21"/>
  <c r="Q30" i="21" s="1"/>
  <c r="O32" i="21"/>
  <c r="Q32" i="21" s="1"/>
  <c r="O35" i="21"/>
  <c r="Q35" i="21" s="1"/>
  <c r="O22" i="21"/>
  <c r="Q22" i="21" s="1"/>
  <c r="O20" i="21"/>
  <c r="Q20" i="21" s="1"/>
  <c r="O6" i="21"/>
  <c r="Q6" i="21" s="1"/>
  <c r="O10" i="21"/>
  <c r="Q10" i="21" s="1"/>
  <c r="O15" i="21"/>
  <c r="Q15" i="21" s="1"/>
  <c r="O39" i="21"/>
  <c r="Q39" i="21" s="1"/>
  <c r="O12" i="21"/>
  <c r="Q12" i="21" s="1"/>
  <c r="O40" i="21"/>
  <c r="Q40" i="21" s="1"/>
  <c r="O23" i="21"/>
  <c r="Q23" i="21" s="1"/>
  <c r="O9" i="21"/>
  <c r="Q9" i="21" s="1"/>
  <c r="O38" i="21"/>
  <c r="Q38" i="21" s="1"/>
  <c r="O31" i="21"/>
  <c r="Q31" i="21" s="1"/>
  <c r="O25" i="21"/>
  <c r="Q25" i="21" s="1"/>
  <c r="O36" i="21"/>
  <c r="Q36" i="21" s="1"/>
  <c r="O42" i="21"/>
  <c r="Q42" i="21" s="1"/>
  <c r="O41" i="21"/>
  <c r="Q41" i="21" s="1"/>
  <c r="O29" i="21"/>
  <c r="Q29" i="21" s="1"/>
  <c r="O7" i="21"/>
  <c r="Q7" i="21" s="1"/>
  <c r="O11" i="21"/>
  <c r="Q11" i="21" s="1"/>
  <c r="O18" i="21"/>
  <c r="Q18" i="21" s="1"/>
  <c r="O21" i="21"/>
  <c r="Q21" i="21" s="1"/>
  <c r="O33" i="21"/>
  <c r="Q33" i="21" s="1"/>
  <c r="O26" i="21"/>
  <c r="Q26" i="21" s="1"/>
  <c r="O24" i="21"/>
  <c r="Q24" i="21" s="1"/>
  <c r="O8" i="21"/>
  <c r="Q8" i="21" s="1"/>
  <c r="O13" i="21"/>
  <c r="Q13" i="21" s="1"/>
  <c r="O16" i="21"/>
  <c r="Q16" i="21" s="1"/>
  <c r="O14" i="21"/>
  <c r="Q14" i="21" s="1"/>
  <c r="O34" i="21"/>
  <c r="Q34" i="21" s="1"/>
  <c r="O19" i="21"/>
  <c r="Q19" i="21" s="1"/>
  <c r="O5" i="21"/>
  <c r="O40" i="38"/>
  <c r="Q40" i="38" s="1"/>
  <c r="O20" i="38"/>
  <c r="Q20" i="38" s="1"/>
  <c r="O23" i="38"/>
  <c r="Q23" i="38" s="1"/>
  <c r="O18" i="38"/>
  <c r="Q18" i="38" s="1"/>
  <c r="O36" i="38"/>
  <c r="Q36" i="38" s="1"/>
  <c r="O43" i="38"/>
  <c r="Q43" i="38" s="1"/>
  <c r="O28" i="38"/>
  <c r="Q28" i="38" s="1"/>
  <c r="O7" i="38"/>
  <c r="Q7" i="38" s="1"/>
  <c r="O33" i="38"/>
  <c r="Q33" i="38" s="1"/>
  <c r="O24" i="38"/>
  <c r="Q24" i="38" s="1"/>
  <c r="O15" i="38"/>
  <c r="Q15" i="38" s="1"/>
  <c r="O10" i="38"/>
  <c r="Q10" i="38" s="1"/>
  <c r="O35" i="38"/>
  <c r="Q35" i="38" s="1"/>
  <c r="O34" i="38"/>
  <c r="Q34" i="38" s="1"/>
  <c r="O16" i="38"/>
  <c r="Q16" i="38" s="1"/>
  <c r="O17" i="38"/>
  <c r="Q17" i="38" s="1"/>
  <c r="O13" i="38"/>
  <c r="Q13" i="38" s="1"/>
  <c r="O42" i="38"/>
  <c r="Q42" i="38" s="1"/>
  <c r="O8" i="38"/>
  <c r="Q8" i="38" s="1"/>
  <c r="O31" i="38"/>
  <c r="Q31" i="38" s="1"/>
  <c r="O22" i="38"/>
  <c r="Q22" i="38" s="1"/>
  <c r="O19" i="38"/>
  <c r="Q19" i="38" s="1"/>
  <c r="O39" i="38"/>
  <c r="Q39" i="38" s="1"/>
  <c r="O25" i="38"/>
  <c r="Q25" i="38" s="1"/>
  <c r="O6" i="38"/>
  <c r="Q6" i="38" s="1"/>
  <c r="O9" i="38"/>
  <c r="Q9" i="38" s="1"/>
  <c r="O27" i="38"/>
  <c r="Q27" i="38" s="1"/>
  <c r="O29" i="38"/>
  <c r="Q29" i="38" s="1"/>
  <c r="O14" i="38"/>
  <c r="Q14" i="38" s="1"/>
  <c r="O41" i="38"/>
  <c r="Q41" i="38" s="1"/>
  <c r="O11" i="38"/>
  <c r="Q11" i="38" s="1"/>
  <c r="O12" i="38"/>
  <c r="Q12" i="38" s="1"/>
  <c r="O5" i="38"/>
  <c r="O21" i="38"/>
  <c r="Q21" i="38" s="1"/>
  <c r="O26" i="38"/>
  <c r="Q26" i="38" s="1"/>
  <c r="O37" i="38"/>
  <c r="Q37" i="38" s="1"/>
  <c r="O32" i="38"/>
  <c r="Q32" i="38" s="1"/>
  <c r="O38" i="38"/>
  <c r="Q38" i="38" s="1"/>
  <c r="O30" i="38"/>
  <c r="Q30" i="38" s="1"/>
  <c r="O40" i="24"/>
  <c r="Q40" i="24" s="1"/>
  <c r="O29" i="24"/>
  <c r="Q29" i="24" s="1"/>
  <c r="O22" i="24"/>
  <c r="Q22" i="24" s="1"/>
  <c r="O34" i="24"/>
  <c r="Q34" i="24" s="1"/>
  <c r="O42" i="24"/>
  <c r="Q42" i="24" s="1"/>
  <c r="O41" i="24"/>
  <c r="Q41" i="24" s="1"/>
  <c r="O11" i="24"/>
  <c r="Q11" i="24" s="1"/>
  <c r="O18" i="24"/>
  <c r="Q18" i="24" s="1"/>
  <c r="O28" i="24"/>
  <c r="Q28" i="24" s="1"/>
  <c r="O39" i="24"/>
  <c r="Q39" i="24" s="1"/>
  <c r="O36" i="24"/>
  <c r="Q36" i="24" s="1"/>
  <c r="O12" i="24"/>
  <c r="Q12" i="24" s="1"/>
  <c r="O43" i="24"/>
  <c r="Q43" i="24" s="1"/>
  <c r="O20" i="24"/>
  <c r="Q20" i="24" s="1"/>
  <c r="O16" i="24"/>
  <c r="Q16" i="24" s="1"/>
  <c r="O26" i="24"/>
  <c r="Q26" i="24" s="1"/>
  <c r="O7" i="24"/>
  <c r="Q7" i="24" s="1"/>
  <c r="O33" i="24"/>
  <c r="Q33" i="24" s="1"/>
  <c r="O14" i="24"/>
  <c r="Q14" i="24" s="1"/>
  <c r="O15" i="24"/>
  <c r="Q15" i="24" s="1"/>
  <c r="O23" i="24"/>
  <c r="Q23" i="24" s="1"/>
  <c r="O38" i="24"/>
  <c r="Q38" i="24" s="1"/>
  <c r="O10" i="24"/>
  <c r="Q10" i="24" s="1"/>
  <c r="O37" i="24"/>
  <c r="Q37" i="24" s="1"/>
  <c r="O32" i="24"/>
  <c r="Q32" i="24" s="1"/>
  <c r="O30" i="24"/>
  <c r="Q30" i="24" s="1"/>
  <c r="O6" i="24"/>
  <c r="Q6" i="24" s="1"/>
  <c r="O9" i="24"/>
  <c r="Q9" i="24" s="1"/>
  <c r="O19" i="24"/>
  <c r="Q19" i="24" s="1"/>
  <c r="O27" i="24"/>
  <c r="Q27" i="24" s="1"/>
  <c r="O8" i="24"/>
  <c r="Q8" i="24" s="1"/>
  <c r="O35" i="24"/>
  <c r="Q35" i="24" s="1"/>
  <c r="O25" i="24"/>
  <c r="Q25" i="24" s="1"/>
  <c r="O31" i="24"/>
  <c r="Q31" i="24" s="1"/>
  <c r="O21" i="24"/>
  <c r="Q21" i="24" s="1"/>
  <c r="O24" i="24"/>
  <c r="Q24" i="24" s="1"/>
  <c r="O17" i="24"/>
  <c r="Q17" i="24" s="1"/>
  <c r="O13" i="24"/>
  <c r="Q13" i="24" s="1"/>
  <c r="O5" i="24"/>
  <c r="O15" i="37"/>
  <c r="Q15" i="37" s="1"/>
  <c r="O29" i="37"/>
  <c r="Q29" i="37" s="1"/>
  <c r="O40" i="37"/>
  <c r="Q40" i="37" s="1"/>
  <c r="O18" i="37"/>
  <c r="Q18" i="37" s="1"/>
  <c r="O13" i="37"/>
  <c r="Q13" i="37" s="1"/>
  <c r="O9" i="37"/>
  <c r="Q9" i="37" s="1"/>
  <c r="O39" i="37"/>
  <c r="Q39" i="37" s="1"/>
  <c r="O25" i="37"/>
  <c r="Q25" i="37" s="1"/>
  <c r="O12" i="37"/>
  <c r="Q12" i="37" s="1"/>
  <c r="O37" i="37"/>
  <c r="Q37" i="37" s="1"/>
  <c r="O6" i="37"/>
  <c r="Q6" i="37" s="1"/>
  <c r="O27" i="37"/>
  <c r="Q27" i="37" s="1"/>
  <c r="O26" i="37"/>
  <c r="Q26" i="37" s="1"/>
  <c r="O42" i="37"/>
  <c r="Q42" i="37" s="1"/>
  <c r="O24" i="37"/>
  <c r="Q24" i="37" s="1"/>
  <c r="O22" i="37"/>
  <c r="Q22" i="37" s="1"/>
  <c r="O16" i="37"/>
  <c r="Q16" i="37" s="1"/>
  <c r="O32" i="37"/>
  <c r="Q32" i="37" s="1"/>
  <c r="O35" i="37"/>
  <c r="Q35" i="37" s="1"/>
  <c r="O41" i="37"/>
  <c r="Q41" i="37" s="1"/>
  <c r="O14" i="37"/>
  <c r="Q14" i="37" s="1"/>
  <c r="O23" i="37"/>
  <c r="Q23" i="37" s="1"/>
  <c r="O8" i="37"/>
  <c r="Q8" i="37" s="1"/>
  <c r="O20" i="37"/>
  <c r="Q20" i="37" s="1"/>
  <c r="O31" i="37"/>
  <c r="Q31" i="37" s="1"/>
  <c r="O10" i="37"/>
  <c r="Q10" i="37" s="1"/>
  <c r="O36" i="37"/>
  <c r="Q36" i="37" s="1"/>
  <c r="O17" i="37"/>
  <c r="Q17" i="37" s="1"/>
  <c r="O19" i="37"/>
  <c r="Q19" i="37" s="1"/>
  <c r="O43" i="37"/>
  <c r="Q43" i="37" s="1"/>
  <c r="O28" i="37"/>
  <c r="Q28" i="37" s="1"/>
  <c r="O7" i="37"/>
  <c r="Q7" i="37" s="1"/>
  <c r="O34" i="37"/>
  <c r="Q34" i="37" s="1"/>
  <c r="O11" i="37"/>
  <c r="Q11" i="37" s="1"/>
  <c r="O21" i="37"/>
  <c r="Q21" i="37" s="1"/>
  <c r="O38" i="37"/>
  <c r="Q38" i="37" s="1"/>
  <c r="O33" i="37"/>
  <c r="Q33" i="37" s="1"/>
  <c r="O30" i="37"/>
  <c r="Q30" i="37" s="1"/>
  <c r="O5" i="37"/>
  <c r="O34" i="22"/>
  <c r="Q34" i="22" s="1"/>
  <c r="O26" i="22"/>
  <c r="Q26" i="22" s="1"/>
  <c r="O25" i="22"/>
  <c r="Q25" i="22" s="1"/>
  <c r="O24" i="22"/>
  <c r="Q24" i="22" s="1"/>
  <c r="O36" i="22"/>
  <c r="Q36" i="22" s="1"/>
  <c r="O29" i="22"/>
  <c r="Q29" i="22" s="1"/>
  <c r="O41" i="22"/>
  <c r="Q41" i="22" s="1"/>
  <c r="O21" i="22"/>
  <c r="Q21" i="22" s="1"/>
  <c r="O9" i="22"/>
  <c r="Q9" i="22" s="1"/>
  <c r="O6" i="22"/>
  <c r="Q6" i="22" s="1"/>
  <c r="O32" i="22"/>
  <c r="Q32" i="22" s="1"/>
  <c r="O30" i="22"/>
  <c r="Q30" i="22" s="1"/>
  <c r="O11" i="22"/>
  <c r="Q11" i="22" s="1"/>
  <c r="O35" i="22"/>
  <c r="Q35" i="22" s="1"/>
  <c r="O38" i="22"/>
  <c r="Q38" i="22" s="1"/>
  <c r="O43" i="22"/>
  <c r="Q43" i="22" s="1"/>
  <c r="O13" i="22"/>
  <c r="Q13" i="22" s="1"/>
  <c r="O16" i="22"/>
  <c r="Q16" i="22" s="1"/>
  <c r="O18" i="22"/>
  <c r="Q18" i="22" s="1"/>
  <c r="O40" i="22"/>
  <c r="Q40" i="22" s="1"/>
  <c r="O39" i="22"/>
  <c r="Q39" i="22" s="1"/>
  <c r="O27" i="22"/>
  <c r="Q27" i="22" s="1"/>
  <c r="O12" i="22"/>
  <c r="Q12" i="22" s="1"/>
  <c r="O28" i="22"/>
  <c r="Q28" i="22" s="1"/>
  <c r="O17" i="22"/>
  <c r="Q17" i="22" s="1"/>
  <c r="O20" i="22"/>
  <c r="Q20" i="22" s="1"/>
  <c r="O31" i="22"/>
  <c r="Q31" i="22" s="1"/>
  <c r="O37" i="22"/>
  <c r="Q37" i="22" s="1"/>
  <c r="O14" i="22"/>
  <c r="Q14" i="22" s="1"/>
  <c r="O15" i="22"/>
  <c r="Q15" i="22" s="1"/>
  <c r="O8" i="22"/>
  <c r="Q8" i="22" s="1"/>
  <c r="O42" i="22"/>
  <c r="Q42" i="22" s="1"/>
  <c r="O22" i="22"/>
  <c r="Q22" i="22" s="1"/>
  <c r="O33" i="22"/>
  <c r="Q33" i="22" s="1"/>
  <c r="O19" i="22"/>
  <c r="Q19" i="22" s="1"/>
  <c r="O10" i="22"/>
  <c r="Q10" i="22" s="1"/>
  <c r="O7" i="22"/>
  <c r="Q7" i="22" s="1"/>
  <c r="O23" i="22"/>
  <c r="Q23" i="22" s="1"/>
  <c r="O5" i="22"/>
  <c r="O34" i="12"/>
  <c r="Q34" i="12" s="1"/>
  <c r="O22" i="12"/>
  <c r="Q22" i="12" s="1"/>
  <c r="O26" i="12"/>
  <c r="Q26" i="12" s="1"/>
  <c r="O11" i="12"/>
  <c r="Q11" i="12" s="1"/>
  <c r="O27" i="12"/>
  <c r="Q27" i="12" s="1"/>
  <c r="O10" i="12"/>
  <c r="Q10" i="12" s="1"/>
  <c r="O23" i="12"/>
  <c r="Q23" i="12" s="1"/>
  <c r="O43" i="12"/>
  <c r="Q43" i="12" s="1"/>
  <c r="O21" i="12"/>
  <c r="Q21" i="12" s="1"/>
  <c r="O18" i="12"/>
  <c r="Q18" i="12" s="1"/>
  <c r="O17" i="12"/>
  <c r="Q17" i="12" s="1"/>
  <c r="O41" i="12"/>
  <c r="Q41" i="12" s="1"/>
  <c r="O40" i="12"/>
  <c r="Q40" i="12" s="1"/>
  <c r="O14" i="12"/>
  <c r="Q14" i="12" s="1"/>
  <c r="O16" i="12"/>
  <c r="Q16" i="12" s="1"/>
  <c r="O25" i="12"/>
  <c r="Q25" i="12" s="1"/>
  <c r="O8" i="12"/>
  <c r="Q8" i="12" s="1"/>
  <c r="O6" i="12"/>
  <c r="Q6" i="12" s="1"/>
  <c r="O24" i="12"/>
  <c r="Q24" i="12" s="1"/>
  <c r="O7" i="12"/>
  <c r="Q7" i="12" s="1"/>
  <c r="O13" i="12"/>
  <c r="Q13" i="12" s="1"/>
  <c r="O28" i="12"/>
  <c r="Q28" i="12" s="1"/>
  <c r="O15" i="12"/>
  <c r="Q15" i="12" s="1"/>
  <c r="O29" i="12"/>
  <c r="Q29" i="12" s="1"/>
  <c r="O38" i="12"/>
  <c r="Q38" i="12" s="1"/>
  <c r="O9" i="12"/>
  <c r="Q9" i="12" s="1"/>
  <c r="O42" i="12"/>
  <c r="Q42" i="12" s="1"/>
  <c r="O36" i="12"/>
  <c r="Q36" i="12" s="1"/>
  <c r="O31" i="12"/>
  <c r="Q31" i="12" s="1"/>
  <c r="O19" i="12"/>
  <c r="Q19" i="12" s="1"/>
  <c r="O44" i="12"/>
  <c r="O5" i="12"/>
  <c r="Q5" i="12" s="1"/>
  <c r="O12" i="12"/>
  <c r="Q12" i="12" s="1"/>
  <c r="O37" i="12"/>
  <c r="Q37" i="12" s="1"/>
  <c r="O32" i="12"/>
  <c r="Q32" i="12" s="1"/>
  <c r="O39" i="12"/>
  <c r="Q39" i="12" s="1"/>
  <c r="O33" i="12"/>
  <c r="Q33" i="12" s="1"/>
  <c r="O30" i="12"/>
  <c r="Q30" i="12" s="1"/>
  <c r="O20" i="12"/>
  <c r="Q20" i="12" s="1"/>
  <c r="O35" i="12"/>
  <c r="Q35" i="12" s="1"/>
  <c r="O40" i="30"/>
  <c r="Q40" i="30" s="1"/>
  <c r="O30" i="30"/>
  <c r="Q30" i="30" s="1"/>
  <c r="O28" i="30"/>
  <c r="Q28" i="30" s="1"/>
  <c r="O35" i="30"/>
  <c r="Q35" i="30" s="1"/>
  <c r="O16" i="30"/>
  <c r="Q16" i="30" s="1"/>
  <c r="O15" i="30"/>
  <c r="Q15" i="30" s="1"/>
  <c r="O14" i="30"/>
  <c r="Q14" i="30" s="1"/>
  <c r="O23" i="30"/>
  <c r="Q23" i="30" s="1"/>
  <c r="O19" i="30"/>
  <c r="Q19" i="30" s="1"/>
  <c r="O27" i="30"/>
  <c r="Q27" i="30" s="1"/>
  <c r="O26" i="30"/>
  <c r="Q26" i="30" s="1"/>
  <c r="O12" i="30"/>
  <c r="Q12" i="30" s="1"/>
  <c r="O37" i="30"/>
  <c r="Q37" i="30" s="1"/>
  <c r="O11" i="30"/>
  <c r="Q11" i="30" s="1"/>
  <c r="O7" i="30"/>
  <c r="Q7" i="30" s="1"/>
  <c r="O43" i="30"/>
  <c r="Q43" i="30" s="1"/>
  <c r="O29" i="30"/>
  <c r="Q29" i="30" s="1"/>
  <c r="O32" i="30"/>
  <c r="Q32" i="30" s="1"/>
  <c r="O9" i="30"/>
  <c r="Q9" i="30" s="1"/>
  <c r="O39" i="30"/>
  <c r="Q39" i="30" s="1"/>
  <c r="O13" i="30"/>
  <c r="Q13" i="30" s="1"/>
  <c r="O33" i="30"/>
  <c r="Q33" i="30" s="1"/>
  <c r="O42" i="30"/>
  <c r="Q42" i="30" s="1"/>
  <c r="O41" i="30"/>
  <c r="Q41" i="30" s="1"/>
  <c r="O8" i="30"/>
  <c r="Q8" i="30" s="1"/>
  <c r="O25" i="30"/>
  <c r="Q25" i="30" s="1"/>
  <c r="O34" i="30"/>
  <c r="Q34" i="30" s="1"/>
  <c r="O20" i="30"/>
  <c r="Q20" i="30" s="1"/>
  <c r="O21" i="30"/>
  <c r="Q21" i="30" s="1"/>
  <c r="O17" i="30"/>
  <c r="Q17" i="30" s="1"/>
  <c r="O18" i="30"/>
  <c r="Q18" i="30" s="1"/>
  <c r="O10" i="30"/>
  <c r="Q10" i="30" s="1"/>
  <c r="O24" i="30"/>
  <c r="Q24" i="30" s="1"/>
  <c r="O6" i="30"/>
  <c r="Q6" i="30" s="1"/>
  <c r="O38" i="30"/>
  <c r="Q38" i="30" s="1"/>
  <c r="O36" i="30"/>
  <c r="Q36" i="30" s="1"/>
  <c r="O22" i="30"/>
  <c r="Q22" i="30" s="1"/>
  <c r="O31" i="30"/>
  <c r="Q31" i="30" s="1"/>
  <c r="O5" i="30"/>
  <c r="O30" i="42"/>
  <c r="Q30" i="42" s="1"/>
  <c r="O26" i="42"/>
  <c r="Q26" i="42" s="1"/>
  <c r="O15" i="42"/>
  <c r="Q15" i="42" s="1"/>
  <c r="O40" i="42"/>
  <c r="Q40" i="42" s="1"/>
  <c r="O23" i="42"/>
  <c r="Q23" i="42" s="1"/>
  <c r="O34" i="42"/>
  <c r="Q34" i="42" s="1"/>
  <c r="O19" i="42"/>
  <c r="Q19" i="42" s="1"/>
  <c r="O29" i="42"/>
  <c r="Q29" i="42" s="1"/>
  <c r="O11" i="42"/>
  <c r="Q11" i="42" s="1"/>
  <c r="O14" i="42"/>
  <c r="Q14" i="42" s="1"/>
  <c r="O16" i="42"/>
  <c r="Q16" i="42" s="1"/>
  <c r="O31" i="42"/>
  <c r="Q31" i="42" s="1"/>
  <c r="O27" i="42"/>
  <c r="Q27" i="42" s="1"/>
  <c r="O25" i="42"/>
  <c r="Q25" i="42" s="1"/>
  <c r="O24" i="42"/>
  <c r="Q24" i="42" s="1"/>
  <c r="O41" i="42"/>
  <c r="Q41" i="42" s="1"/>
  <c r="O32" i="42"/>
  <c r="Q32" i="42" s="1"/>
  <c r="O17" i="42"/>
  <c r="Q17" i="42" s="1"/>
  <c r="O9" i="42"/>
  <c r="Q9" i="42" s="1"/>
  <c r="O35" i="42"/>
  <c r="Q35" i="42" s="1"/>
  <c r="O18" i="42"/>
  <c r="Q18" i="42" s="1"/>
  <c r="O6" i="42"/>
  <c r="Q6" i="42" s="1"/>
  <c r="O20" i="42"/>
  <c r="Q20" i="42" s="1"/>
  <c r="O28" i="42"/>
  <c r="Q28" i="42" s="1"/>
  <c r="O8" i="42"/>
  <c r="Q8" i="42" s="1"/>
  <c r="O42" i="42"/>
  <c r="Q42" i="42" s="1"/>
  <c r="O39" i="42"/>
  <c r="Q39" i="42" s="1"/>
  <c r="O7" i="42"/>
  <c r="Q7" i="42" s="1"/>
  <c r="O13" i="42"/>
  <c r="Q13" i="42" s="1"/>
  <c r="O12" i="42"/>
  <c r="Q12" i="42" s="1"/>
  <c r="O38" i="42"/>
  <c r="Q38" i="42" s="1"/>
  <c r="O37" i="42"/>
  <c r="Q37" i="42" s="1"/>
  <c r="O43" i="42"/>
  <c r="Q43" i="42" s="1"/>
  <c r="O22" i="42"/>
  <c r="Q22" i="42" s="1"/>
  <c r="O33" i="42"/>
  <c r="Q33" i="42" s="1"/>
  <c r="O10" i="42"/>
  <c r="Q10" i="42" s="1"/>
  <c r="O21" i="42"/>
  <c r="Q21" i="42" s="1"/>
  <c r="O36" i="42"/>
  <c r="Q36" i="42" s="1"/>
  <c r="O5" i="42"/>
  <c r="O36" i="36"/>
  <c r="Q36" i="36" s="1"/>
  <c r="O24" i="36"/>
  <c r="Q24" i="36" s="1"/>
  <c r="O42" i="36"/>
  <c r="Q42" i="36" s="1"/>
  <c r="O16" i="36"/>
  <c r="Q16" i="36" s="1"/>
  <c r="O25" i="36"/>
  <c r="Q25" i="36" s="1"/>
  <c r="O21" i="36"/>
  <c r="Q21" i="36" s="1"/>
  <c r="O34" i="36"/>
  <c r="Q34" i="36" s="1"/>
  <c r="O11" i="36"/>
  <c r="Q11" i="36" s="1"/>
  <c r="O26" i="36"/>
  <c r="Q26" i="36" s="1"/>
  <c r="O33" i="36"/>
  <c r="Q33" i="36" s="1"/>
  <c r="O8" i="36"/>
  <c r="Q8" i="36" s="1"/>
  <c r="O23" i="36"/>
  <c r="Q23" i="36" s="1"/>
  <c r="O12" i="36"/>
  <c r="Q12" i="36" s="1"/>
  <c r="O13" i="36"/>
  <c r="Q13" i="36" s="1"/>
  <c r="O15" i="36"/>
  <c r="Q15" i="36" s="1"/>
  <c r="O39" i="36"/>
  <c r="Q39" i="36" s="1"/>
  <c r="O5" i="36"/>
  <c r="O27" i="36"/>
  <c r="Q27" i="36" s="1"/>
  <c r="O6" i="36"/>
  <c r="Q6" i="36" s="1"/>
  <c r="O17" i="36"/>
  <c r="Q17" i="36" s="1"/>
  <c r="O35" i="36"/>
  <c r="Q35" i="36" s="1"/>
  <c r="O28" i="36"/>
  <c r="Q28" i="36" s="1"/>
  <c r="O38" i="36"/>
  <c r="Q38" i="36" s="1"/>
  <c r="O40" i="36"/>
  <c r="Q40" i="36" s="1"/>
  <c r="O14" i="36"/>
  <c r="Q14" i="36" s="1"/>
  <c r="O9" i="36"/>
  <c r="Q9" i="36" s="1"/>
  <c r="O19" i="36"/>
  <c r="Q19" i="36" s="1"/>
  <c r="O31" i="36"/>
  <c r="Q31" i="36" s="1"/>
  <c r="O10" i="36"/>
  <c r="Q10" i="36" s="1"/>
  <c r="O20" i="36"/>
  <c r="Q20" i="36" s="1"/>
  <c r="O29" i="36"/>
  <c r="Q29" i="36" s="1"/>
  <c r="O32" i="36"/>
  <c r="Q32" i="36" s="1"/>
  <c r="O37" i="36"/>
  <c r="Q37" i="36" s="1"/>
  <c r="O18" i="36"/>
  <c r="Q18" i="36" s="1"/>
  <c r="O22" i="36"/>
  <c r="Q22" i="36" s="1"/>
  <c r="O41" i="36"/>
  <c r="Q41" i="36" s="1"/>
  <c r="O43" i="36"/>
  <c r="Q43" i="36" s="1"/>
  <c r="O7" i="36"/>
  <c r="Q7" i="36" s="1"/>
  <c r="O30" i="36"/>
  <c r="Q30" i="36" s="1"/>
  <c r="O15" i="43"/>
  <c r="Q15" i="43" s="1"/>
  <c r="O21" i="43"/>
  <c r="Q21" i="43" s="1"/>
  <c r="O28" i="43"/>
  <c r="Q28" i="43" s="1"/>
  <c r="O25" i="43"/>
  <c r="Q25" i="43" s="1"/>
  <c r="O27" i="43"/>
  <c r="Q27" i="43" s="1"/>
  <c r="O23" i="43"/>
  <c r="Q23" i="43" s="1"/>
  <c r="O42" i="43"/>
  <c r="Q42" i="43" s="1"/>
  <c r="O11" i="43"/>
  <c r="Q11" i="43" s="1"/>
  <c r="O29" i="43"/>
  <c r="Q29" i="43" s="1"/>
  <c r="O8" i="43"/>
  <c r="Q8" i="43" s="1"/>
  <c r="O5" i="43"/>
  <c r="O38" i="43"/>
  <c r="Q38" i="43" s="1"/>
  <c r="O31" i="43"/>
  <c r="Q31" i="43" s="1"/>
  <c r="O10" i="43"/>
  <c r="Q10" i="43" s="1"/>
  <c r="O26" i="43"/>
  <c r="Q26" i="43" s="1"/>
  <c r="O33" i="43"/>
  <c r="Q33" i="43" s="1"/>
  <c r="O7" i="43"/>
  <c r="Q7" i="43" s="1"/>
  <c r="O12" i="43"/>
  <c r="Q12" i="43" s="1"/>
  <c r="O14" i="43"/>
  <c r="Q14" i="43" s="1"/>
  <c r="O37" i="43"/>
  <c r="Q37" i="43" s="1"/>
  <c r="O6" i="43"/>
  <c r="Q6" i="43" s="1"/>
  <c r="O20" i="43"/>
  <c r="Q20" i="43" s="1"/>
  <c r="O19" i="43"/>
  <c r="Q19" i="43" s="1"/>
  <c r="O13" i="43"/>
  <c r="Q13" i="43" s="1"/>
  <c r="O18" i="43"/>
  <c r="Q18" i="43" s="1"/>
  <c r="O34" i="43"/>
  <c r="Q34" i="43" s="1"/>
  <c r="O39" i="43"/>
  <c r="Q39" i="43" s="1"/>
  <c r="O30" i="43"/>
  <c r="Q30" i="43" s="1"/>
  <c r="O16" i="43"/>
  <c r="Q16" i="43" s="1"/>
  <c r="O32" i="43"/>
  <c r="Q32" i="43" s="1"/>
  <c r="O35" i="43"/>
  <c r="Q35" i="43" s="1"/>
  <c r="O9" i="43"/>
  <c r="Q9" i="43" s="1"/>
  <c r="O41" i="43"/>
  <c r="Q41" i="43" s="1"/>
  <c r="O24" i="43"/>
  <c r="Q24" i="43" s="1"/>
  <c r="O36" i="43"/>
  <c r="Q36" i="43" s="1"/>
  <c r="O22" i="43"/>
  <c r="Q22" i="43" s="1"/>
  <c r="O43" i="43"/>
  <c r="Q43" i="43" s="1"/>
  <c r="O40" i="43"/>
  <c r="Q40" i="43" s="1"/>
  <c r="O17" i="43"/>
  <c r="Q17" i="43" s="1"/>
  <c r="O34" i="20"/>
  <c r="Q34" i="20" s="1"/>
  <c r="O10" i="20"/>
  <c r="Q10" i="20" s="1"/>
  <c r="O20" i="20"/>
  <c r="Q20" i="20" s="1"/>
  <c r="O16" i="20"/>
  <c r="Q16" i="20" s="1"/>
  <c r="O19" i="20"/>
  <c r="Q19" i="20" s="1"/>
  <c r="O9" i="20"/>
  <c r="Q9" i="20" s="1"/>
  <c r="O22" i="20"/>
  <c r="Q22" i="20" s="1"/>
  <c r="O8" i="20"/>
  <c r="Q8" i="20" s="1"/>
  <c r="O21" i="20"/>
  <c r="Q21" i="20" s="1"/>
  <c r="O38" i="20"/>
  <c r="Q38" i="20" s="1"/>
  <c r="O32" i="20"/>
  <c r="Q32" i="20" s="1"/>
  <c r="O39" i="20"/>
  <c r="Q39" i="20" s="1"/>
  <c r="O14" i="20"/>
  <c r="Q14" i="20" s="1"/>
  <c r="O15" i="20"/>
  <c r="Q15" i="20" s="1"/>
  <c r="O35" i="20"/>
  <c r="Q35" i="20" s="1"/>
  <c r="O13" i="20"/>
  <c r="Q13" i="20" s="1"/>
  <c r="O25" i="20"/>
  <c r="Q25" i="20" s="1"/>
  <c r="O6" i="20"/>
  <c r="Q6" i="20" s="1"/>
  <c r="O30" i="20"/>
  <c r="Q30" i="20" s="1"/>
  <c r="O17" i="20"/>
  <c r="Q17" i="20" s="1"/>
  <c r="O37" i="20"/>
  <c r="Q37" i="20" s="1"/>
  <c r="O31" i="20"/>
  <c r="Q31" i="20" s="1"/>
  <c r="O7" i="20"/>
  <c r="Q7" i="20" s="1"/>
  <c r="O18" i="20"/>
  <c r="Q18" i="20" s="1"/>
  <c r="O41" i="20"/>
  <c r="Q41" i="20" s="1"/>
  <c r="O12" i="20"/>
  <c r="Q12" i="20" s="1"/>
  <c r="O24" i="20"/>
  <c r="Q24" i="20" s="1"/>
  <c r="O36" i="20"/>
  <c r="Q36" i="20" s="1"/>
  <c r="O42" i="20"/>
  <c r="Q42" i="20" s="1"/>
  <c r="O23" i="20"/>
  <c r="Q23" i="20" s="1"/>
  <c r="O29" i="20"/>
  <c r="Q29" i="20" s="1"/>
  <c r="O40" i="20"/>
  <c r="Q40" i="20" s="1"/>
  <c r="O43" i="20"/>
  <c r="Q43" i="20" s="1"/>
  <c r="O26" i="20"/>
  <c r="Q26" i="20" s="1"/>
  <c r="O11" i="20"/>
  <c r="Q11" i="20" s="1"/>
  <c r="O27" i="20"/>
  <c r="Q27" i="20" s="1"/>
  <c r="O28" i="20"/>
  <c r="Q28" i="20" s="1"/>
  <c r="O33" i="20"/>
  <c r="Q33" i="20" s="1"/>
  <c r="O5" i="20"/>
  <c r="I44" i="27"/>
  <c r="K5" i="27"/>
  <c r="K44" i="27" s="1"/>
  <c r="M44" i="27" s="1"/>
  <c r="O12" i="41"/>
  <c r="Q12" i="41" s="1"/>
  <c r="O37" i="41"/>
  <c r="Q37" i="41" s="1"/>
  <c r="O43" i="41"/>
  <c r="Q43" i="41" s="1"/>
  <c r="O14" i="41"/>
  <c r="Q14" i="41" s="1"/>
  <c r="O35" i="41"/>
  <c r="Q35" i="41" s="1"/>
  <c r="O13" i="41"/>
  <c r="Q13" i="41" s="1"/>
  <c r="O22" i="41"/>
  <c r="Q22" i="41" s="1"/>
  <c r="O38" i="41"/>
  <c r="Q38" i="41" s="1"/>
  <c r="O25" i="41"/>
  <c r="Q25" i="41" s="1"/>
  <c r="O5" i="41"/>
  <c r="O10" i="41"/>
  <c r="Q10" i="41" s="1"/>
  <c r="O16" i="41"/>
  <c r="Q16" i="41" s="1"/>
  <c r="O26" i="41"/>
  <c r="Q26" i="41" s="1"/>
  <c r="O36" i="41"/>
  <c r="Q36" i="41" s="1"/>
  <c r="O40" i="41"/>
  <c r="Q40" i="41" s="1"/>
  <c r="O21" i="41"/>
  <c r="Q21" i="41" s="1"/>
  <c r="O30" i="41"/>
  <c r="Q30" i="41" s="1"/>
  <c r="O29" i="41"/>
  <c r="Q29" i="41" s="1"/>
  <c r="O28" i="41"/>
  <c r="Q28" i="41" s="1"/>
  <c r="O15" i="41"/>
  <c r="Q15" i="41" s="1"/>
  <c r="O6" i="41"/>
  <c r="Q6" i="41" s="1"/>
  <c r="O11" i="41"/>
  <c r="Q11" i="41" s="1"/>
  <c r="O24" i="41"/>
  <c r="Q24" i="41" s="1"/>
  <c r="O33" i="41"/>
  <c r="Q33" i="41" s="1"/>
  <c r="O32" i="41"/>
  <c r="Q32" i="41" s="1"/>
  <c r="O7" i="41"/>
  <c r="Q7" i="41" s="1"/>
  <c r="O39" i="41"/>
  <c r="Q39" i="41" s="1"/>
  <c r="O27" i="41"/>
  <c r="Q27" i="41" s="1"/>
  <c r="O8" i="41"/>
  <c r="Q8" i="41" s="1"/>
  <c r="O17" i="41"/>
  <c r="Q17" i="41" s="1"/>
  <c r="O23" i="41"/>
  <c r="Q23" i="41" s="1"/>
  <c r="O20" i="41"/>
  <c r="Q20" i="41" s="1"/>
  <c r="O42" i="41"/>
  <c r="Q42" i="41" s="1"/>
  <c r="O41" i="41"/>
  <c r="Q41" i="41" s="1"/>
  <c r="O19" i="41"/>
  <c r="Q19" i="41" s="1"/>
  <c r="O9" i="41"/>
  <c r="Q9" i="41" s="1"/>
  <c r="O34" i="41"/>
  <c r="Q34" i="41" s="1"/>
  <c r="O18" i="41"/>
  <c r="Q18" i="41" s="1"/>
  <c r="O31" i="41"/>
  <c r="Q31" i="41" s="1"/>
  <c r="O16" i="35"/>
  <c r="Q16" i="35" s="1"/>
  <c r="O33" i="35"/>
  <c r="Q33" i="35" s="1"/>
  <c r="O26" i="35"/>
  <c r="Q26" i="35" s="1"/>
  <c r="O28" i="35"/>
  <c r="Q28" i="35" s="1"/>
  <c r="O36" i="35"/>
  <c r="Q36" i="35" s="1"/>
  <c r="O41" i="35"/>
  <c r="Q41" i="35" s="1"/>
  <c r="O39" i="35"/>
  <c r="Q39" i="35" s="1"/>
  <c r="O18" i="35"/>
  <c r="Q18" i="35" s="1"/>
  <c r="O30" i="35"/>
  <c r="Q30" i="35" s="1"/>
  <c r="O23" i="35"/>
  <c r="Q23" i="35" s="1"/>
  <c r="O10" i="35"/>
  <c r="Q10" i="35" s="1"/>
  <c r="O13" i="35"/>
  <c r="Q13" i="35" s="1"/>
  <c r="O22" i="35"/>
  <c r="Q22" i="35" s="1"/>
  <c r="O37" i="35"/>
  <c r="Q37" i="35" s="1"/>
  <c r="O42" i="35"/>
  <c r="Q42" i="35" s="1"/>
  <c r="O5" i="35"/>
  <c r="O40" i="35"/>
  <c r="Q40" i="35" s="1"/>
  <c r="O19" i="35"/>
  <c r="Q19" i="35" s="1"/>
  <c r="O9" i="35"/>
  <c r="Q9" i="35" s="1"/>
  <c r="O43" i="35"/>
  <c r="Q43" i="35" s="1"/>
  <c r="O29" i="35"/>
  <c r="Q29" i="35" s="1"/>
  <c r="O6" i="35"/>
  <c r="Q6" i="35" s="1"/>
  <c r="O34" i="35"/>
  <c r="Q34" i="35" s="1"/>
  <c r="O17" i="35"/>
  <c r="Q17" i="35" s="1"/>
  <c r="O11" i="35"/>
  <c r="Q11" i="35" s="1"/>
  <c r="O21" i="35"/>
  <c r="Q21" i="35" s="1"/>
  <c r="O38" i="35"/>
  <c r="Q38" i="35" s="1"/>
  <c r="O24" i="35"/>
  <c r="Q24" i="35" s="1"/>
  <c r="O25" i="35"/>
  <c r="Q25" i="35" s="1"/>
  <c r="O20" i="35"/>
  <c r="Q20" i="35" s="1"/>
  <c r="O31" i="35"/>
  <c r="Q31" i="35" s="1"/>
  <c r="O12" i="35"/>
  <c r="Q12" i="35" s="1"/>
  <c r="O8" i="35"/>
  <c r="Q8" i="35" s="1"/>
  <c r="O35" i="35"/>
  <c r="Q35" i="35" s="1"/>
  <c r="O7" i="35"/>
  <c r="Q7" i="35" s="1"/>
  <c r="O14" i="35"/>
  <c r="Q14" i="35" s="1"/>
  <c r="O32" i="35"/>
  <c r="Q32" i="35" s="1"/>
  <c r="O15" i="35"/>
  <c r="Q15" i="35" s="1"/>
  <c r="O27" i="35"/>
  <c r="Q27" i="35" s="1"/>
  <c r="O27" i="32"/>
  <c r="Q27" i="32" s="1"/>
  <c r="O23" i="32"/>
  <c r="Q23" i="32" s="1"/>
  <c r="O21" i="32"/>
  <c r="Q21" i="32" s="1"/>
  <c r="O20" i="32"/>
  <c r="Q20" i="32" s="1"/>
  <c r="O12" i="32"/>
  <c r="Q12" i="32" s="1"/>
  <c r="O7" i="32"/>
  <c r="Q7" i="32" s="1"/>
  <c r="O11" i="32"/>
  <c r="Q11" i="32" s="1"/>
  <c r="O42" i="32"/>
  <c r="Q42" i="32" s="1"/>
  <c r="O5" i="32"/>
  <c r="O29" i="32"/>
  <c r="Q29" i="32" s="1"/>
  <c r="O35" i="32"/>
  <c r="Q35" i="32" s="1"/>
  <c r="O43" i="32"/>
  <c r="Q43" i="32" s="1"/>
  <c r="O24" i="32"/>
  <c r="Q24" i="32" s="1"/>
  <c r="O16" i="32"/>
  <c r="Q16" i="32" s="1"/>
  <c r="O9" i="32"/>
  <c r="Q9" i="32" s="1"/>
  <c r="O19" i="32"/>
  <c r="Q19" i="32" s="1"/>
  <c r="O15" i="32"/>
  <c r="Q15" i="32" s="1"/>
  <c r="O13" i="32"/>
  <c r="Q13" i="32" s="1"/>
  <c r="O30" i="32"/>
  <c r="Q30" i="32" s="1"/>
  <c r="O34" i="32"/>
  <c r="Q34" i="32" s="1"/>
  <c r="O41" i="32"/>
  <c r="Q41" i="32" s="1"/>
  <c r="O17" i="32"/>
  <c r="Q17" i="32" s="1"/>
  <c r="O14" i="32"/>
  <c r="Q14" i="32" s="1"/>
  <c r="O28" i="32"/>
  <c r="Q28" i="32" s="1"/>
  <c r="O40" i="32"/>
  <c r="Q40" i="32" s="1"/>
  <c r="O18" i="32"/>
  <c r="Q18" i="32" s="1"/>
  <c r="O39" i="32"/>
  <c r="Q39" i="32" s="1"/>
  <c r="O8" i="32"/>
  <c r="Q8" i="32" s="1"/>
  <c r="O31" i="32"/>
  <c r="Q31" i="32" s="1"/>
  <c r="O36" i="32"/>
  <c r="Q36" i="32" s="1"/>
  <c r="O37" i="32"/>
  <c r="Q37" i="32" s="1"/>
  <c r="O33" i="32"/>
  <c r="Q33" i="32" s="1"/>
  <c r="O10" i="32"/>
  <c r="Q10" i="32" s="1"/>
  <c r="O22" i="32"/>
  <c r="Q22" i="32" s="1"/>
  <c r="O32" i="32"/>
  <c r="Q32" i="32" s="1"/>
  <c r="O38" i="32"/>
  <c r="Q38" i="32" s="1"/>
  <c r="O25" i="32"/>
  <c r="Q25" i="32" s="1"/>
  <c r="O26" i="32"/>
  <c r="Q26" i="32" s="1"/>
  <c r="O6" i="32"/>
  <c r="Q6" i="32" s="1"/>
  <c r="O43" i="28"/>
  <c r="Q43" i="28" s="1"/>
  <c r="O30" i="28"/>
  <c r="Q30" i="28" s="1"/>
  <c r="O14" i="28"/>
  <c r="Q14" i="28" s="1"/>
  <c r="O31" i="28"/>
  <c r="Q31" i="28" s="1"/>
  <c r="O26" i="28"/>
  <c r="Q26" i="28" s="1"/>
  <c r="O38" i="28"/>
  <c r="Q38" i="28" s="1"/>
  <c r="O19" i="28"/>
  <c r="Q19" i="28" s="1"/>
  <c r="O12" i="28"/>
  <c r="Q12" i="28" s="1"/>
  <c r="O22" i="28"/>
  <c r="Q22" i="28" s="1"/>
  <c r="O9" i="28"/>
  <c r="Q9" i="28" s="1"/>
  <c r="O23" i="28"/>
  <c r="Q23" i="28" s="1"/>
  <c r="O40" i="28"/>
  <c r="Q40" i="28" s="1"/>
  <c r="O8" i="28"/>
  <c r="Q8" i="28" s="1"/>
  <c r="O36" i="28"/>
  <c r="Q36" i="28" s="1"/>
  <c r="O17" i="28"/>
  <c r="Q17" i="28" s="1"/>
  <c r="O11" i="28"/>
  <c r="Q11" i="28" s="1"/>
  <c r="O21" i="28"/>
  <c r="Q21" i="28" s="1"/>
  <c r="O42" i="28"/>
  <c r="Q42" i="28" s="1"/>
  <c r="O10" i="28"/>
  <c r="Q10" i="28" s="1"/>
  <c r="O28" i="28"/>
  <c r="Q28" i="28" s="1"/>
  <c r="O29" i="28"/>
  <c r="Q29" i="28" s="1"/>
  <c r="O7" i="28"/>
  <c r="Q7" i="28" s="1"/>
  <c r="O13" i="28"/>
  <c r="Q13" i="28" s="1"/>
  <c r="O25" i="28"/>
  <c r="Q25" i="28" s="1"/>
  <c r="O27" i="28"/>
  <c r="Q27" i="28" s="1"/>
  <c r="O32" i="28"/>
  <c r="Q32" i="28" s="1"/>
  <c r="O34" i="28"/>
  <c r="Q34" i="28" s="1"/>
  <c r="O41" i="28"/>
  <c r="Q41" i="28" s="1"/>
  <c r="O24" i="28"/>
  <c r="Q24" i="28" s="1"/>
  <c r="O39" i="28"/>
  <c r="Q39" i="28" s="1"/>
  <c r="O18" i="28"/>
  <c r="Q18" i="28" s="1"/>
  <c r="O16" i="28"/>
  <c r="Q16" i="28" s="1"/>
  <c r="O33" i="28"/>
  <c r="Q33" i="28" s="1"/>
  <c r="O20" i="28"/>
  <c r="Q20" i="28" s="1"/>
  <c r="O37" i="28"/>
  <c r="Q37" i="28" s="1"/>
  <c r="O15" i="28"/>
  <c r="Q15" i="28" s="1"/>
  <c r="O6" i="28"/>
  <c r="Q6" i="28" s="1"/>
  <c r="O35" i="28"/>
  <c r="Q35" i="28" s="1"/>
  <c r="O5" i="28"/>
  <c r="O9" i="17"/>
  <c r="Q9" i="17" s="1"/>
  <c r="O33" i="17"/>
  <c r="Q33" i="17" s="1"/>
  <c r="O23" i="17"/>
  <c r="Q23" i="17" s="1"/>
  <c r="O34" i="17"/>
  <c r="Q34" i="17" s="1"/>
  <c r="O43" i="17"/>
  <c r="Q43" i="17" s="1"/>
  <c r="O22" i="17"/>
  <c r="Q22" i="17" s="1"/>
  <c r="O7" i="17"/>
  <c r="Q7" i="17" s="1"/>
  <c r="O27" i="17"/>
  <c r="Q27" i="17" s="1"/>
  <c r="O35" i="17"/>
  <c r="Q35" i="17" s="1"/>
  <c r="O42" i="17"/>
  <c r="Q42" i="17" s="1"/>
  <c r="O41" i="17"/>
  <c r="Q41" i="17" s="1"/>
  <c r="O15" i="17"/>
  <c r="Q15" i="17" s="1"/>
  <c r="O18" i="17"/>
  <c r="Q18" i="17" s="1"/>
  <c r="O39" i="17"/>
  <c r="Q39" i="17" s="1"/>
  <c r="O21" i="17"/>
  <c r="Q21" i="17" s="1"/>
  <c r="O6" i="17"/>
  <c r="Q6" i="17" s="1"/>
  <c r="O40" i="17"/>
  <c r="Q40" i="17" s="1"/>
  <c r="O37" i="17"/>
  <c r="Q37" i="17" s="1"/>
  <c r="O30" i="17"/>
  <c r="Q30" i="17" s="1"/>
  <c r="O25" i="17"/>
  <c r="Q25" i="17" s="1"/>
  <c r="O13" i="17"/>
  <c r="Q13" i="17" s="1"/>
  <c r="O14" i="17"/>
  <c r="Q14" i="17" s="1"/>
  <c r="O11" i="17"/>
  <c r="Q11" i="17" s="1"/>
  <c r="O19" i="17"/>
  <c r="Q19" i="17" s="1"/>
  <c r="O28" i="17"/>
  <c r="Q28" i="17" s="1"/>
  <c r="O20" i="17"/>
  <c r="Q20" i="17" s="1"/>
  <c r="O26" i="17"/>
  <c r="Q26" i="17" s="1"/>
  <c r="O29" i="17"/>
  <c r="Q29" i="17" s="1"/>
  <c r="O38" i="17"/>
  <c r="Q38" i="17" s="1"/>
  <c r="O17" i="17"/>
  <c r="Q17" i="17" s="1"/>
  <c r="O16" i="17"/>
  <c r="Q16" i="17" s="1"/>
  <c r="O32" i="17"/>
  <c r="Q32" i="17" s="1"/>
  <c r="O24" i="17"/>
  <c r="Q24" i="17" s="1"/>
  <c r="O8" i="17"/>
  <c r="Q8" i="17" s="1"/>
  <c r="O31" i="17"/>
  <c r="Q31" i="17" s="1"/>
  <c r="O36" i="17"/>
  <c r="Q36" i="17" s="1"/>
  <c r="O10" i="17"/>
  <c r="Q10" i="17" s="1"/>
  <c r="O12" i="17"/>
  <c r="Q12" i="17" s="1"/>
  <c r="O5" i="17"/>
  <c r="I44" i="49"/>
  <c r="K5" i="49"/>
  <c r="K44" i="49" s="1"/>
  <c r="M44" i="49" s="1"/>
  <c r="O41" i="52"/>
  <c r="Q41" i="52" s="1"/>
  <c r="O13" i="52"/>
  <c r="Q13" i="52" s="1"/>
  <c r="O9" i="52"/>
  <c r="Q9" i="52" s="1"/>
  <c r="O26" i="52"/>
  <c r="Q26" i="52" s="1"/>
  <c r="O28" i="52"/>
  <c r="Q28" i="52" s="1"/>
  <c r="O35" i="52"/>
  <c r="Q35" i="52" s="1"/>
  <c r="O17" i="52"/>
  <c r="Q17" i="52" s="1"/>
  <c r="O40" i="52"/>
  <c r="Q40" i="52" s="1"/>
  <c r="O19" i="52"/>
  <c r="Q19" i="52" s="1"/>
  <c r="O42" i="52"/>
  <c r="Q42" i="52" s="1"/>
  <c r="O16" i="52"/>
  <c r="Q16" i="52" s="1"/>
  <c r="O6" i="52"/>
  <c r="Q6" i="52" s="1"/>
  <c r="O32" i="52"/>
  <c r="Q32" i="52" s="1"/>
  <c r="O22" i="52"/>
  <c r="Q22" i="52" s="1"/>
  <c r="O31" i="52"/>
  <c r="Q31" i="52" s="1"/>
  <c r="O14" i="52"/>
  <c r="Q14" i="52" s="1"/>
  <c r="O7" i="52"/>
  <c r="Q7" i="52" s="1"/>
  <c r="O21" i="52"/>
  <c r="Q21" i="52" s="1"/>
  <c r="O29" i="52"/>
  <c r="Q29" i="52" s="1"/>
  <c r="O10" i="52"/>
  <c r="Q10" i="52" s="1"/>
  <c r="O8" i="52"/>
  <c r="Q8" i="52" s="1"/>
  <c r="O37" i="52"/>
  <c r="Q37" i="52" s="1"/>
  <c r="O27" i="52"/>
  <c r="Q27" i="52" s="1"/>
  <c r="O39" i="52"/>
  <c r="Q39" i="52" s="1"/>
  <c r="O12" i="52"/>
  <c r="Q12" i="52" s="1"/>
  <c r="O15" i="52"/>
  <c r="Q15" i="52" s="1"/>
  <c r="O11" i="52"/>
  <c r="Q11" i="52" s="1"/>
  <c r="O20" i="52"/>
  <c r="Q20" i="52" s="1"/>
  <c r="O5" i="52"/>
  <c r="O38" i="52"/>
  <c r="Q38" i="52" s="1"/>
  <c r="O18" i="52"/>
  <c r="Q18" i="52" s="1"/>
  <c r="O33" i="52"/>
  <c r="Q33" i="52" s="1"/>
  <c r="O36" i="52"/>
  <c r="Q36" i="52" s="1"/>
  <c r="O34" i="52"/>
  <c r="Q34" i="52" s="1"/>
  <c r="O43" i="52"/>
  <c r="Q43" i="52" s="1"/>
  <c r="O25" i="52"/>
  <c r="Q25" i="52" s="1"/>
  <c r="O30" i="52"/>
  <c r="Q30" i="52" s="1"/>
  <c r="O23" i="52"/>
  <c r="Q23" i="52" s="1"/>
  <c r="O24" i="52"/>
  <c r="Q24" i="52" s="1"/>
  <c r="O10" i="29"/>
  <c r="Q10" i="29" s="1"/>
  <c r="O7" i="29"/>
  <c r="Q7" i="29" s="1"/>
  <c r="O9" i="29"/>
  <c r="Q9" i="29" s="1"/>
  <c r="O24" i="29"/>
  <c r="Q24" i="29" s="1"/>
  <c r="O25" i="29"/>
  <c r="Q25" i="29" s="1"/>
  <c r="O6" i="29"/>
  <c r="Q6" i="29" s="1"/>
  <c r="O17" i="29"/>
  <c r="Q17" i="29" s="1"/>
  <c r="O30" i="29"/>
  <c r="Q30" i="29" s="1"/>
  <c r="O22" i="29"/>
  <c r="Q22" i="29" s="1"/>
  <c r="O34" i="29"/>
  <c r="Q34" i="29" s="1"/>
  <c r="O33" i="29"/>
  <c r="Q33" i="29" s="1"/>
  <c r="O13" i="29"/>
  <c r="Q13" i="29" s="1"/>
  <c r="O37" i="29"/>
  <c r="Q37" i="29" s="1"/>
  <c r="O40" i="29"/>
  <c r="Q40" i="29" s="1"/>
  <c r="O43" i="29"/>
  <c r="Q43" i="29" s="1"/>
  <c r="O20" i="29"/>
  <c r="Q20" i="29" s="1"/>
  <c r="O8" i="29"/>
  <c r="Q8" i="29" s="1"/>
  <c r="O42" i="29"/>
  <c r="Q42" i="29" s="1"/>
  <c r="O36" i="29"/>
  <c r="Q36" i="29" s="1"/>
  <c r="O31" i="29"/>
  <c r="Q31" i="29" s="1"/>
  <c r="O15" i="29"/>
  <c r="Q15" i="29" s="1"/>
  <c r="O18" i="29"/>
  <c r="Q18" i="29" s="1"/>
  <c r="O38" i="29"/>
  <c r="Q38" i="29" s="1"/>
  <c r="O19" i="29"/>
  <c r="Q19" i="29" s="1"/>
  <c r="O41" i="29"/>
  <c r="Q41" i="29" s="1"/>
  <c r="O28" i="29"/>
  <c r="Q28" i="29" s="1"/>
  <c r="O32" i="29"/>
  <c r="Q32" i="29" s="1"/>
  <c r="O11" i="29"/>
  <c r="Q11" i="29" s="1"/>
  <c r="O23" i="29"/>
  <c r="Q23" i="29" s="1"/>
  <c r="O26" i="29"/>
  <c r="Q26" i="29" s="1"/>
  <c r="O27" i="29"/>
  <c r="Q27" i="29" s="1"/>
  <c r="O12" i="29"/>
  <c r="Q12" i="29" s="1"/>
  <c r="O39" i="29"/>
  <c r="Q39" i="29" s="1"/>
  <c r="O14" i="29"/>
  <c r="Q14" i="29" s="1"/>
  <c r="O16" i="29"/>
  <c r="Q16" i="29" s="1"/>
  <c r="O21" i="29"/>
  <c r="Q21" i="29" s="1"/>
  <c r="O35" i="29"/>
  <c r="Q35" i="29" s="1"/>
  <c r="O29" i="29"/>
  <c r="Q29" i="29" s="1"/>
  <c r="O5" i="29"/>
  <c r="O27" i="26"/>
  <c r="Q27" i="26" s="1"/>
  <c r="O39" i="26"/>
  <c r="Q39" i="26" s="1"/>
  <c r="O6" i="26"/>
  <c r="Q6" i="26" s="1"/>
  <c r="O42" i="26"/>
  <c r="Q42" i="26" s="1"/>
  <c r="O43" i="26"/>
  <c r="Q43" i="26" s="1"/>
  <c r="O33" i="26"/>
  <c r="Q33" i="26" s="1"/>
  <c r="O11" i="26"/>
  <c r="Q11" i="26" s="1"/>
  <c r="O31" i="26"/>
  <c r="Q31" i="26" s="1"/>
  <c r="O24" i="26"/>
  <c r="Q24" i="26" s="1"/>
  <c r="O9" i="26"/>
  <c r="Q9" i="26" s="1"/>
  <c r="O8" i="26"/>
  <c r="Q8" i="26" s="1"/>
  <c r="O32" i="26"/>
  <c r="Q32" i="26" s="1"/>
  <c r="O13" i="26"/>
  <c r="Q13" i="26" s="1"/>
  <c r="O19" i="26"/>
  <c r="Q19" i="26" s="1"/>
  <c r="O10" i="26"/>
  <c r="Q10" i="26" s="1"/>
  <c r="O38" i="26"/>
  <c r="Q38" i="26" s="1"/>
  <c r="O20" i="26"/>
  <c r="Q20" i="26" s="1"/>
  <c r="O40" i="26"/>
  <c r="Q40" i="26" s="1"/>
  <c r="O37" i="26"/>
  <c r="Q37" i="26" s="1"/>
  <c r="O25" i="26"/>
  <c r="Q25" i="26" s="1"/>
  <c r="O21" i="26"/>
  <c r="Q21" i="26" s="1"/>
  <c r="O16" i="26"/>
  <c r="Q16" i="26" s="1"/>
  <c r="O22" i="26"/>
  <c r="Q22" i="26" s="1"/>
  <c r="O36" i="26"/>
  <c r="Q36" i="26" s="1"/>
  <c r="O7" i="26"/>
  <c r="Q7" i="26" s="1"/>
  <c r="O23" i="26"/>
  <c r="Q23" i="26" s="1"/>
  <c r="O18" i="26"/>
  <c r="Q18" i="26" s="1"/>
  <c r="O17" i="26"/>
  <c r="Q17" i="26" s="1"/>
  <c r="O26" i="26"/>
  <c r="Q26" i="26" s="1"/>
  <c r="O41" i="26"/>
  <c r="Q41" i="26" s="1"/>
  <c r="O14" i="26"/>
  <c r="Q14" i="26" s="1"/>
  <c r="O15" i="26"/>
  <c r="Q15" i="26" s="1"/>
  <c r="O12" i="26"/>
  <c r="Q12" i="26" s="1"/>
  <c r="O28" i="26"/>
  <c r="Q28" i="26" s="1"/>
  <c r="O35" i="26"/>
  <c r="Q35" i="26" s="1"/>
  <c r="O34" i="26"/>
  <c r="Q34" i="26" s="1"/>
  <c r="O29" i="26"/>
  <c r="Q29" i="26" s="1"/>
  <c r="O30" i="26"/>
  <c r="Q30" i="26" s="1"/>
  <c r="O5" i="26"/>
  <c r="O16" i="15"/>
  <c r="Q16" i="15" s="1"/>
  <c r="O28" i="15"/>
  <c r="Q28" i="15" s="1"/>
  <c r="O13" i="15"/>
  <c r="Q13" i="15" s="1"/>
  <c r="O40" i="15"/>
  <c r="Q40" i="15" s="1"/>
  <c r="O17" i="15"/>
  <c r="Q17" i="15" s="1"/>
  <c r="O9" i="15"/>
  <c r="Q9" i="15" s="1"/>
  <c r="O43" i="15"/>
  <c r="Q43" i="15" s="1"/>
  <c r="O12" i="15"/>
  <c r="Q12" i="15" s="1"/>
  <c r="O20" i="15"/>
  <c r="Q20" i="15" s="1"/>
  <c r="O23" i="15"/>
  <c r="Q23" i="15" s="1"/>
  <c r="O36" i="15"/>
  <c r="Q36" i="15" s="1"/>
  <c r="O10" i="15"/>
  <c r="Q10" i="15" s="1"/>
  <c r="O6" i="15"/>
  <c r="Q6" i="15" s="1"/>
  <c r="O37" i="15"/>
  <c r="Q37" i="15" s="1"/>
  <c r="O27" i="15"/>
  <c r="Q27" i="15" s="1"/>
  <c r="O33" i="15"/>
  <c r="Q33" i="15" s="1"/>
  <c r="O7" i="15"/>
  <c r="Q7" i="15" s="1"/>
  <c r="O18" i="15"/>
  <c r="Q18" i="15" s="1"/>
  <c r="O25" i="15"/>
  <c r="Q25" i="15" s="1"/>
  <c r="O30" i="15"/>
  <c r="Q30" i="15" s="1"/>
  <c r="O35" i="15"/>
  <c r="Q35" i="15" s="1"/>
  <c r="O41" i="15"/>
  <c r="Q41" i="15" s="1"/>
  <c r="O8" i="15"/>
  <c r="Q8" i="15" s="1"/>
  <c r="O5" i="15"/>
  <c r="O31" i="15"/>
  <c r="Q31" i="15" s="1"/>
  <c r="O19" i="15"/>
  <c r="Q19" i="15" s="1"/>
  <c r="O15" i="15"/>
  <c r="Q15" i="15" s="1"/>
  <c r="O39" i="15"/>
  <c r="Q39" i="15" s="1"/>
  <c r="O29" i="15"/>
  <c r="Q29" i="15" s="1"/>
  <c r="O22" i="15"/>
  <c r="Q22" i="15" s="1"/>
  <c r="O21" i="15"/>
  <c r="Q21" i="15" s="1"/>
  <c r="O26" i="15"/>
  <c r="Q26" i="15" s="1"/>
  <c r="O38" i="15"/>
  <c r="Q38" i="15" s="1"/>
  <c r="O32" i="15"/>
  <c r="Q32" i="15" s="1"/>
  <c r="O14" i="15"/>
  <c r="Q14" i="15" s="1"/>
  <c r="O34" i="15"/>
  <c r="Q34" i="15" s="1"/>
  <c r="O11" i="15"/>
  <c r="Q11" i="15" s="1"/>
  <c r="O24" i="15"/>
  <c r="Q24" i="15" s="1"/>
  <c r="O42" i="15"/>
  <c r="Q42" i="15" s="1"/>
  <c r="K5" i="16"/>
  <c r="K44" i="16" s="1"/>
  <c r="M44" i="16" s="1"/>
  <c r="I44" i="16"/>
  <c r="O33" i="40"/>
  <c r="Q33" i="40" s="1"/>
  <c r="O37" i="40"/>
  <c r="Q37" i="40" s="1"/>
  <c r="O14" i="40"/>
  <c r="Q14" i="40" s="1"/>
  <c r="O35" i="40"/>
  <c r="Q35" i="40" s="1"/>
  <c r="O24" i="40"/>
  <c r="Q24" i="40" s="1"/>
  <c r="O25" i="40"/>
  <c r="Q25" i="40" s="1"/>
  <c r="O38" i="40"/>
  <c r="Q38" i="40" s="1"/>
  <c r="O20" i="40"/>
  <c r="Q20" i="40" s="1"/>
  <c r="O6" i="40"/>
  <c r="Q6" i="40" s="1"/>
  <c r="O19" i="40"/>
  <c r="Q19" i="40" s="1"/>
  <c r="O8" i="40"/>
  <c r="Q8" i="40" s="1"/>
  <c r="O27" i="40"/>
  <c r="Q27" i="40" s="1"/>
  <c r="O26" i="40"/>
  <c r="Q26" i="40" s="1"/>
  <c r="O28" i="40"/>
  <c r="Q28" i="40" s="1"/>
  <c r="O36" i="40"/>
  <c r="Q36" i="40" s="1"/>
  <c r="O17" i="40"/>
  <c r="Q17" i="40" s="1"/>
  <c r="O18" i="40"/>
  <c r="Q18" i="40" s="1"/>
  <c r="O40" i="40"/>
  <c r="Q40" i="40" s="1"/>
  <c r="O34" i="40"/>
  <c r="Q34" i="40" s="1"/>
  <c r="O11" i="40"/>
  <c r="Q11" i="40" s="1"/>
  <c r="O31" i="40"/>
  <c r="Q31" i="40" s="1"/>
  <c r="O30" i="40"/>
  <c r="Q30" i="40" s="1"/>
  <c r="O32" i="40"/>
  <c r="Q32" i="40" s="1"/>
  <c r="O13" i="40"/>
  <c r="Q13" i="40" s="1"/>
  <c r="O10" i="40"/>
  <c r="Q10" i="40" s="1"/>
  <c r="O41" i="40"/>
  <c r="Q41" i="40" s="1"/>
  <c r="O9" i="40"/>
  <c r="Q9" i="40" s="1"/>
  <c r="O39" i="40"/>
  <c r="Q39" i="40" s="1"/>
  <c r="O29" i="40"/>
  <c r="Q29" i="40" s="1"/>
  <c r="O21" i="40"/>
  <c r="Q21" i="40" s="1"/>
  <c r="O43" i="40"/>
  <c r="Q43" i="40" s="1"/>
  <c r="O12" i="40"/>
  <c r="Q12" i="40" s="1"/>
  <c r="O7" i="40"/>
  <c r="Q7" i="40" s="1"/>
  <c r="O22" i="40"/>
  <c r="Q22" i="40" s="1"/>
  <c r="O42" i="40"/>
  <c r="Q42" i="40" s="1"/>
  <c r="O15" i="40"/>
  <c r="Q15" i="40" s="1"/>
  <c r="O16" i="40"/>
  <c r="Q16" i="40" s="1"/>
  <c r="O23" i="40"/>
  <c r="Q23" i="40" s="1"/>
  <c r="O5" i="40"/>
  <c r="I44" i="18"/>
  <c r="K5" i="18"/>
  <c r="K44" i="18" s="1"/>
  <c r="M44" i="18" s="1"/>
  <c r="O44" i="44" l="1"/>
  <c r="O44" i="15"/>
  <c r="Q5" i="15"/>
  <c r="O44" i="26"/>
  <c r="Q5" i="26"/>
  <c r="O44" i="52"/>
  <c r="Q5" i="52"/>
  <c r="O25" i="49"/>
  <c r="Q25" i="49" s="1"/>
  <c r="O24" i="49"/>
  <c r="Q24" i="49" s="1"/>
  <c r="O40" i="49"/>
  <c r="Q40" i="49" s="1"/>
  <c r="O31" i="49"/>
  <c r="Q31" i="49" s="1"/>
  <c r="O39" i="49"/>
  <c r="Q39" i="49" s="1"/>
  <c r="O37" i="49"/>
  <c r="Q37" i="49" s="1"/>
  <c r="O8" i="49"/>
  <c r="Q8" i="49" s="1"/>
  <c r="O26" i="49"/>
  <c r="Q26" i="49" s="1"/>
  <c r="O34" i="49"/>
  <c r="Q34" i="49" s="1"/>
  <c r="O32" i="49"/>
  <c r="Q32" i="49" s="1"/>
  <c r="O35" i="49"/>
  <c r="Q35" i="49" s="1"/>
  <c r="O36" i="49"/>
  <c r="Q36" i="49" s="1"/>
  <c r="O11" i="49"/>
  <c r="Q11" i="49" s="1"/>
  <c r="O43" i="49"/>
  <c r="Q43" i="49" s="1"/>
  <c r="O41" i="49"/>
  <c r="Q41" i="49" s="1"/>
  <c r="O15" i="49"/>
  <c r="Q15" i="49" s="1"/>
  <c r="O18" i="49"/>
  <c r="Q18" i="49" s="1"/>
  <c r="O23" i="49"/>
  <c r="Q23" i="49" s="1"/>
  <c r="O27" i="49"/>
  <c r="Q27" i="49" s="1"/>
  <c r="O38" i="49"/>
  <c r="Q38" i="49" s="1"/>
  <c r="O29" i="49"/>
  <c r="Q29" i="49" s="1"/>
  <c r="O13" i="49"/>
  <c r="Q13" i="49" s="1"/>
  <c r="O28" i="49"/>
  <c r="Q28" i="49" s="1"/>
  <c r="O7" i="49"/>
  <c r="Q7" i="49" s="1"/>
  <c r="O12" i="49"/>
  <c r="Q12" i="49" s="1"/>
  <c r="O14" i="49"/>
  <c r="Q14" i="49" s="1"/>
  <c r="O42" i="49"/>
  <c r="Q42" i="49" s="1"/>
  <c r="O16" i="49"/>
  <c r="Q16" i="49" s="1"/>
  <c r="O22" i="49"/>
  <c r="Q22" i="49" s="1"/>
  <c r="O21" i="49"/>
  <c r="Q21" i="49" s="1"/>
  <c r="O9" i="49"/>
  <c r="Q9" i="49" s="1"/>
  <c r="O17" i="49"/>
  <c r="Q17" i="49" s="1"/>
  <c r="O6" i="49"/>
  <c r="Q6" i="49" s="1"/>
  <c r="O20" i="49"/>
  <c r="Q20" i="49" s="1"/>
  <c r="O19" i="49"/>
  <c r="Q19" i="49" s="1"/>
  <c r="O10" i="49"/>
  <c r="Q10" i="49" s="1"/>
  <c r="O30" i="49"/>
  <c r="Q30" i="49" s="1"/>
  <c r="O33" i="49"/>
  <c r="Q33" i="49" s="1"/>
  <c r="O5" i="49"/>
  <c r="O44" i="17"/>
  <c r="Q5" i="17"/>
  <c r="O44" i="32"/>
  <c r="Q5" i="32"/>
  <c r="O44" i="35"/>
  <c r="Q5" i="35"/>
  <c r="O10" i="27"/>
  <c r="Q10" i="27" s="1"/>
  <c r="O39" i="27"/>
  <c r="Q39" i="27" s="1"/>
  <c r="O9" i="27"/>
  <c r="Q9" i="27" s="1"/>
  <c r="O30" i="27"/>
  <c r="Q30" i="27" s="1"/>
  <c r="O11" i="27"/>
  <c r="Q11" i="27" s="1"/>
  <c r="O12" i="27"/>
  <c r="Q12" i="27" s="1"/>
  <c r="O21" i="27"/>
  <c r="Q21" i="27" s="1"/>
  <c r="O32" i="27"/>
  <c r="Q32" i="27" s="1"/>
  <c r="O28" i="27"/>
  <c r="Q28" i="27" s="1"/>
  <c r="O38" i="27"/>
  <c r="Q38" i="27" s="1"/>
  <c r="O36" i="27"/>
  <c r="Q36" i="27" s="1"/>
  <c r="O25" i="27"/>
  <c r="Q25" i="27" s="1"/>
  <c r="O29" i="27"/>
  <c r="Q29" i="27" s="1"/>
  <c r="O33" i="27"/>
  <c r="Q33" i="27" s="1"/>
  <c r="O5" i="27"/>
  <c r="O34" i="27"/>
  <c r="Q34" i="27" s="1"/>
  <c r="O24" i="27"/>
  <c r="Q24" i="27" s="1"/>
  <c r="O17" i="27"/>
  <c r="Q17" i="27" s="1"/>
  <c r="O27" i="27"/>
  <c r="Q27" i="27" s="1"/>
  <c r="O7" i="27"/>
  <c r="Q7" i="27" s="1"/>
  <c r="O15" i="27"/>
  <c r="Q15" i="27" s="1"/>
  <c r="O31" i="27"/>
  <c r="Q31" i="27" s="1"/>
  <c r="O19" i="27"/>
  <c r="Q19" i="27" s="1"/>
  <c r="O18" i="27"/>
  <c r="Q18" i="27" s="1"/>
  <c r="O16" i="27"/>
  <c r="Q16" i="27" s="1"/>
  <c r="O20" i="27"/>
  <c r="Q20" i="27" s="1"/>
  <c r="O6" i="27"/>
  <c r="Q6" i="27" s="1"/>
  <c r="O14" i="27"/>
  <c r="Q14" i="27" s="1"/>
  <c r="O13" i="27"/>
  <c r="Q13" i="27" s="1"/>
  <c r="O22" i="27"/>
  <c r="Q22" i="27" s="1"/>
  <c r="O8" i="27"/>
  <c r="Q8" i="27" s="1"/>
  <c r="O40" i="27"/>
  <c r="Q40" i="27" s="1"/>
  <c r="O43" i="27"/>
  <c r="Q43" i="27" s="1"/>
  <c r="O26" i="27"/>
  <c r="Q26" i="27" s="1"/>
  <c r="O41" i="27"/>
  <c r="Q41" i="27" s="1"/>
  <c r="O23" i="27"/>
  <c r="Q23" i="27" s="1"/>
  <c r="O35" i="27"/>
  <c r="Q35" i="27" s="1"/>
  <c r="O42" i="27"/>
  <c r="Q42" i="27" s="1"/>
  <c r="O37" i="27"/>
  <c r="Q37" i="27" s="1"/>
  <c r="Q5" i="20"/>
  <c r="O44" i="20"/>
  <c r="O44" i="36"/>
  <c r="Q5" i="36"/>
  <c r="Q5" i="30"/>
  <c r="O44" i="30"/>
  <c r="Q5" i="37"/>
  <c r="O44" i="37"/>
  <c r="Q5" i="38"/>
  <c r="O44" i="38"/>
  <c r="O44" i="8"/>
  <c r="Q5" i="8"/>
  <c r="Q5" i="39"/>
  <c r="O44" i="39"/>
  <c r="O42" i="48"/>
  <c r="Q42" i="48" s="1"/>
  <c r="O43" i="48"/>
  <c r="Q43" i="48" s="1"/>
  <c r="O34" i="48"/>
  <c r="Q34" i="48" s="1"/>
  <c r="O10" i="48"/>
  <c r="Q10" i="48" s="1"/>
  <c r="O11" i="48"/>
  <c r="Q11" i="48" s="1"/>
  <c r="O16" i="48"/>
  <c r="Q16" i="48" s="1"/>
  <c r="O18" i="48"/>
  <c r="Q18" i="48" s="1"/>
  <c r="O31" i="48"/>
  <c r="Q31" i="48" s="1"/>
  <c r="O26" i="48"/>
  <c r="Q26" i="48" s="1"/>
  <c r="O9" i="48"/>
  <c r="Q9" i="48" s="1"/>
  <c r="O15" i="48"/>
  <c r="Q15" i="48" s="1"/>
  <c r="O39" i="48"/>
  <c r="Q39" i="48" s="1"/>
  <c r="O28" i="48"/>
  <c r="Q28" i="48" s="1"/>
  <c r="O41" i="48"/>
  <c r="Q41" i="48" s="1"/>
  <c r="O23" i="48"/>
  <c r="Q23" i="48" s="1"/>
  <c r="O19" i="48"/>
  <c r="Q19" i="48" s="1"/>
  <c r="O20" i="48"/>
  <c r="Q20" i="48" s="1"/>
  <c r="O33" i="48"/>
  <c r="Q33" i="48" s="1"/>
  <c r="O8" i="48"/>
  <c r="Q8" i="48" s="1"/>
  <c r="O25" i="48"/>
  <c r="Q25" i="48" s="1"/>
  <c r="O13" i="48"/>
  <c r="Q13" i="48" s="1"/>
  <c r="O38" i="48"/>
  <c r="Q38" i="48" s="1"/>
  <c r="O40" i="48"/>
  <c r="Q40" i="48" s="1"/>
  <c r="O37" i="48"/>
  <c r="Q37" i="48" s="1"/>
  <c r="O22" i="48"/>
  <c r="Q22" i="48" s="1"/>
  <c r="O17" i="48"/>
  <c r="Q17" i="48" s="1"/>
  <c r="O27" i="48"/>
  <c r="Q27" i="48" s="1"/>
  <c r="O30" i="48"/>
  <c r="Q30" i="48" s="1"/>
  <c r="O29" i="48"/>
  <c r="Q29" i="48" s="1"/>
  <c r="O14" i="48"/>
  <c r="Q14" i="48" s="1"/>
  <c r="O32" i="48"/>
  <c r="Q32" i="48" s="1"/>
  <c r="O12" i="48"/>
  <c r="Q12" i="48" s="1"/>
  <c r="O35" i="48"/>
  <c r="Q35" i="48" s="1"/>
  <c r="O5" i="48"/>
  <c r="O24" i="48"/>
  <c r="Q24" i="48" s="1"/>
  <c r="O36" i="48"/>
  <c r="Q36" i="48" s="1"/>
  <c r="O21" i="48"/>
  <c r="Q21" i="48" s="1"/>
  <c r="O6" i="48"/>
  <c r="Q6" i="48" s="1"/>
  <c r="O7" i="48"/>
  <c r="Q7" i="48" s="1"/>
  <c r="Q5" i="50"/>
  <c r="O44" i="50"/>
  <c r="O44" i="23"/>
  <c r="Q5" i="23"/>
  <c r="O11" i="13"/>
  <c r="Q11" i="13" s="1"/>
  <c r="O21" i="13"/>
  <c r="Q21" i="13" s="1"/>
  <c r="O36" i="13"/>
  <c r="Q36" i="13" s="1"/>
  <c r="O5" i="13"/>
  <c r="O25" i="13"/>
  <c r="Q25" i="13" s="1"/>
  <c r="O40" i="13"/>
  <c r="Q40" i="13" s="1"/>
  <c r="O39" i="13"/>
  <c r="Q39" i="13" s="1"/>
  <c r="O43" i="13"/>
  <c r="Q43" i="13" s="1"/>
  <c r="O16" i="13"/>
  <c r="Q16" i="13" s="1"/>
  <c r="O42" i="13"/>
  <c r="Q42" i="13" s="1"/>
  <c r="O35" i="13"/>
  <c r="Q35" i="13" s="1"/>
  <c r="O24" i="13"/>
  <c r="Q24" i="13" s="1"/>
  <c r="O7" i="13"/>
  <c r="Q7" i="13" s="1"/>
  <c r="O41" i="13"/>
  <c r="Q41" i="13" s="1"/>
  <c r="O18" i="13"/>
  <c r="Q18" i="13" s="1"/>
  <c r="O34" i="13"/>
  <c r="Q34" i="13" s="1"/>
  <c r="O30" i="13"/>
  <c r="Q30" i="13" s="1"/>
  <c r="O14" i="13"/>
  <c r="Q14" i="13" s="1"/>
  <c r="O20" i="13"/>
  <c r="Q20" i="13" s="1"/>
  <c r="O29" i="13"/>
  <c r="Q29" i="13" s="1"/>
  <c r="O13" i="13"/>
  <c r="Q13" i="13" s="1"/>
  <c r="O23" i="13"/>
  <c r="Q23" i="13" s="1"/>
  <c r="O26" i="13"/>
  <c r="Q26" i="13" s="1"/>
  <c r="O8" i="13"/>
  <c r="Q8" i="13" s="1"/>
  <c r="O15" i="13"/>
  <c r="Q15" i="13" s="1"/>
  <c r="O27" i="13"/>
  <c r="Q27" i="13" s="1"/>
  <c r="O37" i="13"/>
  <c r="Q37" i="13" s="1"/>
  <c r="O6" i="13"/>
  <c r="Q6" i="13" s="1"/>
  <c r="O38" i="13"/>
  <c r="Q38" i="13" s="1"/>
  <c r="O22" i="13"/>
  <c r="Q22" i="13" s="1"/>
  <c r="O9" i="13"/>
  <c r="Q9" i="13" s="1"/>
  <c r="O32" i="13"/>
  <c r="Q32" i="13" s="1"/>
  <c r="O33" i="13"/>
  <c r="Q33" i="13" s="1"/>
  <c r="O28" i="13"/>
  <c r="Q28" i="13" s="1"/>
  <c r="O31" i="13"/>
  <c r="Q31" i="13" s="1"/>
  <c r="O12" i="13"/>
  <c r="Q12" i="13" s="1"/>
  <c r="O17" i="13"/>
  <c r="Q17" i="13" s="1"/>
  <c r="O19" i="13"/>
  <c r="Q19" i="13" s="1"/>
  <c r="O10" i="13"/>
  <c r="Q10" i="13" s="1"/>
  <c r="O8" i="16"/>
  <c r="Q8" i="16" s="1"/>
  <c r="O24" i="16"/>
  <c r="Q24" i="16" s="1"/>
  <c r="O7" i="16"/>
  <c r="Q7" i="16" s="1"/>
  <c r="O25" i="16"/>
  <c r="Q25" i="16" s="1"/>
  <c r="O30" i="16"/>
  <c r="Q30" i="16" s="1"/>
  <c r="O36" i="16"/>
  <c r="Q36" i="16" s="1"/>
  <c r="O40" i="16"/>
  <c r="Q40" i="16" s="1"/>
  <c r="O29" i="16"/>
  <c r="Q29" i="16" s="1"/>
  <c r="O41" i="16"/>
  <c r="Q41" i="16" s="1"/>
  <c r="O27" i="16"/>
  <c r="Q27" i="16" s="1"/>
  <c r="O43" i="16"/>
  <c r="Q43" i="16" s="1"/>
  <c r="O17" i="16"/>
  <c r="Q17" i="16" s="1"/>
  <c r="O28" i="16"/>
  <c r="Q28" i="16" s="1"/>
  <c r="O11" i="16"/>
  <c r="Q11" i="16" s="1"/>
  <c r="O12" i="16"/>
  <c r="Q12" i="16" s="1"/>
  <c r="O35" i="16"/>
  <c r="Q35" i="16" s="1"/>
  <c r="O26" i="16"/>
  <c r="Q26" i="16" s="1"/>
  <c r="O21" i="16"/>
  <c r="Q21" i="16" s="1"/>
  <c r="O6" i="16"/>
  <c r="Q6" i="16" s="1"/>
  <c r="O39" i="16"/>
  <c r="Q39" i="16" s="1"/>
  <c r="O18" i="16"/>
  <c r="Q18" i="16" s="1"/>
  <c r="O10" i="16"/>
  <c r="Q10" i="16" s="1"/>
  <c r="O33" i="16"/>
  <c r="Q33" i="16" s="1"/>
  <c r="O14" i="16"/>
  <c r="Q14" i="16" s="1"/>
  <c r="O32" i="16"/>
  <c r="Q32" i="16" s="1"/>
  <c r="O34" i="16"/>
  <c r="Q34" i="16" s="1"/>
  <c r="O38" i="16"/>
  <c r="Q38" i="16" s="1"/>
  <c r="O31" i="16"/>
  <c r="Q31" i="16" s="1"/>
  <c r="O42" i="16"/>
  <c r="Q42" i="16" s="1"/>
  <c r="O16" i="16"/>
  <c r="Q16" i="16" s="1"/>
  <c r="O22" i="16"/>
  <c r="Q22" i="16" s="1"/>
  <c r="O15" i="16"/>
  <c r="Q15" i="16" s="1"/>
  <c r="O23" i="16"/>
  <c r="Q23" i="16" s="1"/>
  <c r="O20" i="16"/>
  <c r="Q20" i="16" s="1"/>
  <c r="O37" i="16"/>
  <c r="Q37" i="16" s="1"/>
  <c r="O19" i="16"/>
  <c r="Q19" i="16" s="1"/>
  <c r="O13" i="16"/>
  <c r="Q13" i="16" s="1"/>
  <c r="O9" i="16"/>
  <c r="Q9" i="16" s="1"/>
  <c r="O5" i="16"/>
  <c r="O20" i="18"/>
  <c r="Q20" i="18" s="1"/>
  <c r="O10" i="18"/>
  <c r="Q10" i="18" s="1"/>
  <c r="O33" i="18"/>
  <c r="Q33" i="18" s="1"/>
  <c r="O23" i="18"/>
  <c r="Q23" i="18" s="1"/>
  <c r="O16" i="18"/>
  <c r="Q16" i="18" s="1"/>
  <c r="O6" i="18"/>
  <c r="Q6" i="18" s="1"/>
  <c r="O7" i="18"/>
  <c r="Q7" i="18" s="1"/>
  <c r="O12" i="18"/>
  <c r="Q12" i="18" s="1"/>
  <c r="O8" i="18"/>
  <c r="Q8" i="18" s="1"/>
  <c r="O19" i="18"/>
  <c r="Q19" i="18" s="1"/>
  <c r="O26" i="18"/>
  <c r="Q26" i="18" s="1"/>
  <c r="O17" i="18"/>
  <c r="Q17" i="18" s="1"/>
  <c r="O32" i="18"/>
  <c r="Q32" i="18" s="1"/>
  <c r="O24" i="18"/>
  <c r="Q24" i="18" s="1"/>
  <c r="O11" i="18"/>
  <c r="Q11" i="18" s="1"/>
  <c r="O34" i="18"/>
  <c r="Q34" i="18" s="1"/>
  <c r="O31" i="18"/>
  <c r="Q31" i="18" s="1"/>
  <c r="O42" i="18"/>
  <c r="Q42" i="18" s="1"/>
  <c r="O30" i="18"/>
  <c r="Q30" i="18" s="1"/>
  <c r="O29" i="18"/>
  <c r="Q29" i="18" s="1"/>
  <c r="O9" i="18"/>
  <c r="Q9" i="18" s="1"/>
  <c r="O15" i="18"/>
  <c r="Q15" i="18" s="1"/>
  <c r="O18" i="18"/>
  <c r="Q18" i="18" s="1"/>
  <c r="O27" i="18"/>
  <c r="Q27" i="18" s="1"/>
  <c r="O41" i="18"/>
  <c r="Q41" i="18" s="1"/>
  <c r="O39" i="18"/>
  <c r="Q39" i="18" s="1"/>
  <c r="O37" i="18"/>
  <c r="Q37" i="18" s="1"/>
  <c r="O28" i="18"/>
  <c r="Q28" i="18" s="1"/>
  <c r="O35" i="18"/>
  <c r="Q35" i="18" s="1"/>
  <c r="O5" i="18"/>
  <c r="O43" i="18"/>
  <c r="Q43" i="18" s="1"/>
  <c r="O36" i="18"/>
  <c r="Q36" i="18" s="1"/>
  <c r="O38" i="18"/>
  <c r="Q38" i="18" s="1"/>
  <c r="O13" i="18"/>
  <c r="Q13" i="18" s="1"/>
  <c r="O25" i="18"/>
  <c r="Q25" i="18" s="1"/>
  <c r="O21" i="18"/>
  <c r="Q21" i="18" s="1"/>
  <c r="O22" i="18"/>
  <c r="Q22" i="18" s="1"/>
  <c r="O14" i="18"/>
  <c r="Q14" i="18" s="1"/>
  <c r="O40" i="18"/>
  <c r="Q40" i="18" s="1"/>
  <c r="R5" i="44" a="1"/>
  <c r="Q44" i="44"/>
  <c r="Q5" i="40"/>
  <c r="O44" i="40"/>
  <c r="O44" i="29"/>
  <c r="Q5" i="29"/>
  <c r="O44" i="28"/>
  <c r="Q5" i="28"/>
  <c r="Q5" i="41"/>
  <c r="O44" i="41"/>
  <c r="Q5" i="43"/>
  <c r="O44" i="43"/>
  <c r="O44" i="42"/>
  <c r="Q5" i="42"/>
  <c r="Q44" i="12"/>
  <c r="R5" i="12" a="1"/>
  <c r="O44" i="22"/>
  <c r="Q5" i="22"/>
  <c r="O44" i="24"/>
  <c r="Q5" i="24"/>
  <c r="Q5" i="21"/>
  <c r="O44" i="21"/>
  <c r="O44" i="51"/>
  <c r="Q5" i="51"/>
  <c r="O44" i="34"/>
  <c r="Q5" i="34"/>
  <c r="Q5" i="19"/>
  <c r="O44" i="19"/>
  <c r="O23" i="14"/>
  <c r="Q23" i="14" s="1"/>
  <c r="O27" i="14"/>
  <c r="Q27" i="14" s="1"/>
  <c r="O42" i="14"/>
  <c r="Q42" i="14" s="1"/>
  <c r="O11" i="14"/>
  <c r="Q11" i="14" s="1"/>
  <c r="O38" i="14"/>
  <c r="Q38" i="14" s="1"/>
  <c r="O15" i="14"/>
  <c r="Q15" i="14" s="1"/>
  <c r="O18" i="14"/>
  <c r="Q18" i="14" s="1"/>
  <c r="O7" i="14"/>
  <c r="Q7" i="14" s="1"/>
  <c r="O20" i="14"/>
  <c r="Q20" i="14" s="1"/>
  <c r="O31" i="14"/>
  <c r="Q31" i="14" s="1"/>
  <c r="O29" i="14"/>
  <c r="Q29" i="14" s="1"/>
  <c r="O35" i="14"/>
  <c r="Q35" i="14" s="1"/>
  <c r="O8" i="14"/>
  <c r="Q8" i="14" s="1"/>
  <c r="O13" i="14"/>
  <c r="Q13" i="14" s="1"/>
  <c r="O41" i="14"/>
  <c r="Q41" i="14" s="1"/>
  <c r="O14" i="14"/>
  <c r="Q14" i="14" s="1"/>
  <c r="O37" i="14"/>
  <c r="Q37" i="14" s="1"/>
  <c r="O24" i="14"/>
  <c r="Q24" i="14" s="1"/>
  <c r="O6" i="14"/>
  <c r="Q6" i="14" s="1"/>
  <c r="O25" i="14"/>
  <c r="Q25" i="14" s="1"/>
  <c r="O28" i="14"/>
  <c r="Q28" i="14" s="1"/>
  <c r="O40" i="14"/>
  <c r="Q40" i="14" s="1"/>
  <c r="O17" i="14"/>
  <c r="Q17" i="14" s="1"/>
  <c r="O43" i="14"/>
  <c r="Q43" i="14" s="1"/>
  <c r="O32" i="14"/>
  <c r="Q32" i="14" s="1"/>
  <c r="O10" i="14"/>
  <c r="Q10" i="14" s="1"/>
  <c r="O9" i="14"/>
  <c r="Q9" i="14" s="1"/>
  <c r="O26" i="14"/>
  <c r="Q26" i="14" s="1"/>
  <c r="O21" i="14"/>
  <c r="Q21" i="14" s="1"/>
  <c r="O12" i="14"/>
  <c r="Q12" i="14" s="1"/>
  <c r="O33" i="14"/>
  <c r="Q33" i="14" s="1"/>
  <c r="O22" i="14"/>
  <c r="Q22" i="14" s="1"/>
  <c r="O34" i="14"/>
  <c r="Q34" i="14" s="1"/>
  <c r="O19" i="14"/>
  <c r="Q19" i="14" s="1"/>
  <c r="O30" i="14"/>
  <c r="Q30" i="14" s="1"/>
  <c r="O39" i="14"/>
  <c r="Q39" i="14" s="1"/>
  <c r="O36" i="14"/>
  <c r="Q36" i="14" s="1"/>
  <c r="O16" i="14"/>
  <c r="Q16" i="14" s="1"/>
  <c r="O5" i="14"/>
  <c r="Q5" i="31"/>
  <c r="O44" i="31"/>
  <c r="O44" i="33"/>
  <c r="Q5" i="33"/>
  <c r="O44" i="25"/>
  <c r="Q5" i="25"/>
  <c r="R5" i="31" l="1" a="1"/>
  <c r="Q44" i="31"/>
  <c r="R5" i="34" a="1"/>
  <c r="Q44" i="34"/>
  <c r="Q44" i="51"/>
  <c r="R5" i="51" a="1"/>
  <c r="R5" i="24" a="1"/>
  <c r="Q44" i="24"/>
  <c r="Q44" i="22"/>
  <c r="R5" i="22" a="1"/>
  <c r="R10" i="12"/>
  <c r="S10" i="12" s="1"/>
  <c r="R18" i="12"/>
  <c r="S18" i="12" s="1"/>
  <c r="R26" i="12"/>
  <c r="S26" i="12" s="1"/>
  <c r="R34" i="12"/>
  <c r="S34" i="12" s="1"/>
  <c r="R42" i="12"/>
  <c r="S42" i="12" s="1"/>
  <c r="R6" i="12"/>
  <c r="S6" i="12" s="1"/>
  <c r="R14" i="12"/>
  <c r="S14" i="12" s="1"/>
  <c r="R22" i="12"/>
  <c r="S22" i="12" s="1"/>
  <c r="R30" i="12"/>
  <c r="S30" i="12" s="1"/>
  <c r="R38" i="12"/>
  <c r="S38" i="12" s="1"/>
  <c r="R12" i="12"/>
  <c r="S12" i="12" s="1"/>
  <c r="R28" i="12"/>
  <c r="S28" i="12" s="1"/>
  <c r="R5" i="12"/>
  <c r="R20" i="12"/>
  <c r="S20" i="12" s="1"/>
  <c r="R36" i="12"/>
  <c r="S36" i="12" s="1"/>
  <c r="R16" i="12"/>
  <c r="S16" i="12" s="1"/>
  <c r="R24" i="12"/>
  <c r="S24" i="12" s="1"/>
  <c r="R40" i="12"/>
  <c r="S40" i="12" s="1"/>
  <c r="R8" i="12"/>
  <c r="S8" i="12" s="1"/>
  <c r="R32" i="12"/>
  <c r="S32" i="12" s="1"/>
  <c r="R43" i="12"/>
  <c r="S43" i="12" s="1"/>
  <c r="R35" i="12"/>
  <c r="S35" i="12" s="1"/>
  <c r="R27" i="12"/>
  <c r="S27" i="12" s="1"/>
  <c r="R19" i="12"/>
  <c r="S19" i="12" s="1"/>
  <c r="R11" i="12"/>
  <c r="S11" i="12" s="1"/>
  <c r="R33" i="12"/>
  <c r="S33" i="12" s="1"/>
  <c r="R23" i="12"/>
  <c r="S23" i="12" s="1"/>
  <c r="R13" i="12"/>
  <c r="S13" i="12" s="1"/>
  <c r="R39" i="12"/>
  <c r="S39" i="12" s="1"/>
  <c r="R29" i="12"/>
  <c r="S29" i="12" s="1"/>
  <c r="R17" i="12"/>
  <c r="S17" i="12" s="1"/>
  <c r="R41" i="12"/>
  <c r="S41" i="12" s="1"/>
  <c r="R21" i="12"/>
  <c r="S21" i="12" s="1"/>
  <c r="R37" i="12"/>
  <c r="S37" i="12" s="1"/>
  <c r="R15" i="12"/>
  <c r="S15" i="12" s="1"/>
  <c r="R31" i="12"/>
  <c r="S31" i="12" s="1"/>
  <c r="R9" i="12"/>
  <c r="S9" i="12" s="1"/>
  <c r="R25" i="12"/>
  <c r="S25" i="12" s="1"/>
  <c r="R7" i="12"/>
  <c r="S7" i="12" s="1"/>
  <c r="R5" i="42" a="1"/>
  <c r="Q44" i="42"/>
  <c r="Q44" i="28"/>
  <c r="R5" i="28" a="1"/>
  <c r="R5" i="29" a="1"/>
  <c r="Q44" i="29"/>
  <c r="R5" i="50" a="1"/>
  <c r="Q44" i="50"/>
  <c r="O44" i="48"/>
  <c r="Q5" i="48"/>
  <c r="R5" i="8" a="1"/>
  <c r="Q44" i="8"/>
  <c r="Q44" i="36"/>
  <c r="R5" i="36" a="1"/>
  <c r="Q5" i="27"/>
  <c r="O44" i="27"/>
  <c r="Q44" i="52"/>
  <c r="R5" i="52" a="1"/>
  <c r="R5" i="26" a="1"/>
  <c r="Q44" i="26"/>
  <c r="Q44" i="15"/>
  <c r="R5" i="15" a="1"/>
  <c r="R5" i="25" a="1"/>
  <c r="Q44" i="25"/>
  <c r="Q44" i="33"/>
  <c r="R5" i="33" a="1"/>
  <c r="O44" i="14"/>
  <c r="Q5" i="14"/>
  <c r="R5" i="19" a="1"/>
  <c r="Q44" i="19"/>
  <c r="R5" i="21" a="1"/>
  <c r="Q44" i="21"/>
  <c r="R5" i="43" a="1"/>
  <c r="Q44" i="43"/>
  <c r="R5" i="41" a="1"/>
  <c r="Q44" i="41"/>
  <c r="R5" i="40" a="1"/>
  <c r="Q44" i="40"/>
  <c r="R41" i="44"/>
  <c r="S41" i="44" s="1"/>
  <c r="R33" i="44"/>
  <c r="S33" i="44" s="1"/>
  <c r="R25" i="44"/>
  <c r="S25" i="44" s="1"/>
  <c r="R17" i="44"/>
  <c r="S17" i="44" s="1"/>
  <c r="R9" i="44"/>
  <c r="S9" i="44" s="1"/>
  <c r="R40" i="44"/>
  <c r="S40" i="44" s="1"/>
  <c r="R32" i="44"/>
  <c r="S32" i="44" s="1"/>
  <c r="R24" i="44"/>
  <c r="S24" i="44" s="1"/>
  <c r="R16" i="44"/>
  <c r="S16" i="44" s="1"/>
  <c r="R8" i="44"/>
  <c r="S8" i="44" s="1"/>
  <c r="R6" i="44"/>
  <c r="S6" i="44" s="1"/>
  <c r="R39" i="44"/>
  <c r="S39" i="44" s="1"/>
  <c r="R29" i="44"/>
  <c r="S29" i="44" s="1"/>
  <c r="R19" i="44"/>
  <c r="S19" i="44" s="1"/>
  <c r="R7" i="44"/>
  <c r="S7" i="44" s="1"/>
  <c r="R36" i="44"/>
  <c r="S36" i="44" s="1"/>
  <c r="R26" i="44"/>
  <c r="S26" i="44" s="1"/>
  <c r="R14" i="44"/>
  <c r="S14" i="44" s="1"/>
  <c r="R43" i="44"/>
  <c r="S43" i="44" s="1"/>
  <c r="R27" i="44"/>
  <c r="S27" i="44" s="1"/>
  <c r="R13" i="44"/>
  <c r="S13" i="44" s="1"/>
  <c r="R38" i="44"/>
  <c r="S38" i="44" s="1"/>
  <c r="R22" i="44"/>
  <c r="S22" i="44" s="1"/>
  <c r="R10" i="44"/>
  <c r="S10" i="44" s="1"/>
  <c r="R35" i="44"/>
  <c r="S35" i="44" s="1"/>
  <c r="R21" i="44"/>
  <c r="S21" i="44" s="1"/>
  <c r="R5" i="44"/>
  <c r="R30" i="44"/>
  <c r="S30" i="44" s="1"/>
  <c r="R18" i="44"/>
  <c r="S18" i="44" s="1"/>
  <c r="R15" i="44"/>
  <c r="S15" i="44" s="1"/>
  <c r="R28" i="44"/>
  <c r="S28" i="44" s="1"/>
  <c r="R31" i="44"/>
  <c r="S31" i="44" s="1"/>
  <c r="R42" i="44"/>
  <c r="S42" i="44" s="1"/>
  <c r="R12" i="44"/>
  <c r="S12" i="44" s="1"/>
  <c r="R37" i="44"/>
  <c r="S37" i="44" s="1"/>
  <c r="R20" i="44"/>
  <c r="S20" i="44" s="1"/>
  <c r="R11" i="44"/>
  <c r="S11" i="44" s="1"/>
  <c r="R23" i="44"/>
  <c r="S23" i="44" s="1"/>
  <c r="R34" i="44"/>
  <c r="S34" i="44" s="1"/>
  <c r="Q5" i="18"/>
  <c r="O44" i="18"/>
  <c r="O44" i="16"/>
  <c r="Q5" i="16"/>
  <c r="O44" i="13"/>
  <c r="Q5" i="13"/>
  <c r="Q44" i="23"/>
  <c r="R5" i="23" a="1"/>
  <c r="R5" i="39" a="1"/>
  <c r="Q44" i="39"/>
  <c r="Q44" i="38"/>
  <c r="R5" i="38" a="1"/>
  <c r="R5" i="37" a="1"/>
  <c r="Q44" i="37"/>
  <c r="R5" i="30" a="1"/>
  <c r="Q44" i="30"/>
  <c r="R5" i="20" a="1"/>
  <c r="Q44" i="20"/>
  <c r="R5" i="35" a="1"/>
  <c r="Q44" i="35"/>
  <c r="R5" i="32" a="1"/>
  <c r="Q44" i="32"/>
  <c r="R5" i="17" a="1"/>
  <c r="Q44" i="17"/>
  <c r="O44" i="49"/>
  <c r="Q5" i="49"/>
  <c r="Q44" i="49" l="1"/>
  <c r="R5" i="49" a="1"/>
  <c r="R37" i="38"/>
  <c r="S37" i="38" s="1"/>
  <c r="R29" i="38"/>
  <c r="S29" i="38" s="1"/>
  <c r="R21" i="38"/>
  <c r="S21" i="38" s="1"/>
  <c r="R13" i="38"/>
  <c r="S13" i="38" s="1"/>
  <c r="R5" i="38"/>
  <c r="R36" i="38"/>
  <c r="S36" i="38" s="1"/>
  <c r="R28" i="38"/>
  <c r="S28" i="38" s="1"/>
  <c r="R20" i="38"/>
  <c r="S20" i="38" s="1"/>
  <c r="R12" i="38"/>
  <c r="S12" i="38" s="1"/>
  <c r="R41" i="38"/>
  <c r="S41" i="38" s="1"/>
  <c r="R31" i="38"/>
  <c r="S31" i="38" s="1"/>
  <c r="R19" i="38"/>
  <c r="S19" i="38" s="1"/>
  <c r="R9" i="38"/>
  <c r="S9" i="38" s="1"/>
  <c r="R38" i="38"/>
  <c r="S38" i="38" s="1"/>
  <c r="R26" i="38"/>
  <c r="S26" i="38" s="1"/>
  <c r="R16" i="38"/>
  <c r="S16" i="38" s="1"/>
  <c r="R6" i="38"/>
  <c r="S6" i="38" s="1"/>
  <c r="R33" i="38"/>
  <c r="S33" i="38" s="1"/>
  <c r="R17" i="38"/>
  <c r="S17" i="38" s="1"/>
  <c r="R42" i="38"/>
  <c r="S42" i="38" s="1"/>
  <c r="R30" i="38"/>
  <c r="S30" i="38" s="1"/>
  <c r="R14" i="38"/>
  <c r="S14" i="38" s="1"/>
  <c r="R35" i="38"/>
  <c r="S35" i="38" s="1"/>
  <c r="R15" i="38"/>
  <c r="S15" i="38" s="1"/>
  <c r="R34" i="38"/>
  <c r="S34" i="38" s="1"/>
  <c r="R18" i="38"/>
  <c r="S18" i="38" s="1"/>
  <c r="R43" i="38"/>
  <c r="S43" i="38" s="1"/>
  <c r="R25" i="38"/>
  <c r="S25" i="38" s="1"/>
  <c r="R7" i="38"/>
  <c r="S7" i="38" s="1"/>
  <c r="R24" i="38"/>
  <c r="S24" i="38" s="1"/>
  <c r="R8" i="38"/>
  <c r="S8" i="38" s="1"/>
  <c r="R11" i="38"/>
  <c r="S11" i="38" s="1"/>
  <c r="R10" i="38"/>
  <c r="S10" i="38" s="1"/>
  <c r="R27" i="38"/>
  <c r="S27" i="38" s="1"/>
  <c r="R32" i="38"/>
  <c r="S32" i="38" s="1"/>
  <c r="R39" i="38"/>
  <c r="S39" i="38" s="1"/>
  <c r="R40" i="38"/>
  <c r="S40" i="38" s="1"/>
  <c r="R22" i="38"/>
  <c r="S22" i="38" s="1"/>
  <c r="R23" i="38"/>
  <c r="S23" i="38" s="1"/>
  <c r="R18" i="23"/>
  <c r="S18" i="23" s="1"/>
  <c r="R34" i="23"/>
  <c r="S34" i="23" s="1"/>
  <c r="R16" i="23"/>
  <c r="S16" i="23" s="1"/>
  <c r="R28" i="23"/>
  <c r="S28" i="23" s="1"/>
  <c r="R24" i="23"/>
  <c r="S24" i="23" s="1"/>
  <c r="R36" i="23"/>
  <c r="S36" i="23" s="1"/>
  <c r="R8" i="23"/>
  <c r="S8" i="23" s="1"/>
  <c r="R39" i="23"/>
  <c r="S39" i="23" s="1"/>
  <c r="R31" i="23"/>
  <c r="S31" i="23" s="1"/>
  <c r="R23" i="23"/>
  <c r="S23" i="23" s="1"/>
  <c r="R15" i="23"/>
  <c r="S15" i="23" s="1"/>
  <c r="R35" i="23"/>
  <c r="S35" i="23" s="1"/>
  <c r="R25" i="23"/>
  <c r="S25" i="23" s="1"/>
  <c r="R13" i="23"/>
  <c r="S13" i="23" s="1"/>
  <c r="R41" i="23"/>
  <c r="S41" i="23" s="1"/>
  <c r="R29" i="23"/>
  <c r="S29" i="23" s="1"/>
  <c r="R19" i="23"/>
  <c r="S19" i="23" s="1"/>
  <c r="R9" i="23"/>
  <c r="S9" i="23" s="1"/>
  <c r="R33" i="23"/>
  <c r="S33" i="23" s="1"/>
  <c r="R11" i="23"/>
  <c r="S11" i="23" s="1"/>
  <c r="R27" i="23"/>
  <c r="S27" i="23" s="1"/>
  <c r="R7" i="23"/>
  <c r="S7" i="23" s="1"/>
  <c r="R43" i="23"/>
  <c r="S43" i="23" s="1"/>
  <c r="R21" i="23"/>
  <c r="S21" i="23" s="1"/>
  <c r="R37" i="23"/>
  <c r="S37" i="23" s="1"/>
  <c r="R17" i="23"/>
  <c r="S17" i="23" s="1"/>
  <c r="R14" i="23"/>
  <c r="S14" i="23" s="1"/>
  <c r="R30" i="23"/>
  <c r="S30" i="23" s="1"/>
  <c r="R10" i="23"/>
  <c r="S10" i="23" s="1"/>
  <c r="R32" i="23"/>
  <c r="S32" i="23" s="1"/>
  <c r="R12" i="23"/>
  <c r="S12" i="23" s="1"/>
  <c r="R40" i="23"/>
  <c r="S40" i="23" s="1"/>
  <c r="R6" i="23"/>
  <c r="S6" i="23" s="1"/>
  <c r="R22" i="23"/>
  <c r="S22" i="23" s="1"/>
  <c r="R38" i="23"/>
  <c r="S38" i="23" s="1"/>
  <c r="R20" i="23"/>
  <c r="S20" i="23" s="1"/>
  <c r="R42" i="23"/>
  <c r="S42" i="23" s="1"/>
  <c r="R26" i="23"/>
  <c r="S26" i="23" s="1"/>
  <c r="R5" i="23"/>
  <c r="Q44" i="13"/>
  <c r="R5" i="13" a="1"/>
  <c r="R5" i="16" a="1"/>
  <c r="Q44" i="16"/>
  <c r="W34" i="44"/>
  <c r="U34" i="44"/>
  <c r="Y34" i="44"/>
  <c r="W11" i="44"/>
  <c r="Y11" i="44"/>
  <c r="U11" i="44"/>
  <c r="Y37" i="44"/>
  <c r="U37" i="44"/>
  <c r="W37" i="44"/>
  <c r="W42" i="44"/>
  <c r="Y42" i="44"/>
  <c r="U42" i="44"/>
  <c r="Y28" i="44"/>
  <c r="U28" i="44"/>
  <c r="W28" i="44"/>
  <c r="W18" i="44"/>
  <c r="Y18" i="44"/>
  <c r="U18" i="44"/>
  <c r="R44" i="44"/>
  <c r="S5" i="44"/>
  <c r="Y35" i="44"/>
  <c r="U35" i="44"/>
  <c r="W35" i="44"/>
  <c r="U22" i="44"/>
  <c r="Y22" i="44"/>
  <c r="W22" i="44"/>
  <c r="W13" i="44"/>
  <c r="U13" i="44"/>
  <c r="Y13" i="44"/>
  <c r="Y43" i="44"/>
  <c r="U43" i="44"/>
  <c r="W43" i="44"/>
  <c r="W26" i="44"/>
  <c r="Y26" i="44"/>
  <c r="U26" i="44"/>
  <c r="Y7" i="44"/>
  <c r="W7" i="44"/>
  <c r="U7" i="44"/>
  <c r="Y29" i="44"/>
  <c r="U29" i="44"/>
  <c r="W29" i="44"/>
  <c r="W6" i="44"/>
  <c r="Y6" i="44"/>
  <c r="U6" i="44"/>
  <c r="W16" i="44"/>
  <c r="Y16" i="44"/>
  <c r="U16" i="44"/>
  <c r="Y32" i="44"/>
  <c r="U32" i="44"/>
  <c r="W32" i="44"/>
  <c r="W9" i="44"/>
  <c r="U9" i="44"/>
  <c r="Y9" i="44"/>
  <c r="W25" i="44"/>
  <c r="Y25" i="44"/>
  <c r="U25" i="44"/>
  <c r="W41" i="44"/>
  <c r="Y41" i="44"/>
  <c r="U41" i="44"/>
  <c r="R36" i="40"/>
  <c r="S36" i="40" s="1"/>
  <c r="R28" i="40"/>
  <c r="S28" i="40" s="1"/>
  <c r="R20" i="40"/>
  <c r="S20" i="40" s="1"/>
  <c r="R12" i="40"/>
  <c r="S12" i="40" s="1"/>
  <c r="R35" i="40"/>
  <c r="S35" i="40" s="1"/>
  <c r="R25" i="40"/>
  <c r="S25" i="40" s="1"/>
  <c r="R15" i="40"/>
  <c r="S15" i="40" s="1"/>
  <c r="R42" i="40"/>
  <c r="S42" i="40" s="1"/>
  <c r="R32" i="40"/>
  <c r="S32" i="40" s="1"/>
  <c r="R22" i="40"/>
  <c r="S22" i="40" s="1"/>
  <c r="R10" i="40"/>
  <c r="S10" i="40" s="1"/>
  <c r="R39" i="40"/>
  <c r="S39" i="40" s="1"/>
  <c r="R23" i="40"/>
  <c r="S23" i="40" s="1"/>
  <c r="R9" i="40"/>
  <c r="S9" i="40" s="1"/>
  <c r="R34" i="40"/>
  <c r="S34" i="40" s="1"/>
  <c r="R18" i="40"/>
  <c r="S18" i="40" s="1"/>
  <c r="R43" i="40"/>
  <c r="S43" i="40" s="1"/>
  <c r="R31" i="40"/>
  <c r="S31" i="40" s="1"/>
  <c r="R17" i="40"/>
  <c r="S17" i="40" s="1"/>
  <c r="R40" i="40"/>
  <c r="S40" i="40" s="1"/>
  <c r="R26" i="40"/>
  <c r="S26" i="40" s="1"/>
  <c r="R14" i="40"/>
  <c r="S14" i="40" s="1"/>
  <c r="R27" i="40"/>
  <c r="S27" i="40" s="1"/>
  <c r="R38" i="40"/>
  <c r="S38" i="40" s="1"/>
  <c r="R8" i="40"/>
  <c r="S8" i="40" s="1"/>
  <c r="R41" i="40"/>
  <c r="S41" i="40" s="1"/>
  <c r="R11" i="40"/>
  <c r="S11" i="40" s="1"/>
  <c r="R24" i="40"/>
  <c r="S24" i="40" s="1"/>
  <c r="R19" i="40"/>
  <c r="S19" i="40" s="1"/>
  <c r="R30" i="40"/>
  <c r="S30" i="40" s="1"/>
  <c r="R7" i="40"/>
  <c r="S7" i="40" s="1"/>
  <c r="R16" i="40"/>
  <c r="S16" i="40" s="1"/>
  <c r="R33" i="40"/>
  <c r="S33" i="40" s="1"/>
  <c r="R37" i="40"/>
  <c r="S37" i="40" s="1"/>
  <c r="R21" i="40"/>
  <c r="S21" i="40" s="1"/>
  <c r="R5" i="40"/>
  <c r="R6" i="40"/>
  <c r="S6" i="40" s="1"/>
  <c r="R29" i="40"/>
  <c r="S29" i="40" s="1"/>
  <c r="R13" i="40"/>
  <c r="S13" i="40" s="1"/>
  <c r="R6" i="41"/>
  <c r="S6" i="41" s="1"/>
  <c r="R37" i="41"/>
  <c r="S37" i="41" s="1"/>
  <c r="R29" i="41"/>
  <c r="S29" i="41" s="1"/>
  <c r="R21" i="41"/>
  <c r="S21" i="41" s="1"/>
  <c r="R13" i="41"/>
  <c r="S13" i="41" s="1"/>
  <c r="R5" i="41"/>
  <c r="R36" i="41"/>
  <c r="S36" i="41" s="1"/>
  <c r="R28" i="41"/>
  <c r="S28" i="41" s="1"/>
  <c r="R20" i="41"/>
  <c r="S20" i="41" s="1"/>
  <c r="R12" i="41"/>
  <c r="S12" i="41" s="1"/>
  <c r="R43" i="41"/>
  <c r="S43" i="41" s="1"/>
  <c r="R33" i="41"/>
  <c r="S33" i="41" s="1"/>
  <c r="R23" i="41"/>
  <c r="S23" i="41" s="1"/>
  <c r="R11" i="41"/>
  <c r="S11" i="41" s="1"/>
  <c r="R40" i="41"/>
  <c r="S40" i="41" s="1"/>
  <c r="R30" i="41"/>
  <c r="S30" i="41" s="1"/>
  <c r="R18" i="41"/>
  <c r="S18" i="41" s="1"/>
  <c r="R8" i="41"/>
  <c r="S8" i="41" s="1"/>
  <c r="R41" i="41"/>
  <c r="S41" i="41" s="1"/>
  <c r="R27" i="41"/>
  <c r="S27" i="41" s="1"/>
  <c r="R15" i="41"/>
  <c r="S15" i="41" s="1"/>
  <c r="R38" i="41"/>
  <c r="S38" i="41" s="1"/>
  <c r="R24" i="41"/>
  <c r="S24" i="41" s="1"/>
  <c r="R10" i="41"/>
  <c r="S10" i="41" s="1"/>
  <c r="R35" i="41"/>
  <c r="S35" i="41" s="1"/>
  <c r="R19" i="41"/>
  <c r="S19" i="41" s="1"/>
  <c r="R7" i="41"/>
  <c r="S7" i="41" s="1"/>
  <c r="R32" i="41"/>
  <c r="S32" i="41" s="1"/>
  <c r="R16" i="41"/>
  <c r="S16" i="41" s="1"/>
  <c r="R17" i="41"/>
  <c r="S17" i="41" s="1"/>
  <c r="R26" i="41"/>
  <c r="S26" i="41" s="1"/>
  <c r="R31" i="41"/>
  <c r="S31" i="41" s="1"/>
  <c r="R42" i="41"/>
  <c r="S42" i="41" s="1"/>
  <c r="R14" i="41"/>
  <c r="S14" i="41" s="1"/>
  <c r="R39" i="41"/>
  <c r="S39" i="41" s="1"/>
  <c r="R22" i="41"/>
  <c r="S22" i="41" s="1"/>
  <c r="R9" i="41"/>
  <c r="S9" i="41" s="1"/>
  <c r="R25" i="41"/>
  <c r="S25" i="41" s="1"/>
  <c r="R34" i="41"/>
  <c r="S34" i="41" s="1"/>
  <c r="R25" i="43"/>
  <c r="S25" i="43" s="1"/>
  <c r="R36" i="43"/>
  <c r="S36" i="43" s="1"/>
  <c r="R14" i="43"/>
  <c r="S14" i="43" s="1"/>
  <c r="R6" i="43"/>
  <c r="S6" i="43" s="1"/>
  <c r="R39" i="43"/>
  <c r="S39" i="43" s="1"/>
  <c r="R13" i="43"/>
  <c r="S13" i="43" s="1"/>
  <c r="R24" i="43"/>
  <c r="S24" i="43" s="1"/>
  <c r="R8" i="43"/>
  <c r="S8" i="43" s="1"/>
  <c r="R40" i="43"/>
  <c r="S40" i="43" s="1"/>
  <c r="R29" i="43"/>
  <c r="S29" i="43" s="1"/>
  <c r="R22" i="43"/>
  <c r="S22" i="43" s="1"/>
  <c r="R30" i="43"/>
  <c r="S30" i="43" s="1"/>
  <c r="R15" i="43"/>
  <c r="S15" i="43" s="1"/>
  <c r="R12" i="43"/>
  <c r="S12" i="43" s="1"/>
  <c r="R43" i="43"/>
  <c r="S43" i="43" s="1"/>
  <c r="R27" i="43"/>
  <c r="S27" i="43" s="1"/>
  <c r="R11" i="43"/>
  <c r="S11" i="43" s="1"/>
  <c r="R34" i="43"/>
  <c r="S34" i="43" s="1"/>
  <c r="R18" i="43"/>
  <c r="S18" i="43" s="1"/>
  <c r="R41" i="43"/>
  <c r="S41" i="43" s="1"/>
  <c r="R21" i="43"/>
  <c r="S21" i="43" s="1"/>
  <c r="R38" i="43"/>
  <c r="S38" i="43" s="1"/>
  <c r="R16" i="43"/>
  <c r="S16" i="43" s="1"/>
  <c r="R23" i="43"/>
  <c r="S23" i="43" s="1"/>
  <c r="R32" i="43"/>
  <c r="S32" i="43" s="1"/>
  <c r="R33" i="43"/>
  <c r="S33" i="43" s="1"/>
  <c r="R5" i="43"/>
  <c r="R35" i="43"/>
  <c r="S35" i="43" s="1"/>
  <c r="R19" i="43"/>
  <c r="S19" i="43" s="1"/>
  <c r="R42" i="43"/>
  <c r="S42" i="43" s="1"/>
  <c r="R26" i="43"/>
  <c r="S26" i="43" s="1"/>
  <c r="R10" i="43"/>
  <c r="S10" i="43" s="1"/>
  <c r="R31" i="43"/>
  <c r="S31" i="43" s="1"/>
  <c r="R9" i="43"/>
  <c r="S9" i="43" s="1"/>
  <c r="R28" i="43"/>
  <c r="S28" i="43" s="1"/>
  <c r="R37" i="43"/>
  <c r="S37" i="43" s="1"/>
  <c r="R7" i="43"/>
  <c r="S7" i="43" s="1"/>
  <c r="R20" i="43"/>
  <c r="S20" i="43" s="1"/>
  <c r="R17" i="43"/>
  <c r="S17" i="43" s="1"/>
  <c r="R12" i="21"/>
  <c r="S12" i="21" s="1"/>
  <c r="R20" i="21"/>
  <c r="S20" i="21" s="1"/>
  <c r="R28" i="21"/>
  <c r="S28" i="21" s="1"/>
  <c r="R36" i="21"/>
  <c r="S36" i="21" s="1"/>
  <c r="R18" i="21"/>
  <c r="S18" i="21" s="1"/>
  <c r="R34" i="21"/>
  <c r="S34" i="21" s="1"/>
  <c r="R10" i="21"/>
  <c r="S10" i="21" s="1"/>
  <c r="R26" i="21"/>
  <c r="S26" i="21" s="1"/>
  <c r="R42" i="21"/>
  <c r="S42" i="21" s="1"/>
  <c r="R22" i="21"/>
  <c r="S22" i="21" s="1"/>
  <c r="R30" i="21"/>
  <c r="S30" i="21" s="1"/>
  <c r="R14" i="21"/>
  <c r="S14" i="21" s="1"/>
  <c r="R6" i="21"/>
  <c r="S6" i="21" s="1"/>
  <c r="R35" i="21"/>
  <c r="S35" i="21" s="1"/>
  <c r="R29" i="21"/>
  <c r="S29" i="21" s="1"/>
  <c r="R19" i="21"/>
  <c r="S19" i="21" s="1"/>
  <c r="R13" i="21"/>
  <c r="S13" i="21" s="1"/>
  <c r="R43" i="21"/>
  <c r="S43" i="21" s="1"/>
  <c r="R37" i="21"/>
  <c r="S37" i="21" s="1"/>
  <c r="R27" i="21"/>
  <c r="S27" i="21" s="1"/>
  <c r="R21" i="21"/>
  <c r="S21" i="21" s="1"/>
  <c r="R11" i="21"/>
  <c r="S11" i="21" s="1"/>
  <c r="R39" i="21"/>
  <c r="S39" i="21" s="1"/>
  <c r="R17" i="21"/>
  <c r="S17" i="21" s="1"/>
  <c r="R7" i="21"/>
  <c r="S7" i="21" s="1"/>
  <c r="R25" i="21"/>
  <c r="S25" i="21" s="1"/>
  <c r="R15" i="21"/>
  <c r="S15" i="21" s="1"/>
  <c r="R33" i="21"/>
  <c r="S33" i="21" s="1"/>
  <c r="R23" i="21"/>
  <c r="S23" i="21" s="1"/>
  <c r="R31" i="21"/>
  <c r="S31" i="21" s="1"/>
  <c r="R38" i="21"/>
  <c r="S38" i="21" s="1"/>
  <c r="R9" i="21"/>
  <c r="S9" i="21" s="1"/>
  <c r="R41" i="21"/>
  <c r="S41" i="21" s="1"/>
  <c r="R8" i="21"/>
  <c r="S8" i="21" s="1"/>
  <c r="R16" i="21"/>
  <c r="S16" i="21" s="1"/>
  <c r="R24" i="21"/>
  <c r="S24" i="21" s="1"/>
  <c r="R32" i="21"/>
  <c r="S32" i="21" s="1"/>
  <c r="R40" i="21"/>
  <c r="S40" i="21" s="1"/>
  <c r="R5" i="21"/>
  <c r="R20" i="19"/>
  <c r="S20" i="19" s="1"/>
  <c r="R36" i="19"/>
  <c r="S36" i="19" s="1"/>
  <c r="R12" i="19"/>
  <c r="S12" i="19" s="1"/>
  <c r="R28" i="19"/>
  <c r="S28" i="19" s="1"/>
  <c r="R8" i="19"/>
  <c r="S8" i="19" s="1"/>
  <c r="R40" i="19"/>
  <c r="S40" i="19" s="1"/>
  <c r="R16" i="19"/>
  <c r="S16" i="19" s="1"/>
  <c r="R32" i="19"/>
  <c r="S32" i="19" s="1"/>
  <c r="R24" i="19"/>
  <c r="S24" i="19" s="1"/>
  <c r="R37" i="19"/>
  <c r="S37" i="19" s="1"/>
  <c r="R29" i="19"/>
  <c r="S29" i="19" s="1"/>
  <c r="R21" i="19"/>
  <c r="S21" i="19" s="1"/>
  <c r="R13" i="19"/>
  <c r="S13" i="19" s="1"/>
  <c r="R7" i="19"/>
  <c r="S7" i="19" s="1"/>
  <c r="R39" i="19"/>
  <c r="S39" i="19" s="1"/>
  <c r="R27" i="19"/>
  <c r="S27" i="19" s="1"/>
  <c r="R17" i="19"/>
  <c r="S17" i="19" s="1"/>
  <c r="R43" i="19"/>
  <c r="S43" i="19" s="1"/>
  <c r="R33" i="19"/>
  <c r="S33" i="19" s="1"/>
  <c r="R23" i="19"/>
  <c r="S23" i="19" s="1"/>
  <c r="R11" i="19"/>
  <c r="S11" i="19" s="1"/>
  <c r="R35" i="19"/>
  <c r="S35" i="19" s="1"/>
  <c r="R15" i="19"/>
  <c r="S15" i="19" s="1"/>
  <c r="R31" i="19"/>
  <c r="S31" i="19" s="1"/>
  <c r="R9" i="19"/>
  <c r="S9" i="19" s="1"/>
  <c r="R25" i="19"/>
  <c r="S25" i="19" s="1"/>
  <c r="R41" i="19"/>
  <c r="S41" i="19" s="1"/>
  <c r="R19" i="19"/>
  <c r="S19" i="19" s="1"/>
  <c r="R10" i="19"/>
  <c r="S10" i="19" s="1"/>
  <c r="R18" i="19"/>
  <c r="S18" i="19" s="1"/>
  <c r="R26" i="19"/>
  <c r="S26" i="19" s="1"/>
  <c r="R34" i="19"/>
  <c r="S34" i="19" s="1"/>
  <c r="R42" i="19"/>
  <c r="S42" i="19" s="1"/>
  <c r="R6" i="19"/>
  <c r="S6" i="19" s="1"/>
  <c r="R14" i="19"/>
  <c r="S14" i="19" s="1"/>
  <c r="R22" i="19"/>
  <c r="S22" i="19" s="1"/>
  <c r="R30" i="19"/>
  <c r="S30" i="19" s="1"/>
  <c r="R38" i="19"/>
  <c r="S38" i="19" s="1"/>
  <c r="R5" i="19"/>
  <c r="R43" i="25"/>
  <c r="S43" i="25" s="1"/>
  <c r="R35" i="25"/>
  <c r="S35" i="25" s="1"/>
  <c r="R27" i="25"/>
  <c r="S27" i="25" s="1"/>
  <c r="R19" i="25"/>
  <c r="S19" i="25" s="1"/>
  <c r="R11" i="25"/>
  <c r="S11" i="25" s="1"/>
  <c r="R39" i="25"/>
  <c r="S39" i="25" s="1"/>
  <c r="R29" i="25"/>
  <c r="S29" i="25" s="1"/>
  <c r="R17" i="25"/>
  <c r="S17" i="25" s="1"/>
  <c r="R33" i="25"/>
  <c r="S33" i="25" s="1"/>
  <c r="R23" i="25"/>
  <c r="S23" i="25" s="1"/>
  <c r="R13" i="25"/>
  <c r="S13" i="25" s="1"/>
  <c r="R37" i="25"/>
  <c r="S37" i="25" s="1"/>
  <c r="R15" i="25"/>
  <c r="S15" i="25" s="1"/>
  <c r="R31" i="25"/>
  <c r="S31" i="25" s="1"/>
  <c r="R9" i="25"/>
  <c r="S9" i="25" s="1"/>
  <c r="R25" i="25"/>
  <c r="S25" i="25" s="1"/>
  <c r="R7" i="25"/>
  <c r="S7" i="25" s="1"/>
  <c r="R41" i="25"/>
  <c r="S41" i="25" s="1"/>
  <c r="R21" i="25"/>
  <c r="S21" i="25" s="1"/>
  <c r="R6" i="25"/>
  <c r="S6" i="25" s="1"/>
  <c r="R14" i="25"/>
  <c r="S14" i="25" s="1"/>
  <c r="R22" i="25"/>
  <c r="S22" i="25" s="1"/>
  <c r="R30" i="25"/>
  <c r="S30" i="25" s="1"/>
  <c r="R38" i="25"/>
  <c r="S38" i="25" s="1"/>
  <c r="R8" i="25"/>
  <c r="S8" i="25" s="1"/>
  <c r="R18" i="25"/>
  <c r="S18" i="25" s="1"/>
  <c r="R28" i="25"/>
  <c r="S28" i="25" s="1"/>
  <c r="R40" i="25"/>
  <c r="S40" i="25" s="1"/>
  <c r="R10" i="25"/>
  <c r="S10" i="25" s="1"/>
  <c r="R24" i="25"/>
  <c r="S24" i="25" s="1"/>
  <c r="R36" i="25"/>
  <c r="S36" i="25" s="1"/>
  <c r="R16" i="25"/>
  <c r="S16" i="25" s="1"/>
  <c r="R32" i="25"/>
  <c r="S32" i="25" s="1"/>
  <c r="R12" i="25"/>
  <c r="S12" i="25" s="1"/>
  <c r="R42" i="25"/>
  <c r="S42" i="25" s="1"/>
  <c r="R26" i="25"/>
  <c r="S26" i="25" s="1"/>
  <c r="R20" i="25"/>
  <c r="S20" i="25" s="1"/>
  <c r="R34" i="25"/>
  <c r="S34" i="25" s="1"/>
  <c r="R5" i="25"/>
  <c r="R10" i="26"/>
  <c r="S10" i="26" s="1"/>
  <c r="R18" i="26"/>
  <c r="S18" i="26" s="1"/>
  <c r="R26" i="26"/>
  <c r="S26" i="26" s="1"/>
  <c r="R34" i="26"/>
  <c r="S34" i="26" s="1"/>
  <c r="R42" i="26"/>
  <c r="S42" i="26" s="1"/>
  <c r="R12" i="26"/>
  <c r="S12" i="26" s="1"/>
  <c r="R22" i="26"/>
  <c r="S22" i="26" s="1"/>
  <c r="R32" i="26"/>
  <c r="S32" i="26" s="1"/>
  <c r="R6" i="26"/>
  <c r="S6" i="26" s="1"/>
  <c r="R16" i="26"/>
  <c r="S16" i="26" s="1"/>
  <c r="R28" i="26"/>
  <c r="S28" i="26" s="1"/>
  <c r="R38" i="26"/>
  <c r="S38" i="26" s="1"/>
  <c r="R5" i="26"/>
  <c r="R24" i="26"/>
  <c r="S24" i="26" s="1"/>
  <c r="R14" i="26"/>
  <c r="S14" i="26" s="1"/>
  <c r="R36" i="26"/>
  <c r="S36" i="26" s="1"/>
  <c r="R30" i="26"/>
  <c r="S30" i="26" s="1"/>
  <c r="R8" i="26"/>
  <c r="S8" i="26" s="1"/>
  <c r="R40" i="26"/>
  <c r="S40" i="26" s="1"/>
  <c r="R20" i="26"/>
  <c r="S20" i="26" s="1"/>
  <c r="R43" i="26"/>
  <c r="S43" i="26" s="1"/>
  <c r="R35" i="26"/>
  <c r="S35" i="26" s="1"/>
  <c r="R27" i="26"/>
  <c r="S27" i="26" s="1"/>
  <c r="R19" i="26"/>
  <c r="S19" i="26" s="1"/>
  <c r="R11" i="26"/>
  <c r="S11" i="26" s="1"/>
  <c r="R33" i="26"/>
  <c r="S33" i="26" s="1"/>
  <c r="R23" i="26"/>
  <c r="S23" i="26" s="1"/>
  <c r="R13" i="26"/>
  <c r="S13" i="26" s="1"/>
  <c r="R39" i="26"/>
  <c r="S39" i="26" s="1"/>
  <c r="R29" i="26"/>
  <c r="S29" i="26" s="1"/>
  <c r="R17" i="26"/>
  <c r="S17" i="26" s="1"/>
  <c r="R41" i="26"/>
  <c r="S41" i="26" s="1"/>
  <c r="R21" i="26"/>
  <c r="S21" i="26" s="1"/>
  <c r="R37" i="26"/>
  <c r="S37" i="26" s="1"/>
  <c r="R15" i="26"/>
  <c r="S15" i="26" s="1"/>
  <c r="R31" i="26"/>
  <c r="S31" i="26" s="1"/>
  <c r="R9" i="26"/>
  <c r="S9" i="26" s="1"/>
  <c r="R7" i="26"/>
  <c r="S7" i="26" s="1"/>
  <c r="R25" i="26"/>
  <c r="S25" i="26" s="1"/>
  <c r="R5" i="27" a="1"/>
  <c r="Q44" i="27"/>
  <c r="R7" i="8"/>
  <c r="S7" i="8" s="1"/>
  <c r="R6" i="8"/>
  <c r="S6" i="8" s="1"/>
  <c r="R9" i="8"/>
  <c r="S9" i="8" s="1"/>
  <c r="R12" i="8"/>
  <c r="S12" i="8" s="1"/>
  <c r="R14" i="8"/>
  <c r="S14" i="8" s="1"/>
  <c r="R17" i="8"/>
  <c r="S17" i="8" s="1"/>
  <c r="R20" i="8"/>
  <c r="S20" i="8" s="1"/>
  <c r="R22" i="8"/>
  <c r="S22" i="8" s="1"/>
  <c r="R25" i="8"/>
  <c r="S25" i="8" s="1"/>
  <c r="R28" i="8"/>
  <c r="S28" i="8" s="1"/>
  <c r="R30" i="8"/>
  <c r="S30" i="8" s="1"/>
  <c r="R33" i="8"/>
  <c r="S33" i="8" s="1"/>
  <c r="R36" i="8"/>
  <c r="S36" i="8" s="1"/>
  <c r="R38" i="8"/>
  <c r="S38" i="8" s="1"/>
  <c r="R41" i="8"/>
  <c r="S41" i="8" s="1"/>
  <c r="R5" i="8"/>
  <c r="R8" i="8"/>
  <c r="S8" i="8" s="1"/>
  <c r="R10" i="8"/>
  <c r="S10" i="8" s="1"/>
  <c r="R13" i="8"/>
  <c r="S13" i="8" s="1"/>
  <c r="R16" i="8"/>
  <c r="S16" i="8" s="1"/>
  <c r="R18" i="8"/>
  <c r="S18" i="8" s="1"/>
  <c r="R21" i="8"/>
  <c r="S21" i="8" s="1"/>
  <c r="R24" i="8"/>
  <c r="S24" i="8" s="1"/>
  <c r="R26" i="8"/>
  <c r="S26" i="8" s="1"/>
  <c r="R29" i="8"/>
  <c r="S29" i="8" s="1"/>
  <c r="R32" i="8"/>
  <c r="S32" i="8" s="1"/>
  <c r="R34" i="8"/>
  <c r="S34" i="8" s="1"/>
  <c r="R37" i="8"/>
  <c r="S37" i="8" s="1"/>
  <c r="R40" i="8"/>
  <c r="S40" i="8" s="1"/>
  <c r="R42" i="8"/>
  <c r="S42" i="8" s="1"/>
  <c r="R39" i="8"/>
  <c r="S39" i="8" s="1"/>
  <c r="R31" i="8"/>
  <c r="S31" i="8" s="1"/>
  <c r="R23" i="8"/>
  <c r="S23" i="8" s="1"/>
  <c r="R15" i="8"/>
  <c r="S15" i="8" s="1"/>
  <c r="R43" i="8"/>
  <c r="S43" i="8" s="1"/>
  <c r="R35" i="8"/>
  <c r="S35" i="8" s="1"/>
  <c r="R27" i="8"/>
  <c r="S27" i="8" s="1"/>
  <c r="R19" i="8"/>
  <c r="S19" i="8" s="1"/>
  <c r="R11" i="8"/>
  <c r="S11" i="8" s="1"/>
  <c r="R43" i="50"/>
  <c r="S43" i="50" s="1"/>
  <c r="R35" i="50"/>
  <c r="S35" i="50" s="1"/>
  <c r="R27" i="50"/>
  <c r="S27" i="50" s="1"/>
  <c r="R19" i="50"/>
  <c r="S19" i="50" s="1"/>
  <c r="R11" i="50"/>
  <c r="S11" i="50" s="1"/>
  <c r="R42" i="50"/>
  <c r="S42" i="50" s="1"/>
  <c r="R34" i="50"/>
  <c r="S34" i="50" s="1"/>
  <c r="R26" i="50"/>
  <c r="S26" i="50" s="1"/>
  <c r="R18" i="50"/>
  <c r="S18" i="50" s="1"/>
  <c r="R10" i="50"/>
  <c r="S10" i="50" s="1"/>
  <c r="R6" i="50"/>
  <c r="S6" i="50" s="1"/>
  <c r="R33" i="50"/>
  <c r="S33" i="50" s="1"/>
  <c r="R23" i="50"/>
  <c r="S23" i="50" s="1"/>
  <c r="R13" i="50"/>
  <c r="S13" i="50" s="1"/>
  <c r="R40" i="50"/>
  <c r="S40" i="50" s="1"/>
  <c r="R30" i="50"/>
  <c r="S30" i="50" s="1"/>
  <c r="R20" i="50"/>
  <c r="S20" i="50" s="1"/>
  <c r="R8" i="50"/>
  <c r="S8" i="50" s="1"/>
  <c r="R37" i="50"/>
  <c r="S37" i="50" s="1"/>
  <c r="R21" i="50"/>
  <c r="S21" i="50" s="1"/>
  <c r="R7" i="50"/>
  <c r="S7" i="50" s="1"/>
  <c r="R32" i="50"/>
  <c r="S32" i="50" s="1"/>
  <c r="R16" i="50"/>
  <c r="S16" i="50" s="1"/>
  <c r="R31" i="50"/>
  <c r="S31" i="50" s="1"/>
  <c r="R17" i="50"/>
  <c r="S17" i="50" s="1"/>
  <c r="R5" i="50"/>
  <c r="R28" i="50"/>
  <c r="S28" i="50" s="1"/>
  <c r="R25" i="50"/>
  <c r="S25" i="50" s="1"/>
  <c r="R39" i="50"/>
  <c r="S39" i="50" s="1"/>
  <c r="R22" i="50"/>
  <c r="S22" i="50" s="1"/>
  <c r="R29" i="50"/>
  <c r="S29" i="50" s="1"/>
  <c r="R41" i="50"/>
  <c r="S41" i="50" s="1"/>
  <c r="R15" i="50"/>
  <c r="S15" i="50" s="1"/>
  <c r="R14" i="50"/>
  <c r="S14" i="50" s="1"/>
  <c r="R36" i="50"/>
  <c r="S36" i="50" s="1"/>
  <c r="R9" i="50"/>
  <c r="S9" i="50" s="1"/>
  <c r="R38" i="50"/>
  <c r="S38" i="50" s="1"/>
  <c r="R12" i="50"/>
  <c r="S12" i="50" s="1"/>
  <c r="R24" i="50"/>
  <c r="S24" i="50" s="1"/>
  <c r="R36" i="29"/>
  <c r="S36" i="29" s="1"/>
  <c r="R16" i="29"/>
  <c r="S16" i="29" s="1"/>
  <c r="R41" i="29"/>
  <c r="S41" i="29" s="1"/>
  <c r="R33" i="29"/>
  <c r="S33" i="29" s="1"/>
  <c r="R25" i="29"/>
  <c r="S25" i="29" s="1"/>
  <c r="R17" i="29"/>
  <c r="S17" i="29" s="1"/>
  <c r="R9" i="29"/>
  <c r="S9" i="29" s="1"/>
  <c r="R39" i="29"/>
  <c r="S39" i="29" s="1"/>
  <c r="R29" i="29"/>
  <c r="S29" i="29" s="1"/>
  <c r="R19" i="29"/>
  <c r="S19" i="29" s="1"/>
  <c r="R35" i="29"/>
  <c r="S35" i="29" s="1"/>
  <c r="R23" i="29"/>
  <c r="S23" i="29" s="1"/>
  <c r="R13" i="29"/>
  <c r="S13" i="29" s="1"/>
  <c r="R37" i="29"/>
  <c r="S37" i="29" s="1"/>
  <c r="R15" i="29"/>
  <c r="S15" i="29" s="1"/>
  <c r="R31" i="29"/>
  <c r="S31" i="29" s="1"/>
  <c r="R11" i="29"/>
  <c r="S11" i="29" s="1"/>
  <c r="R27" i="29"/>
  <c r="S27" i="29" s="1"/>
  <c r="R7" i="29"/>
  <c r="S7" i="29" s="1"/>
  <c r="R43" i="29"/>
  <c r="S43" i="29" s="1"/>
  <c r="R21" i="29"/>
  <c r="S21" i="29" s="1"/>
  <c r="R6" i="29"/>
  <c r="S6" i="29" s="1"/>
  <c r="R14" i="29"/>
  <c r="S14" i="29" s="1"/>
  <c r="R22" i="29"/>
  <c r="S22" i="29" s="1"/>
  <c r="R30" i="29"/>
  <c r="S30" i="29" s="1"/>
  <c r="R38" i="29"/>
  <c r="S38" i="29" s="1"/>
  <c r="R8" i="29"/>
  <c r="S8" i="29" s="1"/>
  <c r="R18" i="29"/>
  <c r="S18" i="29" s="1"/>
  <c r="R28" i="29"/>
  <c r="S28" i="29" s="1"/>
  <c r="R40" i="29"/>
  <c r="S40" i="29" s="1"/>
  <c r="R12" i="29"/>
  <c r="S12" i="29" s="1"/>
  <c r="R24" i="29"/>
  <c r="S24" i="29" s="1"/>
  <c r="R34" i="29"/>
  <c r="S34" i="29" s="1"/>
  <c r="R20" i="29"/>
  <c r="S20" i="29" s="1"/>
  <c r="R42" i="29"/>
  <c r="S42" i="29" s="1"/>
  <c r="R10" i="29"/>
  <c r="S10" i="29" s="1"/>
  <c r="R32" i="29"/>
  <c r="S32" i="29" s="1"/>
  <c r="R26" i="29"/>
  <c r="S26" i="29" s="1"/>
  <c r="R5" i="29"/>
  <c r="R7" i="42"/>
  <c r="S7" i="42" s="1"/>
  <c r="R11" i="42"/>
  <c r="S11" i="42" s="1"/>
  <c r="R15" i="42"/>
  <c r="S15" i="42" s="1"/>
  <c r="R19" i="42"/>
  <c r="S19" i="42" s="1"/>
  <c r="R23" i="42"/>
  <c r="S23" i="42" s="1"/>
  <c r="R27" i="42"/>
  <c r="S27" i="42" s="1"/>
  <c r="R31" i="42"/>
  <c r="S31" i="42" s="1"/>
  <c r="R35" i="42"/>
  <c r="S35" i="42" s="1"/>
  <c r="R39" i="42"/>
  <c r="S39" i="42" s="1"/>
  <c r="R43" i="42"/>
  <c r="S43" i="42" s="1"/>
  <c r="R9" i="42"/>
  <c r="S9" i="42" s="1"/>
  <c r="R14" i="42"/>
  <c r="S14" i="42" s="1"/>
  <c r="R20" i="42"/>
  <c r="S20" i="42" s="1"/>
  <c r="R25" i="42"/>
  <c r="S25" i="42" s="1"/>
  <c r="R30" i="42"/>
  <c r="S30" i="42" s="1"/>
  <c r="R36" i="42"/>
  <c r="S36" i="42" s="1"/>
  <c r="R41" i="42"/>
  <c r="S41" i="42" s="1"/>
  <c r="R6" i="42"/>
  <c r="S6" i="42" s="1"/>
  <c r="R13" i="42"/>
  <c r="S13" i="42" s="1"/>
  <c r="R21" i="42"/>
  <c r="S21" i="42" s="1"/>
  <c r="R28" i="42"/>
  <c r="S28" i="42" s="1"/>
  <c r="R34" i="42"/>
  <c r="S34" i="42" s="1"/>
  <c r="R42" i="42"/>
  <c r="S42" i="42" s="1"/>
  <c r="R10" i="42"/>
  <c r="S10" i="42" s="1"/>
  <c r="R18" i="42"/>
  <c r="S18" i="42" s="1"/>
  <c r="R29" i="42"/>
  <c r="S29" i="42" s="1"/>
  <c r="R38" i="42"/>
  <c r="S38" i="42" s="1"/>
  <c r="R12" i="42"/>
  <c r="S12" i="42" s="1"/>
  <c r="R22" i="42"/>
  <c r="S22" i="42" s="1"/>
  <c r="R32" i="42"/>
  <c r="S32" i="42" s="1"/>
  <c r="R40" i="42"/>
  <c r="S40" i="42" s="1"/>
  <c r="R8" i="42"/>
  <c r="S8" i="42" s="1"/>
  <c r="R26" i="42"/>
  <c r="S26" i="42" s="1"/>
  <c r="R17" i="42"/>
  <c r="S17" i="42" s="1"/>
  <c r="R37" i="42"/>
  <c r="S37" i="42" s="1"/>
  <c r="R24" i="42"/>
  <c r="S24" i="42" s="1"/>
  <c r="R5" i="42"/>
  <c r="R33" i="42"/>
  <c r="S33" i="42" s="1"/>
  <c r="R16" i="42"/>
  <c r="S16" i="42" s="1"/>
  <c r="Y25" i="12"/>
  <c r="W25" i="12"/>
  <c r="U25" i="12"/>
  <c r="U31" i="12"/>
  <c r="W31" i="12"/>
  <c r="Y31" i="12"/>
  <c r="Y37" i="12"/>
  <c r="U37" i="12"/>
  <c r="W37" i="12"/>
  <c r="Y41" i="12"/>
  <c r="U41" i="12"/>
  <c r="W41" i="12"/>
  <c r="U29" i="12"/>
  <c r="W29" i="12"/>
  <c r="Y29" i="12"/>
  <c r="Y13" i="12"/>
  <c r="U13" i="12"/>
  <c r="W13" i="12"/>
  <c r="Y33" i="12"/>
  <c r="U33" i="12"/>
  <c r="W33" i="12"/>
  <c r="Y19" i="12"/>
  <c r="W19" i="12"/>
  <c r="U19" i="12"/>
  <c r="W35" i="12"/>
  <c r="Y35" i="12"/>
  <c r="U35" i="12"/>
  <c r="Y32" i="12"/>
  <c r="W32" i="12"/>
  <c r="U32" i="12"/>
  <c r="W40" i="12"/>
  <c r="U40" i="12"/>
  <c r="Y40" i="12"/>
  <c r="Y16" i="12"/>
  <c r="U16" i="12"/>
  <c r="W16" i="12"/>
  <c r="Y20" i="12"/>
  <c r="W20" i="12"/>
  <c r="U20" i="12"/>
  <c r="Y28" i="12"/>
  <c r="W28" i="12"/>
  <c r="U28" i="12"/>
  <c r="W38" i="12"/>
  <c r="U38" i="12"/>
  <c r="Y38" i="12"/>
  <c r="W22" i="12"/>
  <c r="U22" i="12"/>
  <c r="Y22" i="12"/>
  <c r="W6" i="12"/>
  <c r="Y6" i="12"/>
  <c r="U6" i="12"/>
  <c r="W34" i="12"/>
  <c r="Y34" i="12"/>
  <c r="U34" i="12"/>
  <c r="W18" i="12"/>
  <c r="U18" i="12"/>
  <c r="Y18" i="12"/>
  <c r="R10" i="22"/>
  <c r="S10" i="22" s="1"/>
  <c r="R18" i="22"/>
  <c r="S18" i="22" s="1"/>
  <c r="R26" i="22"/>
  <c r="S26" i="22" s="1"/>
  <c r="R34" i="22"/>
  <c r="S34" i="22" s="1"/>
  <c r="R42" i="22"/>
  <c r="S42" i="22" s="1"/>
  <c r="R12" i="22"/>
  <c r="S12" i="22" s="1"/>
  <c r="R22" i="22"/>
  <c r="S22" i="22" s="1"/>
  <c r="R32" i="22"/>
  <c r="S32" i="22" s="1"/>
  <c r="R6" i="22"/>
  <c r="S6" i="22" s="1"/>
  <c r="R16" i="22"/>
  <c r="S16" i="22" s="1"/>
  <c r="R28" i="22"/>
  <c r="S28" i="22" s="1"/>
  <c r="R38" i="22"/>
  <c r="S38" i="22" s="1"/>
  <c r="R14" i="22"/>
  <c r="S14" i="22" s="1"/>
  <c r="R36" i="22"/>
  <c r="S36" i="22" s="1"/>
  <c r="R5" i="22"/>
  <c r="R24" i="22"/>
  <c r="S24" i="22" s="1"/>
  <c r="R8" i="22"/>
  <c r="S8" i="22" s="1"/>
  <c r="R20" i="22"/>
  <c r="S20" i="22" s="1"/>
  <c r="R31" i="22"/>
  <c r="S31" i="22" s="1"/>
  <c r="R15" i="22"/>
  <c r="S15" i="22" s="1"/>
  <c r="R25" i="22"/>
  <c r="S25" i="22" s="1"/>
  <c r="R41" i="22"/>
  <c r="S41" i="22" s="1"/>
  <c r="R19" i="22"/>
  <c r="S19" i="22" s="1"/>
  <c r="R43" i="22"/>
  <c r="S43" i="22" s="1"/>
  <c r="R37" i="22"/>
  <c r="S37" i="22" s="1"/>
  <c r="R33" i="22"/>
  <c r="S33" i="22" s="1"/>
  <c r="R27" i="22"/>
  <c r="S27" i="22" s="1"/>
  <c r="R40" i="22"/>
  <c r="S40" i="22" s="1"/>
  <c r="R30" i="22"/>
  <c r="S30" i="22" s="1"/>
  <c r="R39" i="22"/>
  <c r="S39" i="22" s="1"/>
  <c r="R23" i="22"/>
  <c r="S23" i="22" s="1"/>
  <c r="R35" i="22"/>
  <c r="S35" i="22" s="1"/>
  <c r="R13" i="22"/>
  <c r="S13" i="22" s="1"/>
  <c r="R29" i="22"/>
  <c r="S29" i="22" s="1"/>
  <c r="R9" i="22"/>
  <c r="S9" i="22" s="1"/>
  <c r="R21" i="22"/>
  <c r="S21" i="22" s="1"/>
  <c r="R17" i="22"/>
  <c r="S17" i="22" s="1"/>
  <c r="R11" i="22"/>
  <c r="S11" i="22" s="1"/>
  <c r="R7" i="22"/>
  <c r="S7" i="22" s="1"/>
  <c r="R42" i="51"/>
  <c r="S42" i="51" s="1"/>
  <c r="R34" i="51"/>
  <c r="S34" i="51" s="1"/>
  <c r="R26" i="51"/>
  <c r="S26" i="51" s="1"/>
  <c r="R18" i="51"/>
  <c r="S18" i="51" s="1"/>
  <c r="R10" i="51"/>
  <c r="S10" i="51" s="1"/>
  <c r="R41" i="51"/>
  <c r="S41" i="51" s="1"/>
  <c r="R33" i="51"/>
  <c r="S33" i="51" s="1"/>
  <c r="R25" i="51"/>
  <c r="S25" i="51" s="1"/>
  <c r="R17" i="51"/>
  <c r="S17" i="51" s="1"/>
  <c r="R9" i="51"/>
  <c r="S9" i="51" s="1"/>
  <c r="R36" i="51"/>
  <c r="S36" i="51" s="1"/>
  <c r="R24" i="51"/>
  <c r="S24" i="51" s="1"/>
  <c r="R14" i="51"/>
  <c r="S14" i="51" s="1"/>
  <c r="R43" i="51"/>
  <c r="S43" i="51" s="1"/>
  <c r="R31" i="51"/>
  <c r="S31" i="51" s="1"/>
  <c r="R21" i="51"/>
  <c r="S21" i="51" s="1"/>
  <c r="R11" i="51"/>
  <c r="S11" i="51" s="1"/>
  <c r="R30" i="51"/>
  <c r="S30" i="51" s="1"/>
  <c r="R16" i="51"/>
  <c r="S16" i="51" s="1"/>
  <c r="R39" i="51"/>
  <c r="S39" i="51" s="1"/>
  <c r="R27" i="51"/>
  <c r="S27" i="51" s="1"/>
  <c r="R13" i="51"/>
  <c r="S13" i="51" s="1"/>
  <c r="R40" i="51"/>
  <c r="S40" i="51" s="1"/>
  <c r="R28" i="51"/>
  <c r="S28" i="51" s="1"/>
  <c r="R12" i="51"/>
  <c r="S12" i="51" s="1"/>
  <c r="R37" i="51"/>
  <c r="S37" i="51" s="1"/>
  <c r="R23" i="51"/>
  <c r="S23" i="51" s="1"/>
  <c r="R7" i="51"/>
  <c r="S7" i="51" s="1"/>
  <c r="R5" i="51"/>
  <c r="R32" i="51"/>
  <c r="S32" i="51" s="1"/>
  <c r="R15" i="51"/>
  <c r="S15" i="51" s="1"/>
  <c r="R29" i="51"/>
  <c r="S29" i="51" s="1"/>
  <c r="R19" i="51"/>
  <c r="S19" i="51" s="1"/>
  <c r="R22" i="51"/>
  <c r="S22" i="51" s="1"/>
  <c r="R6" i="51"/>
  <c r="S6" i="51" s="1"/>
  <c r="R20" i="51"/>
  <c r="S20" i="51" s="1"/>
  <c r="R38" i="51"/>
  <c r="S38" i="51" s="1"/>
  <c r="R8" i="51"/>
  <c r="S8" i="51" s="1"/>
  <c r="R35" i="51"/>
  <c r="S35" i="51" s="1"/>
  <c r="R20" i="17"/>
  <c r="S20" i="17" s="1"/>
  <c r="R36" i="17"/>
  <c r="S36" i="17" s="1"/>
  <c r="R32" i="17"/>
  <c r="S32" i="17" s="1"/>
  <c r="R8" i="17"/>
  <c r="S8" i="17" s="1"/>
  <c r="R40" i="17"/>
  <c r="S40" i="17" s="1"/>
  <c r="R24" i="17"/>
  <c r="S24" i="17" s="1"/>
  <c r="R16" i="17"/>
  <c r="S16" i="17" s="1"/>
  <c r="R43" i="17"/>
  <c r="S43" i="17" s="1"/>
  <c r="R35" i="17"/>
  <c r="S35" i="17" s="1"/>
  <c r="R27" i="17"/>
  <c r="S27" i="17" s="1"/>
  <c r="R19" i="17"/>
  <c r="S19" i="17" s="1"/>
  <c r="R11" i="17"/>
  <c r="S11" i="17" s="1"/>
  <c r="R41" i="17"/>
  <c r="S41" i="17" s="1"/>
  <c r="R31" i="17"/>
  <c r="S31" i="17" s="1"/>
  <c r="R21" i="17"/>
  <c r="S21" i="17" s="1"/>
  <c r="R9" i="17"/>
  <c r="S9" i="17" s="1"/>
  <c r="R37" i="17"/>
  <c r="S37" i="17" s="1"/>
  <c r="R25" i="17"/>
  <c r="S25" i="17" s="1"/>
  <c r="R15" i="17"/>
  <c r="S15" i="17" s="1"/>
  <c r="R7" i="17"/>
  <c r="S7" i="17" s="1"/>
  <c r="R39" i="17"/>
  <c r="S39" i="17" s="1"/>
  <c r="R17" i="17"/>
  <c r="S17" i="17" s="1"/>
  <c r="R33" i="17"/>
  <c r="S33" i="17" s="1"/>
  <c r="R13" i="17"/>
  <c r="S13" i="17" s="1"/>
  <c r="R29" i="17"/>
  <c r="S29" i="17" s="1"/>
  <c r="R23" i="17"/>
  <c r="S23" i="17" s="1"/>
  <c r="R18" i="17"/>
  <c r="S18" i="17" s="1"/>
  <c r="R34" i="17"/>
  <c r="S34" i="17" s="1"/>
  <c r="R6" i="17"/>
  <c r="S6" i="17" s="1"/>
  <c r="R22" i="17"/>
  <c r="S22" i="17" s="1"/>
  <c r="R38" i="17"/>
  <c r="S38" i="17" s="1"/>
  <c r="R28" i="17"/>
  <c r="S28" i="17" s="1"/>
  <c r="R10" i="17"/>
  <c r="S10" i="17" s="1"/>
  <c r="R26" i="17"/>
  <c r="S26" i="17" s="1"/>
  <c r="R42" i="17"/>
  <c r="S42" i="17" s="1"/>
  <c r="R14" i="17"/>
  <c r="S14" i="17" s="1"/>
  <c r="R30" i="17"/>
  <c r="S30" i="17" s="1"/>
  <c r="R12" i="17"/>
  <c r="S12" i="17" s="1"/>
  <c r="R5" i="17"/>
  <c r="R5" i="32"/>
  <c r="R12" i="32"/>
  <c r="S12" i="32" s="1"/>
  <c r="R20" i="32"/>
  <c r="S20" i="32" s="1"/>
  <c r="R28" i="32"/>
  <c r="S28" i="32" s="1"/>
  <c r="R36" i="32"/>
  <c r="S36" i="32" s="1"/>
  <c r="R10" i="32"/>
  <c r="S10" i="32" s="1"/>
  <c r="R22" i="32"/>
  <c r="S22" i="32" s="1"/>
  <c r="R32" i="32"/>
  <c r="S32" i="32" s="1"/>
  <c r="R42" i="32"/>
  <c r="S42" i="32" s="1"/>
  <c r="R16" i="32"/>
  <c r="S16" i="32" s="1"/>
  <c r="R30" i="32"/>
  <c r="S30" i="32" s="1"/>
  <c r="R6" i="32"/>
  <c r="S6" i="32" s="1"/>
  <c r="R24" i="32"/>
  <c r="S24" i="32" s="1"/>
  <c r="R40" i="32"/>
  <c r="S40" i="32" s="1"/>
  <c r="R14" i="32"/>
  <c r="S14" i="32" s="1"/>
  <c r="R34" i="32"/>
  <c r="S34" i="32" s="1"/>
  <c r="R8" i="32"/>
  <c r="S8" i="32" s="1"/>
  <c r="R26" i="32"/>
  <c r="S26" i="32" s="1"/>
  <c r="R18" i="32"/>
  <c r="S18" i="32" s="1"/>
  <c r="R38" i="32"/>
  <c r="S38" i="32" s="1"/>
  <c r="R39" i="32"/>
  <c r="S39" i="32" s="1"/>
  <c r="R31" i="32"/>
  <c r="S31" i="32" s="1"/>
  <c r="R23" i="32"/>
  <c r="S23" i="32" s="1"/>
  <c r="R15" i="32"/>
  <c r="S15" i="32" s="1"/>
  <c r="R41" i="32"/>
  <c r="S41" i="32" s="1"/>
  <c r="R29" i="32"/>
  <c r="S29" i="32" s="1"/>
  <c r="R19" i="32"/>
  <c r="S19" i="32" s="1"/>
  <c r="R9" i="32"/>
  <c r="S9" i="32" s="1"/>
  <c r="R35" i="32"/>
  <c r="S35" i="32" s="1"/>
  <c r="R25" i="32"/>
  <c r="S25" i="32" s="1"/>
  <c r="R13" i="32"/>
  <c r="S13" i="32" s="1"/>
  <c r="R27" i="32"/>
  <c r="S27" i="32" s="1"/>
  <c r="R7" i="32"/>
  <c r="S7" i="32" s="1"/>
  <c r="R43" i="32"/>
  <c r="S43" i="32" s="1"/>
  <c r="R21" i="32"/>
  <c r="S21" i="32" s="1"/>
  <c r="R37" i="32"/>
  <c r="S37" i="32" s="1"/>
  <c r="R17" i="32"/>
  <c r="S17" i="32" s="1"/>
  <c r="R11" i="32"/>
  <c r="S11" i="32" s="1"/>
  <c r="R33" i="32"/>
  <c r="S33" i="32" s="1"/>
  <c r="R41" i="35"/>
  <c r="S41" i="35" s="1"/>
  <c r="R33" i="35"/>
  <c r="S33" i="35" s="1"/>
  <c r="R25" i="35"/>
  <c r="S25" i="35" s="1"/>
  <c r="R17" i="35"/>
  <c r="S17" i="35" s="1"/>
  <c r="R9" i="35"/>
  <c r="S9" i="35" s="1"/>
  <c r="R37" i="35"/>
  <c r="S37" i="35" s="1"/>
  <c r="R29" i="35"/>
  <c r="S29" i="35" s="1"/>
  <c r="R21" i="35"/>
  <c r="S21" i="35" s="1"/>
  <c r="R13" i="35"/>
  <c r="S13" i="35" s="1"/>
  <c r="R7" i="35"/>
  <c r="S7" i="35" s="1"/>
  <c r="R43" i="35"/>
  <c r="S43" i="35" s="1"/>
  <c r="R27" i="35"/>
  <c r="S27" i="35" s="1"/>
  <c r="R11" i="35"/>
  <c r="S11" i="35" s="1"/>
  <c r="R22" i="35"/>
  <c r="S22" i="35" s="1"/>
  <c r="R35" i="35"/>
  <c r="S35" i="35" s="1"/>
  <c r="R19" i="35"/>
  <c r="S19" i="35" s="1"/>
  <c r="R23" i="35"/>
  <c r="S23" i="35" s="1"/>
  <c r="R15" i="35"/>
  <c r="S15" i="35" s="1"/>
  <c r="R39" i="35"/>
  <c r="S39" i="35" s="1"/>
  <c r="R31" i="35"/>
  <c r="S31" i="35" s="1"/>
  <c r="R8" i="35"/>
  <c r="S8" i="35" s="1"/>
  <c r="R16" i="35"/>
  <c r="S16" i="35" s="1"/>
  <c r="R24" i="35"/>
  <c r="S24" i="35" s="1"/>
  <c r="R32" i="35"/>
  <c r="S32" i="35" s="1"/>
  <c r="R40" i="35"/>
  <c r="S40" i="35" s="1"/>
  <c r="R6" i="35"/>
  <c r="S6" i="35" s="1"/>
  <c r="R18" i="35"/>
  <c r="S18" i="35" s="1"/>
  <c r="R28" i="35"/>
  <c r="S28" i="35" s="1"/>
  <c r="R38" i="35"/>
  <c r="S38" i="35" s="1"/>
  <c r="R12" i="35"/>
  <c r="S12" i="35" s="1"/>
  <c r="R26" i="35"/>
  <c r="S26" i="35" s="1"/>
  <c r="R42" i="35"/>
  <c r="S42" i="35" s="1"/>
  <c r="R10" i="35"/>
  <c r="S10" i="35" s="1"/>
  <c r="R30" i="35"/>
  <c r="S30" i="35" s="1"/>
  <c r="R20" i="35"/>
  <c r="S20" i="35" s="1"/>
  <c r="R36" i="35"/>
  <c r="S36" i="35" s="1"/>
  <c r="R34" i="35"/>
  <c r="S34" i="35" s="1"/>
  <c r="R14" i="35"/>
  <c r="S14" i="35" s="1"/>
  <c r="R5" i="35"/>
  <c r="R36" i="20"/>
  <c r="S36" i="20" s="1"/>
  <c r="R20" i="20"/>
  <c r="S20" i="20" s="1"/>
  <c r="R12" i="20"/>
  <c r="S12" i="20" s="1"/>
  <c r="R37" i="20"/>
  <c r="S37" i="20" s="1"/>
  <c r="R29" i="20"/>
  <c r="S29" i="20" s="1"/>
  <c r="R21" i="20"/>
  <c r="S21" i="20" s="1"/>
  <c r="R13" i="20"/>
  <c r="S13" i="20" s="1"/>
  <c r="R7" i="20"/>
  <c r="S7" i="20" s="1"/>
  <c r="R39" i="20"/>
  <c r="S39" i="20" s="1"/>
  <c r="R27" i="20"/>
  <c r="S27" i="20" s="1"/>
  <c r="R17" i="20"/>
  <c r="S17" i="20" s="1"/>
  <c r="R43" i="20"/>
  <c r="S43" i="20" s="1"/>
  <c r="R33" i="20"/>
  <c r="S33" i="20" s="1"/>
  <c r="R23" i="20"/>
  <c r="S23" i="20" s="1"/>
  <c r="R11" i="20"/>
  <c r="S11" i="20" s="1"/>
  <c r="R25" i="20"/>
  <c r="S25" i="20" s="1"/>
  <c r="R41" i="20"/>
  <c r="S41" i="20" s="1"/>
  <c r="R19" i="20"/>
  <c r="S19" i="20" s="1"/>
  <c r="R35" i="20"/>
  <c r="S35" i="20" s="1"/>
  <c r="R15" i="20"/>
  <c r="S15" i="20" s="1"/>
  <c r="R9" i="20"/>
  <c r="S9" i="20" s="1"/>
  <c r="R31" i="20"/>
  <c r="S31" i="20" s="1"/>
  <c r="R6" i="20"/>
  <c r="S6" i="20" s="1"/>
  <c r="R14" i="20"/>
  <c r="S14" i="20" s="1"/>
  <c r="R22" i="20"/>
  <c r="S22" i="20" s="1"/>
  <c r="R30" i="20"/>
  <c r="S30" i="20" s="1"/>
  <c r="R38" i="20"/>
  <c r="S38" i="20" s="1"/>
  <c r="R10" i="20"/>
  <c r="S10" i="20" s="1"/>
  <c r="R18" i="20"/>
  <c r="S18" i="20" s="1"/>
  <c r="R26" i="20"/>
  <c r="S26" i="20" s="1"/>
  <c r="R34" i="20"/>
  <c r="S34" i="20" s="1"/>
  <c r="R42" i="20"/>
  <c r="S42" i="20" s="1"/>
  <c r="R8" i="20"/>
  <c r="S8" i="20" s="1"/>
  <c r="R24" i="20"/>
  <c r="S24" i="20" s="1"/>
  <c r="R40" i="20"/>
  <c r="S40" i="20" s="1"/>
  <c r="R16" i="20"/>
  <c r="S16" i="20" s="1"/>
  <c r="R32" i="20"/>
  <c r="S32" i="20" s="1"/>
  <c r="R28" i="20"/>
  <c r="S28" i="20" s="1"/>
  <c r="R5" i="20"/>
  <c r="R5" i="30"/>
  <c r="S5" i="30" s="1"/>
  <c r="R12" i="30"/>
  <c r="S12" i="30" s="1"/>
  <c r="R20" i="30"/>
  <c r="S20" i="30" s="1"/>
  <c r="R28" i="30"/>
  <c r="S28" i="30" s="1"/>
  <c r="R36" i="30"/>
  <c r="S36" i="30" s="1"/>
  <c r="R6" i="30"/>
  <c r="S6" i="30" s="1"/>
  <c r="R16" i="30"/>
  <c r="S16" i="30" s="1"/>
  <c r="R26" i="30"/>
  <c r="S26" i="30" s="1"/>
  <c r="R38" i="30"/>
  <c r="S38" i="30" s="1"/>
  <c r="R8" i="30"/>
  <c r="S8" i="30" s="1"/>
  <c r="R22" i="30"/>
  <c r="S22" i="30" s="1"/>
  <c r="R34" i="30"/>
  <c r="S34" i="30" s="1"/>
  <c r="R14" i="30"/>
  <c r="S14" i="30" s="1"/>
  <c r="R30" i="30"/>
  <c r="S30" i="30" s="1"/>
  <c r="R42" i="30"/>
  <c r="S42" i="30" s="1"/>
  <c r="R24" i="30"/>
  <c r="S24" i="30" s="1"/>
  <c r="R10" i="30"/>
  <c r="S10" i="30" s="1"/>
  <c r="R40" i="30"/>
  <c r="S40" i="30" s="1"/>
  <c r="R32" i="30"/>
  <c r="S32" i="30" s="1"/>
  <c r="R18" i="30"/>
  <c r="S18" i="30" s="1"/>
  <c r="R41" i="30"/>
  <c r="S41" i="30" s="1"/>
  <c r="R33" i="30"/>
  <c r="S33" i="30" s="1"/>
  <c r="R25" i="30"/>
  <c r="S25" i="30" s="1"/>
  <c r="R17" i="30"/>
  <c r="S17" i="30" s="1"/>
  <c r="R9" i="30"/>
  <c r="S9" i="30" s="1"/>
  <c r="R39" i="30"/>
  <c r="S39" i="30" s="1"/>
  <c r="R29" i="30"/>
  <c r="S29" i="30" s="1"/>
  <c r="R19" i="30"/>
  <c r="S19" i="30" s="1"/>
  <c r="R7" i="30"/>
  <c r="R35" i="30"/>
  <c r="S35" i="30" s="1"/>
  <c r="R13" i="30"/>
  <c r="S13" i="30" s="1"/>
  <c r="R43" i="30"/>
  <c r="S43" i="30" s="1"/>
  <c r="R37" i="30"/>
  <c r="S37" i="30" s="1"/>
  <c r="R31" i="30"/>
  <c r="S31" i="30" s="1"/>
  <c r="R23" i="30"/>
  <c r="S23" i="30" s="1"/>
  <c r="R27" i="30"/>
  <c r="S27" i="30" s="1"/>
  <c r="R21" i="30"/>
  <c r="S21" i="30" s="1"/>
  <c r="R15" i="30"/>
  <c r="S15" i="30" s="1"/>
  <c r="R11" i="30"/>
  <c r="S11" i="30" s="1"/>
  <c r="R36" i="37"/>
  <c r="S36" i="37" s="1"/>
  <c r="R28" i="37"/>
  <c r="S28" i="37" s="1"/>
  <c r="R20" i="37"/>
  <c r="S20" i="37" s="1"/>
  <c r="R12" i="37"/>
  <c r="S12" i="37" s="1"/>
  <c r="R43" i="37"/>
  <c r="S43" i="37" s="1"/>
  <c r="R35" i="37"/>
  <c r="S35" i="37" s="1"/>
  <c r="R27" i="37"/>
  <c r="S27" i="37" s="1"/>
  <c r="R19" i="37"/>
  <c r="S19" i="37" s="1"/>
  <c r="R11" i="37"/>
  <c r="S11" i="37" s="1"/>
  <c r="R42" i="37"/>
  <c r="S42" i="37" s="1"/>
  <c r="R32" i="37"/>
  <c r="S32" i="37" s="1"/>
  <c r="R22" i="37"/>
  <c r="S22" i="37" s="1"/>
  <c r="R10" i="37"/>
  <c r="S10" i="37" s="1"/>
  <c r="R39" i="37"/>
  <c r="S39" i="37" s="1"/>
  <c r="R29" i="37"/>
  <c r="S29" i="37" s="1"/>
  <c r="R17" i="37"/>
  <c r="S17" i="37" s="1"/>
  <c r="R7" i="37"/>
  <c r="S7" i="37" s="1"/>
  <c r="R40" i="37"/>
  <c r="S40" i="37" s="1"/>
  <c r="R26" i="37"/>
  <c r="S26" i="37" s="1"/>
  <c r="R14" i="37"/>
  <c r="S14" i="37" s="1"/>
  <c r="R37" i="37"/>
  <c r="S37" i="37" s="1"/>
  <c r="R23" i="37"/>
  <c r="S23" i="37" s="1"/>
  <c r="R9" i="37"/>
  <c r="S9" i="37" s="1"/>
  <c r="R34" i="37"/>
  <c r="S34" i="37" s="1"/>
  <c r="R16" i="37"/>
  <c r="S16" i="37" s="1"/>
  <c r="R33" i="37"/>
  <c r="S33" i="37" s="1"/>
  <c r="R15" i="37"/>
  <c r="S15" i="37" s="1"/>
  <c r="R24" i="37"/>
  <c r="S24" i="37" s="1"/>
  <c r="R6" i="37"/>
  <c r="S6" i="37" s="1"/>
  <c r="R25" i="37"/>
  <c r="S25" i="37" s="1"/>
  <c r="R8" i="37"/>
  <c r="S8" i="37" s="1"/>
  <c r="R13" i="37"/>
  <c r="S13" i="37" s="1"/>
  <c r="R30" i="37"/>
  <c r="S30" i="37" s="1"/>
  <c r="R31" i="37"/>
  <c r="S31" i="37" s="1"/>
  <c r="R38" i="37"/>
  <c r="S38" i="37" s="1"/>
  <c r="R41" i="37"/>
  <c r="S41" i="37" s="1"/>
  <c r="R5" i="37"/>
  <c r="R21" i="37"/>
  <c r="S21" i="37" s="1"/>
  <c r="R18" i="37"/>
  <c r="S18" i="37" s="1"/>
  <c r="R37" i="39"/>
  <c r="S37" i="39" s="1"/>
  <c r="R29" i="39"/>
  <c r="S29" i="39" s="1"/>
  <c r="R21" i="39"/>
  <c r="S21" i="39" s="1"/>
  <c r="R13" i="39"/>
  <c r="S13" i="39" s="1"/>
  <c r="R5" i="39"/>
  <c r="R36" i="39"/>
  <c r="S36" i="39" s="1"/>
  <c r="R28" i="39"/>
  <c r="S28" i="39" s="1"/>
  <c r="R20" i="39"/>
  <c r="S20" i="39" s="1"/>
  <c r="R12" i="39"/>
  <c r="S12" i="39" s="1"/>
  <c r="R39" i="39"/>
  <c r="S39" i="39" s="1"/>
  <c r="R27" i="39"/>
  <c r="S27" i="39" s="1"/>
  <c r="R17" i="39"/>
  <c r="S17" i="39" s="1"/>
  <c r="R7" i="39"/>
  <c r="S7" i="39" s="1"/>
  <c r="R34" i="39"/>
  <c r="S34" i="39" s="1"/>
  <c r="R24" i="39"/>
  <c r="S24" i="39" s="1"/>
  <c r="R14" i="39"/>
  <c r="S14" i="39" s="1"/>
  <c r="R35" i="39"/>
  <c r="S35" i="39" s="1"/>
  <c r="R23" i="39"/>
  <c r="S23" i="39" s="1"/>
  <c r="R9" i="39"/>
  <c r="S9" i="39" s="1"/>
  <c r="R32" i="39"/>
  <c r="S32" i="39" s="1"/>
  <c r="R18" i="39"/>
  <c r="S18" i="39" s="1"/>
  <c r="R6" i="39"/>
  <c r="S6" i="39" s="1"/>
  <c r="R33" i="39"/>
  <c r="S33" i="39" s="1"/>
  <c r="R15" i="39"/>
  <c r="S15" i="39" s="1"/>
  <c r="R38" i="39"/>
  <c r="S38" i="39" s="1"/>
  <c r="R16" i="39"/>
  <c r="S16" i="39" s="1"/>
  <c r="R43" i="39"/>
  <c r="S43" i="39" s="1"/>
  <c r="R25" i="39"/>
  <c r="S25" i="39" s="1"/>
  <c r="R42" i="39"/>
  <c r="S42" i="39" s="1"/>
  <c r="R26" i="39"/>
  <c r="S26" i="39" s="1"/>
  <c r="R8" i="39"/>
  <c r="S8" i="39" s="1"/>
  <c r="R11" i="39"/>
  <c r="S11" i="39" s="1"/>
  <c r="R10" i="39"/>
  <c r="S10" i="39" s="1"/>
  <c r="R31" i="39"/>
  <c r="S31" i="39" s="1"/>
  <c r="R30" i="39"/>
  <c r="S30" i="39" s="1"/>
  <c r="R41" i="39"/>
  <c r="S41" i="39" s="1"/>
  <c r="R40" i="39"/>
  <c r="S40" i="39" s="1"/>
  <c r="R22" i="39"/>
  <c r="S22" i="39" s="1"/>
  <c r="R19" i="39"/>
  <c r="S19" i="39" s="1"/>
  <c r="R5" i="18" a="1"/>
  <c r="Q44" i="18"/>
  <c r="W23" i="44"/>
  <c r="U23" i="44"/>
  <c r="Y23" i="44"/>
  <c r="Y20" i="44"/>
  <c r="W20" i="44"/>
  <c r="U20" i="44"/>
  <c r="Y12" i="44"/>
  <c r="U12" i="44"/>
  <c r="W12" i="44"/>
  <c r="W31" i="44"/>
  <c r="U31" i="44"/>
  <c r="Y31" i="44"/>
  <c r="W15" i="44"/>
  <c r="Y15" i="44"/>
  <c r="U15" i="44"/>
  <c r="Y30" i="44"/>
  <c r="U30" i="44"/>
  <c r="W30" i="44"/>
  <c r="W21" i="44"/>
  <c r="U21" i="44"/>
  <c r="Y21" i="44"/>
  <c r="Y10" i="44"/>
  <c r="U10" i="44"/>
  <c r="W10" i="44"/>
  <c r="W38" i="44"/>
  <c r="U38" i="44"/>
  <c r="Y38" i="44"/>
  <c r="Y27" i="44"/>
  <c r="W27" i="44"/>
  <c r="U27" i="44"/>
  <c r="W14" i="44"/>
  <c r="U14" i="44"/>
  <c r="Y14" i="44"/>
  <c r="W36" i="44"/>
  <c r="U36" i="44"/>
  <c r="Y36" i="44"/>
  <c r="W19" i="44"/>
  <c r="Y19" i="44"/>
  <c r="U19" i="44"/>
  <c r="W39" i="44"/>
  <c r="U39" i="44"/>
  <c r="Y39" i="44"/>
  <c r="Y8" i="44"/>
  <c r="W8" i="44"/>
  <c r="U8" i="44"/>
  <c r="Y24" i="44"/>
  <c r="U24" i="44"/>
  <c r="W24" i="44"/>
  <c r="U40" i="44"/>
  <c r="W40" i="44"/>
  <c r="Y40" i="44"/>
  <c r="W17" i="44"/>
  <c r="Y17" i="44"/>
  <c r="U17" i="44"/>
  <c r="Y33" i="44"/>
  <c r="U33" i="44"/>
  <c r="W33" i="44"/>
  <c r="Q44" i="14"/>
  <c r="R5" i="14" a="1"/>
  <c r="R8" i="33"/>
  <c r="S8" i="33" s="1"/>
  <c r="R16" i="33"/>
  <c r="S16" i="33" s="1"/>
  <c r="R24" i="33"/>
  <c r="S24" i="33" s="1"/>
  <c r="R32" i="33"/>
  <c r="S32" i="33" s="1"/>
  <c r="R40" i="33"/>
  <c r="S40" i="33" s="1"/>
  <c r="R10" i="33"/>
  <c r="S10" i="33" s="1"/>
  <c r="R20" i="33"/>
  <c r="S20" i="33" s="1"/>
  <c r="R30" i="33"/>
  <c r="S30" i="33" s="1"/>
  <c r="R42" i="33"/>
  <c r="S42" i="33" s="1"/>
  <c r="R14" i="33"/>
  <c r="S14" i="33" s="1"/>
  <c r="R28" i="33"/>
  <c r="S28" i="33" s="1"/>
  <c r="R12" i="33"/>
  <c r="S12" i="33" s="1"/>
  <c r="R34" i="33"/>
  <c r="S34" i="33" s="1"/>
  <c r="R5" i="33"/>
  <c r="R22" i="33"/>
  <c r="S22" i="33" s="1"/>
  <c r="R38" i="33"/>
  <c r="S38" i="33" s="1"/>
  <c r="R18" i="33"/>
  <c r="S18" i="33" s="1"/>
  <c r="R36" i="33"/>
  <c r="S36" i="33" s="1"/>
  <c r="R26" i="33"/>
  <c r="S26" i="33" s="1"/>
  <c r="R6" i="33"/>
  <c r="S6" i="33" s="1"/>
  <c r="R39" i="33"/>
  <c r="S39" i="33" s="1"/>
  <c r="R31" i="33"/>
  <c r="S31" i="33" s="1"/>
  <c r="R23" i="33"/>
  <c r="S23" i="33" s="1"/>
  <c r="R15" i="33"/>
  <c r="S15" i="33" s="1"/>
  <c r="R7" i="33"/>
  <c r="S7" i="33" s="1"/>
  <c r="R41" i="33"/>
  <c r="S41" i="33" s="1"/>
  <c r="R29" i="33"/>
  <c r="S29" i="33" s="1"/>
  <c r="R19" i="33"/>
  <c r="S19" i="33" s="1"/>
  <c r="R9" i="33"/>
  <c r="S9" i="33" s="1"/>
  <c r="R35" i="33"/>
  <c r="S35" i="33" s="1"/>
  <c r="R25" i="33"/>
  <c r="S25" i="33" s="1"/>
  <c r="R13" i="33"/>
  <c r="S13" i="33" s="1"/>
  <c r="R37" i="33"/>
  <c r="S37" i="33" s="1"/>
  <c r="R17" i="33"/>
  <c r="S17" i="33" s="1"/>
  <c r="R33" i="33"/>
  <c r="S33" i="33" s="1"/>
  <c r="R11" i="33"/>
  <c r="S11" i="33" s="1"/>
  <c r="R27" i="33"/>
  <c r="S27" i="33" s="1"/>
  <c r="R21" i="33"/>
  <c r="S21" i="33" s="1"/>
  <c r="R43" i="33"/>
  <c r="S43" i="33" s="1"/>
  <c r="R10" i="15"/>
  <c r="S10" i="15" s="1"/>
  <c r="R18" i="15"/>
  <c r="S18" i="15" s="1"/>
  <c r="R26" i="15"/>
  <c r="S26" i="15" s="1"/>
  <c r="R34" i="15"/>
  <c r="S34" i="15" s="1"/>
  <c r="R42" i="15"/>
  <c r="S42" i="15" s="1"/>
  <c r="R6" i="15"/>
  <c r="S6" i="15" s="1"/>
  <c r="R14" i="15"/>
  <c r="S14" i="15" s="1"/>
  <c r="R22" i="15"/>
  <c r="S22" i="15" s="1"/>
  <c r="R30" i="15"/>
  <c r="S30" i="15" s="1"/>
  <c r="R38" i="15"/>
  <c r="S38" i="15" s="1"/>
  <c r="R5" i="15"/>
  <c r="R20" i="15"/>
  <c r="S20" i="15" s="1"/>
  <c r="R36" i="15"/>
  <c r="S36" i="15" s="1"/>
  <c r="R12" i="15"/>
  <c r="S12" i="15" s="1"/>
  <c r="R28" i="15"/>
  <c r="S28" i="15" s="1"/>
  <c r="R24" i="15"/>
  <c r="S24" i="15" s="1"/>
  <c r="R32" i="15"/>
  <c r="S32" i="15" s="1"/>
  <c r="R16" i="15"/>
  <c r="S16" i="15" s="1"/>
  <c r="R40" i="15"/>
  <c r="S40" i="15" s="1"/>
  <c r="R39" i="15"/>
  <c r="S39" i="15" s="1"/>
  <c r="R31" i="15"/>
  <c r="S31" i="15" s="1"/>
  <c r="R23" i="15"/>
  <c r="S23" i="15" s="1"/>
  <c r="R15" i="15"/>
  <c r="S15" i="15" s="1"/>
  <c r="R37" i="15"/>
  <c r="S37" i="15" s="1"/>
  <c r="R27" i="15"/>
  <c r="S27" i="15" s="1"/>
  <c r="R17" i="15"/>
  <c r="S17" i="15" s="1"/>
  <c r="R7" i="15"/>
  <c r="S7" i="15" s="1"/>
  <c r="R43" i="15"/>
  <c r="S43" i="15" s="1"/>
  <c r="R33" i="15"/>
  <c r="S33" i="15" s="1"/>
  <c r="R21" i="15"/>
  <c r="S21" i="15" s="1"/>
  <c r="R11" i="15"/>
  <c r="S11" i="15" s="1"/>
  <c r="R8" i="15"/>
  <c r="S8" i="15" s="1"/>
  <c r="R35" i="15"/>
  <c r="S35" i="15" s="1"/>
  <c r="R13" i="15"/>
  <c r="S13" i="15" s="1"/>
  <c r="R29" i="15"/>
  <c r="S29" i="15" s="1"/>
  <c r="R9" i="15"/>
  <c r="S9" i="15" s="1"/>
  <c r="R25" i="15"/>
  <c r="S25" i="15" s="1"/>
  <c r="R19" i="15"/>
  <c r="S19" i="15" s="1"/>
  <c r="R41" i="15"/>
  <c r="S41" i="15" s="1"/>
  <c r="R6" i="52"/>
  <c r="S6" i="52" s="1"/>
  <c r="R43" i="52"/>
  <c r="S43" i="52" s="1"/>
  <c r="R35" i="52"/>
  <c r="S35" i="52" s="1"/>
  <c r="R27" i="52"/>
  <c r="S27" i="52" s="1"/>
  <c r="R19" i="52"/>
  <c r="S19" i="52" s="1"/>
  <c r="R11" i="52"/>
  <c r="S11" i="52" s="1"/>
  <c r="R42" i="52"/>
  <c r="S42" i="52" s="1"/>
  <c r="R34" i="52"/>
  <c r="S34" i="52" s="1"/>
  <c r="R26" i="52"/>
  <c r="S26" i="52" s="1"/>
  <c r="R18" i="52"/>
  <c r="S18" i="52" s="1"/>
  <c r="R10" i="52"/>
  <c r="S10" i="52" s="1"/>
  <c r="R39" i="52"/>
  <c r="S39" i="52" s="1"/>
  <c r="R29" i="52"/>
  <c r="S29" i="52" s="1"/>
  <c r="R17" i="52"/>
  <c r="S17" i="52" s="1"/>
  <c r="R7" i="52"/>
  <c r="S7" i="52" s="1"/>
  <c r="R36" i="52"/>
  <c r="S36" i="52" s="1"/>
  <c r="R24" i="52"/>
  <c r="S24" i="52" s="1"/>
  <c r="R14" i="52"/>
  <c r="S14" i="52" s="1"/>
  <c r="R41" i="52"/>
  <c r="S41" i="52" s="1"/>
  <c r="R25" i="52"/>
  <c r="S25" i="52" s="1"/>
  <c r="R13" i="52"/>
  <c r="S13" i="52" s="1"/>
  <c r="R38" i="52"/>
  <c r="S38" i="52" s="1"/>
  <c r="R22" i="52"/>
  <c r="S22" i="52" s="1"/>
  <c r="R8" i="52"/>
  <c r="S8" i="52" s="1"/>
  <c r="R37" i="52"/>
  <c r="S37" i="52" s="1"/>
  <c r="R23" i="52"/>
  <c r="S23" i="52" s="1"/>
  <c r="R9" i="52"/>
  <c r="S9" i="52" s="1"/>
  <c r="R32" i="52"/>
  <c r="S32" i="52" s="1"/>
  <c r="R20" i="52"/>
  <c r="S20" i="52" s="1"/>
  <c r="R15" i="52"/>
  <c r="S15" i="52" s="1"/>
  <c r="R28" i="52"/>
  <c r="S28" i="52" s="1"/>
  <c r="R31" i="52"/>
  <c r="S31" i="52" s="1"/>
  <c r="R40" i="52"/>
  <c r="S40" i="52" s="1"/>
  <c r="R12" i="52"/>
  <c r="S12" i="52" s="1"/>
  <c r="R21" i="52"/>
  <c r="S21" i="52" s="1"/>
  <c r="R30" i="52"/>
  <c r="S30" i="52" s="1"/>
  <c r="R5" i="52"/>
  <c r="R33" i="52"/>
  <c r="S33" i="52" s="1"/>
  <c r="R16" i="52"/>
  <c r="S16" i="52" s="1"/>
  <c r="R34" i="36"/>
  <c r="S34" i="36" s="1"/>
  <c r="R24" i="36"/>
  <c r="S24" i="36" s="1"/>
  <c r="R14" i="36"/>
  <c r="S14" i="36" s="1"/>
  <c r="R41" i="36"/>
  <c r="S41" i="36" s="1"/>
  <c r="R31" i="36"/>
  <c r="S31" i="36" s="1"/>
  <c r="R21" i="36"/>
  <c r="S21" i="36" s="1"/>
  <c r="R9" i="36"/>
  <c r="S9" i="36" s="1"/>
  <c r="R38" i="36"/>
  <c r="S38" i="36" s="1"/>
  <c r="R22" i="36"/>
  <c r="S22" i="36" s="1"/>
  <c r="R8" i="36"/>
  <c r="S8" i="36" s="1"/>
  <c r="R33" i="36"/>
  <c r="S33" i="36" s="1"/>
  <c r="R17" i="36"/>
  <c r="S17" i="36" s="1"/>
  <c r="R32" i="36"/>
  <c r="S32" i="36" s="1"/>
  <c r="R16" i="36"/>
  <c r="S16" i="36" s="1"/>
  <c r="R37" i="36"/>
  <c r="S37" i="36" s="1"/>
  <c r="R15" i="36"/>
  <c r="S15" i="36" s="1"/>
  <c r="R42" i="36"/>
  <c r="S42" i="36" s="1"/>
  <c r="R26" i="36"/>
  <c r="S26" i="36" s="1"/>
  <c r="R6" i="36"/>
  <c r="S6" i="36" s="1"/>
  <c r="R25" i="36"/>
  <c r="S25" i="36" s="1"/>
  <c r="R7" i="36"/>
  <c r="S7" i="36" s="1"/>
  <c r="R10" i="36"/>
  <c r="S10" i="36" s="1"/>
  <c r="R13" i="36"/>
  <c r="S13" i="36" s="1"/>
  <c r="R30" i="36"/>
  <c r="S30" i="36" s="1"/>
  <c r="R29" i="36"/>
  <c r="S29" i="36" s="1"/>
  <c r="R40" i="36"/>
  <c r="S40" i="36" s="1"/>
  <c r="R39" i="36"/>
  <c r="S39" i="36" s="1"/>
  <c r="R23" i="36"/>
  <c r="S23" i="36" s="1"/>
  <c r="R18" i="36"/>
  <c r="S18" i="36" s="1"/>
  <c r="R36" i="36"/>
  <c r="S36" i="36" s="1"/>
  <c r="R20" i="36"/>
  <c r="S20" i="36" s="1"/>
  <c r="R43" i="36"/>
  <c r="S43" i="36" s="1"/>
  <c r="R27" i="36"/>
  <c r="S27" i="36" s="1"/>
  <c r="R11" i="36"/>
  <c r="S11" i="36" s="1"/>
  <c r="R28" i="36"/>
  <c r="S28" i="36" s="1"/>
  <c r="R12" i="36"/>
  <c r="S12" i="36" s="1"/>
  <c r="R35" i="36"/>
  <c r="S35" i="36" s="1"/>
  <c r="R19" i="36"/>
  <c r="S19" i="36" s="1"/>
  <c r="R5" i="36"/>
  <c r="Q44" i="48"/>
  <c r="R5" i="48" a="1"/>
  <c r="R10" i="28"/>
  <c r="S10" i="28" s="1"/>
  <c r="R18" i="28"/>
  <c r="S18" i="28" s="1"/>
  <c r="R26" i="28"/>
  <c r="S26" i="28" s="1"/>
  <c r="R34" i="28"/>
  <c r="S34" i="28" s="1"/>
  <c r="R42" i="28"/>
  <c r="S42" i="28" s="1"/>
  <c r="R8" i="28"/>
  <c r="S8" i="28" s="1"/>
  <c r="R20" i="28"/>
  <c r="S20" i="28" s="1"/>
  <c r="R30" i="28"/>
  <c r="S30" i="28" s="1"/>
  <c r="R40" i="28"/>
  <c r="S40" i="28" s="1"/>
  <c r="R5" i="28"/>
  <c r="R14" i="28"/>
  <c r="S14" i="28" s="1"/>
  <c r="R36" i="28"/>
  <c r="S36" i="28" s="1"/>
  <c r="R12" i="28"/>
  <c r="S12" i="28" s="1"/>
  <c r="R28" i="28"/>
  <c r="S28" i="28" s="1"/>
  <c r="R38" i="28"/>
  <c r="S38" i="28" s="1"/>
  <c r="R39" i="28"/>
  <c r="S39" i="28" s="1"/>
  <c r="R23" i="28"/>
  <c r="S23" i="28" s="1"/>
  <c r="R37" i="28"/>
  <c r="S37" i="28" s="1"/>
  <c r="R17" i="28"/>
  <c r="S17" i="28" s="1"/>
  <c r="R43" i="28"/>
  <c r="S43" i="28" s="1"/>
  <c r="R21" i="28"/>
  <c r="S21" i="28" s="1"/>
  <c r="R25" i="28"/>
  <c r="S25" i="28" s="1"/>
  <c r="R19" i="28"/>
  <c r="S19" i="28" s="1"/>
  <c r="R13" i="28"/>
  <c r="S13" i="28" s="1"/>
  <c r="R9" i="28"/>
  <c r="S9" i="28" s="1"/>
  <c r="R24" i="28"/>
  <c r="S24" i="28" s="1"/>
  <c r="R22" i="28"/>
  <c r="S22" i="28" s="1"/>
  <c r="R32" i="28"/>
  <c r="S32" i="28" s="1"/>
  <c r="R6" i="28"/>
  <c r="S6" i="28" s="1"/>
  <c r="R16" i="28"/>
  <c r="S16" i="28" s="1"/>
  <c r="R31" i="28"/>
  <c r="S31" i="28" s="1"/>
  <c r="R15" i="28"/>
  <c r="S15" i="28" s="1"/>
  <c r="R27" i="28"/>
  <c r="S27" i="28" s="1"/>
  <c r="R7" i="28"/>
  <c r="S7" i="28" s="1"/>
  <c r="R33" i="28"/>
  <c r="S33" i="28" s="1"/>
  <c r="R11" i="28"/>
  <c r="S11" i="28" s="1"/>
  <c r="R41" i="28"/>
  <c r="S41" i="28" s="1"/>
  <c r="R35" i="28"/>
  <c r="S35" i="28" s="1"/>
  <c r="R29" i="28"/>
  <c r="S29" i="28" s="1"/>
  <c r="W7" i="12"/>
  <c r="Y7" i="12"/>
  <c r="U7" i="12"/>
  <c r="Y9" i="12"/>
  <c r="W9" i="12"/>
  <c r="U9" i="12"/>
  <c r="W15" i="12"/>
  <c r="U15" i="12"/>
  <c r="Y15" i="12"/>
  <c r="Y21" i="12"/>
  <c r="W21" i="12"/>
  <c r="U21" i="12"/>
  <c r="U17" i="12"/>
  <c r="Y17" i="12"/>
  <c r="W17" i="12"/>
  <c r="U39" i="12"/>
  <c r="W39" i="12"/>
  <c r="Y39" i="12"/>
  <c r="Y23" i="12"/>
  <c r="U23" i="12"/>
  <c r="W23" i="12"/>
  <c r="Y11" i="12"/>
  <c r="W11" i="12"/>
  <c r="U11" i="12"/>
  <c r="U27" i="12"/>
  <c r="W27" i="12"/>
  <c r="Y27" i="12"/>
  <c r="U43" i="12"/>
  <c r="W43" i="12"/>
  <c r="Y43" i="12"/>
  <c r="W8" i="12"/>
  <c r="U8" i="12"/>
  <c r="Y8" i="12"/>
  <c r="W24" i="12"/>
  <c r="U24" i="12"/>
  <c r="Y24" i="12"/>
  <c r="U36" i="12"/>
  <c r="W36" i="12"/>
  <c r="Y36" i="12"/>
  <c r="R44" i="12"/>
  <c r="S5" i="12"/>
  <c r="W12" i="12"/>
  <c r="U12" i="12"/>
  <c r="Y12" i="12"/>
  <c r="Y30" i="12"/>
  <c r="W30" i="12"/>
  <c r="U30" i="12"/>
  <c r="Y14" i="12"/>
  <c r="W14" i="12"/>
  <c r="U14" i="12"/>
  <c r="W42" i="12"/>
  <c r="Y42" i="12"/>
  <c r="U42" i="12"/>
  <c r="Y26" i="12"/>
  <c r="U26" i="12"/>
  <c r="W26" i="12"/>
  <c r="Y10" i="12"/>
  <c r="W10" i="12"/>
  <c r="U10" i="12"/>
  <c r="R10" i="24"/>
  <c r="S10" i="24" s="1"/>
  <c r="R18" i="24"/>
  <c r="S18" i="24" s="1"/>
  <c r="R26" i="24"/>
  <c r="S26" i="24" s="1"/>
  <c r="R34" i="24"/>
  <c r="S34" i="24" s="1"/>
  <c r="R42" i="24"/>
  <c r="S42" i="24" s="1"/>
  <c r="R8" i="24"/>
  <c r="S8" i="24" s="1"/>
  <c r="R20" i="24"/>
  <c r="S20" i="24" s="1"/>
  <c r="R30" i="24"/>
  <c r="S30" i="24" s="1"/>
  <c r="R40" i="24"/>
  <c r="S40" i="24" s="1"/>
  <c r="R12" i="24"/>
  <c r="S12" i="24" s="1"/>
  <c r="R24" i="24"/>
  <c r="S24" i="24" s="1"/>
  <c r="R38" i="24"/>
  <c r="S38" i="24" s="1"/>
  <c r="R5" i="24"/>
  <c r="R16" i="24"/>
  <c r="S16" i="24" s="1"/>
  <c r="R32" i="24"/>
  <c r="S32" i="24" s="1"/>
  <c r="R14" i="24"/>
  <c r="S14" i="24" s="1"/>
  <c r="R28" i="24"/>
  <c r="S28" i="24" s="1"/>
  <c r="R6" i="24"/>
  <c r="S6" i="24" s="1"/>
  <c r="R36" i="24"/>
  <c r="S36" i="24" s="1"/>
  <c r="R22" i="24"/>
  <c r="S22" i="24" s="1"/>
  <c r="R41" i="24"/>
  <c r="S41" i="24" s="1"/>
  <c r="R33" i="24"/>
  <c r="S33" i="24" s="1"/>
  <c r="R25" i="24"/>
  <c r="S25" i="24" s="1"/>
  <c r="R17" i="24"/>
  <c r="S17" i="24" s="1"/>
  <c r="R9" i="24"/>
  <c r="S9" i="24" s="1"/>
  <c r="R37" i="24"/>
  <c r="S37" i="24" s="1"/>
  <c r="R27" i="24"/>
  <c r="S27" i="24" s="1"/>
  <c r="R15" i="24"/>
  <c r="S15" i="24" s="1"/>
  <c r="R7" i="24"/>
  <c r="S7" i="24" s="1"/>
  <c r="R43" i="24"/>
  <c r="S43" i="24" s="1"/>
  <c r="R31" i="24"/>
  <c r="S31" i="24" s="1"/>
  <c r="R21" i="24"/>
  <c r="S21" i="24" s="1"/>
  <c r="R11" i="24"/>
  <c r="S11" i="24" s="1"/>
  <c r="R23" i="24"/>
  <c r="S23" i="24" s="1"/>
  <c r="R39" i="24"/>
  <c r="S39" i="24" s="1"/>
  <c r="R19" i="24"/>
  <c r="S19" i="24" s="1"/>
  <c r="R35" i="24"/>
  <c r="S35" i="24" s="1"/>
  <c r="R13" i="24"/>
  <c r="S13" i="24" s="1"/>
  <c r="R29" i="24"/>
  <c r="S29" i="24" s="1"/>
  <c r="R43" i="34"/>
  <c r="S43" i="34" s="1"/>
  <c r="R33" i="34"/>
  <c r="S33" i="34" s="1"/>
  <c r="R23" i="34"/>
  <c r="S23" i="34" s="1"/>
  <c r="R11" i="34"/>
  <c r="S11" i="34" s="1"/>
  <c r="R25" i="34"/>
  <c r="S25" i="34" s="1"/>
  <c r="R41" i="34"/>
  <c r="S41" i="34" s="1"/>
  <c r="R19" i="34"/>
  <c r="S19" i="34" s="1"/>
  <c r="R35" i="34"/>
  <c r="S35" i="34" s="1"/>
  <c r="R15" i="34"/>
  <c r="S15" i="34" s="1"/>
  <c r="R31" i="34"/>
  <c r="S31" i="34" s="1"/>
  <c r="R9" i="34"/>
  <c r="S9" i="34" s="1"/>
  <c r="R5" i="34"/>
  <c r="S5" i="34" s="1"/>
  <c r="R20" i="34"/>
  <c r="S20" i="34" s="1"/>
  <c r="R36" i="34"/>
  <c r="S36" i="34" s="1"/>
  <c r="R18" i="34"/>
  <c r="S18" i="34" s="1"/>
  <c r="R40" i="34"/>
  <c r="S40" i="34" s="1"/>
  <c r="R26" i="34"/>
  <c r="S26" i="34" s="1"/>
  <c r="R22" i="34"/>
  <c r="S22" i="34" s="1"/>
  <c r="R10" i="34"/>
  <c r="S10" i="34" s="1"/>
  <c r="R24" i="34"/>
  <c r="S24" i="34" s="1"/>
  <c r="R34" i="34"/>
  <c r="S34" i="34" s="1"/>
  <c r="R37" i="34"/>
  <c r="S37" i="34" s="1"/>
  <c r="R21" i="34"/>
  <c r="S21" i="34" s="1"/>
  <c r="R39" i="34"/>
  <c r="S39" i="34" s="1"/>
  <c r="R17" i="34"/>
  <c r="S17" i="34" s="1"/>
  <c r="R12" i="34"/>
  <c r="S12" i="34" s="1"/>
  <c r="R28" i="34"/>
  <c r="S28" i="34" s="1"/>
  <c r="R8" i="34"/>
  <c r="S8" i="34" s="1"/>
  <c r="R30" i="34"/>
  <c r="S30" i="34" s="1"/>
  <c r="R14" i="34"/>
  <c r="S14" i="34" s="1"/>
  <c r="R42" i="34"/>
  <c r="S42" i="34" s="1"/>
  <c r="R38" i="34"/>
  <c r="S38" i="34" s="1"/>
  <c r="R32" i="34"/>
  <c r="S32" i="34" s="1"/>
  <c r="R6" i="34"/>
  <c r="S6" i="34" s="1"/>
  <c r="R16" i="34"/>
  <c r="S16" i="34" s="1"/>
  <c r="R29" i="34"/>
  <c r="S29" i="34" s="1"/>
  <c r="R13" i="34"/>
  <c r="S13" i="34" s="1"/>
  <c r="R27" i="34"/>
  <c r="S27" i="34" s="1"/>
  <c r="R7" i="34"/>
  <c r="R18" i="31"/>
  <c r="S18" i="31" s="1"/>
  <c r="R30" i="31"/>
  <c r="S30" i="31" s="1"/>
  <c r="R14" i="31"/>
  <c r="S14" i="31" s="1"/>
  <c r="R36" i="31"/>
  <c r="S36" i="31" s="1"/>
  <c r="R6" i="31"/>
  <c r="S6" i="31" s="1"/>
  <c r="R26" i="31"/>
  <c r="S26" i="31" s="1"/>
  <c r="R42" i="31"/>
  <c r="S42" i="31" s="1"/>
  <c r="R38" i="31"/>
  <c r="S38" i="31" s="1"/>
  <c r="R20" i="31"/>
  <c r="S20" i="31" s="1"/>
  <c r="R10" i="31"/>
  <c r="S10" i="31" s="1"/>
  <c r="R28" i="31"/>
  <c r="S28" i="31" s="1"/>
  <c r="R37" i="31"/>
  <c r="S37" i="31" s="1"/>
  <c r="R29" i="31"/>
  <c r="S29" i="31" s="1"/>
  <c r="R21" i="31"/>
  <c r="S21" i="31" s="1"/>
  <c r="R13" i="31"/>
  <c r="S13" i="31" s="1"/>
  <c r="R7" i="31"/>
  <c r="S7" i="31" s="1"/>
  <c r="R39" i="31"/>
  <c r="S39" i="31" s="1"/>
  <c r="R27" i="31"/>
  <c r="S27" i="31" s="1"/>
  <c r="R17" i="31"/>
  <c r="S17" i="31" s="1"/>
  <c r="R43" i="31"/>
  <c r="S43" i="31" s="1"/>
  <c r="R33" i="31"/>
  <c r="S33" i="31" s="1"/>
  <c r="R23" i="31"/>
  <c r="S23" i="31" s="1"/>
  <c r="R11" i="31"/>
  <c r="S11" i="31" s="1"/>
  <c r="R35" i="31"/>
  <c r="S35" i="31" s="1"/>
  <c r="R15" i="31"/>
  <c r="S15" i="31" s="1"/>
  <c r="R31" i="31"/>
  <c r="S31" i="31" s="1"/>
  <c r="R9" i="31"/>
  <c r="S9" i="31" s="1"/>
  <c r="R25" i="31"/>
  <c r="S25" i="31" s="1"/>
  <c r="R41" i="31"/>
  <c r="S41" i="31" s="1"/>
  <c r="R19" i="31"/>
  <c r="S19" i="31" s="1"/>
  <c r="R8" i="31"/>
  <c r="S8" i="31" s="1"/>
  <c r="R16" i="31"/>
  <c r="S16" i="31" s="1"/>
  <c r="R24" i="31"/>
  <c r="S24" i="31" s="1"/>
  <c r="R32" i="31"/>
  <c r="S32" i="31" s="1"/>
  <c r="R40" i="31"/>
  <c r="S40" i="31" s="1"/>
  <c r="R12" i="31"/>
  <c r="S12" i="31" s="1"/>
  <c r="R22" i="31"/>
  <c r="S22" i="31" s="1"/>
  <c r="R34" i="31"/>
  <c r="S34" i="31" s="1"/>
  <c r="R5" i="31"/>
  <c r="W34" i="31" l="1"/>
  <c r="Y34" i="31"/>
  <c r="U34" i="31"/>
  <c r="W12" i="31"/>
  <c r="U12" i="31"/>
  <c r="Y12" i="31"/>
  <c r="Y32" i="31"/>
  <c r="U32" i="31"/>
  <c r="W32" i="31"/>
  <c r="Y16" i="31"/>
  <c r="U16" i="31"/>
  <c r="W16" i="31"/>
  <c r="U19" i="31"/>
  <c r="W19" i="31"/>
  <c r="Y19" i="31"/>
  <c r="Y25" i="31"/>
  <c r="U25" i="31"/>
  <c r="W25" i="31"/>
  <c r="U31" i="31"/>
  <c r="Y31" i="31"/>
  <c r="W31" i="31"/>
  <c r="W35" i="31"/>
  <c r="U35" i="31"/>
  <c r="Y35" i="31"/>
  <c r="Y23" i="31"/>
  <c r="U23" i="31"/>
  <c r="W23" i="31"/>
  <c r="W43" i="31"/>
  <c r="U43" i="31"/>
  <c r="Y43" i="31"/>
  <c r="W27" i="31"/>
  <c r="Y27" i="31"/>
  <c r="U27" i="31"/>
  <c r="U7" i="31"/>
  <c r="W7" i="31"/>
  <c r="Y7" i="31"/>
  <c r="U21" i="31"/>
  <c r="Y21" i="31"/>
  <c r="W21" i="31"/>
  <c r="Y37" i="31"/>
  <c r="U37" i="31"/>
  <c r="W37" i="31"/>
  <c r="W10" i="31"/>
  <c r="U10" i="31"/>
  <c r="Y10" i="31"/>
  <c r="Y38" i="31"/>
  <c r="U38" i="31"/>
  <c r="W38" i="31"/>
  <c r="Y26" i="31"/>
  <c r="U26" i="31"/>
  <c r="W26" i="31"/>
  <c r="W36" i="31"/>
  <c r="Y36" i="31"/>
  <c r="U36" i="31"/>
  <c r="W30" i="31"/>
  <c r="U30" i="31"/>
  <c r="Y30" i="31"/>
  <c r="R44" i="34"/>
  <c r="S7" i="34"/>
  <c r="W13" i="34"/>
  <c r="Y13" i="34"/>
  <c r="U13" i="34"/>
  <c r="Y16" i="34"/>
  <c r="W16" i="34"/>
  <c r="U16" i="34"/>
  <c r="Y32" i="34"/>
  <c r="U32" i="34"/>
  <c r="W32" i="34"/>
  <c r="Y42" i="34"/>
  <c r="W42" i="34"/>
  <c r="U42" i="34"/>
  <c r="W30" i="34"/>
  <c r="U30" i="34"/>
  <c r="Y30" i="34"/>
  <c r="Y28" i="34"/>
  <c r="W28" i="34"/>
  <c r="U28" i="34"/>
  <c r="U17" i="34"/>
  <c r="Y17" i="34"/>
  <c r="W17" i="34"/>
  <c r="W21" i="34"/>
  <c r="Y21" i="34"/>
  <c r="U21" i="34"/>
  <c r="Y34" i="34"/>
  <c r="W34" i="34"/>
  <c r="U34" i="34"/>
  <c r="W10" i="34"/>
  <c r="U10" i="34"/>
  <c r="Y10" i="34"/>
  <c r="Y26" i="34"/>
  <c r="W26" i="34"/>
  <c r="U26" i="34"/>
  <c r="Y18" i="34"/>
  <c r="U18" i="34"/>
  <c r="W18" i="34"/>
  <c r="W20" i="34"/>
  <c r="Y20" i="34"/>
  <c r="U20" i="34"/>
  <c r="W9" i="34"/>
  <c r="Y9" i="34"/>
  <c r="U9" i="34"/>
  <c r="W15" i="34"/>
  <c r="Y15" i="34"/>
  <c r="U15" i="34"/>
  <c r="U19" i="34"/>
  <c r="Y19" i="34"/>
  <c r="W19" i="34"/>
  <c r="U25" i="34"/>
  <c r="Y25" i="34"/>
  <c r="W25" i="34"/>
  <c r="Y23" i="34"/>
  <c r="W23" i="34"/>
  <c r="U23" i="34"/>
  <c r="U43" i="34"/>
  <c r="W43" i="34"/>
  <c r="Y43" i="34"/>
  <c r="Y13" i="24"/>
  <c r="W13" i="24"/>
  <c r="U13" i="24"/>
  <c r="W19" i="24"/>
  <c r="Y19" i="24"/>
  <c r="U19" i="24"/>
  <c r="U23" i="24"/>
  <c r="Y23" i="24"/>
  <c r="W23" i="24"/>
  <c r="W21" i="24"/>
  <c r="U21" i="24"/>
  <c r="Y21" i="24"/>
  <c r="W43" i="24"/>
  <c r="Y43" i="24"/>
  <c r="U43" i="24"/>
  <c r="Y15" i="24"/>
  <c r="U15" i="24"/>
  <c r="W15" i="24"/>
  <c r="W37" i="24"/>
  <c r="U37" i="24"/>
  <c r="Y37" i="24"/>
  <c r="W17" i="24"/>
  <c r="U17" i="24"/>
  <c r="Y17" i="24"/>
  <c r="Y33" i="24"/>
  <c r="W33" i="24"/>
  <c r="U33" i="24"/>
  <c r="Y22" i="24"/>
  <c r="W22" i="24"/>
  <c r="U22" i="24"/>
  <c r="U6" i="24"/>
  <c r="Y6" i="24"/>
  <c r="W6" i="24"/>
  <c r="Y14" i="24"/>
  <c r="W14" i="24"/>
  <c r="U14" i="24"/>
  <c r="Y16" i="24"/>
  <c r="U16" i="24"/>
  <c r="W16" i="24"/>
  <c r="W38" i="24"/>
  <c r="U38" i="24"/>
  <c r="Y38" i="24"/>
  <c r="Y12" i="24"/>
  <c r="U12" i="24"/>
  <c r="W12" i="24"/>
  <c r="Y30" i="24"/>
  <c r="U30" i="24"/>
  <c r="W30" i="24"/>
  <c r="Y8" i="24"/>
  <c r="U8" i="24"/>
  <c r="W8" i="24"/>
  <c r="Y34" i="24"/>
  <c r="U34" i="24"/>
  <c r="W34" i="24"/>
  <c r="W18" i="24"/>
  <c r="Y18" i="24"/>
  <c r="U18" i="24"/>
  <c r="U5" i="12"/>
  <c r="U44" i="12" s="1"/>
  <c r="E8" i="7" s="1"/>
  <c r="S44" i="12"/>
  <c r="D8" i="7" s="1"/>
  <c r="W5" i="12"/>
  <c r="W44" i="12" s="1"/>
  <c r="F8" i="7" s="1"/>
  <c r="Y5" i="12"/>
  <c r="Y44" i="12" s="1"/>
  <c r="G8" i="7" s="1"/>
  <c r="Y35" i="28"/>
  <c r="U35" i="28"/>
  <c r="W35" i="28"/>
  <c r="W11" i="28"/>
  <c r="Y11" i="28"/>
  <c r="U11" i="28"/>
  <c r="W7" i="28"/>
  <c r="U7" i="28"/>
  <c r="Y7" i="28"/>
  <c r="U15" i="28"/>
  <c r="W15" i="28"/>
  <c r="Y15" i="28"/>
  <c r="Y16" i="28"/>
  <c r="U16" i="28"/>
  <c r="W16" i="28"/>
  <c r="Y32" i="28"/>
  <c r="W32" i="28"/>
  <c r="U32" i="28"/>
  <c r="Y24" i="28"/>
  <c r="U24" i="28"/>
  <c r="W24" i="28"/>
  <c r="Y13" i="28"/>
  <c r="U13" i="28"/>
  <c r="W13" i="28"/>
  <c r="U25" i="28"/>
  <c r="Y25" i="28"/>
  <c r="W25" i="28"/>
  <c r="Y43" i="28"/>
  <c r="W43" i="28"/>
  <c r="U43" i="28"/>
  <c r="U37" i="28"/>
  <c r="W37" i="28"/>
  <c r="Y37" i="28"/>
  <c r="Y39" i="28"/>
  <c r="U39" i="28"/>
  <c r="W39" i="28"/>
  <c r="W28" i="28"/>
  <c r="Y28" i="28"/>
  <c r="U28" i="28"/>
  <c r="W36" i="28"/>
  <c r="U36" i="28"/>
  <c r="Y36" i="28"/>
  <c r="R44" i="28"/>
  <c r="S5" i="28"/>
  <c r="W30" i="28"/>
  <c r="Y30" i="28"/>
  <c r="U30" i="28"/>
  <c r="W8" i="28"/>
  <c r="U8" i="28"/>
  <c r="Y8" i="28"/>
  <c r="W34" i="28"/>
  <c r="Y34" i="28"/>
  <c r="U34" i="28"/>
  <c r="Y18" i="28"/>
  <c r="W18" i="28"/>
  <c r="U18" i="28"/>
  <c r="R5" i="48"/>
  <c r="R32" i="48"/>
  <c r="S32" i="48" s="1"/>
  <c r="R16" i="48"/>
  <c r="S16" i="48" s="1"/>
  <c r="R39" i="48"/>
  <c r="S39" i="48" s="1"/>
  <c r="R23" i="48"/>
  <c r="S23" i="48" s="1"/>
  <c r="R26" i="48"/>
  <c r="S26" i="48" s="1"/>
  <c r="R43" i="48"/>
  <c r="S43" i="48" s="1"/>
  <c r="R21" i="48"/>
  <c r="S21" i="48" s="1"/>
  <c r="R38" i="48"/>
  <c r="S38" i="48" s="1"/>
  <c r="R10" i="48"/>
  <c r="S10" i="48" s="1"/>
  <c r="R19" i="48"/>
  <c r="S19" i="48" s="1"/>
  <c r="R34" i="48"/>
  <c r="S34" i="48" s="1"/>
  <c r="R37" i="48"/>
  <c r="S37" i="48" s="1"/>
  <c r="R30" i="48"/>
  <c r="S30" i="48" s="1"/>
  <c r="R29" i="48"/>
  <c r="S29" i="48" s="1"/>
  <c r="R20" i="48"/>
  <c r="S20" i="48" s="1"/>
  <c r="R42" i="48"/>
  <c r="S42" i="48" s="1"/>
  <c r="R7" i="48"/>
  <c r="S7" i="48" s="1"/>
  <c r="R27" i="48"/>
  <c r="S27" i="48" s="1"/>
  <c r="R6" i="48"/>
  <c r="S6" i="48" s="1"/>
  <c r="R40" i="48"/>
  <c r="S40" i="48" s="1"/>
  <c r="R24" i="48"/>
  <c r="S24" i="48" s="1"/>
  <c r="R8" i="48"/>
  <c r="S8" i="48" s="1"/>
  <c r="R31" i="48"/>
  <c r="S31" i="48" s="1"/>
  <c r="R36" i="48"/>
  <c r="S36" i="48" s="1"/>
  <c r="R14" i="48"/>
  <c r="S14" i="48" s="1"/>
  <c r="R33" i="48"/>
  <c r="S33" i="48" s="1"/>
  <c r="R13" i="48"/>
  <c r="S13" i="48" s="1"/>
  <c r="R22" i="48"/>
  <c r="S22" i="48" s="1"/>
  <c r="R35" i="48"/>
  <c r="S35" i="48" s="1"/>
  <c r="R9" i="48"/>
  <c r="S9" i="48" s="1"/>
  <c r="R18" i="48"/>
  <c r="S18" i="48" s="1"/>
  <c r="R17" i="48"/>
  <c r="S17" i="48" s="1"/>
  <c r="R12" i="48"/>
  <c r="S12" i="48" s="1"/>
  <c r="R15" i="48"/>
  <c r="S15" i="48" s="1"/>
  <c r="R25" i="48"/>
  <c r="S25" i="48" s="1"/>
  <c r="R41" i="48"/>
  <c r="S41" i="48" s="1"/>
  <c r="R28" i="48"/>
  <c r="S28" i="48" s="1"/>
  <c r="R11" i="48"/>
  <c r="S11" i="48" s="1"/>
  <c r="R44" i="36"/>
  <c r="S5" i="36"/>
  <c r="Y35" i="36"/>
  <c r="W35" i="36"/>
  <c r="U35" i="36"/>
  <c r="W28" i="36"/>
  <c r="U28" i="36"/>
  <c r="Y28" i="36"/>
  <c r="W27" i="36"/>
  <c r="Y27" i="36"/>
  <c r="U27" i="36"/>
  <c r="Y20" i="36"/>
  <c r="U20" i="36"/>
  <c r="W20" i="36"/>
  <c r="W18" i="36"/>
  <c r="Y18" i="36"/>
  <c r="U18" i="36"/>
  <c r="Y39" i="36"/>
  <c r="U39" i="36"/>
  <c r="W39" i="36"/>
  <c r="W29" i="36"/>
  <c r="U29" i="36"/>
  <c r="Y29" i="36"/>
  <c r="U13" i="36"/>
  <c r="W13" i="36"/>
  <c r="Y13" i="36"/>
  <c r="W7" i="36"/>
  <c r="Y7" i="36"/>
  <c r="U7" i="36"/>
  <c r="Y6" i="36"/>
  <c r="W6" i="36"/>
  <c r="U6" i="36"/>
  <c r="W42" i="36"/>
  <c r="U42" i="36"/>
  <c r="Y42" i="36"/>
  <c r="W37" i="36"/>
  <c r="U37" i="36"/>
  <c r="Y37" i="36"/>
  <c r="U32" i="36"/>
  <c r="W32" i="36"/>
  <c r="Y32" i="36"/>
  <c r="W33" i="36"/>
  <c r="U33" i="36"/>
  <c r="Y33" i="36"/>
  <c r="Y22" i="36"/>
  <c r="U22" i="36"/>
  <c r="W22" i="36"/>
  <c r="W9" i="36"/>
  <c r="Y9" i="36"/>
  <c r="U9" i="36"/>
  <c r="W31" i="36"/>
  <c r="Y31" i="36"/>
  <c r="U31" i="36"/>
  <c r="U14" i="36"/>
  <c r="Y14" i="36"/>
  <c r="W14" i="36"/>
  <c r="W34" i="36"/>
  <c r="U34" i="36"/>
  <c r="Y34" i="36"/>
  <c r="W33" i="52"/>
  <c r="Y33" i="52"/>
  <c r="U33" i="52"/>
  <c r="W30" i="52"/>
  <c r="Y30" i="52"/>
  <c r="U30" i="52"/>
  <c r="W12" i="52"/>
  <c r="U12" i="52"/>
  <c r="Y12" i="52"/>
  <c r="Y31" i="52"/>
  <c r="W31" i="52"/>
  <c r="U31" i="52"/>
  <c r="Y15" i="52"/>
  <c r="U15" i="52"/>
  <c r="W15" i="52"/>
  <c r="Y32" i="52"/>
  <c r="U32" i="52"/>
  <c r="W32" i="52"/>
  <c r="W23" i="52"/>
  <c r="Y23" i="52"/>
  <c r="U23" i="52"/>
  <c r="W8" i="52"/>
  <c r="Y8" i="52"/>
  <c r="U8" i="52"/>
  <c r="W38" i="52"/>
  <c r="Y38" i="52"/>
  <c r="U38" i="52"/>
  <c r="Y25" i="52"/>
  <c r="U25" i="52"/>
  <c r="W25" i="52"/>
  <c r="Y14" i="52"/>
  <c r="U14" i="52"/>
  <c r="W14" i="52"/>
  <c r="Y36" i="52"/>
  <c r="W36" i="52"/>
  <c r="U36" i="52"/>
  <c r="Y17" i="52"/>
  <c r="U17" i="52"/>
  <c r="W17" i="52"/>
  <c r="W39" i="52"/>
  <c r="U39" i="52"/>
  <c r="Y39" i="52"/>
  <c r="Y18" i="52"/>
  <c r="W18" i="52"/>
  <c r="U18" i="52"/>
  <c r="Y34" i="52"/>
  <c r="W34" i="52"/>
  <c r="U34" i="52"/>
  <c r="U11" i="52"/>
  <c r="Y11" i="52"/>
  <c r="W11" i="52"/>
  <c r="W27" i="52"/>
  <c r="U27" i="52"/>
  <c r="Y27" i="52"/>
  <c r="W43" i="52"/>
  <c r="U43" i="52"/>
  <c r="Y43" i="52"/>
  <c r="W41" i="15"/>
  <c r="Y41" i="15"/>
  <c r="U41" i="15"/>
  <c r="Y25" i="15"/>
  <c r="U25" i="15"/>
  <c r="W25" i="15"/>
  <c r="U29" i="15"/>
  <c r="W29" i="15"/>
  <c r="Y29" i="15"/>
  <c r="U35" i="15"/>
  <c r="Y35" i="15"/>
  <c r="W35" i="15"/>
  <c r="Y11" i="15"/>
  <c r="W11" i="15"/>
  <c r="U11" i="15"/>
  <c r="U33" i="15"/>
  <c r="W33" i="15"/>
  <c r="Y33" i="15"/>
  <c r="Y7" i="15"/>
  <c r="U7" i="15"/>
  <c r="W7" i="15"/>
  <c r="U27" i="15"/>
  <c r="Y27" i="15"/>
  <c r="W27" i="15"/>
  <c r="Y15" i="15"/>
  <c r="U15" i="15"/>
  <c r="W15" i="15"/>
  <c r="W31" i="15"/>
  <c r="Y31" i="15"/>
  <c r="U31" i="15"/>
  <c r="Y40" i="15"/>
  <c r="W40" i="15"/>
  <c r="U40" i="15"/>
  <c r="U32" i="15"/>
  <c r="Y32" i="15"/>
  <c r="W32" i="15"/>
  <c r="W28" i="15"/>
  <c r="U28" i="15"/>
  <c r="Y28" i="15"/>
  <c r="W36" i="15"/>
  <c r="U36" i="15"/>
  <c r="Y36" i="15"/>
  <c r="R44" i="15"/>
  <c r="S5" i="15"/>
  <c r="W30" i="15"/>
  <c r="Y30" i="15"/>
  <c r="U30" i="15"/>
  <c r="Y14" i="15"/>
  <c r="W14" i="15"/>
  <c r="U14" i="15"/>
  <c r="W42" i="15"/>
  <c r="Y42" i="15"/>
  <c r="U42" i="15"/>
  <c r="Y26" i="15"/>
  <c r="W26" i="15"/>
  <c r="U26" i="15"/>
  <c r="W10" i="15"/>
  <c r="Y10" i="15"/>
  <c r="U10" i="15"/>
  <c r="W21" i="33"/>
  <c r="Y21" i="33"/>
  <c r="U21" i="33"/>
  <c r="Y11" i="33"/>
  <c r="W11" i="33"/>
  <c r="U11" i="33"/>
  <c r="U17" i="33"/>
  <c r="W17" i="33"/>
  <c r="Y17" i="33"/>
  <c r="U13" i="33"/>
  <c r="Y13" i="33"/>
  <c r="W13" i="33"/>
  <c r="Y35" i="33"/>
  <c r="W35" i="33"/>
  <c r="U35" i="33"/>
  <c r="Y19" i="33"/>
  <c r="W19" i="33"/>
  <c r="U19" i="33"/>
  <c r="U41" i="33"/>
  <c r="W41" i="33"/>
  <c r="Y41" i="33"/>
  <c r="U15" i="33"/>
  <c r="W15" i="33"/>
  <c r="Y15" i="33"/>
  <c r="Y31" i="33"/>
  <c r="U31" i="33"/>
  <c r="W31" i="33"/>
  <c r="W6" i="33"/>
  <c r="U6" i="33"/>
  <c r="Y6" i="33"/>
  <c r="W36" i="33"/>
  <c r="Y36" i="33"/>
  <c r="U36" i="33"/>
  <c r="Y38" i="33"/>
  <c r="U38" i="33"/>
  <c r="W38" i="33"/>
  <c r="R44" i="33"/>
  <c r="S5" i="33"/>
  <c r="W12" i="33"/>
  <c r="U12" i="33"/>
  <c r="Y12" i="33"/>
  <c r="W14" i="33"/>
  <c r="U14" i="33"/>
  <c r="Y14" i="33"/>
  <c r="W30" i="33"/>
  <c r="Y30" i="33"/>
  <c r="U30" i="33"/>
  <c r="Y10" i="33"/>
  <c r="W10" i="33"/>
  <c r="U10" i="33"/>
  <c r="Y32" i="33"/>
  <c r="U32" i="33"/>
  <c r="W32" i="33"/>
  <c r="Y16" i="33"/>
  <c r="U16" i="33"/>
  <c r="W16" i="33"/>
  <c r="R6" i="14"/>
  <c r="S6" i="14" s="1"/>
  <c r="R14" i="14"/>
  <c r="S14" i="14" s="1"/>
  <c r="R22" i="14"/>
  <c r="S22" i="14" s="1"/>
  <c r="R30" i="14"/>
  <c r="S30" i="14" s="1"/>
  <c r="R38" i="14"/>
  <c r="S38" i="14" s="1"/>
  <c r="R10" i="14"/>
  <c r="S10" i="14" s="1"/>
  <c r="R18" i="14"/>
  <c r="S18" i="14" s="1"/>
  <c r="R26" i="14"/>
  <c r="S26" i="14" s="1"/>
  <c r="R34" i="14"/>
  <c r="S34" i="14" s="1"/>
  <c r="R42" i="14"/>
  <c r="S42" i="14" s="1"/>
  <c r="R16" i="14"/>
  <c r="S16" i="14" s="1"/>
  <c r="R32" i="14"/>
  <c r="S32" i="14" s="1"/>
  <c r="R8" i="14"/>
  <c r="S8" i="14" s="1"/>
  <c r="R24" i="14"/>
  <c r="S24" i="14" s="1"/>
  <c r="R40" i="14"/>
  <c r="S40" i="14" s="1"/>
  <c r="R5" i="14"/>
  <c r="R36" i="14"/>
  <c r="S36" i="14" s="1"/>
  <c r="R12" i="14"/>
  <c r="S12" i="14" s="1"/>
  <c r="R28" i="14"/>
  <c r="S28" i="14" s="1"/>
  <c r="R20" i="14"/>
  <c r="S20" i="14" s="1"/>
  <c r="R43" i="14"/>
  <c r="S43" i="14" s="1"/>
  <c r="R35" i="14"/>
  <c r="S35" i="14" s="1"/>
  <c r="R27" i="14"/>
  <c r="S27" i="14" s="1"/>
  <c r="R19" i="14"/>
  <c r="S19" i="14" s="1"/>
  <c r="R11" i="14"/>
  <c r="S11" i="14" s="1"/>
  <c r="R39" i="14"/>
  <c r="S39" i="14" s="1"/>
  <c r="R29" i="14"/>
  <c r="S29" i="14" s="1"/>
  <c r="R17" i="14"/>
  <c r="S17" i="14" s="1"/>
  <c r="R33" i="14"/>
  <c r="S33" i="14" s="1"/>
  <c r="R23" i="14"/>
  <c r="S23" i="14" s="1"/>
  <c r="R13" i="14"/>
  <c r="S13" i="14" s="1"/>
  <c r="R25" i="14"/>
  <c r="S25" i="14" s="1"/>
  <c r="R7" i="14"/>
  <c r="S7" i="14" s="1"/>
  <c r="R41" i="14"/>
  <c r="S41" i="14" s="1"/>
  <c r="R21" i="14"/>
  <c r="S21" i="14" s="1"/>
  <c r="R37" i="14"/>
  <c r="S37" i="14" s="1"/>
  <c r="R15" i="14"/>
  <c r="S15" i="14" s="1"/>
  <c r="R31" i="14"/>
  <c r="S31" i="14" s="1"/>
  <c r="R9" i="14"/>
  <c r="S9" i="14" s="1"/>
  <c r="R6" i="18"/>
  <c r="S6" i="18" s="1"/>
  <c r="R14" i="18"/>
  <c r="S14" i="18" s="1"/>
  <c r="R22" i="18"/>
  <c r="S22" i="18" s="1"/>
  <c r="R30" i="18"/>
  <c r="S30" i="18" s="1"/>
  <c r="R38" i="18"/>
  <c r="S38" i="18" s="1"/>
  <c r="R10" i="18"/>
  <c r="S10" i="18" s="1"/>
  <c r="R18" i="18"/>
  <c r="S18" i="18" s="1"/>
  <c r="R26" i="18"/>
  <c r="S26" i="18" s="1"/>
  <c r="R34" i="18"/>
  <c r="S34" i="18" s="1"/>
  <c r="R42" i="18"/>
  <c r="S42" i="18" s="1"/>
  <c r="R16" i="18"/>
  <c r="S16" i="18" s="1"/>
  <c r="R32" i="18"/>
  <c r="S32" i="18" s="1"/>
  <c r="R8" i="18"/>
  <c r="S8" i="18" s="1"/>
  <c r="R24" i="18"/>
  <c r="S24" i="18" s="1"/>
  <c r="R40" i="18"/>
  <c r="S40" i="18" s="1"/>
  <c r="R20" i="18"/>
  <c r="S20" i="18" s="1"/>
  <c r="R28" i="18"/>
  <c r="S28" i="18" s="1"/>
  <c r="R12" i="18"/>
  <c r="S12" i="18" s="1"/>
  <c r="R36" i="18"/>
  <c r="S36" i="18" s="1"/>
  <c r="R43" i="18"/>
  <c r="S43" i="18" s="1"/>
  <c r="R35" i="18"/>
  <c r="S35" i="18" s="1"/>
  <c r="R27" i="18"/>
  <c r="S27" i="18" s="1"/>
  <c r="R19" i="18"/>
  <c r="S19" i="18" s="1"/>
  <c r="R11" i="18"/>
  <c r="S11" i="18" s="1"/>
  <c r="R37" i="18"/>
  <c r="S37" i="18" s="1"/>
  <c r="R25" i="18"/>
  <c r="S25" i="18" s="1"/>
  <c r="R15" i="18"/>
  <c r="S15" i="18" s="1"/>
  <c r="R7" i="18"/>
  <c r="S7" i="18" s="1"/>
  <c r="R5" i="18"/>
  <c r="R31" i="18"/>
  <c r="S31" i="18" s="1"/>
  <c r="R9" i="18"/>
  <c r="S9" i="18" s="1"/>
  <c r="R39" i="18"/>
  <c r="S39" i="18" s="1"/>
  <c r="R33" i="18"/>
  <c r="S33" i="18" s="1"/>
  <c r="R29" i="18"/>
  <c r="S29" i="18" s="1"/>
  <c r="R41" i="18"/>
  <c r="S41" i="18" s="1"/>
  <c r="R21" i="18"/>
  <c r="S21" i="18" s="1"/>
  <c r="R23" i="18"/>
  <c r="S23" i="18" s="1"/>
  <c r="R17" i="18"/>
  <c r="S17" i="18" s="1"/>
  <c r="R13" i="18"/>
  <c r="S13" i="18" s="1"/>
  <c r="Y22" i="39"/>
  <c r="W22" i="39"/>
  <c r="U22" i="39"/>
  <c r="W41" i="39"/>
  <c r="Y41" i="39"/>
  <c r="U41" i="39"/>
  <c r="W31" i="39"/>
  <c r="U31" i="39"/>
  <c r="Y31" i="39"/>
  <c r="W11" i="39"/>
  <c r="U11" i="39"/>
  <c r="Y11" i="39"/>
  <c r="W26" i="39"/>
  <c r="U26" i="39"/>
  <c r="Y26" i="39"/>
  <c r="W25" i="39"/>
  <c r="U25" i="39"/>
  <c r="Y25" i="39"/>
  <c r="Y16" i="39"/>
  <c r="U16" i="39"/>
  <c r="W16" i="39"/>
  <c r="Y15" i="39"/>
  <c r="U15" i="39"/>
  <c r="W15" i="39"/>
  <c r="U6" i="39"/>
  <c r="W6" i="39"/>
  <c r="Y6" i="39"/>
  <c r="Y32" i="39"/>
  <c r="W32" i="39"/>
  <c r="U32" i="39"/>
  <c r="W23" i="39"/>
  <c r="U23" i="39"/>
  <c r="Y23" i="39"/>
  <c r="W14" i="39"/>
  <c r="U14" i="39"/>
  <c r="Y14" i="39"/>
  <c r="Y34" i="39"/>
  <c r="U34" i="39"/>
  <c r="W34" i="39"/>
  <c r="Y17" i="39"/>
  <c r="U17" i="39"/>
  <c r="W17" i="39"/>
  <c r="Y39" i="39"/>
  <c r="U39" i="39"/>
  <c r="W39" i="39"/>
  <c r="W20" i="39"/>
  <c r="U20" i="39"/>
  <c r="Y20" i="39"/>
  <c r="Y36" i="39"/>
  <c r="W36" i="39"/>
  <c r="U36" i="39"/>
  <c r="Y13" i="39"/>
  <c r="W13" i="39"/>
  <c r="U13" i="39"/>
  <c r="Y29" i="39"/>
  <c r="W29" i="39"/>
  <c r="U29" i="39"/>
  <c r="Y18" i="37"/>
  <c r="U18" i="37"/>
  <c r="W18" i="37"/>
  <c r="R44" i="37"/>
  <c r="S5" i="37"/>
  <c r="Y38" i="37"/>
  <c r="W38" i="37"/>
  <c r="U38" i="37"/>
  <c r="Y30" i="37"/>
  <c r="U30" i="37"/>
  <c r="W30" i="37"/>
  <c r="Y8" i="37"/>
  <c r="U8" i="37"/>
  <c r="W8" i="37"/>
  <c r="Y6" i="37"/>
  <c r="W6" i="37"/>
  <c r="U6" i="37"/>
  <c r="W15" i="37"/>
  <c r="Y15" i="37"/>
  <c r="U15" i="37"/>
  <c r="Y16" i="37"/>
  <c r="W16" i="37"/>
  <c r="U16" i="37"/>
  <c r="W9" i="37"/>
  <c r="U9" i="37"/>
  <c r="Y9" i="37"/>
  <c r="Y37" i="37"/>
  <c r="U37" i="37"/>
  <c r="W37" i="37"/>
  <c r="W26" i="37"/>
  <c r="Y26" i="37"/>
  <c r="U26" i="37"/>
  <c r="W7" i="37"/>
  <c r="Y7" i="37"/>
  <c r="U7" i="37"/>
  <c r="W29" i="37"/>
  <c r="U29" i="37"/>
  <c r="Y29" i="37"/>
  <c r="W10" i="37"/>
  <c r="U10" i="37"/>
  <c r="Y10" i="37"/>
  <c r="Y32" i="37"/>
  <c r="W32" i="37"/>
  <c r="U32" i="37"/>
  <c r="Y11" i="37"/>
  <c r="W11" i="37"/>
  <c r="U11" i="37"/>
  <c r="W27" i="37"/>
  <c r="U27" i="37"/>
  <c r="Y27" i="37"/>
  <c r="Y43" i="37"/>
  <c r="W43" i="37"/>
  <c r="U43" i="37"/>
  <c r="W20" i="37"/>
  <c r="Y20" i="37"/>
  <c r="U20" i="37"/>
  <c r="Y36" i="37"/>
  <c r="W36" i="37"/>
  <c r="U36" i="37"/>
  <c r="Y15" i="30"/>
  <c r="U15" i="30"/>
  <c r="W15" i="30"/>
  <c r="W27" i="30"/>
  <c r="Y27" i="30"/>
  <c r="U27" i="30"/>
  <c r="U31" i="30"/>
  <c r="W31" i="30"/>
  <c r="Y31" i="30"/>
  <c r="U43" i="30"/>
  <c r="W43" i="30"/>
  <c r="Y43" i="30"/>
  <c r="W35" i="30"/>
  <c r="Y35" i="30"/>
  <c r="U35" i="30"/>
  <c r="U19" i="30"/>
  <c r="Y19" i="30"/>
  <c r="W19" i="30"/>
  <c r="Y39" i="30"/>
  <c r="U39" i="30"/>
  <c r="W39" i="30"/>
  <c r="W17" i="30"/>
  <c r="Y17" i="30"/>
  <c r="U17" i="30"/>
  <c r="Y33" i="30"/>
  <c r="W33" i="30"/>
  <c r="U33" i="30"/>
  <c r="W18" i="30"/>
  <c r="U18" i="30"/>
  <c r="Y18" i="30"/>
  <c r="W40" i="30"/>
  <c r="Y40" i="30"/>
  <c r="U40" i="30"/>
  <c r="Y24" i="30"/>
  <c r="U24" i="30"/>
  <c r="W24" i="30"/>
  <c r="W30" i="30"/>
  <c r="Y30" i="30"/>
  <c r="U30" i="30"/>
  <c r="W34" i="30"/>
  <c r="Y34" i="30"/>
  <c r="U34" i="30"/>
  <c r="Y8" i="30"/>
  <c r="U8" i="30"/>
  <c r="W8" i="30"/>
  <c r="W26" i="30"/>
  <c r="Y26" i="30"/>
  <c r="U26" i="30"/>
  <c r="Y6" i="30"/>
  <c r="W6" i="30"/>
  <c r="U6" i="30"/>
  <c r="Y28" i="30"/>
  <c r="U28" i="30"/>
  <c r="W28" i="30"/>
  <c r="W12" i="30"/>
  <c r="U12" i="30"/>
  <c r="Y12" i="30"/>
  <c r="R44" i="20"/>
  <c r="S5" i="20"/>
  <c r="Y32" i="20"/>
  <c r="U32" i="20"/>
  <c r="W32" i="20"/>
  <c r="Y40" i="20"/>
  <c r="U40" i="20"/>
  <c r="W40" i="20"/>
  <c r="Y8" i="20"/>
  <c r="W8" i="20"/>
  <c r="U8" i="20"/>
  <c r="W34" i="20"/>
  <c r="Y34" i="20"/>
  <c r="U34" i="20"/>
  <c r="Y18" i="20"/>
  <c r="W18" i="20"/>
  <c r="U18" i="20"/>
  <c r="W38" i="20"/>
  <c r="U38" i="20"/>
  <c r="Y38" i="20"/>
  <c r="U22" i="20"/>
  <c r="Y22" i="20"/>
  <c r="W22" i="20"/>
  <c r="Y6" i="20"/>
  <c r="U6" i="20"/>
  <c r="W6" i="20"/>
  <c r="Y9" i="20"/>
  <c r="W9" i="20"/>
  <c r="U9" i="20"/>
  <c r="W35" i="20"/>
  <c r="Y35" i="20"/>
  <c r="U35" i="20"/>
  <c r="Y41" i="20"/>
  <c r="U41" i="20"/>
  <c r="W41" i="20"/>
  <c r="Y11" i="20"/>
  <c r="U11" i="20"/>
  <c r="W11" i="20"/>
  <c r="U33" i="20"/>
  <c r="Y33" i="20"/>
  <c r="W33" i="20"/>
  <c r="W17" i="20"/>
  <c r="U17" i="20"/>
  <c r="Y17" i="20"/>
  <c r="Y39" i="20"/>
  <c r="U39" i="20"/>
  <c r="W39" i="20"/>
  <c r="U13" i="20"/>
  <c r="Y13" i="20"/>
  <c r="W13" i="20"/>
  <c r="U29" i="20"/>
  <c r="W29" i="20"/>
  <c r="Y29" i="20"/>
  <c r="Y12" i="20"/>
  <c r="U12" i="20"/>
  <c r="W12" i="20"/>
  <c r="W36" i="20"/>
  <c r="Y36" i="20"/>
  <c r="U36" i="20"/>
  <c r="Y14" i="35"/>
  <c r="U14" i="35"/>
  <c r="W14" i="35"/>
  <c r="Y36" i="35"/>
  <c r="U36" i="35"/>
  <c r="W36" i="35"/>
  <c r="U30" i="35"/>
  <c r="W30" i="35"/>
  <c r="Y30" i="35"/>
  <c r="W42" i="35"/>
  <c r="U42" i="35"/>
  <c r="Y42" i="35"/>
  <c r="W12" i="35"/>
  <c r="U12" i="35"/>
  <c r="Y12" i="35"/>
  <c r="Y28" i="35"/>
  <c r="U28" i="35"/>
  <c r="W28" i="35"/>
  <c r="Y6" i="35"/>
  <c r="W6" i="35"/>
  <c r="U6" i="35"/>
  <c r="Y32" i="35"/>
  <c r="W32" i="35"/>
  <c r="U32" i="35"/>
  <c r="Y16" i="35"/>
  <c r="W16" i="35"/>
  <c r="U16" i="35"/>
  <c r="U31" i="35"/>
  <c r="Y31" i="35"/>
  <c r="W31" i="35"/>
  <c r="Y15" i="35"/>
  <c r="U15" i="35"/>
  <c r="W15" i="35"/>
  <c r="W19" i="35"/>
  <c r="Y19" i="35"/>
  <c r="U19" i="35"/>
  <c r="Y22" i="35"/>
  <c r="U22" i="35"/>
  <c r="W22" i="35"/>
  <c r="U27" i="35"/>
  <c r="W27" i="35"/>
  <c r="Y27" i="35"/>
  <c r="W7" i="35"/>
  <c r="Y7" i="35"/>
  <c r="U7" i="35"/>
  <c r="Y21" i="35"/>
  <c r="W21" i="35"/>
  <c r="U21" i="35"/>
  <c r="W37" i="35"/>
  <c r="Y37" i="35"/>
  <c r="U37" i="35"/>
  <c r="Y17" i="35"/>
  <c r="W17" i="35"/>
  <c r="U17" i="35"/>
  <c r="Y33" i="35"/>
  <c r="U33" i="35"/>
  <c r="W33" i="35"/>
  <c r="U33" i="32"/>
  <c r="W33" i="32"/>
  <c r="Y33" i="32"/>
  <c r="U17" i="32"/>
  <c r="W17" i="32"/>
  <c r="Y17" i="32"/>
  <c r="Y21" i="32"/>
  <c r="U21" i="32"/>
  <c r="W21" i="32"/>
  <c r="W7" i="32"/>
  <c r="Y7" i="32"/>
  <c r="U7" i="32"/>
  <c r="Y13" i="32"/>
  <c r="U13" i="32"/>
  <c r="W13" i="32"/>
  <c r="W35" i="32"/>
  <c r="Y35" i="32"/>
  <c r="U35" i="32"/>
  <c r="W19" i="32"/>
  <c r="Y19" i="32"/>
  <c r="U19" i="32"/>
  <c r="Y41" i="32"/>
  <c r="W41" i="32"/>
  <c r="U41" i="32"/>
  <c r="U23" i="32"/>
  <c r="Y23" i="32"/>
  <c r="W23" i="32"/>
  <c r="W39" i="32"/>
  <c r="Y39" i="32"/>
  <c r="U39" i="32"/>
  <c r="W18" i="32"/>
  <c r="U18" i="32"/>
  <c r="Y18" i="32"/>
  <c r="W8" i="32"/>
  <c r="U8" i="32"/>
  <c r="Y8" i="32"/>
  <c r="Y14" i="32"/>
  <c r="U14" i="32"/>
  <c r="W14" i="32"/>
  <c r="Y24" i="32"/>
  <c r="W24" i="32"/>
  <c r="U24" i="32"/>
  <c r="W30" i="32"/>
  <c r="U30" i="32"/>
  <c r="Y30" i="32"/>
  <c r="W42" i="32"/>
  <c r="U42" i="32"/>
  <c r="Y42" i="32"/>
  <c r="Y22" i="32"/>
  <c r="W22" i="32"/>
  <c r="U22" i="32"/>
  <c r="W36" i="32"/>
  <c r="U36" i="32"/>
  <c r="Y36" i="32"/>
  <c r="Y20" i="32"/>
  <c r="U20" i="32"/>
  <c r="W20" i="32"/>
  <c r="R44" i="32"/>
  <c r="S5" i="32"/>
  <c r="Y12" i="17"/>
  <c r="U12" i="17"/>
  <c r="W12" i="17"/>
  <c r="W14" i="17"/>
  <c r="Y14" i="17"/>
  <c r="U14" i="17"/>
  <c r="Y26" i="17"/>
  <c r="W26" i="17"/>
  <c r="U26" i="17"/>
  <c r="Y28" i="17"/>
  <c r="W28" i="17"/>
  <c r="U28" i="17"/>
  <c r="U22" i="17"/>
  <c r="Y22" i="17"/>
  <c r="W22" i="17"/>
  <c r="Y34" i="17"/>
  <c r="U34" i="17"/>
  <c r="W34" i="17"/>
  <c r="Y23" i="17"/>
  <c r="U23" i="17"/>
  <c r="W23" i="17"/>
  <c r="W13" i="17"/>
  <c r="Y13" i="17"/>
  <c r="U13" i="17"/>
  <c r="Y17" i="17"/>
  <c r="W17" i="17"/>
  <c r="U17" i="17"/>
  <c r="U7" i="17"/>
  <c r="W7" i="17"/>
  <c r="Y7" i="17"/>
  <c r="Y25" i="17"/>
  <c r="U25" i="17"/>
  <c r="W25" i="17"/>
  <c r="Y9" i="17"/>
  <c r="W9" i="17"/>
  <c r="U9" i="17"/>
  <c r="Y31" i="17"/>
  <c r="W31" i="17"/>
  <c r="U31" i="17"/>
  <c r="U11" i="17"/>
  <c r="Y11" i="17"/>
  <c r="W11" i="17"/>
  <c r="U27" i="17"/>
  <c r="W27" i="17"/>
  <c r="Y27" i="17"/>
  <c r="W43" i="17"/>
  <c r="Y43" i="17"/>
  <c r="U43" i="17"/>
  <c r="U24" i="17"/>
  <c r="W24" i="17"/>
  <c r="Y24" i="17"/>
  <c r="Y8" i="17"/>
  <c r="W8" i="17"/>
  <c r="U8" i="17"/>
  <c r="Y36" i="17"/>
  <c r="U36" i="17"/>
  <c r="W36" i="17"/>
  <c r="W35" i="51"/>
  <c r="U35" i="51"/>
  <c r="Y35" i="51"/>
  <c r="U38" i="51"/>
  <c r="W38" i="51"/>
  <c r="Y38" i="51"/>
  <c r="Y6" i="51"/>
  <c r="U6" i="51"/>
  <c r="W6" i="51"/>
  <c r="W19" i="51"/>
  <c r="Y19" i="51"/>
  <c r="U19" i="51"/>
  <c r="U15" i="51"/>
  <c r="Y15" i="51"/>
  <c r="W15" i="51"/>
  <c r="R44" i="51"/>
  <c r="S5" i="51"/>
  <c r="Y23" i="51"/>
  <c r="W23" i="51"/>
  <c r="U23" i="51"/>
  <c r="W12" i="51"/>
  <c r="U12" i="51"/>
  <c r="Y12" i="51"/>
  <c r="W40" i="51"/>
  <c r="U40" i="51"/>
  <c r="Y40" i="51"/>
  <c r="W27" i="51"/>
  <c r="U27" i="51"/>
  <c r="Y27" i="51"/>
  <c r="Y16" i="51"/>
  <c r="W16" i="51"/>
  <c r="U16" i="51"/>
  <c r="U11" i="51"/>
  <c r="W11" i="51"/>
  <c r="Y11" i="51"/>
  <c r="Y31" i="51"/>
  <c r="U31" i="51"/>
  <c r="W31" i="51"/>
  <c r="W14" i="51"/>
  <c r="U14" i="51"/>
  <c r="Y14" i="51"/>
  <c r="W36" i="51"/>
  <c r="Y36" i="51"/>
  <c r="U36" i="51"/>
  <c r="Y17" i="51"/>
  <c r="W17" i="51"/>
  <c r="U17" i="51"/>
  <c r="Y33" i="51"/>
  <c r="U33" i="51"/>
  <c r="W33" i="51"/>
  <c r="Y10" i="51"/>
  <c r="W10" i="51"/>
  <c r="U10" i="51"/>
  <c r="W26" i="51"/>
  <c r="Y26" i="51"/>
  <c r="U26" i="51"/>
  <c r="W42" i="51"/>
  <c r="U42" i="51"/>
  <c r="Y42" i="51"/>
  <c r="U11" i="22"/>
  <c r="Y11" i="22"/>
  <c r="W11" i="22"/>
  <c r="Y21" i="22"/>
  <c r="U21" i="22"/>
  <c r="W21" i="22"/>
  <c r="W29" i="22"/>
  <c r="U29" i="22"/>
  <c r="Y29" i="22"/>
  <c r="U35" i="22"/>
  <c r="Y35" i="22"/>
  <c r="W35" i="22"/>
  <c r="Y39" i="22"/>
  <c r="W39" i="22"/>
  <c r="U39" i="22"/>
  <c r="W40" i="22"/>
  <c r="U40" i="22"/>
  <c r="Y40" i="22"/>
  <c r="W33" i="22"/>
  <c r="Y33" i="22"/>
  <c r="U33" i="22"/>
  <c r="Y43" i="22"/>
  <c r="U43" i="22"/>
  <c r="W43" i="22"/>
  <c r="Y41" i="22"/>
  <c r="W41" i="22"/>
  <c r="U41" i="22"/>
  <c r="U15" i="22"/>
  <c r="Y15" i="22"/>
  <c r="W15" i="22"/>
  <c r="Y20" i="22"/>
  <c r="W20" i="22"/>
  <c r="U20" i="22"/>
  <c r="Y24" i="22"/>
  <c r="U24" i="22"/>
  <c r="W24" i="22"/>
  <c r="Y36" i="22"/>
  <c r="U36" i="22"/>
  <c r="W36" i="22"/>
  <c r="Y38" i="22"/>
  <c r="U38" i="22"/>
  <c r="W38" i="22"/>
  <c r="Y16" i="22"/>
  <c r="W16" i="22"/>
  <c r="U16" i="22"/>
  <c r="W32" i="22"/>
  <c r="Y32" i="22"/>
  <c r="U32" i="22"/>
  <c r="Y12" i="22"/>
  <c r="U12" i="22"/>
  <c r="W12" i="22"/>
  <c r="Y34" i="22"/>
  <c r="W34" i="22"/>
  <c r="U34" i="22"/>
  <c r="Y18" i="22"/>
  <c r="W18" i="22"/>
  <c r="U18" i="22"/>
  <c r="W33" i="42"/>
  <c r="Y33" i="42"/>
  <c r="U33" i="42"/>
  <c r="W24" i="42"/>
  <c r="Y24" i="42"/>
  <c r="U24" i="42"/>
  <c r="U17" i="42"/>
  <c r="Y17" i="42"/>
  <c r="W17" i="42"/>
  <c r="W8" i="42"/>
  <c r="U8" i="42"/>
  <c r="Y8" i="42"/>
  <c r="Y32" i="42"/>
  <c r="U32" i="42"/>
  <c r="W32" i="42"/>
  <c r="Y12" i="42"/>
  <c r="W12" i="42"/>
  <c r="U12" i="42"/>
  <c r="Y29" i="42"/>
  <c r="W29" i="42"/>
  <c r="U29" i="42"/>
  <c r="W10" i="42"/>
  <c r="U10" i="42"/>
  <c r="Y10" i="42"/>
  <c r="Y34" i="42"/>
  <c r="W34" i="42"/>
  <c r="U34" i="42"/>
  <c r="U21" i="42"/>
  <c r="W21" i="42"/>
  <c r="Y21" i="42"/>
  <c r="W6" i="42"/>
  <c r="U6" i="42"/>
  <c r="Y6" i="42"/>
  <c r="W36" i="42"/>
  <c r="U36" i="42"/>
  <c r="Y36" i="42"/>
  <c r="Y25" i="42"/>
  <c r="U25" i="42"/>
  <c r="W25" i="42"/>
  <c r="Y14" i="42"/>
  <c r="W14" i="42"/>
  <c r="U14" i="42"/>
  <c r="W43" i="42"/>
  <c r="Y43" i="42"/>
  <c r="U43" i="42"/>
  <c r="Y35" i="42"/>
  <c r="W35" i="42"/>
  <c r="U35" i="42"/>
  <c r="U27" i="42"/>
  <c r="W27" i="42"/>
  <c r="Y27" i="42"/>
  <c r="U19" i="42"/>
  <c r="Y19" i="42"/>
  <c r="W19" i="42"/>
  <c r="Y11" i="42"/>
  <c r="U11" i="42"/>
  <c r="W11" i="42"/>
  <c r="R44" i="29"/>
  <c r="S5" i="29"/>
  <c r="W32" i="29"/>
  <c r="U32" i="29"/>
  <c r="Y32" i="29"/>
  <c r="Y42" i="29"/>
  <c r="U42" i="29"/>
  <c r="W42" i="29"/>
  <c r="Y34" i="29"/>
  <c r="W34" i="29"/>
  <c r="U34" i="29"/>
  <c r="W12" i="29"/>
  <c r="U12" i="29"/>
  <c r="Y12" i="29"/>
  <c r="U28" i="29"/>
  <c r="W28" i="29"/>
  <c r="Y28" i="29"/>
  <c r="Y8" i="29"/>
  <c r="U8" i="29"/>
  <c r="W8" i="29"/>
  <c r="W30" i="29"/>
  <c r="U30" i="29"/>
  <c r="Y30" i="29"/>
  <c r="Y14" i="29"/>
  <c r="U14" i="29"/>
  <c r="W14" i="29"/>
  <c r="W21" i="29"/>
  <c r="U21" i="29"/>
  <c r="Y21" i="29"/>
  <c r="W7" i="29"/>
  <c r="Y7" i="29"/>
  <c r="U7" i="29"/>
  <c r="U11" i="29"/>
  <c r="Y11" i="29"/>
  <c r="W11" i="29"/>
  <c r="Y15" i="29"/>
  <c r="W15" i="29"/>
  <c r="U15" i="29"/>
  <c r="W13" i="29"/>
  <c r="Y13" i="29"/>
  <c r="U13" i="29"/>
  <c r="W35" i="29"/>
  <c r="U35" i="29"/>
  <c r="Y35" i="29"/>
  <c r="U29" i="29"/>
  <c r="W29" i="29"/>
  <c r="Y29" i="29"/>
  <c r="W9" i="29"/>
  <c r="U9" i="29"/>
  <c r="Y9" i="29"/>
  <c r="Y25" i="29"/>
  <c r="W25" i="29"/>
  <c r="U25" i="29"/>
  <c r="U41" i="29"/>
  <c r="W41" i="29"/>
  <c r="Y41" i="29"/>
  <c r="Y36" i="29"/>
  <c r="U36" i="29"/>
  <c r="W36" i="29"/>
  <c r="W12" i="50"/>
  <c r="U12" i="50"/>
  <c r="Y12" i="50"/>
  <c r="W9" i="50"/>
  <c r="Y9" i="50"/>
  <c r="U9" i="50"/>
  <c r="W14" i="50"/>
  <c r="U14" i="50"/>
  <c r="Y14" i="50"/>
  <c r="Y41" i="50"/>
  <c r="U41" i="50"/>
  <c r="W41" i="50"/>
  <c r="W22" i="50"/>
  <c r="Y22" i="50"/>
  <c r="U22" i="50"/>
  <c r="W25" i="50"/>
  <c r="Y25" i="50"/>
  <c r="U25" i="50"/>
  <c r="R44" i="50"/>
  <c r="S5" i="50"/>
  <c r="W31" i="50"/>
  <c r="Y31" i="50"/>
  <c r="U31" i="50"/>
  <c r="W32" i="50"/>
  <c r="Y32" i="50"/>
  <c r="U32" i="50"/>
  <c r="Y21" i="50"/>
  <c r="U21" i="50"/>
  <c r="W21" i="50"/>
  <c r="W8" i="50"/>
  <c r="U8" i="50"/>
  <c r="Y8" i="50"/>
  <c r="Y30" i="50"/>
  <c r="W30" i="50"/>
  <c r="U30" i="50"/>
  <c r="W13" i="50"/>
  <c r="Y13" i="50"/>
  <c r="U13" i="50"/>
  <c r="W33" i="50"/>
  <c r="U33" i="50"/>
  <c r="Y33" i="50"/>
  <c r="W10" i="50"/>
  <c r="Y10" i="50"/>
  <c r="U10" i="50"/>
  <c r="W26" i="50"/>
  <c r="Y26" i="50"/>
  <c r="U26" i="50"/>
  <c r="W42" i="50"/>
  <c r="U42" i="50"/>
  <c r="Y42" i="50"/>
  <c r="Y19" i="50"/>
  <c r="W19" i="50"/>
  <c r="U19" i="50"/>
  <c r="Y35" i="50"/>
  <c r="W35" i="50"/>
  <c r="U35" i="50"/>
  <c r="U11" i="8"/>
  <c r="Y11" i="8"/>
  <c r="W11" i="8"/>
  <c r="Y27" i="8"/>
  <c r="U27" i="8"/>
  <c r="W27" i="8"/>
  <c r="U43" i="8"/>
  <c r="W43" i="8"/>
  <c r="Y43" i="8"/>
  <c r="U23" i="8"/>
  <c r="Y23" i="8"/>
  <c r="W23" i="8"/>
  <c r="U39" i="8"/>
  <c r="Y39" i="8"/>
  <c r="W39" i="8"/>
  <c r="W40" i="8"/>
  <c r="U40" i="8"/>
  <c r="Y40" i="8"/>
  <c r="Y34" i="8"/>
  <c r="U34" i="8"/>
  <c r="W34" i="8"/>
  <c r="U29" i="8"/>
  <c r="W29" i="8"/>
  <c r="Y29" i="8"/>
  <c r="W24" i="8"/>
  <c r="U24" i="8"/>
  <c r="Y24" i="8"/>
  <c r="W18" i="8"/>
  <c r="Y18" i="8"/>
  <c r="U18" i="8"/>
  <c r="Y13" i="8"/>
  <c r="U13" i="8"/>
  <c r="W13" i="8"/>
  <c r="Y8" i="8"/>
  <c r="W8" i="8"/>
  <c r="U8" i="8"/>
  <c r="Y41" i="8"/>
  <c r="W41" i="8"/>
  <c r="U41" i="8"/>
  <c r="Y36" i="8"/>
  <c r="U36" i="8"/>
  <c r="W36" i="8"/>
  <c r="W30" i="8"/>
  <c r="U30" i="8"/>
  <c r="Y30" i="8"/>
  <c r="Y25" i="8"/>
  <c r="W25" i="8"/>
  <c r="U25" i="8"/>
  <c r="Y20" i="8"/>
  <c r="W20" i="8"/>
  <c r="U20" i="8"/>
  <c r="W14" i="8"/>
  <c r="U14" i="8"/>
  <c r="Y14" i="8"/>
  <c r="Y9" i="8"/>
  <c r="W9" i="8"/>
  <c r="U9" i="8"/>
  <c r="W7" i="8"/>
  <c r="U7" i="8"/>
  <c r="Y7" i="8"/>
  <c r="R6" i="27"/>
  <c r="S6" i="27" s="1"/>
  <c r="R14" i="27"/>
  <c r="S14" i="27" s="1"/>
  <c r="R22" i="27"/>
  <c r="S22" i="27" s="1"/>
  <c r="R30" i="27"/>
  <c r="S30" i="27" s="1"/>
  <c r="R38" i="27"/>
  <c r="S38" i="27" s="1"/>
  <c r="R10" i="27"/>
  <c r="S10" i="27" s="1"/>
  <c r="R20" i="27"/>
  <c r="S20" i="27" s="1"/>
  <c r="R32" i="27"/>
  <c r="S32" i="27" s="1"/>
  <c r="R42" i="27"/>
  <c r="S42" i="27" s="1"/>
  <c r="R5" i="27"/>
  <c r="R16" i="27"/>
  <c r="S16" i="27" s="1"/>
  <c r="R26" i="27"/>
  <c r="S26" i="27" s="1"/>
  <c r="R36" i="27"/>
  <c r="S36" i="27" s="1"/>
  <c r="R24" i="27"/>
  <c r="S24" i="27" s="1"/>
  <c r="R12" i="27"/>
  <c r="S12" i="27" s="1"/>
  <c r="R34" i="27"/>
  <c r="S34" i="27" s="1"/>
  <c r="R28" i="27"/>
  <c r="S28" i="27" s="1"/>
  <c r="R8" i="27"/>
  <c r="S8" i="27" s="1"/>
  <c r="R40" i="27"/>
  <c r="S40" i="27" s="1"/>
  <c r="R18" i="27"/>
  <c r="S18" i="27" s="1"/>
  <c r="R37" i="27"/>
  <c r="S37" i="27" s="1"/>
  <c r="R29" i="27"/>
  <c r="S29" i="27" s="1"/>
  <c r="R21" i="27"/>
  <c r="S21" i="27" s="1"/>
  <c r="R13" i="27"/>
  <c r="S13" i="27" s="1"/>
  <c r="R7" i="27"/>
  <c r="S7" i="27" s="1"/>
  <c r="R35" i="27"/>
  <c r="S35" i="27" s="1"/>
  <c r="R25" i="27"/>
  <c r="S25" i="27" s="1"/>
  <c r="R15" i="27"/>
  <c r="S15" i="27" s="1"/>
  <c r="R41" i="27"/>
  <c r="S41" i="27" s="1"/>
  <c r="R31" i="27"/>
  <c r="S31" i="27" s="1"/>
  <c r="R19" i="27"/>
  <c r="S19" i="27" s="1"/>
  <c r="R9" i="27"/>
  <c r="S9" i="27" s="1"/>
  <c r="R33" i="27"/>
  <c r="S33" i="27" s="1"/>
  <c r="R11" i="27"/>
  <c r="S11" i="27" s="1"/>
  <c r="R27" i="27"/>
  <c r="S27" i="27" s="1"/>
  <c r="R43" i="27"/>
  <c r="S43" i="27" s="1"/>
  <c r="R23" i="27"/>
  <c r="S23" i="27" s="1"/>
  <c r="R17" i="27"/>
  <c r="S17" i="27" s="1"/>
  <c r="R39" i="27"/>
  <c r="S39" i="27" s="1"/>
  <c r="Y7" i="26"/>
  <c r="W7" i="26"/>
  <c r="U7" i="26"/>
  <c r="W31" i="26"/>
  <c r="Y31" i="26"/>
  <c r="U31" i="26"/>
  <c r="Y37" i="26"/>
  <c r="U37" i="26"/>
  <c r="W37" i="26"/>
  <c r="W41" i="26"/>
  <c r="Y41" i="26"/>
  <c r="U41" i="26"/>
  <c r="W29" i="26"/>
  <c r="Y29" i="26"/>
  <c r="U29" i="26"/>
  <c r="W13" i="26"/>
  <c r="U13" i="26"/>
  <c r="Y13" i="26"/>
  <c r="U33" i="26"/>
  <c r="Y33" i="26"/>
  <c r="W33" i="26"/>
  <c r="U19" i="26"/>
  <c r="Y19" i="26"/>
  <c r="W19" i="26"/>
  <c r="Y35" i="26"/>
  <c r="U35" i="26"/>
  <c r="W35" i="26"/>
  <c r="W20" i="26"/>
  <c r="U20" i="26"/>
  <c r="Y20" i="26"/>
  <c r="W8" i="26"/>
  <c r="U8" i="26"/>
  <c r="Y8" i="26"/>
  <c r="W36" i="26"/>
  <c r="U36" i="26"/>
  <c r="Y36" i="26"/>
  <c r="Y24" i="26"/>
  <c r="U24" i="26"/>
  <c r="W24" i="26"/>
  <c r="Y38" i="26"/>
  <c r="U38" i="26"/>
  <c r="W38" i="26"/>
  <c r="W16" i="26"/>
  <c r="Y16" i="26"/>
  <c r="U16" i="26"/>
  <c r="W32" i="26"/>
  <c r="Y32" i="26"/>
  <c r="U32" i="26"/>
  <c r="Y12" i="26"/>
  <c r="U12" i="26"/>
  <c r="W12" i="26"/>
  <c r="W34" i="26"/>
  <c r="U34" i="26"/>
  <c r="Y34" i="26"/>
  <c r="Y18" i="26"/>
  <c r="U18" i="26"/>
  <c r="W18" i="26"/>
  <c r="R44" i="25"/>
  <c r="S5" i="25"/>
  <c r="Y20" i="25"/>
  <c r="U20" i="25"/>
  <c r="W20" i="25"/>
  <c r="U42" i="25"/>
  <c r="Y42" i="25"/>
  <c r="W42" i="25"/>
  <c r="Y32" i="25"/>
  <c r="U32" i="25"/>
  <c r="W32" i="25"/>
  <c r="W36" i="25"/>
  <c r="U36" i="25"/>
  <c r="Y36" i="25"/>
  <c r="W10" i="25"/>
  <c r="U10" i="25"/>
  <c r="Y10" i="25"/>
  <c r="W28" i="25"/>
  <c r="U28" i="25"/>
  <c r="Y28" i="25"/>
  <c r="Y8" i="25"/>
  <c r="W8" i="25"/>
  <c r="U8" i="25"/>
  <c r="W30" i="25"/>
  <c r="U30" i="25"/>
  <c r="Y30" i="25"/>
  <c r="W14" i="25"/>
  <c r="Y14" i="25"/>
  <c r="U14" i="25"/>
  <c r="Y21" i="25"/>
  <c r="U21" i="25"/>
  <c r="W21" i="25"/>
  <c r="Y7" i="25"/>
  <c r="U7" i="25"/>
  <c r="W7" i="25"/>
  <c r="W9" i="25"/>
  <c r="U9" i="25"/>
  <c r="Y9" i="25"/>
  <c r="Y15" i="25"/>
  <c r="W15" i="25"/>
  <c r="U15" i="25"/>
  <c r="W13" i="25"/>
  <c r="U13" i="25"/>
  <c r="Y13" i="25"/>
  <c r="U33" i="25"/>
  <c r="Y33" i="25"/>
  <c r="W33" i="25"/>
  <c r="Y29" i="25"/>
  <c r="U29" i="25"/>
  <c r="W29" i="25"/>
  <c r="Y11" i="25"/>
  <c r="W11" i="25"/>
  <c r="U11" i="25"/>
  <c r="U27" i="25"/>
  <c r="W27" i="25"/>
  <c r="Y27" i="25"/>
  <c r="U43" i="25"/>
  <c r="W43" i="25"/>
  <c r="Y43" i="25"/>
  <c r="W38" i="19"/>
  <c r="U38" i="19"/>
  <c r="Y38" i="19"/>
  <c r="W22" i="19"/>
  <c r="U22" i="19"/>
  <c r="Y22" i="19"/>
  <c r="W6" i="19"/>
  <c r="U6" i="19"/>
  <c r="Y6" i="19"/>
  <c r="W34" i="19"/>
  <c r="U34" i="19"/>
  <c r="Y34" i="19"/>
  <c r="W18" i="19"/>
  <c r="U18" i="19"/>
  <c r="Y18" i="19"/>
  <c r="Y19" i="19"/>
  <c r="W19" i="19"/>
  <c r="U19" i="19"/>
  <c r="Y25" i="19"/>
  <c r="U25" i="19"/>
  <c r="W25" i="19"/>
  <c r="W31" i="19"/>
  <c r="U31" i="19"/>
  <c r="Y31" i="19"/>
  <c r="Y35" i="19"/>
  <c r="W35" i="19"/>
  <c r="U35" i="19"/>
  <c r="U23" i="19"/>
  <c r="Y23" i="19"/>
  <c r="W23" i="19"/>
  <c r="Y43" i="19"/>
  <c r="U43" i="19"/>
  <c r="W43" i="19"/>
  <c r="U27" i="19"/>
  <c r="Y27" i="19"/>
  <c r="W27" i="19"/>
  <c r="W7" i="19"/>
  <c r="Y7" i="19"/>
  <c r="U7" i="19"/>
  <c r="Y21" i="19"/>
  <c r="W21" i="19"/>
  <c r="U21" i="19"/>
  <c r="W37" i="19"/>
  <c r="U37" i="19"/>
  <c r="Y37" i="19"/>
  <c r="W32" i="19"/>
  <c r="U32" i="19"/>
  <c r="Y32" i="19"/>
  <c r="Y40" i="19"/>
  <c r="W40" i="19"/>
  <c r="U40" i="19"/>
  <c r="U28" i="19"/>
  <c r="W28" i="19"/>
  <c r="Y28" i="19"/>
  <c r="W36" i="19"/>
  <c r="U36" i="19"/>
  <c r="Y36" i="19"/>
  <c r="R44" i="21"/>
  <c r="S5" i="21"/>
  <c r="Y32" i="21"/>
  <c r="W32" i="21"/>
  <c r="U32" i="21"/>
  <c r="W16" i="21"/>
  <c r="Y16" i="21"/>
  <c r="U16" i="21"/>
  <c r="Y41" i="21"/>
  <c r="W41" i="21"/>
  <c r="U41" i="21"/>
  <c r="W38" i="21"/>
  <c r="Y38" i="21"/>
  <c r="U38" i="21"/>
  <c r="U23" i="21"/>
  <c r="W23" i="21"/>
  <c r="Y23" i="21"/>
  <c r="Y15" i="21"/>
  <c r="W15" i="21"/>
  <c r="U15" i="21"/>
  <c r="W7" i="21"/>
  <c r="Y7" i="21"/>
  <c r="U7" i="21"/>
  <c r="Y39" i="21"/>
  <c r="W39" i="21"/>
  <c r="U39" i="21"/>
  <c r="U21" i="21"/>
  <c r="W21" i="21"/>
  <c r="Y21" i="21"/>
  <c r="W37" i="21"/>
  <c r="U37" i="21"/>
  <c r="Y37" i="21"/>
  <c r="W13" i="21"/>
  <c r="Y13" i="21"/>
  <c r="U13" i="21"/>
  <c r="Y29" i="21"/>
  <c r="W29" i="21"/>
  <c r="U29" i="21"/>
  <c r="Y6" i="21"/>
  <c r="W6" i="21"/>
  <c r="U6" i="21"/>
  <c r="W30" i="21"/>
  <c r="Y30" i="21"/>
  <c r="U30" i="21"/>
  <c r="Y42" i="21"/>
  <c r="W42" i="21"/>
  <c r="U42" i="21"/>
  <c r="W10" i="21"/>
  <c r="U10" i="21"/>
  <c r="Y10" i="21"/>
  <c r="W18" i="21"/>
  <c r="U18" i="21"/>
  <c r="Y18" i="21"/>
  <c r="Y28" i="21"/>
  <c r="U28" i="21"/>
  <c r="W28" i="21"/>
  <c r="Y12" i="21"/>
  <c r="U12" i="21"/>
  <c r="W12" i="21"/>
  <c r="Y20" i="43"/>
  <c r="U20" i="43"/>
  <c r="W20" i="43"/>
  <c r="Y37" i="43"/>
  <c r="W37" i="43"/>
  <c r="U37" i="43"/>
  <c r="Y9" i="43"/>
  <c r="U9" i="43"/>
  <c r="W9" i="43"/>
  <c r="W10" i="43"/>
  <c r="Y10" i="43"/>
  <c r="U10" i="43"/>
  <c r="Y42" i="43"/>
  <c r="W42" i="43"/>
  <c r="U42" i="43"/>
  <c r="W35" i="43"/>
  <c r="Y35" i="43"/>
  <c r="U35" i="43"/>
  <c r="Y33" i="43"/>
  <c r="W33" i="43"/>
  <c r="U33" i="43"/>
  <c r="W23" i="43"/>
  <c r="U23" i="43"/>
  <c r="Y23" i="43"/>
  <c r="W38" i="43"/>
  <c r="Y38" i="43"/>
  <c r="U38" i="43"/>
  <c r="Y41" i="43"/>
  <c r="U41" i="43"/>
  <c r="W41" i="43"/>
  <c r="U34" i="43"/>
  <c r="W34" i="43"/>
  <c r="Y34" i="43"/>
  <c r="Y27" i="43"/>
  <c r="U27" i="43"/>
  <c r="W27" i="43"/>
  <c r="U12" i="43"/>
  <c r="Y12" i="43"/>
  <c r="W12" i="43"/>
  <c r="W30" i="43"/>
  <c r="Y30" i="43"/>
  <c r="U30" i="43"/>
  <c r="W29" i="43"/>
  <c r="U29" i="43"/>
  <c r="Y29" i="43"/>
  <c r="W8" i="43"/>
  <c r="U8" i="43"/>
  <c r="Y8" i="43"/>
  <c r="W13" i="43"/>
  <c r="Y13" i="43"/>
  <c r="U13" i="43"/>
  <c r="W6" i="43"/>
  <c r="Y6" i="43"/>
  <c r="U6" i="43"/>
  <c r="Y36" i="43"/>
  <c r="U36" i="43"/>
  <c r="W36" i="43"/>
  <c r="Y34" i="41"/>
  <c r="U34" i="41"/>
  <c r="W34" i="41"/>
  <c r="W9" i="41"/>
  <c r="U9" i="41"/>
  <c r="Y9" i="41"/>
  <c r="Y39" i="41"/>
  <c r="W39" i="41"/>
  <c r="U39" i="41"/>
  <c r="W42" i="41"/>
  <c r="U42" i="41"/>
  <c r="Y42" i="41"/>
  <c r="W26" i="41"/>
  <c r="U26" i="41"/>
  <c r="Y26" i="41"/>
  <c r="Y16" i="41"/>
  <c r="W16" i="41"/>
  <c r="U16" i="41"/>
  <c r="Y7" i="41"/>
  <c r="U7" i="41"/>
  <c r="W7" i="41"/>
  <c r="W35" i="41"/>
  <c r="U35" i="41"/>
  <c r="Y35" i="41"/>
  <c r="U24" i="41"/>
  <c r="Y24" i="41"/>
  <c r="W24" i="41"/>
  <c r="Y15" i="41"/>
  <c r="U15" i="41"/>
  <c r="W15" i="41"/>
  <c r="W41" i="41"/>
  <c r="U41" i="41"/>
  <c r="Y41" i="41"/>
  <c r="W18" i="41"/>
  <c r="U18" i="41"/>
  <c r="Y18" i="41"/>
  <c r="W40" i="41"/>
  <c r="Y40" i="41"/>
  <c r="U40" i="41"/>
  <c r="Y23" i="41"/>
  <c r="W23" i="41"/>
  <c r="U23" i="41"/>
  <c r="Y43" i="41"/>
  <c r="W43" i="41"/>
  <c r="U43" i="41"/>
  <c r="Y20" i="41"/>
  <c r="U20" i="41"/>
  <c r="W20" i="41"/>
  <c r="W36" i="41"/>
  <c r="Y36" i="41"/>
  <c r="U36" i="41"/>
  <c r="U13" i="41"/>
  <c r="Y13" i="41"/>
  <c r="W13" i="41"/>
  <c r="W29" i="41"/>
  <c r="U29" i="41"/>
  <c r="Y29" i="41"/>
  <c r="W6" i="41"/>
  <c r="U6" i="41"/>
  <c r="Y6" i="41"/>
  <c r="Y29" i="40"/>
  <c r="W29" i="40"/>
  <c r="U29" i="40"/>
  <c r="R44" i="40"/>
  <c r="S5" i="40"/>
  <c r="W37" i="40"/>
  <c r="Y37" i="40"/>
  <c r="U37" i="40"/>
  <c r="Y16" i="40"/>
  <c r="U16" i="40"/>
  <c r="W16" i="40"/>
  <c r="Y30" i="40"/>
  <c r="U30" i="40"/>
  <c r="W30" i="40"/>
  <c r="Y24" i="40"/>
  <c r="W24" i="40"/>
  <c r="U24" i="40"/>
  <c r="Y41" i="40"/>
  <c r="W41" i="40"/>
  <c r="U41" i="40"/>
  <c r="W38" i="40"/>
  <c r="Y38" i="40"/>
  <c r="U38" i="40"/>
  <c r="W14" i="40"/>
  <c r="Y14" i="40"/>
  <c r="U14" i="40"/>
  <c r="Y40" i="40"/>
  <c r="U40" i="40"/>
  <c r="W40" i="40"/>
  <c r="U31" i="40"/>
  <c r="W31" i="40"/>
  <c r="Y31" i="40"/>
  <c r="Y18" i="40"/>
  <c r="U18" i="40"/>
  <c r="W18" i="40"/>
  <c r="W9" i="40"/>
  <c r="U9" i="40"/>
  <c r="Y9" i="40"/>
  <c r="Y39" i="40"/>
  <c r="W39" i="40"/>
  <c r="U39" i="40"/>
  <c r="U22" i="40"/>
  <c r="Y22" i="40"/>
  <c r="W22" i="40"/>
  <c r="Y42" i="40"/>
  <c r="U42" i="40"/>
  <c r="W42" i="40"/>
  <c r="Y25" i="40"/>
  <c r="U25" i="40"/>
  <c r="W25" i="40"/>
  <c r="W12" i="40"/>
  <c r="U12" i="40"/>
  <c r="Y12" i="40"/>
  <c r="W28" i="40"/>
  <c r="Y28" i="40"/>
  <c r="U28" i="40"/>
  <c r="R28" i="16"/>
  <c r="S28" i="16" s="1"/>
  <c r="R41" i="16"/>
  <c r="S41" i="16" s="1"/>
  <c r="R33" i="16"/>
  <c r="S33" i="16" s="1"/>
  <c r="R25" i="16"/>
  <c r="S25" i="16" s="1"/>
  <c r="R17" i="16"/>
  <c r="S17" i="16" s="1"/>
  <c r="R9" i="16"/>
  <c r="S9" i="16" s="1"/>
  <c r="R39" i="16"/>
  <c r="S39" i="16" s="1"/>
  <c r="R29" i="16"/>
  <c r="S29" i="16" s="1"/>
  <c r="R19" i="16"/>
  <c r="S19" i="16" s="1"/>
  <c r="R35" i="16"/>
  <c r="S35" i="16" s="1"/>
  <c r="R23" i="16"/>
  <c r="S23" i="16" s="1"/>
  <c r="R13" i="16"/>
  <c r="S13" i="16" s="1"/>
  <c r="R27" i="16"/>
  <c r="S27" i="16" s="1"/>
  <c r="R7" i="16"/>
  <c r="S7" i="16" s="1"/>
  <c r="R43" i="16"/>
  <c r="S43" i="16" s="1"/>
  <c r="R21" i="16"/>
  <c r="S21" i="16" s="1"/>
  <c r="R37" i="16"/>
  <c r="S37" i="16" s="1"/>
  <c r="R15" i="16"/>
  <c r="S15" i="16" s="1"/>
  <c r="R31" i="16"/>
  <c r="S31" i="16" s="1"/>
  <c r="R11" i="16"/>
  <c r="S11" i="16" s="1"/>
  <c r="R6" i="16"/>
  <c r="S6" i="16" s="1"/>
  <c r="R14" i="16"/>
  <c r="S14" i="16" s="1"/>
  <c r="R22" i="16"/>
  <c r="S22" i="16" s="1"/>
  <c r="R30" i="16"/>
  <c r="S30" i="16" s="1"/>
  <c r="R38" i="16"/>
  <c r="S38" i="16" s="1"/>
  <c r="R10" i="16"/>
  <c r="S10" i="16" s="1"/>
  <c r="R18" i="16"/>
  <c r="S18" i="16" s="1"/>
  <c r="R26" i="16"/>
  <c r="S26" i="16" s="1"/>
  <c r="R34" i="16"/>
  <c r="S34" i="16" s="1"/>
  <c r="R42" i="16"/>
  <c r="S42" i="16" s="1"/>
  <c r="R8" i="16"/>
  <c r="S8" i="16" s="1"/>
  <c r="R24" i="16"/>
  <c r="S24" i="16" s="1"/>
  <c r="R40" i="16"/>
  <c r="S40" i="16" s="1"/>
  <c r="R16" i="16"/>
  <c r="S16" i="16" s="1"/>
  <c r="R32" i="16"/>
  <c r="S32" i="16" s="1"/>
  <c r="R12" i="16"/>
  <c r="S12" i="16" s="1"/>
  <c r="R20" i="16"/>
  <c r="S20" i="16" s="1"/>
  <c r="R36" i="16"/>
  <c r="S36" i="16" s="1"/>
  <c r="R5" i="16"/>
  <c r="Y26" i="23"/>
  <c r="U26" i="23"/>
  <c r="W26" i="23"/>
  <c r="Y20" i="23"/>
  <c r="W20" i="23"/>
  <c r="U20" i="23"/>
  <c r="W22" i="23"/>
  <c r="Y22" i="23"/>
  <c r="U22" i="23"/>
  <c r="Y40" i="23"/>
  <c r="W40" i="23"/>
  <c r="U40" i="23"/>
  <c r="Y32" i="23"/>
  <c r="U32" i="23"/>
  <c r="W32" i="23"/>
  <c r="Y30" i="23"/>
  <c r="U30" i="23"/>
  <c r="W30" i="23"/>
  <c r="W17" i="23"/>
  <c r="U17" i="23"/>
  <c r="Y17" i="23"/>
  <c r="U21" i="23"/>
  <c r="Y21" i="23"/>
  <c r="W21" i="23"/>
  <c r="U7" i="23"/>
  <c r="W7" i="23"/>
  <c r="Y7" i="23"/>
  <c r="W11" i="23"/>
  <c r="Y11" i="23"/>
  <c r="U11" i="23"/>
  <c r="Y9" i="23"/>
  <c r="W9" i="23"/>
  <c r="U9" i="23"/>
  <c r="U29" i="23"/>
  <c r="Y29" i="23"/>
  <c r="W29" i="23"/>
  <c r="Y13" i="23"/>
  <c r="W13" i="23"/>
  <c r="U13" i="23"/>
  <c r="W35" i="23"/>
  <c r="U35" i="23"/>
  <c r="Y35" i="23"/>
  <c r="W23" i="23"/>
  <c r="U23" i="23"/>
  <c r="Y23" i="23"/>
  <c r="Y39" i="23"/>
  <c r="U39" i="23"/>
  <c r="W39" i="23"/>
  <c r="U36" i="23"/>
  <c r="Y36" i="23"/>
  <c r="W36" i="23"/>
  <c r="Y28" i="23"/>
  <c r="U28" i="23"/>
  <c r="W28" i="23"/>
  <c r="Y34" i="23"/>
  <c r="W34" i="23"/>
  <c r="U34" i="23"/>
  <c r="W23" i="38"/>
  <c r="U23" i="38"/>
  <c r="Y23" i="38"/>
  <c r="W40" i="38"/>
  <c r="U40" i="38"/>
  <c r="Y40" i="38"/>
  <c r="Y32" i="38"/>
  <c r="W32" i="38"/>
  <c r="U32" i="38"/>
  <c r="W10" i="38"/>
  <c r="U10" i="38"/>
  <c r="Y10" i="38"/>
  <c r="Y8" i="38"/>
  <c r="U8" i="38"/>
  <c r="W8" i="38"/>
  <c r="W7" i="38"/>
  <c r="Y7" i="38"/>
  <c r="U7" i="38"/>
  <c r="W43" i="38"/>
  <c r="Y43" i="38"/>
  <c r="U43" i="38"/>
  <c r="Y34" i="38"/>
  <c r="W34" i="38"/>
  <c r="U34" i="38"/>
  <c r="W35" i="38"/>
  <c r="U35" i="38"/>
  <c r="Y35" i="38"/>
  <c r="Y30" i="38"/>
  <c r="W30" i="38"/>
  <c r="U30" i="38"/>
  <c r="W17" i="38"/>
  <c r="Y17" i="38"/>
  <c r="U17" i="38"/>
  <c r="W6" i="38"/>
  <c r="U6" i="38"/>
  <c r="Y6" i="38"/>
  <c r="Y26" i="38"/>
  <c r="U26" i="38"/>
  <c r="W26" i="38"/>
  <c r="Y9" i="38"/>
  <c r="W9" i="38"/>
  <c r="U9" i="38"/>
  <c r="Y31" i="38"/>
  <c r="W31" i="38"/>
  <c r="U31" i="38"/>
  <c r="Y12" i="38"/>
  <c r="W12" i="38"/>
  <c r="U12" i="38"/>
  <c r="Y28" i="38"/>
  <c r="U28" i="38"/>
  <c r="W28" i="38"/>
  <c r="R44" i="38"/>
  <c r="S5" i="38"/>
  <c r="Y21" i="38"/>
  <c r="W21" i="38"/>
  <c r="U21" i="38"/>
  <c r="W37" i="38"/>
  <c r="U37" i="38"/>
  <c r="Y37" i="38"/>
  <c r="R44" i="31"/>
  <c r="S5" i="31"/>
  <c r="W22" i="31"/>
  <c r="Y22" i="31"/>
  <c r="U22" i="31"/>
  <c r="W40" i="31"/>
  <c r="U40" i="31"/>
  <c r="Y40" i="31"/>
  <c r="W24" i="31"/>
  <c r="U24" i="31"/>
  <c r="Y24" i="31"/>
  <c r="W8" i="31"/>
  <c r="U8" i="31"/>
  <c r="Y8" i="31"/>
  <c r="U41" i="31"/>
  <c r="Y41" i="31"/>
  <c r="W41" i="31"/>
  <c r="W9" i="31"/>
  <c r="U9" i="31"/>
  <c r="Y9" i="31"/>
  <c r="Y15" i="31"/>
  <c r="W15" i="31"/>
  <c r="U15" i="31"/>
  <c r="U11" i="31"/>
  <c r="W11" i="31"/>
  <c r="Y11" i="31"/>
  <c r="W33" i="31"/>
  <c r="Y33" i="31"/>
  <c r="U33" i="31"/>
  <c r="Y17" i="31"/>
  <c r="W17" i="31"/>
  <c r="U17" i="31"/>
  <c r="W39" i="31"/>
  <c r="Y39" i="31"/>
  <c r="U39" i="31"/>
  <c r="W13" i="31"/>
  <c r="Y13" i="31"/>
  <c r="U13" i="31"/>
  <c r="U29" i="31"/>
  <c r="Y29" i="31"/>
  <c r="W29" i="31"/>
  <c r="Y28" i="31"/>
  <c r="U28" i="31"/>
  <c r="W28" i="31"/>
  <c r="W20" i="31"/>
  <c r="U20" i="31"/>
  <c r="Y20" i="31"/>
  <c r="W42" i="31"/>
  <c r="Y42" i="31"/>
  <c r="U42" i="31"/>
  <c r="W6" i="31"/>
  <c r="Y6" i="31"/>
  <c r="U6" i="31"/>
  <c r="W14" i="31"/>
  <c r="Y14" i="31"/>
  <c r="U14" i="31"/>
  <c r="W18" i="31"/>
  <c r="U18" i="31"/>
  <c r="Y18" i="31"/>
  <c r="U27" i="34"/>
  <c r="Y27" i="34"/>
  <c r="W27" i="34"/>
  <c r="U29" i="34"/>
  <c r="Y29" i="34"/>
  <c r="W29" i="34"/>
  <c r="W6" i="34"/>
  <c r="Y6" i="34"/>
  <c r="U6" i="34"/>
  <c r="U38" i="34"/>
  <c r="W38" i="34"/>
  <c r="Y38" i="34"/>
  <c r="Y14" i="34"/>
  <c r="U14" i="34"/>
  <c r="W14" i="34"/>
  <c r="Y8" i="34"/>
  <c r="U8" i="34"/>
  <c r="W8" i="34"/>
  <c r="Y12" i="34"/>
  <c r="W12" i="34"/>
  <c r="U12" i="34"/>
  <c r="W39" i="34"/>
  <c r="U39" i="34"/>
  <c r="Y39" i="34"/>
  <c r="W37" i="34"/>
  <c r="U37" i="34"/>
  <c r="Y37" i="34"/>
  <c r="W24" i="34"/>
  <c r="Y24" i="34"/>
  <c r="U24" i="34"/>
  <c r="U22" i="34"/>
  <c r="W22" i="34"/>
  <c r="Y22" i="34"/>
  <c r="W40" i="34"/>
  <c r="U40" i="34"/>
  <c r="Y40" i="34"/>
  <c r="W36" i="34"/>
  <c r="Y36" i="34"/>
  <c r="U36" i="34"/>
  <c r="Y5" i="34"/>
  <c r="W5" i="34"/>
  <c r="U5" i="34"/>
  <c r="Y31" i="34"/>
  <c r="W31" i="34"/>
  <c r="U31" i="34"/>
  <c r="W35" i="34"/>
  <c r="Y35" i="34"/>
  <c r="U35" i="34"/>
  <c r="U41" i="34"/>
  <c r="Y41" i="34"/>
  <c r="W41" i="34"/>
  <c r="U11" i="34"/>
  <c r="Y11" i="34"/>
  <c r="W11" i="34"/>
  <c r="W33" i="34"/>
  <c r="Y33" i="34"/>
  <c r="U33" i="34"/>
  <c r="U29" i="24"/>
  <c r="W29" i="24"/>
  <c r="Y29" i="24"/>
  <c r="U35" i="24"/>
  <c r="Y35" i="24"/>
  <c r="W35" i="24"/>
  <c r="U39" i="24"/>
  <c r="Y39" i="24"/>
  <c r="W39" i="24"/>
  <c r="W11" i="24"/>
  <c r="Y11" i="24"/>
  <c r="U11" i="24"/>
  <c r="U31" i="24"/>
  <c r="W31" i="24"/>
  <c r="Y31" i="24"/>
  <c r="W7" i="24"/>
  <c r="Y7" i="24"/>
  <c r="U7" i="24"/>
  <c r="Y27" i="24"/>
  <c r="W27" i="24"/>
  <c r="U27" i="24"/>
  <c r="Y9" i="24"/>
  <c r="U9" i="24"/>
  <c r="W9" i="24"/>
  <c r="W25" i="24"/>
  <c r="Y25" i="24"/>
  <c r="U25" i="24"/>
  <c r="Y41" i="24"/>
  <c r="U41" i="24"/>
  <c r="W41" i="24"/>
  <c r="W36" i="24"/>
  <c r="U36" i="24"/>
  <c r="Y36" i="24"/>
  <c r="W28" i="24"/>
  <c r="U28" i="24"/>
  <c r="Y28" i="24"/>
  <c r="W32" i="24"/>
  <c r="U32" i="24"/>
  <c r="Y32" i="24"/>
  <c r="R44" i="24"/>
  <c r="S5" i="24"/>
  <c r="W24" i="24"/>
  <c r="Y24" i="24"/>
  <c r="U24" i="24"/>
  <c r="Y40" i="24"/>
  <c r="U40" i="24"/>
  <c r="W40" i="24"/>
  <c r="Y20" i="24"/>
  <c r="W20" i="24"/>
  <c r="U20" i="24"/>
  <c r="W42" i="24"/>
  <c r="U42" i="24"/>
  <c r="Y42" i="24"/>
  <c r="Y26" i="24"/>
  <c r="U26" i="24"/>
  <c r="W26" i="24"/>
  <c r="W10" i="24"/>
  <c r="Y10" i="24"/>
  <c r="U10" i="24"/>
  <c r="Y29" i="28"/>
  <c r="W29" i="28"/>
  <c r="U29" i="28"/>
  <c r="Y41" i="28"/>
  <c r="U41" i="28"/>
  <c r="W41" i="28"/>
  <c r="W33" i="28"/>
  <c r="Y33" i="28"/>
  <c r="U33" i="28"/>
  <c r="Y27" i="28"/>
  <c r="W27" i="28"/>
  <c r="U27" i="28"/>
  <c r="W31" i="28"/>
  <c r="Y31" i="28"/>
  <c r="U31" i="28"/>
  <c r="U6" i="28"/>
  <c r="Y6" i="28"/>
  <c r="W6" i="28"/>
  <c r="Y22" i="28"/>
  <c r="W22" i="28"/>
  <c r="U22" i="28"/>
  <c r="U9" i="28"/>
  <c r="Y9" i="28"/>
  <c r="W9" i="28"/>
  <c r="W19" i="28"/>
  <c r="Y19" i="28"/>
  <c r="U19" i="28"/>
  <c r="Y21" i="28"/>
  <c r="W21" i="28"/>
  <c r="U21" i="28"/>
  <c r="Y17" i="28"/>
  <c r="U17" i="28"/>
  <c r="W17" i="28"/>
  <c r="U23" i="28"/>
  <c r="W23" i="28"/>
  <c r="Y23" i="28"/>
  <c r="Y38" i="28"/>
  <c r="W38" i="28"/>
  <c r="U38" i="28"/>
  <c r="W12" i="28"/>
  <c r="U12" i="28"/>
  <c r="Y12" i="28"/>
  <c r="Y14" i="28"/>
  <c r="U14" i="28"/>
  <c r="W14" i="28"/>
  <c r="U40" i="28"/>
  <c r="W40" i="28"/>
  <c r="Y40" i="28"/>
  <c r="W20" i="28"/>
  <c r="Y20" i="28"/>
  <c r="U20" i="28"/>
  <c r="U42" i="28"/>
  <c r="W42" i="28"/>
  <c r="Y42" i="28"/>
  <c r="W26" i="28"/>
  <c r="Y26" i="28"/>
  <c r="U26" i="28"/>
  <c r="Y10" i="28"/>
  <c r="W10" i="28"/>
  <c r="U10" i="28"/>
  <c r="Y19" i="36"/>
  <c r="W19" i="36"/>
  <c r="U19" i="36"/>
  <c r="W12" i="36"/>
  <c r="U12" i="36"/>
  <c r="Y12" i="36"/>
  <c r="W11" i="36"/>
  <c r="U11" i="36"/>
  <c r="Y11" i="36"/>
  <c r="W43" i="36"/>
  <c r="U43" i="36"/>
  <c r="Y43" i="36"/>
  <c r="W36" i="36"/>
  <c r="Y36" i="36"/>
  <c r="U36" i="36"/>
  <c r="W23" i="36"/>
  <c r="U23" i="36"/>
  <c r="Y23" i="36"/>
  <c r="Y40" i="36"/>
  <c r="U40" i="36"/>
  <c r="W40" i="36"/>
  <c r="W30" i="36"/>
  <c r="Y30" i="36"/>
  <c r="U30" i="36"/>
  <c r="Y10" i="36"/>
  <c r="W10" i="36"/>
  <c r="U10" i="36"/>
  <c r="Y25" i="36"/>
  <c r="U25" i="36"/>
  <c r="W25" i="36"/>
  <c r="Y26" i="36"/>
  <c r="W26" i="36"/>
  <c r="U26" i="36"/>
  <c r="Y15" i="36"/>
  <c r="W15" i="36"/>
  <c r="U15" i="36"/>
  <c r="W16" i="36"/>
  <c r="Y16" i="36"/>
  <c r="U16" i="36"/>
  <c r="W17" i="36"/>
  <c r="U17" i="36"/>
  <c r="Y17" i="36"/>
  <c r="W8" i="36"/>
  <c r="U8" i="36"/>
  <c r="Y8" i="36"/>
  <c r="U38" i="36"/>
  <c r="W38" i="36"/>
  <c r="Y38" i="36"/>
  <c r="Y21" i="36"/>
  <c r="W21" i="36"/>
  <c r="U21" i="36"/>
  <c r="Y41" i="36"/>
  <c r="U41" i="36"/>
  <c r="W41" i="36"/>
  <c r="Y24" i="36"/>
  <c r="U24" i="36"/>
  <c r="W24" i="36"/>
  <c r="W16" i="52"/>
  <c r="Y16" i="52"/>
  <c r="U16" i="52"/>
  <c r="R44" i="52"/>
  <c r="S5" i="52"/>
  <c r="Y21" i="52"/>
  <c r="W21" i="52"/>
  <c r="U21" i="52"/>
  <c r="Y40" i="52"/>
  <c r="U40" i="52"/>
  <c r="W40" i="52"/>
  <c r="Y28" i="52"/>
  <c r="U28" i="52"/>
  <c r="W28" i="52"/>
  <c r="W20" i="52"/>
  <c r="U20" i="52"/>
  <c r="Y20" i="52"/>
  <c r="Y9" i="52"/>
  <c r="W9" i="52"/>
  <c r="U9" i="52"/>
  <c r="W37" i="52"/>
  <c r="Y37" i="52"/>
  <c r="U37" i="52"/>
  <c r="Y22" i="52"/>
  <c r="U22" i="52"/>
  <c r="W22" i="52"/>
  <c r="Y13" i="52"/>
  <c r="W13" i="52"/>
  <c r="U13" i="52"/>
  <c r="W41" i="52"/>
  <c r="Y41" i="52"/>
  <c r="U41" i="52"/>
  <c r="W24" i="52"/>
  <c r="Y24" i="52"/>
  <c r="U24" i="52"/>
  <c r="Y7" i="52"/>
  <c r="U7" i="52"/>
  <c r="W7" i="52"/>
  <c r="Y29" i="52"/>
  <c r="W29" i="52"/>
  <c r="U29" i="52"/>
  <c r="Y10" i="52"/>
  <c r="W10" i="52"/>
  <c r="U10" i="52"/>
  <c r="W26" i="52"/>
  <c r="Y26" i="52"/>
  <c r="U26" i="52"/>
  <c r="U42" i="52"/>
  <c r="W42" i="52"/>
  <c r="Y42" i="52"/>
  <c r="Y19" i="52"/>
  <c r="U19" i="52"/>
  <c r="W19" i="52"/>
  <c r="W35" i="52"/>
  <c r="Y35" i="52"/>
  <c r="U35" i="52"/>
  <c r="Y6" i="52"/>
  <c r="W6" i="52"/>
  <c r="U6" i="52"/>
  <c r="Y19" i="15"/>
  <c r="W19" i="15"/>
  <c r="U19" i="15"/>
  <c r="W9" i="15"/>
  <c r="U9" i="15"/>
  <c r="Y9" i="15"/>
  <c r="Y13" i="15"/>
  <c r="W13" i="15"/>
  <c r="U13" i="15"/>
  <c r="W8" i="15"/>
  <c r="U8" i="15"/>
  <c r="Y8" i="15"/>
  <c r="W21" i="15"/>
  <c r="U21" i="15"/>
  <c r="Y21" i="15"/>
  <c r="Y43" i="15"/>
  <c r="W43" i="15"/>
  <c r="U43" i="15"/>
  <c r="U17" i="15"/>
  <c r="Y17" i="15"/>
  <c r="W17" i="15"/>
  <c r="Y37" i="15"/>
  <c r="W37" i="15"/>
  <c r="U37" i="15"/>
  <c r="Y23" i="15"/>
  <c r="W23" i="15"/>
  <c r="U23" i="15"/>
  <c r="Y39" i="15"/>
  <c r="W39" i="15"/>
  <c r="U39" i="15"/>
  <c r="W16" i="15"/>
  <c r="Y16" i="15"/>
  <c r="U16" i="15"/>
  <c r="W24" i="15"/>
  <c r="Y24" i="15"/>
  <c r="U24" i="15"/>
  <c r="W12" i="15"/>
  <c r="Y12" i="15"/>
  <c r="U12" i="15"/>
  <c r="Y20" i="15"/>
  <c r="U20" i="15"/>
  <c r="W20" i="15"/>
  <c r="W38" i="15"/>
  <c r="U38" i="15"/>
  <c r="Y38" i="15"/>
  <c r="Y22" i="15"/>
  <c r="U22" i="15"/>
  <c r="W22" i="15"/>
  <c r="W6" i="15"/>
  <c r="U6" i="15"/>
  <c r="Y6" i="15"/>
  <c r="W34" i="15"/>
  <c r="U34" i="15"/>
  <c r="Y34" i="15"/>
  <c r="Y18" i="15"/>
  <c r="W18" i="15"/>
  <c r="U18" i="15"/>
  <c r="Y43" i="33"/>
  <c r="W43" i="33"/>
  <c r="U43" i="33"/>
  <c r="U27" i="33"/>
  <c r="W27" i="33"/>
  <c r="Y27" i="33"/>
  <c r="W33" i="33"/>
  <c r="U33" i="33"/>
  <c r="Y33" i="33"/>
  <c r="Y37" i="33"/>
  <c r="U37" i="33"/>
  <c r="W37" i="33"/>
  <c r="U25" i="33"/>
  <c r="Y25" i="33"/>
  <c r="W25" i="33"/>
  <c r="U9" i="33"/>
  <c r="W9" i="33"/>
  <c r="Y9" i="33"/>
  <c r="W29" i="33"/>
  <c r="Y29" i="33"/>
  <c r="U29" i="33"/>
  <c r="Y7" i="33"/>
  <c r="U7" i="33"/>
  <c r="W7" i="33"/>
  <c r="U23" i="33"/>
  <c r="Y23" i="33"/>
  <c r="W23" i="33"/>
  <c r="U39" i="33"/>
  <c r="W39" i="33"/>
  <c r="Y39" i="33"/>
  <c r="Y26" i="33"/>
  <c r="U26" i="33"/>
  <c r="W26" i="33"/>
  <c r="Y18" i="33"/>
  <c r="U18" i="33"/>
  <c r="W18" i="33"/>
  <c r="U22" i="33"/>
  <c r="W22" i="33"/>
  <c r="Y22" i="33"/>
  <c r="Y34" i="33"/>
  <c r="U34" i="33"/>
  <c r="W34" i="33"/>
  <c r="Y28" i="33"/>
  <c r="U28" i="33"/>
  <c r="W28" i="33"/>
  <c r="Y42" i="33"/>
  <c r="U42" i="33"/>
  <c r="W42" i="33"/>
  <c r="U20" i="33"/>
  <c r="Y20" i="33"/>
  <c r="W20" i="33"/>
  <c r="Y40" i="33"/>
  <c r="W40" i="33"/>
  <c r="U40" i="33"/>
  <c r="W24" i="33"/>
  <c r="U24" i="33"/>
  <c r="Y24" i="33"/>
  <c r="Y8" i="33"/>
  <c r="U8" i="33"/>
  <c r="W8" i="33"/>
  <c r="W19" i="39"/>
  <c r="Y19" i="39"/>
  <c r="U19" i="39"/>
  <c r="Y40" i="39"/>
  <c r="W40" i="39"/>
  <c r="U40" i="39"/>
  <c r="Y30" i="39"/>
  <c r="U30" i="39"/>
  <c r="W30" i="39"/>
  <c r="W10" i="39"/>
  <c r="Y10" i="39"/>
  <c r="U10" i="39"/>
  <c r="U8" i="39"/>
  <c r="Y8" i="39"/>
  <c r="W8" i="39"/>
  <c r="Y42" i="39"/>
  <c r="W42" i="39"/>
  <c r="U42" i="39"/>
  <c r="Y43" i="39"/>
  <c r="U43" i="39"/>
  <c r="W43" i="39"/>
  <c r="W38" i="39"/>
  <c r="U38" i="39"/>
  <c r="Y38" i="39"/>
  <c r="Y33" i="39"/>
  <c r="W33" i="39"/>
  <c r="U33" i="39"/>
  <c r="Y18" i="39"/>
  <c r="W18" i="39"/>
  <c r="U18" i="39"/>
  <c r="W9" i="39"/>
  <c r="U9" i="39"/>
  <c r="Y9" i="39"/>
  <c r="W35" i="39"/>
  <c r="U35" i="39"/>
  <c r="Y35" i="39"/>
  <c r="Y24" i="39"/>
  <c r="W24" i="39"/>
  <c r="U24" i="39"/>
  <c r="Y7" i="39"/>
  <c r="U7" i="39"/>
  <c r="W7" i="39"/>
  <c r="W27" i="39"/>
  <c r="U27" i="39"/>
  <c r="Y27" i="39"/>
  <c r="Y12" i="39"/>
  <c r="U12" i="39"/>
  <c r="W12" i="39"/>
  <c r="Y28" i="39"/>
  <c r="W28" i="39"/>
  <c r="U28" i="39"/>
  <c r="R44" i="39"/>
  <c r="S5" i="39"/>
  <c r="Y21" i="39"/>
  <c r="U21" i="39"/>
  <c r="W21" i="39"/>
  <c r="W37" i="39"/>
  <c r="U37" i="39"/>
  <c r="Y37" i="39"/>
  <c r="Y21" i="37"/>
  <c r="W21" i="37"/>
  <c r="U21" i="37"/>
  <c r="W41" i="37"/>
  <c r="Y41" i="37"/>
  <c r="U41" i="37"/>
  <c r="W31" i="37"/>
  <c r="U31" i="37"/>
  <c r="Y31" i="37"/>
  <c r="W13" i="37"/>
  <c r="U13" i="37"/>
  <c r="Y13" i="37"/>
  <c r="Y25" i="37"/>
  <c r="U25" i="37"/>
  <c r="W25" i="37"/>
  <c r="Y24" i="37"/>
  <c r="W24" i="37"/>
  <c r="U24" i="37"/>
  <c r="U33" i="37"/>
  <c r="Y33" i="37"/>
  <c r="W33" i="37"/>
  <c r="W34" i="37"/>
  <c r="U34" i="37"/>
  <c r="Y34" i="37"/>
  <c r="U23" i="37"/>
  <c r="W23" i="37"/>
  <c r="Y23" i="37"/>
  <c r="Y14" i="37"/>
  <c r="W14" i="37"/>
  <c r="U14" i="37"/>
  <c r="Y40" i="37"/>
  <c r="W40" i="37"/>
  <c r="U40" i="37"/>
  <c r="W17" i="37"/>
  <c r="U17" i="37"/>
  <c r="Y17" i="37"/>
  <c r="W39" i="37"/>
  <c r="U39" i="37"/>
  <c r="Y39" i="37"/>
  <c r="Y22" i="37"/>
  <c r="W22" i="37"/>
  <c r="U22" i="37"/>
  <c r="Y42" i="37"/>
  <c r="W42" i="37"/>
  <c r="U42" i="37"/>
  <c r="Y19" i="37"/>
  <c r="U19" i="37"/>
  <c r="W19" i="37"/>
  <c r="W35" i="37"/>
  <c r="Y35" i="37"/>
  <c r="U35" i="37"/>
  <c r="Y12" i="37"/>
  <c r="W12" i="37"/>
  <c r="U12" i="37"/>
  <c r="W28" i="37"/>
  <c r="U28" i="37"/>
  <c r="Y28" i="37"/>
  <c r="U11" i="30"/>
  <c r="W11" i="30"/>
  <c r="Y11" i="30"/>
  <c r="Y21" i="30"/>
  <c r="W21" i="30"/>
  <c r="U21" i="30"/>
  <c r="Y23" i="30"/>
  <c r="W23" i="30"/>
  <c r="U23" i="30"/>
  <c r="Y37" i="30"/>
  <c r="W37" i="30"/>
  <c r="U37" i="30"/>
  <c r="Y13" i="30"/>
  <c r="U13" i="30"/>
  <c r="W13" i="30"/>
  <c r="R44" i="30"/>
  <c r="S7" i="30"/>
  <c r="S44" i="30" s="1"/>
  <c r="D25" i="7" s="1"/>
  <c r="W29" i="30"/>
  <c r="Y29" i="30"/>
  <c r="U29" i="30"/>
  <c r="W9" i="30"/>
  <c r="Y9" i="30"/>
  <c r="U9" i="30"/>
  <c r="Y25" i="30"/>
  <c r="W25" i="30"/>
  <c r="U25" i="30"/>
  <c r="U41" i="30"/>
  <c r="W41" i="30"/>
  <c r="Y41" i="30"/>
  <c r="W32" i="30"/>
  <c r="U32" i="30"/>
  <c r="Y32" i="30"/>
  <c r="W10" i="30"/>
  <c r="U10" i="30"/>
  <c r="Y10" i="30"/>
  <c r="U42" i="30"/>
  <c r="Y42" i="30"/>
  <c r="W42" i="30"/>
  <c r="W14" i="30"/>
  <c r="U14" i="30"/>
  <c r="Y14" i="30"/>
  <c r="Y22" i="30"/>
  <c r="U22" i="30"/>
  <c r="W22" i="30"/>
  <c r="W38" i="30"/>
  <c r="Y38" i="30"/>
  <c r="U38" i="30"/>
  <c r="Y16" i="30"/>
  <c r="W16" i="30"/>
  <c r="U16" i="30"/>
  <c r="Y36" i="30"/>
  <c r="W36" i="30"/>
  <c r="U36" i="30"/>
  <c r="Y20" i="30"/>
  <c r="U20" i="30"/>
  <c r="W20" i="30"/>
  <c r="U5" i="30"/>
  <c r="Y5" i="30"/>
  <c r="W5" i="30"/>
  <c r="Y28" i="20"/>
  <c r="W28" i="20"/>
  <c r="U28" i="20"/>
  <c r="Y16" i="20"/>
  <c r="U16" i="20"/>
  <c r="W16" i="20"/>
  <c r="W24" i="20"/>
  <c r="U24" i="20"/>
  <c r="Y24" i="20"/>
  <c r="Y42" i="20"/>
  <c r="W42" i="20"/>
  <c r="U42" i="20"/>
  <c r="Y26" i="20"/>
  <c r="U26" i="20"/>
  <c r="W26" i="20"/>
  <c r="W10" i="20"/>
  <c r="Y10" i="20"/>
  <c r="U10" i="20"/>
  <c r="W30" i="20"/>
  <c r="Y30" i="20"/>
  <c r="U30" i="20"/>
  <c r="Y14" i="20"/>
  <c r="U14" i="20"/>
  <c r="W14" i="20"/>
  <c r="Y31" i="20"/>
  <c r="U31" i="20"/>
  <c r="W31" i="20"/>
  <c r="W15" i="20"/>
  <c r="Y15" i="20"/>
  <c r="U15" i="20"/>
  <c r="U19" i="20"/>
  <c r="Y19" i="20"/>
  <c r="W19" i="20"/>
  <c r="W25" i="20"/>
  <c r="U25" i="20"/>
  <c r="Y25" i="20"/>
  <c r="Y23" i="20"/>
  <c r="U23" i="20"/>
  <c r="W23" i="20"/>
  <c r="U43" i="20"/>
  <c r="Y43" i="20"/>
  <c r="W43" i="20"/>
  <c r="U27" i="20"/>
  <c r="W27" i="20"/>
  <c r="Y27" i="20"/>
  <c r="Y7" i="20"/>
  <c r="U7" i="20"/>
  <c r="W7" i="20"/>
  <c r="U21" i="20"/>
  <c r="Y21" i="20"/>
  <c r="W21" i="20"/>
  <c r="U37" i="20"/>
  <c r="W37" i="20"/>
  <c r="Y37" i="20"/>
  <c r="W20" i="20"/>
  <c r="U20" i="20"/>
  <c r="Y20" i="20"/>
  <c r="R44" i="35"/>
  <c r="S5" i="35"/>
  <c r="Y34" i="35"/>
  <c r="U34" i="35"/>
  <c r="W34" i="35"/>
  <c r="W20" i="35"/>
  <c r="U20" i="35"/>
  <c r="Y20" i="35"/>
  <c r="W10" i="35"/>
  <c r="Y10" i="35"/>
  <c r="U10" i="35"/>
  <c r="Y26" i="35"/>
  <c r="W26" i="35"/>
  <c r="U26" i="35"/>
  <c r="Y38" i="35"/>
  <c r="U38" i="35"/>
  <c r="W38" i="35"/>
  <c r="Y18" i="35"/>
  <c r="U18" i="35"/>
  <c r="W18" i="35"/>
  <c r="Y40" i="35"/>
  <c r="U40" i="35"/>
  <c r="W40" i="35"/>
  <c r="W24" i="35"/>
  <c r="U24" i="35"/>
  <c r="Y24" i="35"/>
  <c r="Y8" i="35"/>
  <c r="U8" i="35"/>
  <c r="W8" i="35"/>
  <c r="W39" i="35"/>
  <c r="Y39" i="35"/>
  <c r="U39" i="35"/>
  <c r="W23" i="35"/>
  <c r="Y23" i="35"/>
  <c r="U23" i="35"/>
  <c r="W35" i="35"/>
  <c r="U35" i="35"/>
  <c r="Y35" i="35"/>
  <c r="W11" i="35"/>
  <c r="U11" i="35"/>
  <c r="Y11" i="35"/>
  <c r="Y43" i="35"/>
  <c r="W43" i="35"/>
  <c r="U43" i="35"/>
  <c r="Y13" i="35"/>
  <c r="W13" i="35"/>
  <c r="U13" i="35"/>
  <c r="W29" i="35"/>
  <c r="Y29" i="35"/>
  <c r="U29" i="35"/>
  <c r="W9" i="35"/>
  <c r="U9" i="35"/>
  <c r="Y9" i="35"/>
  <c r="Y25" i="35"/>
  <c r="W25" i="35"/>
  <c r="U25" i="35"/>
  <c r="W41" i="35"/>
  <c r="Y41" i="35"/>
  <c r="U41" i="35"/>
  <c r="U11" i="32"/>
  <c r="Y11" i="32"/>
  <c r="W11" i="32"/>
  <c r="W37" i="32"/>
  <c r="Y37" i="32"/>
  <c r="U37" i="32"/>
  <c r="Y43" i="32"/>
  <c r="W43" i="32"/>
  <c r="U43" i="32"/>
  <c r="W27" i="32"/>
  <c r="Y27" i="32"/>
  <c r="U27" i="32"/>
  <c r="Y25" i="32"/>
  <c r="W25" i="32"/>
  <c r="U25" i="32"/>
  <c r="W9" i="32"/>
  <c r="Y9" i="32"/>
  <c r="U9" i="32"/>
  <c r="Y29" i="32"/>
  <c r="W29" i="32"/>
  <c r="U29" i="32"/>
  <c r="W15" i="32"/>
  <c r="Y15" i="32"/>
  <c r="U15" i="32"/>
  <c r="U31" i="32"/>
  <c r="W31" i="32"/>
  <c r="Y31" i="32"/>
  <c r="W38" i="32"/>
  <c r="Y38" i="32"/>
  <c r="U38" i="32"/>
  <c r="W26" i="32"/>
  <c r="U26" i="32"/>
  <c r="Y26" i="32"/>
  <c r="Y34" i="32"/>
  <c r="U34" i="32"/>
  <c r="W34" i="32"/>
  <c r="W40" i="32"/>
  <c r="Y40" i="32"/>
  <c r="U40" i="32"/>
  <c r="Y6" i="32"/>
  <c r="W6" i="32"/>
  <c r="U6" i="32"/>
  <c r="Y16" i="32"/>
  <c r="U16" i="32"/>
  <c r="W16" i="32"/>
  <c r="Y32" i="32"/>
  <c r="W32" i="32"/>
  <c r="U32" i="32"/>
  <c r="W10" i="32"/>
  <c r="U10" i="32"/>
  <c r="Y10" i="32"/>
  <c r="W28" i="32"/>
  <c r="Y28" i="32"/>
  <c r="U28" i="32"/>
  <c r="W12" i="32"/>
  <c r="U12" i="32"/>
  <c r="Y12" i="32"/>
  <c r="R44" i="17"/>
  <c r="S5" i="17"/>
  <c r="W30" i="17"/>
  <c r="U30" i="17"/>
  <c r="Y30" i="17"/>
  <c r="W42" i="17"/>
  <c r="Y42" i="17"/>
  <c r="U42" i="17"/>
  <c r="W10" i="17"/>
  <c r="U10" i="17"/>
  <c r="Y10" i="17"/>
  <c r="W38" i="17"/>
  <c r="Y38" i="17"/>
  <c r="U38" i="17"/>
  <c r="W6" i="17"/>
  <c r="U6" i="17"/>
  <c r="Y6" i="17"/>
  <c r="Y18" i="17"/>
  <c r="W18" i="17"/>
  <c r="U18" i="17"/>
  <c r="Y29" i="17"/>
  <c r="U29" i="17"/>
  <c r="W29" i="17"/>
  <c r="U33" i="17"/>
  <c r="Y33" i="17"/>
  <c r="W33" i="17"/>
  <c r="U39" i="17"/>
  <c r="W39" i="17"/>
  <c r="Y39" i="17"/>
  <c r="U15" i="17"/>
  <c r="W15" i="17"/>
  <c r="Y15" i="17"/>
  <c r="Y37" i="17"/>
  <c r="U37" i="17"/>
  <c r="W37" i="17"/>
  <c r="W21" i="17"/>
  <c r="Y21" i="17"/>
  <c r="U21" i="17"/>
  <c r="U41" i="17"/>
  <c r="W41" i="17"/>
  <c r="Y41" i="17"/>
  <c r="W19" i="17"/>
  <c r="U19" i="17"/>
  <c r="Y19" i="17"/>
  <c r="W35" i="17"/>
  <c r="U35" i="17"/>
  <c r="Y35" i="17"/>
  <c r="W16" i="17"/>
  <c r="Y16" i="17"/>
  <c r="U16" i="17"/>
  <c r="Y40" i="17"/>
  <c r="W40" i="17"/>
  <c r="U40" i="17"/>
  <c r="W32" i="17"/>
  <c r="U32" i="17"/>
  <c r="Y32" i="17"/>
  <c r="W20" i="17"/>
  <c r="U20" i="17"/>
  <c r="Y20" i="17"/>
  <c r="Y8" i="51"/>
  <c r="W8" i="51"/>
  <c r="U8" i="51"/>
  <c r="Y20" i="51"/>
  <c r="W20" i="51"/>
  <c r="U20" i="51"/>
  <c r="Y22" i="51"/>
  <c r="W22" i="51"/>
  <c r="U22" i="51"/>
  <c r="Y29" i="51"/>
  <c r="U29" i="51"/>
  <c r="W29" i="51"/>
  <c r="Y32" i="51"/>
  <c r="W32" i="51"/>
  <c r="U32" i="51"/>
  <c r="Y7" i="51"/>
  <c r="U7" i="51"/>
  <c r="W7" i="51"/>
  <c r="W37" i="51"/>
  <c r="U37" i="51"/>
  <c r="Y37" i="51"/>
  <c r="W28" i="51"/>
  <c r="U28" i="51"/>
  <c r="Y28" i="51"/>
  <c r="U13" i="51"/>
  <c r="W13" i="51"/>
  <c r="Y13" i="51"/>
  <c r="W39" i="51"/>
  <c r="Y39" i="51"/>
  <c r="U39" i="51"/>
  <c r="Y30" i="51"/>
  <c r="U30" i="51"/>
  <c r="W30" i="51"/>
  <c r="W21" i="51"/>
  <c r="Y21" i="51"/>
  <c r="U21" i="51"/>
  <c r="W43" i="51"/>
  <c r="Y43" i="51"/>
  <c r="U43" i="51"/>
  <c r="W24" i="51"/>
  <c r="Y24" i="51"/>
  <c r="U24" i="51"/>
  <c r="W9" i="51"/>
  <c r="U9" i="51"/>
  <c r="Y9" i="51"/>
  <c r="W25" i="51"/>
  <c r="Y25" i="51"/>
  <c r="U25" i="51"/>
  <c r="W41" i="51"/>
  <c r="Y41" i="51"/>
  <c r="U41" i="51"/>
  <c r="Y18" i="51"/>
  <c r="W18" i="51"/>
  <c r="U18" i="51"/>
  <c r="Y34" i="51"/>
  <c r="U34" i="51"/>
  <c r="W34" i="51"/>
  <c r="U7" i="22"/>
  <c r="W7" i="22"/>
  <c r="Y7" i="22"/>
  <c r="Y17" i="22"/>
  <c r="U17" i="22"/>
  <c r="W17" i="22"/>
  <c r="U9" i="22"/>
  <c r="W9" i="22"/>
  <c r="Y9" i="22"/>
  <c r="Y13" i="22"/>
  <c r="U13" i="22"/>
  <c r="W13" i="22"/>
  <c r="Y23" i="22"/>
  <c r="W23" i="22"/>
  <c r="U23" i="22"/>
  <c r="Y30" i="22"/>
  <c r="U30" i="22"/>
  <c r="W30" i="22"/>
  <c r="W27" i="22"/>
  <c r="Y27" i="22"/>
  <c r="U27" i="22"/>
  <c r="Y37" i="22"/>
  <c r="W37" i="22"/>
  <c r="U37" i="22"/>
  <c r="Y19" i="22"/>
  <c r="W19" i="22"/>
  <c r="U19" i="22"/>
  <c r="U25" i="22"/>
  <c r="Y25" i="22"/>
  <c r="W25" i="22"/>
  <c r="W31" i="22"/>
  <c r="Y31" i="22"/>
  <c r="U31" i="22"/>
  <c r="U8" i="22"/>
  <c r="Y8" i="22"/>
  <c r="W8" i="22"/>
  <c r="R44" i="22"/>
  <c r="S5" i="22"/>
  <c r="W14" i="22"/>
  <c r="Y14" i="22"/>
  <c r="U14" i="22"/>
  <c r="W28" i="22"/>
  <c r="Y28" i="22"/>
  <c r="U28" i="22"/>
  <c r="W6" i="22"/>
  <c r="Y6" i="22"/>
  <c r="U6" i="22"/>
  <c r="Y22" i="22"/>
  <c r="W22" i="22"/>
  <c r="U22" i="22"/>
  <c r="W42" i="22"/>
  <c r="U42" i="22"/>
  <c r="Y42" i="22"/>
  <c r="Y26" i="22"/>
  <c r="W26" i="22"/>
  <c r="U26" i="22"/>
  <c r="W10" i="22"/>
  <c r="Y10" i="22"/>
  <c r="U10" i="22"/>
  <c r="W16" i="42"/>
  <c r="U16" i="42"/>
  <c r="Y16" i="42"/>
  <c r="R44" i="42"/>
  <c r="S5" i="42"/>
  <c r="W37" i="42"/>
  <c r="U37" i="42"/>
  <c r="Y37" i="42"/>
  <c r="W26" i="42"/>
  <c r="Y26" i="42"/>
  <c r="U26" i="42"/>
  <c r="Y40" i="42"/>
  <c r="U40" i="42"/>
  <c r="W40" i="42"/>
  <c r="Y22" i="42"/>
  <c r="U22" i="42"/>
  <c r="W22" i="42"/>
  <c r="W38" i="42"/>
  <c r="Y38" i="42"/>
  <c r="U38" i="42"/>
  <c r="W18" i="42"/>
  <c r="Y18" i="42"/>
  <c r="U18" i="42"/>
  <c r="W42" i="42"/>
  <c r="U42" i="42"/>
  <c r="Y42" i="42"/>
  <c r="W28" i="42"/>
  <c r="U28" i="42"/>
  <c r="Y28" i="42"/>
  <c r="Y13" i="42"/>
  <c r="U13" i="42"/>
  <c r="W13" i="42"/>
  <c r="Y41" i="42"/>
  <c r="W41" i="42"/>
  <c r="U41" i="42"/>
  <c r="Y30" i="42"/>
  <c r="U30" i="42"/>
  <c r="W30" i="42"/>
  <c r="W20" i="42"/>
  <c r="U20" i="42"/>
  <c r="Y20" i="42"/>
  <c r="W9" i="42"/>
  <c r="Y9" i="42"/>
  <c r="U9" i="42"/>
  <c r="Y39" i="42"/>
  <c r="W39" i="42"/>
  <c r="U39" i="42"/>
  <c r="W31" i="42"/>
  <c r="Y31" i="42"/>
  <c r="U31" i="42"/>
  <c r="Y23" i="42"/>
  <c r="U23" i="42"/>
  <c r="W23" i="42"/>
  <c r="W15" i="42"/>
  <c r="U15" i="42"/>
  <c r="Y15" i="42"/>
  <c r="Y7" i="42"/>
  <c r="W7" i="42"/>
  <c r="U7" i="42"/>
  <c r="W26" i="29"/>
  <c r="U26" i="29"/>
  <c r="Y26" i="29"/>
  <c r="Y10" i="29"/>
  <c r="U10" i="29"/>
  <c r="W10" i="29"/>
  <c r="W20" i="29"/>
  <c r="U20" i="29"/>
  <c r="Y20" i="29"/>
  <c r="Y24" i="29"/>
  <c r="W24" i="29"/>
  <c r="U24" i="29"/>
  <c r="W40" i="29"/>
  <c r="U40" i="29"/>
  <c r="Y40" i="29"/>
  <c r="Y18" i="29"/>
  <c r="U18" i="29"/>
  <c r="W18" i="29"/>
  <c r="W38" i="29"/>
  <c r="Y38" i="29"/>
  <c r="U38" i="29"/>
  <c r="W22" i="29"/>
  <c r="Y22" i="29"/>
  <c r="U22" i="29"/>
  <c r="W6" i="29"/>
  <c r="U6" i="29"/>
  <c r="Y6" i="29"/>
  <c r="Y43" i="29"/>
  <c r="W43" i="29"/>
  <c r="U43" i="29"/>
  <c r="W27" i="29"/>
  <c r="Y27" i="29"/>
  <c r="U27" i="29"/>
  <c r="W31" i="29"/>
  <c r="U31" i="29"/>
  <c r="Y31" i="29"/>
  <c r="U37" i="29"/>
  <c r="Y37" i="29"/>
  <c r="W37" i="29"/>
  <c r="W23" i="29"/>
  <c r="U23" i="29"/>
  <c r="Y23" i="29"/>
  <c r="Y19" i="29"/>
  <c r="W19" i="29"/>
  <c r="U19" i="29"/>
  <c r="U39" i="29"/>
  <c r="Y39" i="29"/>
  <c r="W39" i="29"/>
  <c r="Y17" i="29"/>
  <c r="W17" i="29"/>
  <c r="U17" i="29"/>
  <c r="W33" i="29"/>
  <c r="U33" i="29"/>
  <c r="Y33" i="29"/>
  <c r="W16" i="29"/>
  <c r="U16" i="29"/>
  <c r="Y16" i="29"/>
  <c r="W24" i="50"/>
  <c r="U24" i="50"/>
  <c r="Y24" i="50"/>
  <c r="W38" i="50"/>
  <c r="U38" i="50"/>
  <c r="Y38" i="50"/>
  <c r="W36" i="50"/>
  <c r="Y36" i="50"/>
  <c r="U36" i="50"/>
  <c r="Y15" i="50"/>
  <c r="W15" i="50"/>
  <c r="U15" i="50"/>
  <c r="Y29" i="50"/>
  <c r="W29" i="50"/>
  <c r="U29" i="50"/>
  <c r="Y39" i="50"/>
  <c r="W39" i="50"/>
  <c r="U39" i="50"/>
  <c r="W28" i="50"/>
  <c r="U28" i="50"/>
  <c r="Y28" i="50"/>
  <c r="W17" i="50"/>
  <c r="U17" i="50"/>
  <c r="Y17" i="50"/>
  <c r="Y16" i="50"/>
  <c r="W16" i="50"/>
  <c r="U16" i="50"/>
  <c r="W7" i="50"/>
  <c r="Y7" i="50"/>
  <c r="U7" i="50"/>
  <c r="W37" i="50"/>
  <c r="U37" i="50"/>
  <c r="Y37" i="50"/>
  <c r="Y20" i="50"/>
  <c r="W20" i="50"/>
  <c r="U20" i="50"/>
  <c r="Y40" i="50"/>
  <c r="W40" i="50"/>
  <c r="U40" i="50"/>
  <c r="Y23" i="50"/>
  <c r="W23" i="50"/>
  <c r="U23" i="50"/>
  <c r="W6" i="50"/>
  <c r="U6" i="50"/>
  <c r="Y6" i="50"/>
  <c r="Y18" i="50"/>
  <c r="W18" i="50"/>
  <c r="U18" i="50"/>
  <c r="U34" i="50"/>
  <c r="W34" i="50"/>
  <c r="Y34" i="50"/>
  <c r="W11" i="50"/>
  <c r="Y11" i="50"/>
  <c r="U11" i="50"/>
  <c r="Y27" i="50"/>
  <c r="U27" i="50"/>
  <c r="W27" i="50"/>
  <c r="Y43" i="50"/>
  <c r="U43" i="50"/>
  <c r="W43" i="50"/>
  <c r="W19" i="8"/>
  <c r="Y19" i="8"/>
  <c r="U19" i="8"/>
  <c r="Y35" i="8"/>
  <c r="U35" i="8"/>
  <c r="W35" i="8"/>
  <c r="U15" i="8"/>
  <c r="Y15" i="8"/>
  <c r="W15" i="8"/>
  <c r="Y31" i="8"/>
  <c r="W31" i="8"/>
  <c r="U31" i="8"/>
  <c r="Y42" i="8"/>
  <c r="U42" i="8"/>
  <c r="W42" i="8"/>
  <c r="U37" i="8"/>
  <c r="W37" i="8"/>
  <c r="Y37" i="8"/>
  <c r="Y32" i="8"/>
  <c r="W32" i="8"/>
  <c r="U32" i="8"/>
  <c r="W26" i="8"/>
  <c r="U26" i="8"/>
  <c r="Y26" i="8"/>
  <c r="U21" i="8"/>
  <c r="W21" i="8"/>
  <c r="Y21" i="8"/>
  <c r="Y16" i="8"/>
  <c r="W16" i="8"/>
  <c r="U16" i="8"/>
  <c r="Y10" i="8"/>
  <c r="U10" i="8"/>
  <c r="W10" i="8"/>
  <c r="R44" i="8"/>
  <c r="S5" i="8"/>
  <c r="Y38" i="8"/>
  <c r="W38" i="8"/>
  <c r="U38" i="8"/>
  <c r="U33" i="8"/>
  <c r="W33" i="8"/>
  <c r="Y33" i="8"/>
  <c r="W28" i="8"/>
  <c r="U28" i="8"/>
  <c r="Y28" i="8"/>
  <c r="W22" i="8"/>
  <c r="Y22" i="8"/>
  <c r="U22" i="8"/>
  <c r="Y17" i="8"/>
  <c r="U17" i="8"/>
  <c r="W17" i="8"/>
  <c r="U12" i="8"/>
  <c r="Y12" i="8"/>
  <c r="W12" i="8"/>
  <c r="U6" i="8"/>
  <c r="Y6" i="8"/>
  <c r="W6" i="8"/>
  <c r="Y25" i="26"/>
  <c r="W25" i="26"/>
  <c r="U25" i="26"/>
  <c r="Y9" i="26"/>
  <c r="W9" i="26"/>
  <c r="U9" i="26"/>
  <c r="W15" i="26"/>
  <c r="U15" i="26"/>
  <c r="Y15" i="26"/>
  <c r="Y21" i="26"/>
  <c r="W21" i="26"/>
  <c r="U21" i="26"/>
  <c r="W17" i="26"/>
  <c r="Y17" i="26"/>
  <c r="U17" i="26"/>
  <c r="U39" i="26"/>
  <c r="W39" i="26"/>
  <c r="Y39" i="26"/>
  <c r="W23" i="26"/>
  <c r="Y23" i="26"/>
  <c r="U23" i="26"/>
  <c r="U11" i="26"/>
  <c r="Y11" i="26"/>
  <c r="W11" i="26"/>
  <c r="U27" i="26"/>
  <c r="W27" i="26"/>
  <c r="Y27" i="26"/>
  <c r="U43" i="26"/>
  <c r="Y43" i="26"/>
  <c r="W43" i="26"/>
  <c r="W40" i="26"/>
  <c r="U40" i="26"/>
  <c r="Y40" i="26"/>
  <c r="Y30" i="26"/>
  <c r="U30" i="26"/>
  <c r="W30" i="26"/>
  <c r="W14" i="26"/>
  <c r="U14" i="26"/>
  <c r="Y14" i="26"/>
  <c r="R44" i="26"/>
  <c r="S5" i="26"/>
  <c r="Y28" i="26"/>
  <c r="W28" i="26"/>
  <c r="U28" i="26"/>
  <c r="U6" i="26"/>
  <c r="Y6" i="26"/>
  <c r="W6" i="26"/>
  <c r="Y22" i="26"/>
  <c r="U22" i="26"/>
  <c r="W22" i="26"/>
  <c r="W42" i="26"/>
  <c r="Y42" i="26"/>
  <c r="U42" i="26"/>
  <c r="Y26" i="26"/>
  <c r="U26" i="26"/>
  <c r="W26" i="26"/>
  <c r="Y10" i="26"/>
  <c r="U10" i="26"/>
  <c r="W10" i="26"/>
  <c r="W34" i="25"/>
  <c r="U34" i="25"/>
  <c r="Y34" i="25"/>
  <c r="W26" i="25"/>
  <c r="U26" i="25"/>
  <c r="Y26" i="25"/>
  <c r="Y12" i="25"/>
  <c r="U12" i="25"/>
  <c r="W12" i="25"/>
  <c r="Y16" i="25"/>
  <c r="W16" i="25"/>
  <c r="U16" i="25"/>
  <c r="Y24" i="25"/>
  <c r="W24" i="25"/>
  <c r="U24" i="25"/>
  <c r="Y40" i="25"/>
  <c r="U40" i="25"/>
  <c r="W40" i="25"/>
  <c r="Y18" i="25"/>
  <c r="U18" i="25"/>
  <c r="W18" i="25"/>
  <c r="U38" i="25"/>
  <c r="W38" i="25"/>
  <c r="Y38" i="25"/>
  <c r="U22" i="25"/>
  <c r="Y22" i="25"/>
  <c r="W22" i="25"/>
  <c r="W6" i="25"/>
  <c r="U6" i="25"/>
  <c r="Y6" i="25"/>
  <c r="W41" i="25"/>
  <c r="Y41" i="25"/>
  <c r="U41" i="25"/>
  <c r="U25" i="25"/>
  <c r="Y25" i="25"/>
  <c r="W25" i="25"/>
  <c r="Y31" i="25"/>
  <c r="W31" i="25"/>
  <c r="U31" i="25"/>
  <c r="Y37" i="25"/>
  <c r="W37" i="25"/>
  <c r="U37" i="25"/>
  <c r="W23" i="25"/>
  <c r="U23" i="25"/>
  <c r="Y23" i="25"/>
  <c r="U17" i="25"/>
  <c r="Y17" i="25"/>
  <c r="W17" i="25"/>
  <c r="W39" i="25"/>
  <c r="Y39" i="25"/>
  <c r="U39" i="25"/>
  <c r="U19" i="25"/>
  <c r="Y19" i="25"/>
  <c r="W19" i="25"/>
  <c r="Y35" i="25"/>
  <c r="W35" i="25"/>
  <c r="U35" i="25"/>
  <c r="R44" i="19"/>
  <c r="S5" i="19"/>
  <c r="U30" i="19"/>
  <c r="W30" i="19"/>
  <c r="Y30" i="19"/>
  <c r="W14" i="19"/>
  <c r="U14" i="19"/>
  <c r="Y14" i="19"/>
  <c r="U42" i="19"/>
  <c r="Y42" i="19"/>
  <c r="W42" i="19"/>
  <c r="W26" i="19"/>
  <c r="Y26" i="19"/>
  <c r="U26" i="19"/>
  <c r="W10" i="19"/>
  <c r="Y10" i="19"/>
  <c r="U10" i="19"/>
  <c r="U41" i="19"/>
  <c r="W41" i="19"/>
  <c r="Y41" i="19"/>
  <c r="W9" i="19"/>
  <c r="Y9" i="19"/>
  <c r="U9" i="19"/>
  <c r="W15" i="19"/>
  <c r="Y15" i="19"/>
  <c r="U15" i="19"/>
  <c r="Y11" i="19"/>
  <c r="W11" i="19"/>
  <c r="U11" i="19"/>
  <c r="U33" i="19"/>
  <c r="Y33" i="19"/>
  <c r="W33" i="19"/>
  <c r="W17" i="19"/>
  <c r="U17" i="19"/>
  <c r="Y17" i="19"/>
  <c r="Y39" i="19"/>
  <c r="W39" i="19"/>
  <c r="U39" i="19"/>
  <c r="U13" i="19"/>
  <c r="W13" i="19"/>
  <c r="Y13" i="19"/>
  <c r="U29" i="19"/>
  <c r="Y29" i="19"/>
  <c r="W29" i="19"/>
  <c r="Y24" i="19"/>
  <c r="W24" i="19"/>
  <c r="U24" i="19"/>
  <c r="W16" i="19"/>
  <c r="U16" i="19"/>
  <c r="Y16" i="19"/>
  <c r="Y8" i="19"/>
  <c r="W8" i="19"/>
  <c r="U8" i="19"/>
  <c r="Y12" i="19"/>
  <c r="W12" i="19"/>
  <c r="U12" i="19"/>
  <c r="Y20" i="19"/>
  <c r="U20" i="19"/>
  <c r="W20" i="19"/>
  <c r="Y40" i="21"/>
  <c r="U40" i="21"/>
  <c r="W40" i="21"/>
  <c r="Y24" i="21"/>
  <c r="W24" i="21"/>
  <c r="U24" i="21"/>
  <c r="Y8" i="21"/>
  <c r="W8" i="21"/>
  <c r="U8" i="21"/>
  <c r="W9" i="21"/>
  <c r="Y9" i="21"/>
  <c r="U9" i="21"/>
  <c r="Y31" i="21"/>
  <c r="W31" i="21"/>
  <c r="U31" i="21"/>
  <c r="Y33" i="21"/>
  <c r="W33" i="21"/>
  <c r="U33" i="21"/>
  <c r="W25" i="21"/>
  <c r="Y25" i="21"/>
  <c r="U25" i="21"/>
  <c r="Y17" i="21"/>
  <c r="U17" i="21"/>
  <c r="W17" i="21"/>
  <c r="W11" i="21"/>
  <c r="Y11" i="21"/>
  <c r="U11" i="21"/>
  <c r="Y27" i="21"/>
  <c r="U27" i="21"/>
  <c r="W27" i="21"/>
  <c r="W43" i="21"/>
  <c r="U43" i="21"/>
  <c r="Y43" i="21"/>
  <c r="W19" i="21"/>
  <c r="Y19" i="21"/>
  <c r="U19" i="21"/>
  <c r="W35" i="21"/>
  <c r="Y35" i="21"/>
  <c r="U35" i="21"/>
  <c r="W14" i="21"/>
  <c r="U14" i="21"/>
  <c r="Y14" i="21"/>
  <c r="Y22" i="21"/>
  <c r="U22" i="21"/>
  <c r="W22" i="21"/>
  <c r="W26" i="21"/>
  <c r="U26" i="21"/>
  <c r="Y26" i="21"/>
  <c r="W34" i="21"/>
  <c r="U34" i="21"/>
  <c r="Y34" i="21"/>
  <c r="Y36" i="21"/>
  <c r="W36" i="21"/>
  <c r="U36" i="21"/>
  <c r="W20" i="21"/>
  <c r="U20" i="21"/>
  <c r="Y20" i="21"/>
  <c r="Y17" i="43"/>
  <c r="U17" i="43"/>
  <c r="W17" i="43"/>
  <c r="W7" i="43"/>
  <c r="U7" i="43"/>
  <c r="Y7" i="43"/>
  <c r="Y28" i="43"/>
  <c r="W28" i="43"/>
  <c r="U28" i="43"/>
  <c r="Y31" i="43"/>
  <c r="W31" i="43"/>
  <c r="U31" i="43"/>
  <c r="W26" i="43"/>
  <c r="U26" i="43"/>
  <c r="Y26" i="43"/>
  <c r="Y19" i="43"/>
  <c r="W19" i="43"/>
  <c r="U19" i="43"/>
  <c r="R44" i="43"/>
  <c r="S5" i="43"/>
  <c r="Y32" i="43"/>
  <c r="U32" i="43"/>
  <c r="W32" i="43"/>
  <c r="W16" i="43"/>
  <c r="Y16" i="43"/>
  <c r="U16" i="43"/>
  <c r="W21" i="43"/>
  <c r="U21" i="43"/>
  <c r="Y21" i="43"/>
  <c r="Y18" i="43"/>
  <c r="W18" i="43"/>
  <c r="U18" i="43"/>
  <c r="Y11" i="43"/>
  <c r="U11" i="43"/>
  <c r="W11" i="43"/>
  <c r="W43" i="43"/>
  <c r="Y43" i="43"/>
  <c r="U43" i="43"/>
  <c r="Y15" i="43"/>
  <c r="U15" i="43"/>
  <c r="W15" i="43"/>
  <c r="W22" i="43"/>
  <c r="Y22" i="43"/>
  <c r="U22" i="43"/>
  <c r="W40" i="43"/>
  <c r="Y40" i="43"/>
  <c r="U40" i="43"/>
  <c r="W24" i="43"/>
  <c r="Y24" i="43"/>
  <c r="U24" i="43"/>
  <c r="Y39" i="43"/>
  <c r="U39" i="43"/>
  <c r="W39" i="43"/>
  <c r="U14" i="43"/>
  <c r="Y14" i="43"/>
  <c r="W14" i="43"/>
  <c r="Y25" i="43"/>
  <c r="W25" i="43"/>
  <c r="U25" i="43"/>
  <c r="Y25" i="41"/>
  <c r="U25" i="41"/>
  <c r="W25" i="41"/>
  <c r="Y22" i="41"/>
  <c r="W22" i="41"/>
  <c r="U22" i="41"/>
  <c r="U14" i="41"/>
  <c r="W14" i="41"/>
  <c r="Y14" i="41"/>
  <c r="Y31" i="41"/>
  <c r="W31" i="41"/>
  <c r="U31" i="41"/>
  <c r="W17" i="41"/>
  <c r="U17" i="41"/>
  <c r="Y17" i="41"/>
  <c r="W32" i="41"/>
  <c r="U32" i="41"/>
  <c r="Y32" i="41"/>
  <c r="W19" i="41"/>
  <c r="U19" i="41"/>
  <c r="Y19" i="41"/>
  <c r="W10" i="41"/>
  <c r="U10" i="41"/>
  <c r="Y10" i="41"/>
  <c r="Y38" i="41"/>
  <c r="U38" i="41"/>
  <c r="W38" i="41"/>
  <c r="Y27" i="41"/>
  <c r="W27" i="41"/>
  <c r="U27" i="41"/>
  <c r="W8" i="41"/>
  <c r="Y8" i="41"/>
  <c r="U8" i="41"/>
  <c r="W30" i="41"/>
  <c r="Y30" i="41"/>
  <c r="U30" i="41"/>
  <c r="Y11" i="41"/>
  <c r="U11" i="41"/>
  <c r="W11" i="41"/>
  <c r="Y33" i="41"/>
  <c r="W33" i="41"/>
  <c r="U33" i="41"/>
  <c r="Y12" i="41"/>
  <c r="U12" i="41"/>
  <c r="W12" i="41"/>
  <c r="W28" i="41"/>
  <c r="U28" i="41"/>
  <c r="Y28" i="41"/>
  <c r="R44" i="41"/>
  <c r="S5" i="41"/>
  <c r="W21" i="41"/>
  <c r="U21" i="41"/>
  <c r="Y21" i="41"/>
  <c r="Y37" i="41"/>
  <c r="U37" i="41"/>
  <c r="W37" i="41"/>
  <c r="Y13" i="40"/>
  <c r="U13" i="40"/>
  <c r="W13" i="40"/>
  <c r="W6" i="40"/>
  <c r="Y6" i="40"/>
  <c r="U6" i="40"/>
  <c r="W21" i="40"/>
  <c r="U21" i="40"/>
  <c r="Y21" i="40"/>
  <c r="Y33" i="40"/>
  <c r="W33" i="40"/>
  <c r="U33" i="40"/>
  <c r="Y7" i="40"/>
  <c r="U7" i="40"/>
  <c r="W7" i="40"/>
  <c r="Y19" i="40"/>
  <c r="W19" i="40"/>
  <c r="U19" i="40"/>
  <c r="U11" i="40"/>
  <c r="Y11" i="40"/>
  <c r="W11" i="40"/>
  <c r="W8" i="40"/>
  <c r="U8" i="40"/>
  <c r="Y8" i="40"/>
  <c r="W27" i="40"/>
  <c r="U27" i="40"/>
  <c r="Y27" i="40"/>
  <c r="Y26" i="40"/>
  <c r="U26" i="40"/>
  <c r="W26" i="40"/>
  <c r="Y17" i="40"/>
  <c r="W17" i="40"/>
  <c r="U17" i="40"/>
  <c r="W43" i="40"/>
  <c r="Y43" i="40"/>
  <c r="U43" i="40"/>
  <c r="Y34" i="40"/>
  <c r="U34" i="40"/>
  <c r="W34" i="40"/>
  <c r="W23" i="40"/>
  <c r="Y23" i="40"/>
  <c r="U23" i="40"/>
  <c r="W10" i="40"/>
  <c r="Y10" i="40"/>
  <c r="U10" i="40"/>
  <c r="Y32" i="40"/>
  <c r="W32" i="40"/>
  <c r="U32" i="40"/>
  <c r="W15" i="40"/>
  <c r="Y15" i="40"/>
  <c r="U15" i="40"/>
  <c r="W35" i="40"/>
  <c r="U35" i="40"/>
  <c r="Y35" i="40"/>
  <c r="Y20" i="40"/>
  <c r="W20" i="40"/>
  <c r="U20" i="40"/>
  <c r="Y36" i="40"/>
  <c r="W36" i="40"/>
  <c r="U36" i="40"/>
  <c r="U5" i="44"/>
  <c r="U44" i="44" s="1"/>
  <c r="E38" i="7" s="1"/>
  <c r="S44" i="44"/>
  <c r="D38" i="7" s="1"/>
  <c r="W5" i="44"/>
  <c r="W44" i="44" s="1"/>
  <c r="F38" i="7" s="1"/>
  <c r="Y5" i="44"/>
  <c r="Y44" i="44" s="1"/>
  <c r="G38" i="7" s="1"/>
  <c r="R36" i="13"/>
  <c r="S36" i="13" s="1"/>
  <c r="R20" i="13"/>
  <c r="S20" i="13" s="1"/>
  <c r="R43" i="13"/>
  <c r="S43" i="13" s="1"/>
  <c r="R35" i="13"/>
  <c r="S35" i="13" s="1"/>
  <c r="R27" i="13"/>
  <c r="S27" i="13" s="1"/>
  <c r="R19" i="13"/>
  <c r="S19" i="13" s="1"/>
  <c r="R11" i="13"/>
  <c r="S11" i="13" s="1"/>
  <c r="R12" i="13"/>
  <c r="S12" i="13" s="1"/>
  <c r="R33" i="13"/>
  <c r="S33" i="13" s="1"/>
  <c r="R23" i="13"/>
  <c r="S23" i="13" s="1"/>
  <c r="R13" i="13"/>
  <c r="S13" i="13" s="1"/>
  <c r="R39" i="13"/>
  <c r="S39" i="13" s="1"/>
  <c r="R29" i="13"/>
  <c r="S29" i="13" s="1"/>
  <c r="R17" i="13"/>
  <c r="S17" i="13" s="1"/>
  <c r="R31" i="13"/>
  <c r="S31" i="13" s="1"/>
  <c r="R9" i="13"/>
  <c r="S9" i="13" s="1"/>
  <c r="R25" i="13"/>
  <c r="S25" i="13" s="1"/>
  <c r="R7" i="13"/>
  <c r="S7" i="13" s="1"/>
  <c r="R41" i="13"/>
  <c r="S41" i="13" s="1"/>
  <c r="R21" i="13"/>
  <c r="S21" i="13" s="1"/>
  <c r="R37" i="13"/>
  <c r="S37" i="13" s="1"/>
  <c r="R15" i="13"/>
  <c r="S15" i="13" s="1"/>
  <c r="R6" i="13"/>
  <c r="S6" i="13" s="1"/>
  <c r="R14" i="13"/>
  <c r="S14" i="13" s="1"/>
  <c r="R22" i="13"/>
  <c r="S22" i="13" s="1"/>
  <c r="R30" i="13"/>
  <c r="S30" i="13" s="1"/>
  <c r="R38" i="13"/>
  <c r="S38" i="13" s="1"/>
  <c r="R10" i="13"/>
  <c r="S10" i="13" s="1"/>
  <c r="R18" i="13"/>
  <c r="S18" i="13" s="1"/>
  <c r="R26" i="13"/>
  <c r="S26" i="13" s="1"/>
  <c r="R34" i="13"/>
  <c r="S34" i="13" s="1"/>
  <c r="R42" i="13"/>
  <c r="S42" i="13" s="1"/>
  <c r="R8" i="13"/>
  <c r="S8" i="13" s="1"/>
  <c r="R24" i="13"/>
  <c r="S24" i="13" s="1"/>
  <c r="R40" i="13"/>
  <c r="S40" i="13" s="1"/>
  <c r="R16" i="13"/>
  <c r="S16" i="13" s="1"/>
  <c r="R32" i="13"/>
  <c r="S32" i="13" s="1"/>
  <c r="R28" i="13"/>
  <c r="S28" i="13" s="1"/>
  <c r="R5" i="13"/>
  <c r="R44" i="23"/>
  <c r="S5" i="23"/>
  <c r="Y42" i="23"/>
  <c r="U42" i="23"/>
  <c r="W42" i="23"/>
  <c r="W38" i="23"/>
  <c r="U38" i="23"/>
  <c r="Y38" i="23"/>
  <c r="W6" i="23"/>
  <c r="Y6" i="23"/>
  <c r="U6" i="23"/>
  <c r="U12" i="23"/>
  <c r="W12" i="23"/>
  <c r="Y12" i="23"/>
  <c r="Y10" i="23"/>
  <c r="U10" i="23"/>
  <c r="W10" i="23"/>
  <c r="Y14" i="23"/>
  <c r="W14" i="23"/>
  <c r="U14" i="23"/>
  <c r="Y37" i="23"/>
  <c r="W37" i="23"/>
  <c r="U37" i="23"/>
  <c r="Y43" i="23"/>
  <c r="W43" i="23"/>
  <c r="U43" i="23"/>
  <c r="U27" i="23"/>
  <c r="Y27" i="23"/>
  <c r="W27" i="23"/>
  <c r="Y33" i="23"/>
  <c r="W33" i="23"/>
  <c r="U33" i="23"/>
  <c r="W19" i="23"/>
  <c r="Y19" i="23"/>
  <c r="U19" i="23"/>
  <c r="Y41" i="23"/>
  <c r="W41" i="23"/>
  <c r="U41" i="23"/>
  <c r="W25" i="23"/>
  <c r="Y25" i="23"/>
  <c r="U25" i="23"/>
  <c r="Y15" i="23"/>
  <c r="U15" i="23"/>
  <c r="W15" i="23"/>
  <c r="Y31" i="23"/>
  <c r="U31" i="23"/>
  <c r="W31" i="23"/>
  <c r="Y8" i="23"/>
  <c r="U8" i="23"/>
  <c r="W8" i="23"/>
  <c r="W24" i="23"/>
  <c r="Y24" i="23"/>
  <c r="U24" i="23"/>
  <c r="W16" i="23"/>
  <c r="Y16" i="23"/>
  <c r="U16" i="23"/>
  <c r="W18" i="23"/>
  <c r="U18" i="23"/>
  <c r="Y18" i="23"/>
  <c r="W22" i="38"/>
  <c r="U22" i="38"/>
  <c r="Y22" i="38"/>
  <c r="W39" i="38"/>
  <c r="Y39" i="38"/>
  <c r="U39" i="38"/>
  <c r="W27" i="38"/>
  <c r="Y27" i="38"/>
  <c r="U27" i="38"/>
  <c r="W11" i="38"/>
  <c r="U11" i="38"/>
  <c r="Y11" i="38"/>
  <c r="W24" i="38"/>
  <c r="U24" i="38"/>
  <c r="Y24" i="38"/>
  <c r="Y25" i="38"/>
  <c r="U25" i="38"/>
  <c r="W25" i="38"/>
  <c r="Y18" i="38"/>
  <c r="W18" i="38"/>
  <c r="U18" i="38"/>
  <c r="U15" i="38"/>
  <c r="Y15" i="38"/>
  <c r="W15" i="38"/>
  <c r="Y14" i="38"/>
  <c r="U14" i="38"/>
  <c r="W14" i="38"/>
  <c r="U42" i="38"/>
  <c r="W42" i="38"/>
  <c r="Y42" i="38"/>
  <c r="U33" i="38"/>
  <c r="Y33" i="38"/>
  <c r="W33" i="38"/>
  <c r="Y16" i="38"/>
  <c r="U16" i="38"/>
  <c r="W16" i="38"/>
  <c r="Y38" i="38"/>
  <c r="U38" i="38"/>
  <c r="W38" i="38"/>
  <c r="Y19" i="38"/>
  <c r="W19" i="38"/>
  <c r="U19" i="38"/>
  <c r="Y41" i="38"/>
  <c r="W41" i="38"/>
  <c r="U41" i="38"/>
  <c r="W20" i="38"/>
  <c r="U20" i="38"/>
  <c r="Y20" i="38"/>
  <c r="W36" i="38"/>
  <c r="U36" i="38"/>
  <c r="Y36" i="38"/>
  <c r="W13" i="38"/>
  <c r="U13" i="38"/>
  <c r="Y13" i="38"/>
  <c r="Y29" i="38"/>
  <c r="W29" i="38"/>
  <c r="U29" i="38"/>
  <c r="R34" i="49"/>
  <c r="S34" i="49" s="1"/>
  <c r="R24" i="49"/>
  <c r="S24" i="49" s="1"/>
  <c r="R12" i="49"/>
  <c r="S12" i="49" s="1"/>
  <c r="R6" i="49"/>
  <c r="S6" i="49" s="1"/>
  <c r="R33" i="49"/>
  <c r="S33" i="49" s="1"/>
  <c r="R19" i="49"/>
  <c r="S19" i="49" s="1"/>
  <c r="R42" i="49"/>
  <c r="S42" i="49" s="1"/>
  <c r="R28" i="49"/>
  <c r="S28" i="49" s="1"/>
  <c r="R16" i="49"/>
  <c r="S16" i="49" s="1"/>
  <c r="R43" i="49"/>
  <c r="S43" i="49" s="1"/>
  <c r="R29" i="49"/>
  <c r="S29" i="49" s="1"/>
  <c r="R13" i="49"/>
  <c r="S13" i="49" s="1"/>
  <c r="R40" i="49"/>
  <c r="S40" i="49" s="1"/>
  <c r="R26" i="49"/>
  <c r="S26" i="49" s="1"/>
  <c r="R10" i="49"/>
  <c r="S10" i="49" s="1"/>
  <c r="R21" i="49"/>
  <c r="S21" i="49" s="1"/>
  <c r="R32" i="49"/>
  <c r="S32" i="49" s="1"/>
  <c r="R35" i="49"/>
  <c r="S35" i="49" s="1"/>
  <c r="R9" i="49"/>
  <c r="S9" i="49" s="1"/>
  <c r="R18" i="49"/>
  <c r="S18" i="49" s="1"/>
  <c r="R36" i="49"/>
  <c r="S36" i="49" s="1"/>
  <c r="R25" i="49"/>
  <c r="S25" i="49" s="1"/>
  <c r="R8" i="49"/>
  <c r="S8" i="49" s="1"/>
  <c r="R11" i="49"/>
  <c r="S11" i="49" s="1"/>
  <c r="R41" i="49"/>
  <c r="S41" i="49" s="1"/>
  <c r="R20" i="49"/>
  <c r="S20" i="49" s="1"/>
  <c r="R39" i="49"/>
  <c r="S39" i="49" s="1"/>
  <c r="R23" i="49"/>
  <c r="S23" i="49" s="1"/>
  <c r="R7" i="49"/>
  <c r="S7" i="49" s="1"/>
  <c r="R30" i="49"/>
  <c r="S30" i="49" s="1"/>
  <c r="R14" i="49"/>
  <c r="S14" i="49" s="1"/>
  <c r="R27" i="49"/>
  <c r="S27" i="49" s="1"/>
  <c r="R5" i="49"/>
  <c r="R31" i="49"/>
  <c r="S31" i="49" s="1"/>
  <c r="R15" i="49"/>
  <c r="S15" i="49" s="1"/>
  <c r="R38" i="49"/>
  <c r="S38" i="49" s="1"/>
  <c r="R22" i="49"/>
  <c r="S22" i="49" s="1"/>
  <c r="R37" i="49"/>
  <c r="S37" i="49" s="1"/>
  <c r="R17" i="49"/>
  <c r="S17" i="49" s="1"/>
  <c r="C39" i="46" l="1"/>
  <c r="C7" i="46"/>
  <c r="C38" i="46"/>
  <c r="C32" i="46"/>
  <c r="C14" i="46"/>
  <c r="C12" i="46"/>
  <c r="Y17" i="49"/>
  <c r="U17" i="49"/>
  <c r="W17" i="49"/>
  <c r="Y22" i="49"/>
  <c r="W22" i="49"/>
  <c r="U22" i="49"/>
  <c r="W15" i="49"/>
  <c r="U15" i="49"/>
  <c r="Y15" i="49"/>
  <c r="R44" i="49"/>
  <c r="S5" i="49"/>
  <c r="Y14" i="49"/>
  <c r="W14" i="49"/>
  <c r="U14" i="49"/>
  <c r="W7" i="49"/>
  <c r="U7" i="49"/>
  <c r="Y7" i="49"/>
  <c r="W39" i="49"/>
  <c r="Y39" i="49"/>
  <c r="U39" i="49"/>
  <c r="W41" i="49"/>
  <c r="Y41" i="49"/>
  <c r="U41" i="49"/>
  <c r="W8" i="49"/>
  <c r="U8" i="49"/>
  <c r="Y8" i="49"/>
  <c r="Y36" i="49"/>
  <c r="W36" i="49"/>
  <c r="U36" i="49"/>
  <c r="Y9" i="49"/>
  <c r="W9" i="49"/>
  <c r="U9" i="49"/>
  <c r="W32" i="49"/>
  <c r="U32" i="49"/>
  <c r="Y32" i="49"/>
  <c r="Y10" i="49"/>
  <c r="U10" i="49"/>
  <c r="W10" i="49"/>
  <c r="W40" i="49"/>
  <c r="U40" i="49"/>
  <c r="Y40" i="49"/>
  <c r="Y29" i="49"/>
  <c r="W29" i="49"/>
  <c r="U29" i="49"/>
  <c r="Y16" i="49"/>
  <c r="W16" i="49"/>
  <c r="U16" i="49"/>
  <c r="U42" i="49"/>
  <c r="Y42" i="49"/>
  <c r="W42" i="49"/>
  <c r="Y33" i="49"/>
  <c r="W33" i="49"/>
  <c r="U33" i="49"/>
  <c r="Y12" i="49"/>
  <c r="W12" i="49"/>
  <c r="U12" i="49"/>
  <c r="Y34" i="49"/>
  <c r="U34" i="49"/>
  <c r="W34" i="49"/>
  <c r="Y28" i="13"/>
  <c r="U28" i="13"/>
  <c r="W28" i="13"/>
  <c r="W16" i="13"/>
  <c r="Y16" i="13"/>
  <c r="U16" i="13"/>
  <c r="Y24" i="13"/>
  <c r="W24" i="13"/>
  <c r="U24" i="13"/>
  <c r="W42" i="13"/>
  <c r="U42" i="13"/>
  <c r="Y42" i="13"/>
  <c r="W26" i="13"/>
  <c r="U26" i="13"/>
  <c r="Y26" i="13"/>
  <c r="Y10" i="13"/>
  <c r="U10" i="13"/>
  <c r="W10" i="13"/>
  <c r="Y30" i="13"/>
  <c r="U30" i="13"/>
  <c r="W30" i="13"/>
  <c r="W14" i="13"/>
  <c r="U14" i="13"/>
  <c r="Y14" i="13"/>
  <c r="U15" i="13"/>
  <c r="W15" i="13"/>
  <c r="Y15" i="13"/>
  <c r="U21" i="13"/>
  <c r="W21" i="13"/>
  <c r="Y21" i="13"/>
  <c r="Y7" i="13"/>
  <c r="U7" i="13"/>
  <c r="W7" i="13"/>
  <c r="W9" i="13"/>
  <c r="U9" i="13"/>
  <c r="Y9" i="13"/>
  <c r="Y17" i="13"/>
  <c r="W17" i="13"/>
  <c r="U17" i="13"/>
  <c r="U39" i="13"/>
  <c r="Y39" i="13"/>
  <c r="W39" i="13"/>
  <c r="Y23" i="13"/>
  <c r="U23" i="13"/>
  <c r="W23" i="13"/>
  <c r="W12" i="13"/>
  <c r="U12" i="13"/>
  <c r="Y12" i="13"/>
  <c r="U19" i="13"/>
  <c r="Y19" i="13"/>
  <c r="W19" i="13"/>
  <c r="Y35" i="13"/>
  <c r="W35" i="13"/>
  <c r="U35" i="13"/>
  <c r="W20" i="13"/>
  <c r="U20" i="13"/>
  <c r="Y20" i="13"/>
  <c r="Y5" i="41"/>
  <c r="Y44" i="41" s="1"/>
  <c r="G36" i="7" s="1"/>
  <c r="S44" i="41"/>
  <c r="D36" i="7" s="1"/>
  <c r="W5" i="41"/>
  <c r="W44" i="41" s="1"/>
  <c r="F36" i="7" s="1"/>
  <c r="U5" i="41"/>
  <c r="U44" i="41" s="1"/>
  <c r="E36" i="7" s="1"/>
  <c r="S44" i="26"/>
  <c r="D21" i="7" s="1"/>
  <c r="W5" i="26"/>
  <c r="W44" i="26" s="1"/>
  <c r="F21" i="7" s="1"/>
  <c r="U5" i="26"/>
  <c r="U44" i="26" s="1"/>
  <c r="E21" i="7" s="1"/>
  <c r="Y5" i="26"/>
  <c r="Y44" i="26" s="1"/>
  <c r="G21" i="7" s="1"/>
  <c r="C13" i="46"/>
  <c r="C18" i="46"/>
  <c r="C23" i="46"/>
  <c r="C29" i="46"/>
  <c r="C34" i="46"/>
  <c r="C11" i="46"/>
  <c r="C17" i="46"/>
  <c r="C22" i="46"/>
  <c r="C27" i="46"/>
  <c r="C33" i="46"/>
  <c r="C43" i="46"/>
  <c r="C16" i="46"/>
  <c r="C36" i="46"/>
  <c r="C20" i="46"/>
  <c r="S44" i="42"/>
  <c r="D37" i="7" s="1"/>
  <c r="U5" i="42"/>
  <c r="U44" i="42" s="1"/>
  <c r="E37" i="7" s="1"/>
  <c r="Y5" i="42"/>
  <c r="Y44" i="42" s="1"/>
  <c r="G37" i="7" s="1"/>
  <c r="W5" i="42"/>
  <c r="W44" i="42" s="1"/>
  <c r="F37" i="7" s="1"/>
  <c r="Y5" i="22"/>
  <c r="Y44" i="22" s="1"/>
  <c r="G17" i="7" s="1"/>
  <c r="W5" i="22"/>
  <c r="W44" i="22" s="1"/>
  <c r="F17" i="7" s="1"/>
  <c r="S44" i="22"/>
  <c r="D17" i="7" s="1"/>
  <c r="U5" i="22"/>
  <c r="U44" i="22" s="1"/>
  <c r="E17" i="7" s="1"/>
  <c r="Y5" i="17"/>
  <c r="Y44" i="17" s="1"/>
  <c r="G12" i="7" s="1"/>
  <c r="W5" i="17"/>
  <c r="W44" i="17" s="1"/>
  <c r="F12" i="7" s="1"/>
  <c r="U5" i="17"/>
  <c r="U44" i="17" s="1"/>
  <c r="E12" i="7" s="1"/>
  <c r="S44" i="17"/>
  <c r="D12" i="7" s="1"/>
  <c r="U5" i="35"/>
  <c r="U44" i="35" s="1"/>
  <c r="E30" i="7" s="1"/>
  <c r="S44" i="35"/>
  <c r="D30" i="7" s="1"/>
  <c r="Y5" i="35"/>
  <c r="Y44" i="35" s="1"/>
  <c r="G30" i="7" s="1"/>
  <c r="W5" i="35"/>
  <c r="W44" i="35" s="1"/>
  <c r="F30" i="7" s="1"/>
  <c r="Y7" i="30"/>
  <c r="Y44" i="30" s="1"/>
  <c r="G25" i="7" s="1"/>
  <c r="W7" i="30"/>
  <c r="W44" i="30" s="1"/>
  <c r="F25" i="7" s="1"/>
  <c r="U7" i="30"/>
  <c r="U44" i="30" s="1"/>
  <c r="E25" i="7" s="1"/>
  <c r="W5" i="39"/>
  <c r="W44" i="39" s="1"/>
  <c r="F34" i="7" s="1"/>
  <c r="S44" i="39"/>
  <c r="D34" i="7" s="1"/>
  <c r="U5" i="39"/>
  <c r="U44" i="39" s="1"/>
  <c r="E34" i="7" s="1"/>
  <c r="Y5" i="39"/>
  <c r="Y44" i="39" s="1"/>
  <c r="G34" i="7" s="1"/>
  <c r="W5" i="52"/>
  <c r="W44" i="52" s="1"/>
  <c r="F40" i="7" s="1"/>
  <c r="Y5" i="52"/>
  <c r="Y44" i="52" s="1"/>
  <c r="G40" i="7" s="1"/>
  <c r="S44" i="52"/>
  <c r="D40" i="7" s="1"/>
  <c r="U5" i="52"/>
  <c r="U44" i="52" s="1"/>
  <c r="E40" i="7" s="1"/>
  <c r="S44" i="24"/>
  <c r="D19" i="7" s="1"/>
  <c r="W5" i="24"/>
  <c r="W44" i="24" s="1"/>
  <c r="F19" i="7" s="1"/>
  <c r="Y5" i="24"/>
  <c r="Y44" i="24" s="1"/>
  <c r="G19" i="7" s="1"/>
  <c r="U5" i="24"/>
  <c r="U44" i="24" s="1"/>
  <c r="E19" i="7" s="1"/>
  <c r="W5" i="31"/>
  <c r="W44" i="31" s="1"/>
  <c r="F26" i="7" s="1"/>
  <c r="S44" i="31"/>
  <c r="D26" i="7" s="1"/>
  <c r="Y5" i="31"/>
  <c r="Y44" i="31" s="1"/>
  <c r="G26" i="7" s="1"/>
  <c r="U5" i="31"/>
  <c r="U44" i="31" s="1"/>
  <c r="E26" i="7" s="1"/>
  <c r="U5" i="38"/>
  <c r="U44" i="38" s="1"/>
  <c r="E33" i="7" s="1"/>
  <c r="S44" i="38"/>
  <c r="D33" i="7" s="1"/>
  <c r="W5" i="38"/>
  <c r="W44" i="38" s="1"/>
  <c r="F33" i="7" s="1"/>
  <c r="Y5" i="38"/>
  <c r="Y44" i="38" s="1"/>
  <c r="G33" i="7" s="1"/>
  <c r="R44" i="16"/>
  <c r="S5" i="16"/>
  <c r="W20" i="16"/>
  <c r="U20" i="16"/>
  <c r="Y20" i="16"/>
  <c r="Y32" i="16"/>
  <c r="U32" i="16"/>
  <c r="W32" i="16"/>
  <c r="W40" i="16"/>
  <c r="Y40" i="16"/>
  <c r="U40" i="16"/>
  <c r="Y8" i="16"/>
  <c r="U8" i="16"/>
  <c r="W8" i="16"/>
  <c r="Y34" i="16"/>
  <c r="U34" i="16"/>
  <c r="W34" i="16"/>
  <c r="Y18" i="16"/>
  <c r="W18" i="16"/>
  <c r="U18" i="16"/>
  <c r="W38" i="16"/>
  <c r="U38" i="16"/>
  <c r="Y38" i="16"/>
  <c r="W22" i="16"/>
  <c r="U22" i="16"/>
  <c r="Y22" i="16"/>
  <c r="W6" i="16"/>
  <c r="Y6" i="16"/>
  <c r="U6" i="16"/>
  <c r="Y31" i="16"/>
  <c r="W31" i="16"/>
  <c r="U31" i="16"/>
  <c r="Y37" i="16"/>
  <c r="W37" i="16"/>
  <c r="U37" i="16"/>
  <c r="W43" i="16"/>
  <c r="U43" i="16"/>
  <c r="Y43" i="16"/>
  <c r="Y27" i="16"/>
  <c r="W27" i="16"/>
  <c r="U27" i="16"/>
  <c r="Y23" i="16"/>
  <c r="U23" i="16"/>
  <c r="W23" i="16"/>
  <c r="U19" i="16"/>
  <c r="W19" i="16"/>
  <c r="Y19" i="16"/>
  <c r="U39" i="16"/>
  <c r="Y39" i="16"/>
  <c r="W39" i="16"/>
  <c r="W17" i="16"/>
  <c r="Y17" i="16"/>
  <c r="U17" i="16"/>
  <c r="U33" i="16"/>
  <c r="W33" i="16"/>
  <c r="Y33" i="16"/>
  <c r="W28" i="16"/>
  <c r="Y28" i="16"/>
  <c r="U28" i="16"/>
  <c r="Y5" i="40"/>
  <c r="Y44" i="40" s="1"/>
  <c r="G35" i="7" s="1"/>
  <c r="U5" i="40"/>
  <c r="U44" i="40" s="1"/>
  <c r="E35" i="7" s="1"/>
  <c r="W5" i="40"/>
  <c r="W44" i="40" s="1"/>
  <c r="F35" i="7" s="1"/>
  <c r="S44" i="40"/>
  <c r="D35" i="7" s="1"/>
  <c r="U39" i="27"/>
  <c r="W39" i="27"/>
  <c r="Y39" i="27"/>
  <c r="Y23" i="27"/>
  <c r="W23" i="27"/>
  <c r="U23" i="27"/>
  <c r="U27" i="27"/>
  <c r="Y27" i="27"/>
  <c r="W27" i="27"/>
  <c r="Y33" i="27"/>
  <c r="W33" i="27"/>
  <c r="U33" i="27"/>
  <c r="W19" i="27"/>
  <c r="Y19" i="27"/>
  <c r="U19" i="27"/>
  <c r="Y41" i="27"/>
  <c r="U41" i="27"/>
  <c r="W41" i="27"/>
  <c r="U25" i="27"/>
  <c r="Y25" i="27"/>
  <c r="W25" i="27"/>
  <c r="U7" i="27"/>
  <c r="Y7" i="27"/>
  <c r="W7" i="27"/>
  <c r="W21" i="27"/>
  <c r="Y21" i="27"/>
  <c r="U21" i="27"/>
  <c r="Y37" i="27"/>
  <c r="U37" i="27"/>
  <c r="W37" i="27"/>
  <c r="Y40" i="27"/>
  <c r="U40" i="27"/>
  <c r="W40" i="27"/>
  <c r="W28" i="27"/>
  <c r="Y28" i="27"/>
  <c r="U28" i="27"/>
  <c r="Y12" i="27"/>
  <c r="U12" i="27"/>
  <c r="W12" i="27"/>
  <c r="Y36" i="27"/>
  <c r="W36" i="27"/>
  <c r="U36" i="27"/>
  <c r="U16" i="27"/>
  <c r="Y16" i="27"/>
  <c r="W16" i="27"/>
  <c r="W42" i="27"/>
  <c r="Y42" i="27"/>
  <c r="U42" i="27"/>
  <c r="Y20" i="27"/>
  <c r="U20" i="27"/>
  <c r="W20" i="27"/>
  <c r="W38" i="27"/>
  <c r="U38" i="27"/>
  <c r="Y38" i="27"/>
  <c r="Y22" i="27"/>
  <c r="U22" i="27"/>
  <c r="W22" i="27"/>
  <c r="W6" i="27"/>
  <c r="Y6" i="27"/>
  <c r="U6" i="27"/>
  <c r="C8" i="46"/>
  <c r="C10" i="46"/>
  <c r="C15" i="46"/>
  <c r="C21" i="46"/>
  <c r="C26" i="46"/>
  <c r="C31" i="46"/>
  <c r="C37" i="46"/>
  <c r="C42" i="46"/>
  <c r="C9" i="46"/>
  <c r="C19" i="46"/>
  <c r="C25" i="46"/>
  <c r="C30" i="46"/>
  <c r="C35" i="46"/>
  <c r="C41" i="46"/>
  <c r="C40" i="46"/>
  <c r="C24" i="46"/>
  <c r="C44" i="46"/>
  <c r="C28" i="46"/>
  <c r="S44" i="29"/>
  <c r="D24" i="7" s="1"/>
  <c r="Y5" i="29"/>
  <c r="Y44" i="29" s="1"/>
  <c r="G24" i="7" s="1"/>
  <c r="U5" i="29"/>
  <c r="U44" i="29" s="1"/>
  <c r="E24" i="7" s="1"/>
  <c r="W5" i="29"/>
  <c r="W44" i="29" s="1"/>
  <c r="F24" i="7" s="1"/>
  <c r="W5" i="51"/>
  <c r="W44" i="51" s="1"/>
  <c r="F41" i="7" s="1"/>
  <c r="S44" i="51"/>
  <c r="D41" i="7" s="1"/>
  <c r="Y5" i="51"/>
  <c r="Y44" i="51" s="1"/>
  <c r="G41" i="7" s="1"/>
  <c r="U5" i="51"/>
  <c r="U44" i="51" s="1"/>
  <c r="E41" i="7" s="1"/>
  <c r="S44" i="32"/>
  <c r="D27" i="7" s="1"/>
  <c r="Y5" i="32"/>
  <c r="Y44" i="32" s="1"/>
  <c r="G27" i="7" s="1"/>
  <c r="W5" i="32"/>
  <c r="W44" i="32" s="1"/>
  <c r="F27" i="7" s="1"/>
  <c r="U5" i="32"/>
  <c r="U44" i="32" s="1"/>
  <c r="E27" i="7" s="1"/>
  <c r="Y5" i="37"/>
  <c r="Y44" i="37" s="1"/>
  <c r="G32" i="7" s="1"/>
  <c r="W5" i="37"/>
  <c r="W44" i="37" s="1"/>
  <c r="F32" i="7" s="1"/>
  <c r="S44" i="37"/>
  <c r="D32" i="7" s="1"/>
  <c r="U5" i="37"/>
  <c r="U44" i="37" s="1"/>
  <c r="E32" i="7" s="1"/>
  <c r="Y13" i="18"/>
  <c r="U13" i="18"/>
  <c r="W13" i="18"/>
  <c r="Y23" i="18"/>
  <c r="W23" i="18"/>
  <c r="U23" i="18"/>
  <c r="Y41" i="18"/>
  <c r="U41" i="18"/>
  <c r="W41" i="18"/>
  <c r="U33" i="18"/>
  <c r="W33" i="18"/>
  <c r="Y33" i="18"/>
  <c r="U9" i="18"/>
  <c r="W9" i="18"/>
  <c r="Y9" i="18"/>
  <c r="R44" i="18"/>
  <c r="S5" i="18"/>
  <c r="U15" i="18"/>
  <c r="Y15" i="18"/>
  <c r="W15" i="18"/>
  <c r="W37" i="18"/>
  <c r="U37" i="18"/>
  <c r="Y37" i="18"/>
  <c r="U19" i="18"/>
  <c r="Y19" i="18"/>
  <c r="W19" i="18"/>
  <c r="W35" i="18"/>
  <c r="U35" i="18"/>
  <c r="Y35" i="18"/>
  <c r="W36" i="18"/>
  <c r="Y36" i="18"/>
  <c r="U36" i="18"/>
  <c r="W28" i="18"/>
  <c r="Y28" i="18"/>
  <c r="U28" i="18"/>
  <c r="Y40" i="18"/>
  <c r="U40" i="18"/>
  <c r="W40" i="18"/>
  <c r="Y8" i="18"/>
  <c r="W8" i="18"/>
  <c r="U8" i="18"/>
  <c r="W16" i="18"/>
  <c r="Y16" i="18"/>
  <c r="U16" i="18"/>
  <c r="W34" i="18"/>
  <c r="U34" i="18"/>
  <c r="Y34" i="18"/>
  <c r="Y18" i="18"/>
  <c r="U18" i="18"/>
  <c r="W18" i="18"/>
  <c r="Y38" i="18"/>
  <c r="W38" i="18"/>
  <c r="U38" i="18"/>
  <c r="U22" i="18"/>
  <c r="W22" i="18"/>
  <c r="Y22" i="18"/>
  <c r="Y6" i="18"/>
  <c r="W6" i="18"/>
  <c r="U6" i="18"/>
  <c r="Y31" i="14"/>
  <c r="U31" i="14"/>
  <c r="W31" i="14"/>
  <c r="U37" i="14"/>
  <c r="Y37" i="14"/>
  <c r="W37" i="14"/>
  <c r="Y41" i="14"/>
  <c r="W41" i="14"/>
  <c r="U41" i="14"/>
  <c r="Y25" i="14"/>
  <c r="U25" i="14"/>
  <c r="W25" i="14"/>
  <c r="W23" i="14"/>
  <c r="U23" i="14"/>
  <c r="Y23" i="14"/>
  <c r="U17" i="14"/>
  <c r="W17" i="14"/>
  <c r="Y17" i="14"/>
  <c r="U39" i="14"/>
  <c r="Y39" i="14"/>
  <c r="W39" i="14"/>
  <c r="U19" i="14"/>
  <c r="W19" i="14"/>
  <c r="Y19" i="14"/>
  <c r="W35" i="14"/>
  <c r="U35" i="14"/>
  <c r="Y35" i="14"/>
  <c r="Y20" i="14"/>
  <c r="W20" i="14"/>
  <c r="U20" i="14"/>
  <c r="Y12" i="14"/>
  <c r="W12" i="14"/>
  <c r="U12" i="14"/>
  <c r="R44" i="14"/>
  <c r="S5" i="14"/>
  <c r="W24" i="14"/>
  <c r="U24" i="14"/>
  <c r="Y24" i="14"/>
  <c r="Y32" i="14"/>
  <c r="U32" i="14"/>
  <c r="W32" i="14"/>
  <c r="Y42" i="14"/>
  <c r="W42" i="14"/>
  <c r="U42" i="14"/>
  <c r="W26" i="14"/>
  <c r="Y26" i="14"/>
  <c r="U26" i="14"/>
  <c r="W10" i="14"/>
  <c r="U10" i="14"/>
  <c r="Y10" i="14"/>
  <c r="Y30" i="14"/>
  <c r="U30" i="14"/>
  <c r="W30" i="14"/>
  <c r="W14" i="14"/>
  <c r="Y14" i="14"/>
  <c r="U14" i="14"/>
  <c r="U5" i="33"/>
  <c r="U44" i="33" s="1"/>
  <c r="E28" i="7" s="1"/>
  <c r="Y5" i="33"/>
  <c r="Y44" i="33" s="1"/>
  <c r="G28" i="7" s="1"/>
  <c r="S44" i="33"/>
  <c r="D28" i="7" s="1"/>
  <c r="W5" i="33"/>
  <c r="W44" i="33" s="1"/>
  <c r="F28" i="7" s="1"/>
  <c r="Y28" i="48"/>
  <c r="W28" i="48"/>
  <c r="U28" i="48"/>
  <c r="W25" i="48"/>
  <c r="U25" i="48"/>
  <c r="Y25" i="48"/>
  <c r="W12" i="48"/>
  <c r="Y12" i="48"/>
  <c r="U12" i="48"/>
  <c r="W18" i="48"/>
  <c r="U18" i="48"/>
  <c r="Y18" i="48"/>
  <c r="W35" i="48"/>
  <c r="Y35" i="48"/>
  <c r="U35" i="48"/>
  <c r="W13" i="48"/>
  <c r="U13" i="48"/>
  <c r="Y13" i="48"/>
  <c r="Y14" i="48"/>
  <c r="W14" i="48"/>
  <c r="U14" i="48"/>
  <c r="Y31" i="48"/>
  <c r="U31" i="48"/>
  <c r="W31" i="48"/>
  <c r="Y24" i="48"/>
  <c r="W24" i="48"/>
  <c r="U24" i="48"/>
  <c r="Y6" i="48"/>
  <c r="U6" i="48"/>
  <c r="W6" i="48"/>
  <c r="W7" i="48"/>
  <c r="U7" i="48"/>
  <c r="Y7" i="48"/>
  <c r="Y20" i="48"/>
  <c r="W20" i="48"/>
  <c r="U20" i="48"/>
  <c r="W30" i="48"/>
  <c r="Y30" i="48"/>
  <c r="U30" i="48"/>
  <c r="W34" i="48"/>
  <c r="Y34" i="48"/>
  <c r="U34" i="48"/>
  <c r="W10" i="48"/>
  <c r="U10" i="48"/>
  <c r="Y10" i="48"/>
  <c r="W21" i="48"/>
  <c r="Y21" i="48"/>
  <c r="U21" i="48"/>
  <c r="Y26" i="48"/>
  <c r="W26" i="48"/>
  <c r="U26" i="48"/>
  <c r="Y39" i="48"/>
  <c r="U39" i="48"/>
  <c r="W39" i="48"/>
  <c r="W32" i="48"/>
  <c r="U32" i="48"/>
  <c r="Y32" i="48"/>
  <c r="W5" i="28"/>
  <c r="W44" i="28" s="1"/>
  <c r="F23" i="7" s="1"/>
  <c r="U5" i="28"/>
  <c r="U44" i="28" s="1"/>
  <c r="E23" i="7" s="1"/>
  <c r="Y5" i="28"/>
  <c r="Y44" i="28" s="1"/>
  <c r="G23" i="7" s="1"/>
  <c r="S44" i="28"/>
  <c r="D23" i="7" s="1"/>
  <c r="W7" i="34"/>
  <c r="W44" i="34" s="1"/>
  <c r="F29" i="7" s="1"/>
  <c r="Y7" i="34"/>
  <c r="Y44" i="34" s="1"/>
  <c r="G29" i="7" s="1"/>
  <c r="U7" i="34"/>
  <c r="U44" i="34" s="1"/>
  <c r="E29" i="7" s="1"/>
  <c r="Y37" i="49"/>
  <c r="U37" i="49"/>
  <c r="W37" i="49"/>
  <c r="U38" i="49"/>
  <c r="W38" i="49"/>
  <c r="Y38" i="49"/>
  <c r="Y31" i="49"/>
  <c r="W31" i="49"/>
  <c r="U31" i="49"/>
  <c r="W27" i="49"/>
  <c r="Y27" i="49"/>
  <c r="U27" i="49"/>
  <c r="Y30" i="49"/>
  <c r="U30" i="49"/>
  <c r="W30" i="49"/>
  <c r="W23" i="49"/>
  <c r="Y23" i="49"/>
  <c r="U23" i="49"/>
  <c r="W20" i="49"/>
  <c r="U20" i="49"/>
  <c r="Y20" i="49"/>
  <c r="W11" i="49"/>
  <c r="Y11" i="49"/>
  <c r="U11" i="49"/>
  <c r="W25" i="49"/>
  <c r="Y25" i="49"/>
  <c r="U25" i="49"/>
  <c r="Y18" i="49"/>
  <c r="W18" i="49"/>
  <c r="U18" i="49"/>
  <c r="Y35" i="49"/>
  <c r="U35" i="49"/>
  <c r="W35" i="49"/>
  <c r="Y21" i="49"/>
  <c r="W21" i="49"/>
  <c r="U21" i="49"/>
  <c r="W26" i="49"/>
  <c r="Y26" i="49"/>
  <c r="U26" i="49"/>
  <c r="W13" i="49"/>
  <c r="U13" i="49"/>
  <c r="Y13" i="49"/>
  <c r="W43" i="49"/>
  <c r="U43" i="49"/>
  <c r="Y43" i="49"/>
  <c r="Y28" i="49"/>
  <c r="W28" i="49"/>
  <c r="U28" i="49"/>
  <c r="Y19" i="49"/>
  <c r="W19" i="49"/>
  <c r="U19" i="49"/>
  <c r="W6" i="49"/>
  <c r="Y6" i="49"/>
  <c r="U6" i="49"/>
  <c r="Y24" i="49"/>
  <c r="U24" i="49"/>
  <c r="W24" i="49"/>
  <c r="Y5" i="23"/>
  <c r="Y44" i="23" s="1"/>
  <c r="G18" i="7" s="1"/>
  <c r="S44" i="23"/>
  <c r="D18" i="7" s="1"/>
  <c r="W5" i="23"/>
  <c r="W44" i="23" s="1"/>
  <c r="F18" i="7" s="1"/>
  <c r="U5" i="23"/>
  <c r="U44" i="23" s="1"/>
  <c r="E18" i="7" s="1"/>
  <c r="R44" i="13"/>
  <c r="S5" i="13"/>
  <c r="Y32" i="13"/>
  <c r="W32" i="13"/>
  <c r="U32" i="13"/>
  <c r="W40" i="13"/>
  <c r="U40" i="13"/>
  <c r="Y40" i="13"/>
  <c r="W8" i="13"/>
  <c r="U8" i="13"/>
  <c r="Y8" i="13"/>
  <c r="W34" i="13"/>
  <c r="Y34" i="13"/>
  <c r="U34" i="13"/>
  <c r="Y18" i="13"/>
  <c r="U18" i="13"/>
  <c r="W18" i="13"/>
  <c r="W38" i="13"/>
  <c r="U38" i="13"/>
  <c r="Y38" i="13"/>
  <c r="Y22" i="13"/>
  <c r="U22" i="13"/>
  <c r="W22" i="13"/>
  <c r="U6" i="13"/>
  <c r="W6" i="13"/>
  <c r="Y6" i="13"/>
  <c r="Y37" i="13"/>
  <c r="U37" i="13"/>
  <c r="W37" i="13"/>
  <c r="W41" i="13"/>
  <c r="U41" i="13"/>
  <c r="Y41" i="13"/>
  <c r="W25" i="13"/>
  <c r="Y25" i="13"/>
  <c r="U25" i="13"/>
  <c r="Y31" i="13"/>
  <c r="W31" i="13"/>
  <c r="U31" i="13"/>
  <c r="W29" i="13"/>
  <c r="Y29" i="13"/>
  <c r="U29" i="13"/>
  <c r="U13" i="13"/>
  <c r="Y13" i="13"/>
  <c r="W13" i="13"/>
  <c r="W33" i="13"/>
  <c r="Y33" i="13"/>
  <c r="U33" i="13"/>
  <c r="W11" i="13"/>
  <c r="U11" i="13"/>
  <c r="Y11" i="13"/>
  <c r="U27" i="13"/>
  <c r="W27" i="13"/>
  <c r="Y27" i="13"/>
  <c r="W43" i="13"/>
  <c r="U43" i="13"/>
  <c r="Y43" i="13"/>
  <c r="Y36" i="13"/>
  <c r="U36" i="13"/>
  <c r="W36" i="13"/>
  <c r="U5" i="43"/>
  <c r="U44" i="43" s="1"/>
  <c r="E39" i="7" s="1"/>
  <c r="S44" i="43"/>
  <c r="D39" i="7" s="1"/>
  <c r="Y5" i="43"/>
  <c r="Y44" i="43" s="1"/>
  <c r="G39" i="7" s="1"/>
  <c r="W5" i="43"/>
  <c r="W44" i="43" s="1"/>
  <c r="F39" i="7" s="1"/>
  <c r="W5" i="19"/>
  <c r="W44" i="19" s="1"/>
  <c r="F14" i="7" s="1"/>
  <c r="Y5" i="19"/>
  <c r="Y44" i="19" s="1"/>
  <c r="G14" i="7" s="1"/>
  <c r="U5" i="19"/>
  <c r="U44" i="19" s="1"/>
  <c r="E14" i="7" s="1"/>
  <c r="S44" i="19"/>
  <c r="D14" i="7" s="1"/>
  <c r="Y5" i="8"/>
  <c r="S44" i="8"/>
  <c r="D6" i="7" s="1"/>
  <c r="W5" i="8"/>
  <c r="U5" i="8"/>
  <c r="S44" i="34"/>
  <c r="D29" i="7" s="1"/>
  <c r="W36" i="16"/>
  <c r="U36" i="16"/>
  <c r="Y36" i="16"/>
  <c r="W12" i="16"/>
  <c r="U12" i="16"/>
  <c r="Y12" i="16"/>
  <c r="Y16" i="16"/>
  <c r="U16" i="16"/>
  <c r="W16" i="16"/>
  <c r="W24" i="16"/>
  <c r="U24" i="16"/>
  <c r="Y24" i="16"/>
  <c r="Y42" i="16"/>
  <c r="W42" i="16"/>
  <c r="U42" i="16"/>
  <c r="W26" i="16"/>
  <c r="U26" i="16"/>
  <c r="Y26" i="16"/>
  <c r="Y10" i="16"/>
  <c r="U10" i="16"/>
  <c r="W10" i="16"/>
  <c r="W30" i="16"/>
  <c r="Y30" i="16"/>
  <c r="U30" i="16"/>
  <c r="W14" i="16"/>
  <c r="U14" i="16"/>
  <c r="Y14" i="16"/>
  <c r="Y11" i="16"/>
  <c r="W11" i="16"/>
  <c r="U11" i="16"/>
  <c r="W15" i="16"/>
  <c r="U15" i="16"/>
  <c r="Y15" i="16"/>
  <c r="W21" i="16"/>
  <c r="U21" i="16"/>
  <c r="Y21" i="16"/>
  <c r="Y7" i="16"/>
  <c r="U7" i="16"/>
  <c r="W7" i="16"/>
  <c r="W13" i="16"/>
  <c r="Y13" i="16"/>
  <c r="U13" i="16"/>
  <c r="W35" i="16"/>
  <c r="Y35" i="16"/>
  <c r="U35" i="16"/>
  <c r="Y29" i="16"/>
  <c r="U29" i="16"/>
  <c r="W29" i="16"/>
  <c r="W9" i="16"/>
  <c r="Y9" i="16"/>
  <c r="U9" i="16"/>
  <c r="W25" i="16"/>
  <c r="U25" i="16"/>
  <c r="Y25" i="16"/>
  <c r="U41" i="16"/>
  <c r="Y41" i="16"/>
  <c r="W41" i="16"/>
  <c r="S44" i="21"/>
  <c r="D16" i="7" s="1"/>
  <c r="W5" i="21"/>
  <c r="W44" i="21" s="1"/>
  <c r="F16" i="7" s="1"/>
  <c r="Y5" i="21"/>
  <c r="Y44" i="21" s="1"/>
  <c r="G16" i="7" s="1"/>
  <c r="U5" i="21"/>
  <c r="U44" i="21" s="1"/>
  <c r="E16" i="7" s="1"/>
  <c r="Y5" i="25"/>
  <c r="Y44" i="25" s="1"/>
  <c r="G20" i="7" s="1"/>
  <c r="W5" i="25"/>
  <c r="W44" i="25" s="1"/>
  <c r="F20" i="7" s="1"/>
  <c r="S44" i="25"/>
  <c r="D20" i="7" s="1"/>
  <c r="U5" i="25"/>
  <c r="U44" i="25" s="1"/>
  <c r="E20" i="7" s="1"/>
  <c r="U17" i="27"/>
  <c r="W17" i="27"/>
  <c r="Y17" i="27"/>
  <c r="Y43" i="27"/>
  <c r="U43" i="27"/>
  <c r="W43" i="27"/>
  <c r="Y11" i="27"/>
  <c r="W11" i="27"/>
  <c r="U11" i="27"/>
  <c r="W9" i="27"/>
  <c r="U9" i="27"/>
  <c r="Y9" i="27"/>
  <c r="U31" i="27"/>
  <c r="W31" i="27"/>
  <c r="Y31" i="27"/>
  <c r="U15" i="27"/>
  <c r="W15" i="27"/>
  <c r="Y15" i="27"/>
  <c r="Y35" i="27"/>
  <c r="U35" i="27"/>
  <c r="W35" i="27"/>
  <c r="W13" i="27"/>
  <c r="Y13" i="27"/>
  <c r="U13" i="27"/>
  <c r="U29" i="27"/>
  <c r="Y29" i="27"/>
  <c r="W29" i="27"/>
  <c r="Y18" i="27"/>
  <c r="U18" i="27"/>
  <c r="W18" i="27"/>
  <c r="Y8" i="27"/>
  <c r="U8" i="27"/>
  <c r="W8" i="27"/>
  <c r="Y34" i="27"/>
  <c r="U34" i="27"/>
  <c r="W34" i="27"/>
  <c r="W24" i="27"/>
  <c r="U24" i="27"/>
  <c r="Y24" i="27"/>
  <c r="W26" i="27"/>
  <c r="Y26" i="27"/>
  <c r="U26" i="27"/>
  <c r="R44" i="27"/>
  <c r="S5" i="27"/>
  <c r="Y32" i="27"/>
  <c r="U32" i="27"/>
  <c r="W32" i="27"/>
  <c r="W10" i="27"/>
  <c r="U10" i="27"/>
  <c r="Y10" i="27"/>
  <c r="W30" i="27"/>
  <c r="U30" i="27"/>
  <c r="Y30" i="27"/>
  <c r="W14" i="27"/>
  <c r="U14" i="27"/>
  <c r="Y14" i="27"/>
  <c r="U5" i="50"/>
  <c r="U44" i="50" s="1"/>
  <c r="E42" i="7" s="1"/>
  <c r="S44" i="50"/>
  <c r="D42" i="7" s="1"/>
  <c r="Y5" i="50"/>
  <c r="Y44" i="50" s="1"/>
  <c r="G42" i="7" s="1"/>
  <c r="W5" i="50"/>
  <c r="W44" i="50" s="1"/>
  <c r="F42" i="7" s="1"/>
  <c r="S44" i="20"/>
  <c r="D15" i="7" s="1"/>
  <c r="W5" i="20"/>
  <c r="W44" i="20" s="1"/>
  <c r="F15" i="7" s="1"/>
  <c r="Y5" i="20"/>
  <c r="Y44" i="20" s="1"/>
  <c r="G15" i="7" s="1"/>
  <c r="U5" i="20"/>
  <c r="U44" i="20" s="1"/>
  <c r="E15" i="7" s="1"/>
  <c r="W17" i="18"/>
  <c r="Y17" i="18"/>
  <c r="U17" i="18"/>
  <c r="U21" i="18"/>
  <c r="Y21" i="18"/>
  <c r="W21" i="18"/>
  <c r="Y29" i="18"/>
  <c r="W29" i="18"/>
  <c r="U29" i="18"/>
  <c r="Y39" i="18"/>
  <c r="W39" i="18"/>
  <c r="U39" i="18"/>
  <c r="W31" i="18"/>
  <c r="Y31" i="18"/>
  <c r="U31" i="18"/>
  <c r="U7" i="18"/>
  <c r="W7" i="18"/>
  <c r="Y7" i="18"/>
  <c r="Y25" i="18"/>
  <c r="W25" i="18"/>
  <c r="U25" i="18"/>
  <c r="Y11" i="18"/>
  <c r="W11" i="18"/>
  <c r="U11" i="18"/>
  <c r="Y27" i="18"/>
  <c r="W27" i="18"/>
  <c r="U27" i="18"/>
  <c r="W43" i="18"/>
  <c r="U43" i="18"/>
  <c r="Y43" i="18"/>
  <c r="W12" i="18"/>
  <c r="Y12" i="18"/>
  <c r="U12" i="18"/>
  <c r="Y20" i="18"/>
  <c r="U20" i="18"/>
  <c r="W20" i="18"/>
  <c r="W24" i="18"/>
  <c r="U24" i="18"/>
  <c r="Y24" i="18"/>
  <c r="W32" i="18"/>
  <c r="Y32" i="18"/>
  <c r="U32" i="18"/>
  <c r="U42" i="18"/>
  <c r="W42" i="18"/>
  <c r="Y42" i="18"/>
  <c r="W26" i="18"/>
  <c r="U26" i="18"/>
  <c r="Y26" i="18"/>
  <c r="Y10" i="18"/>
  <c r="U10" i="18"/>
  <c r="W10" i="18"/>
  <c r="Y30" i="18"/>
  <c r="W30" i="18"/>
  <c r="U30" i="18"/>
  <c r="W14" i="18"/>
  <c r="Y14" i="18"/>
  <c r="U14" i="18"/>
  <c r="W9" i="14"/>
  <c r="U9" i="14"/>
  <c r="Y9" i="14"/>
  <c r="Y15" i="14"/>
  <c r="U15" i="14"/>
  <c r="W15" i="14"/>
  <c r="U21" i="14"/>
  <c r="W21" i="14"/>
  <c r="Y21" i="14"/>
  <c r="Y7" i="14"/>
  <c r="U7" i="14"/>
  <c r="W7" i="14"/>
  <c r="W13" i="14"/>
  <c r="U13" i="14"/>
  <c r="Y13" i="14"/>
  <c r="W33" i="14"/>
  <c r="Y33" i="14"/>
  <c r="U33" i="14"/>
  <c r="Y29" i="14"/>
  <c r="U29" i="14"/>
  <c r="W29" i="14"/>
  <c r="Y11" i="14"/>
  <c r="W11" i="14"/>
  <c r="U11" i="14"/>
  <c r="W27" i="14"/>
  <c r="Y27" i="14"/>
  <c r="U27" i="14"/>
  <c r="U43" i="14"/>
  <c r="Y43" i="14"/>
  <c r="W43" i="14"/>
  <c r="Y28" i="14"/>
  <c r="U28" i="14"/>
  <c r="W28" i="14"/>
  <c r="Y36" i="14"/>
  <c r="U36" i="14"/>
  <c r="W36" i="14"/>
  <c r="Y40" i="14"/>
  <c r="W40" i="14"/>
  <c r="U40" i="14"/>
  <c r="Y8" i="14"/>
  <c r="W8" i="14"/>
  <c r="U8" i="14"/>
  <c r="Y16" i="14"/>
  <c r="U16" i="14"/>
  <c r="W16" i="14"/>
  <c r="Y34" i="14"/>
  <c r="U34" i="14"/>
  <c r="W34" i="14"/>
  <c r="W18" i="14"/>
  <c r="U18" i="14"/>
  <c r="Y18" i="14"/>
  <c r="Y38" i="14"/>
  <c r="U38" i="14"/>
  <c r="W38" i="14"/>
  <c r="Y22" i="14"/>
  <c r="U22" i="14"/>
  <c r="W22" i="14"/>
  <c r="W6" i="14"/>
  <c r="U6" i="14"/>
  <c r="Y6" i="14"/>
  <c r="W5" i="15"/>
  <c r="W44" i="15" s="1"/>
  <c r="F10" i="7" s="1"/>
  <c r="S44" i="15"/>
  <c r="D10" i="7" s="1"/>
  <c r="Y5" i="15"/>
  <c r="Y44" i="15" s="1"/>
  <c r="G10" i="7" s="1"/>
  <c r="U5" i="15"/>
  <c r="U44" i="15" s="1"/>
  <c r="E10" i="7" s="1"/>
  <c r="S44" i="36"/>
  <c r="D31" i="7" s="1"/>
  <c r="W5" i="36"/>
  <c r="W44" i="36" s="1"/>
  <c r="F31" i="7" s="1"/>
  <c r="U5" i="36"/>
  <c r="U44" i="36" s="1"/>
  <c r="E31" i="7" s="1"/>
  <c r="Y5" i="36"/>
  <c r="Y44" i="36" s="1"/>
  <c r="G31" i="7" s="1"/>
  <c r="Y11" i="48"/>
  <c r="W11" i="48"/>
  <c r="U11" i="48"/>
  <c r="W41" i="48"/>
  <c r="Y41" i="48"/>
  <c r="U41" i="48"/>
  <c r="W15" i="48"/>
  <c r="Y15" i="48"/>
  <c r="U15" i="48"/>
  <c r="W17" i="48"/>
  <c r="Y17" i="48"/>
  <c r="U17" i="48"/>
  <c r="Y9" i="48"/>
  <c r="U9" i="48"/>
  <c r="W9" i="48"/>
  <c r="Y22" i="48"/>
  <c r="W22" i="48"/>
  <c r="U22" i="48"/>
  <c r="Y33" i="48"/>
  <c r="W33" i="48"/>
  <c r="U33" i="48"/>
  <c r="W36" i="48"/>
  <c r="Y36" i="48"/>
  <c r="U36" i="48"/>
  <c r="W8" i="48"/>
  <c r="U8" i="48"/>
  <c r="Y8" i="48"/>
  <c r="W40" i="48"/>
  <c r="U40" i="48"/>
  <c r="Y40" i="48"/>
  <c r="Y27" i="48"/>
  <c r="W27" i="48"/>
  <c r="U27" i="48"/>
  <c r="U42" i="48"/>
  <c r="W42" i="48"/>
  <c r="Y42" i="48"/>
  <c r="Y29" i="48"/>
  <c r="W29" i="48"/>
  <c r="U29" i="48"/>
  <c r="Y37" i="48"/>
  <c r="U37" i="48"/>
  <c r="W37" i="48"/>
  <c r="U19" i="48"/>
  <c r="W19" i="48"/>
  <c r="Y19" i="48"/>
  <c r="Y38" i="48"/>
  <c r="U38" i="48"/>
  <c r="W38" i="48"/>
  <c r="W43" i="48"/>
  <c r="Y43" i="48"/>
  <c r="U43" i="48"/>
  <c r="Y23" i="48"/>
  <c r="U23" i="48"/>
  <c r="D24" i="46" s="1"/>
  <c r="W23" i="48"/>
  <c r="Y16" i="48"/>
  <c r="W16" i="48"/>
  <c r="U16" i="48"/>
  <c r="R44" i="48"/>
  <c r="S5" i="48"/>
  <c r="D44" i="46" l="1"/>
  <c r="D7" i="46"/>
  <c r="F27" i="46"/>
  <c r="D8" i="46"/>
  <c r="F21" i="46"/>
  <c r="D32" i="46"/>
  <c r="D19" i="46"/>
  <c r="F29" i="46"/>
  <c r="D20" i="46"/>
  <c r="D40" i="46"/>
  <c r="E19" i="46"/>
  <c r="D33" i="46"/>
  <c r="E35" i="46"/>
  <c r="F35" i="46"/>
  <c r="F38" i="46"/>
  <c r="E25" i="46"/>
  <c r="D30" i="46"/>
  <c r="F26" i="46"/>
  <c r="E8" i="46"/>
  <c r="E31" i="46"/>
  <c r="F28" i="46"/>
  <c r="F9" i="46"/>
  <c r="F37" i="46"/>
  <c r="F14" i="46"/>
  <c r="E21" i="46"/>
  <c r="D17" i="46"/>
  <c r="D34" i="46"/>
  <c r="F42" i="46"/>
  <c r="E29" i="46"/>
  <c r="E14" i="46"/>
  <c r="F22" i="46"/>
  <c r="F8" i="46"/>
  <c r="E22" i="46"/>
  <c r="E15" i="46"/>
  <c r="F39" i="46"/>
  <c r="E41" i="46"/>
  <c r="F41" i="46"/>
  <c r="D37" i="46"/>
  <c r="F44" i="46"/>
  <c r="E28" i="46"/>
  <c r="E12" i="46"/>
  <c r="F34" i="46"/>
  <c r="D16" i="46"/>
  <c r="F10" i="46"/>
  <c r="E10" i="46"/>
  <c r="E43" i="46"/>
  <c r="D12" i="46"/>
  <c r="F18" i="46"/>
  <c r="E27" i="46"/>
  <c r="E37" i="46"/>
  <c r="D28" i="46"/>
  <c r="E34" i="46"/>
  <c r="E30" i="46"/>
  <c r="E32" i="46"/>
  <c r="D26" i="46"/>
  <c r="E26" i="46"/>
  <c r="D42" i="46"/>
  <c r="E38" i="46"/>
  <c r="E7" i="46"/>
  <c r="F23" i="46"/>
  <c r="D39" i="46"/>
  <c r="F19" i="46"/>
  <c r="E9" i="46"/>
  <c r="D41" i="46"/>
  <c r="F33" i="46"/>
  <c r="J14" i="46"/>
  <c r="J15" i="46" s="1"/>
  <c r="D15" i="46"/>
  <c r="D31" i="46"/>
  <c r="D43" i="46"/>
  <c r="F25" i="46"/>
  <c r="F40" i="46"/>
  <c r="D18" i="46"/>
  <c r="E42" i="46"/>
  <c r="D38" i="46"/>
  <c r="E20" i="46"/>
  <c r="E24" i="46"/>
  <c r="F32" i="46"/>
  <c r="F7" i="46"/>
  <c r="E23" i="46"/>
  <c r="F17" i="46"/>
  <c r="F30" i="46"/>
  <c r="D23" i="46"/>
  <c r="D9" i="46"/>
  <c r="F16" i="46"/>
  <c r="D10" i="46"/>
  <c r="D14" i="46"/>
  <c r="E36" i="46"/>
  <c r="E16" i="46"/>
  <c r="F31" i="46"/>
  <c r="E11" i="46"/>
  <c r="D13" i="46"/>
  <c r="E44" i="46"/>
  <c r="F12" i="46"/>
  <c r="E39" i="46"/>
  <c r="D35" i="46"/>
  <c r="E33" i="46"/>
  <c r="D11" i="46"/>
  <c r="D25" i="46"/>
  <c r="F24" i="46"/>
  <c r="D21" i="46"/>
  <c r="D36" i="46"/>
  <c r="F36" i="46"/>
  <c r="F20" i="46"/>
  <c r="F13" i="46"/>
  <c r="E13" i="46"/>
  <c r="E40" i="46"/>
  <c r="E18" i="46"/>
  <c r="D22" i="46"/>
  <c r="F15" i="46"/>
  <c r="F11" i="46"/>
  <c r="D27" i="46"/>
  <c r="F43" i="46"/>
  <c r="E17" i="46"/>
  <c r="D29" i="46"/>
  <c r="W5" i="48"/>
  <c r="W44" i="48" s="1"/>
  <c r="F44" i="7" s="1"/>
  <c r="U5" i="48"/>
  <c r="U44" i="48" s="1"/>
  <c r="E44" i="7" s="1"/>
  <c r="Y5" i="48"/>
  <c r="Y44" i="48" s="1"/>
  <c r="G44" i="7" s="1"/>
  <c r="S44" i="48"/>
  <c r="D44" i="7" s="1"/>
  <c r="W5" i="27"/>
  <c r="W44" i="27" s="1"/>
  <c r="F22" i="7" s="1"/>
  <c r="Y5" i="27"/>
  <c r="Y44" i="27" s="1"/>
  <c r="G22" i="7" s="1"/>
  <c r="S44" i="27"/>
  <c r="D22" i="7" s="1"/>
  <c r="U5" i="27"/>
  <c r="U44" i="27" s="1"/>
  <c r="E22" i="7" s="1"/>
  <c r="U44" i="8"/>
  <c r="E6" i="7" s="1"/>
  <c r="Y5" i="18"/>
  <c r="Y44" i="18" s="1"/>
  <c r="G13" i="7" s="1"/>
  <c r="S44" i="18"/>
  <c r="D13" i="7" s="1"/>
  <c r="W5" i="18"/>
  <c r="W44" i="18" s="1"/>
  <c r="F13" i="7" s="1"/>
  <c r="U5" i="18"/>
  <c r="U44" i="18" s="1"/>
  <c r="E13" i="7" s="1"/>
  <c r="W5" i="16"/>
  <c r="W44" i="16" s="1"/>
  <c r="F11" i="7" s="1"/>
  <c r="Y5" i="16"/>
  <c r="Y44" i="16" s="1"/>
  <c r="G11" i="7" s="1"/>
  <c r="U5" i="16"/>
  <c r="U44" i="16" s="1"/>
  <c r="E11" i="7" s="1"/>
  <c r="S44" i="16"/>
  <c r="D11" i="7" s="1"/>
  <c r="W5" i="49"/>
  <c r="W44" i="49" s="1"/>
  <c r="F43" i="7" s="1"/>
  <c r="Y5" i="49"/>
  <c r="Y44" i="49" s="1"/>
  <c r="G43" i="7" s="1"/>
  <c r="S44" i="49"/>
  <c r="D43" i="7" s="1"/>
  <c r="U5" i="49"/>
  <c r="U44" i="49" s="1"/>
  <c r="E43" i="7" s="1"/>
  <c r="C6" i="46"/>
  <c r="C45" i="46" s="1"/>
  <c r="J6" i="46" s="1"/>
  <c r="J8" i="46" s="1"/>
  <c r="W44" i="8"/>
  <c r="F6" i="7" s="1"/>
  <c r="Y44" i="8"/>
  <c r="G6" i="7" s="1"/>
  <c r="U5" i="13"/>
  <c r="U44" i="13" s="1"/>
  <c r="E7" i="7" s="1"/>
  <c r="S44" i="13"/>
  <c r="D7" i="7" s="1"/>
  <c r="Y5" i="13"/>
  <c r="Y44" i="13" s="1"/>
  <c r="G7" i="7" s="1"/>
  <c r="W5" i="13"/>
  <c r="W44" i="13" s="1"/>
  <c r="F7" i="7" s="1"/>
  <c r="U5" i="14"/>
  <c r="U44" i="14" s="1"/>
  <c r="E9" i="7" s="1"/>
  <c r="S44" i="14"/>
  <c r="D9" i="7" s="1"/>
  <c r="W5" i="14"/>
  <c r="W44" i="14" s="1"/>
  <c r="F9" i="7" s="1"/>
  <c r="Y5" i="14"/>
  <c r="Y44" i="14" s="1"/>
  <c r="G9" i="7" s="1"/>
  <c r="D45" i="7" l="1"/>
  <c r="G45" i="7"/>
  <c r="F45" i="7"/>
  <c r="E45" i="7"/>
  <c r="F6" i="46"/>
  <c r="F45" i="46" s="1"/>
  <c r="M6" i="46" s="1"/>
  <c r="E6" i="46"/>
  <c r="E45" i="46" s="1"/>
  <c r="L6" i="46" s="1"/>
  <c r="D6" i="46"/>
  <c r="D45" i="46" s="1"/>
  <c r="K6" i="46" s="1"/>
  <c r="K8" i="46" s="1"/>
</calcChain>
</file>

<file path=xl/sharedStrings.xml><?xml version="1.0" encoding="utf-8"?>
<sst xmlns="http://schemas.openxmlformats.org/spreadsheetml/2006/main" count="7817" uniqueCount="613">
  <si>
    <t>（単位：百万円）</t>
  </si>
  <si>
    <t>　</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</si>
  <si>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</si>
  <si>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</si>
  <si>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</si>
  <si>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</si>
  <si>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</si>
  <si>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</si>
  <si>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</si>
  <si>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</si>
  <si>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</si>
  <si>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</si>
  <si>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</si>
  <si>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</si>
  <si>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</si>
  <si>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</si>
  <si>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</si>
  <si>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</si>
  <si>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</si>
  <si>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</si>
  <si>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</si>
  <si>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</si>
  <si>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</si>
  <si>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</si>
  <si>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</si>
  <si>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</si>
  <si>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</si>
  <si>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鉱業</t>
  </si>
  <si>
    <t>繊維製品</t>
  </si>
  <si>
    <t>化学製品</t>
  </si>
  <si>
    <t>石油・石炭製品</t>
  </si>
  <si>
    <t>窯業・土石製品</t>
  </si>
  <si>
    <t>鉄鋼</t>
  </si>
  <si>
    <t>非鉄金属</t>
  </si>
  <si>
    <t>金属製品</t>
  </si>
  <si>
    <t>電気機械</t>
  </si>
  <si>
    <t>建設</t>
  </si>
  <si>
    <t>金融・保険</t>
  </si>
  <si>
    <t>不動産</t>
  </si>
  <si>
    <t>公務</t>
  </si>
  <si>
    <t>教育・研究</t>
  </si>
  <si>
    <t>対事業所サービス</t>
  </si>
  <si>
    <t>対個人サービス</t>
  </si>
  <si>
    <t>内生部門計</t>
  </si>
  <si>
    <t>民間消費支出</t>
  </si>
  <si>
    <t>一般政府消費支出</t>
  </si>
  <si>
    <t>在庫純増</t>
  </si>
  <si>
    <t>最終需要計</t>
  </si>
  <si>
    <t>需要合計</t>
  </si>
  <si>
    <t>最終需要部門計</t>
  </si>
  <si>
    <t>その他の製造工業製品</t>
  </si>
  <si>
    <t>35</t>
  </si>
  <si>
    <t>家計外消費支出（行）</t>
  </si>
  <si>
    <t>雇用者所得</t>
  </si>
  <si>
    <t>営業余剰</t>
  </si>
  <si>
    <t>資本減耗引当</t>
  </si>
  <si>
    <t>間接税(除関税)</t>
  </si>
  <si>
    <t>（控除）経常補助金</t>
  </si>
  <si>
    <t>粗付加価値部門計</t>
  </si>
  <si>
    <t>各種係数表</t>
  </si>
  <si>
    <t>第８表　その他の分析係数表（その３）　粗付加価値率・雇用者所得率</t>
  </si>
  <si>
    <t>第８表　その他の分析係数表（その４）　民間消費支出構成比</t>
  </si>
  <si>
    <t>※取引基本表より</t>
    <rPh sb="1" eb="3">
      <t>トリヒキ</t>
    </rPh>
    <rPh sb="3" eb="6">
      <t>キホンヒョウ</t>
    </rPh>
    <phoneticPr fontId="5"/>
  </si>
  <si>
    <t>※就業・雇用者・・・雇用表より、県内生産額・・・取引基本表より</t>
    <rPh sb="1" eb="3">
      <t>シュウギョウ</t>
    </rPh>
    <rPh sb="4" eb="6">
      <t>コヨウ</t>
    </rPh>
    <rPh sb="6" eb="7">
      <t>シャ</t>
    </rPh>
    <rPh sb="10" eb="12">
      <t>コヨウ</t>
    </rPh>
    <rPh sb="12" eb="13">
      <t>ヒョウ</t>
    </rPh>
    <rPh sb="16" eb="18">
      <t>ケンナイ</t>
    </rPh>
    <rPh sb="18" eb="21">
      <t>セイサンガク</t>
    </rPh>
    <rPh sb="24" eb="26">
      <t>トリヒキ</t>
    </rPh>
    <rPh sb="26" eb="29">
      <t>キホンヒョウ</t>
    </rPh>
    <phoneticPr fontId="5"/>
  </si>
  <si>
    <t>※取引基本表より</t>
  </si>
  <si>
    <t>※粗付加価値率は、SNAに合わせるため家計外消費を除いている。</t>
    <rPh sb="1" eb="4">
      <t>ソフカ</t>
    </rPh>
    <rPh sb="4" eb="6">
      <t>カチ</t>
    </rPh>
    <rPh sb="6" eb="7">
      <t>リツ</t>
    </rPh>
    <rPh sb="13" eb="14">
      <t>ア</t>
    </rPh>
    <rPh sb="19" eb="22">
      <t>カケイガイ</t>
    </rPh>
    <rPh sb="22" eb="24">
      <t>ショウヒ</t>
    </rPh>
    <rPh sb="25" eb="26">
      <t>ノゾ</t>
    </rPh>
    <phoneticPr fontId="5"/>
  </si>
  <si>
    <t>（百万円）</t>
  </si>
  <si>
    <t>（人／百万円）</t>
  </si>
  <si>
    <t>粗付加価値率</t>
  </si>
  <si>
    <t>雇用者所得率</t>
  </si>
  <si>
    <t>民間消費支出構成比</t>
  </si>
  <si>
    <t>移輸入計</t>
  </si>
  <si>
    <t>移輸入率</t>
  </si>
  <si>
    <t>粗付加価値率</t>
    <rPh sb="0" eb="3">
      <t>ソフカ</t>
    </rPh>
    <rPh sb="3" eb="5">
      <t>カチ</t>
    </rPh>
    <rPh sb="5" eb="6">
      <t>リツ</t>
    </rPh>
    <phoneticPr fontId="5"/>
  </si>
  <si>
    <t>雇用者所得率</t>
    <rPh sb="0" eb="3">
      <t>コヨウシャ</t>
    </rPh>
    <rPh sb="3" eb="6">
      <t>ショトクリツ</t>
    </rPh>
    <phoneticPr fontId="5"/>
  </si>
  <si>
    <t>民間消費支出構成比</t>
    <rPh sb="0" eb="2">
      <t>ミンカン</t>
    </rPh>
    <rPh sb="2" eb="4">
      <t>ショウヒ</t>
    </rPh>
    <rPh sb="4" eb="6">
      <t>シシュツ</t>
    </rPh>
    <rPh sb="6" eb="9">
      <t>コウセイヒ</t>
    </rPh>
    <phoneticPr fontId="5"/>
  </si>
  <si>
    <t>Ａ</t>
  </si>
  <si>
    <t>Ｂ</t>
  </si>
  <si>
    <t>Ｃ＝Ｂ／Ａ</t>
  </si>
  <si>
    <t>Ｄ＝１－Ｃ</t>
  </si>
  <si>
    <t>Ｃ</t>
    <phoneticPr fontId="5"/>
  </si>
  <si>
    <t>Ｄ＝Ａ／Ｃ</t>
    <phoneticPr fontId="5"/>
  </si>
  <si>
    <t>Ｅ＝Ｂ／Ｃ</t>
    <phoneticPr fontId="5"/>
  </si>
  <si>
    <t>合計</t>
    <rPh sb="0" eb="2">
      <t>ゴウケイ</t>
    </rPh>
    <phoneticPr fontId="5"/>
  </si>
  <si>
    <t>A</t>
    <phoneticPr fontId="5"/>
  </si>
  <si>
    <t>B</t>
    <phoneticPr fontId="5"/>
  </si>
  <si>
    <t>C</t>
    <phoneticPr fontId="5"/>
  </si>
  <si>
    <t>D</t>
    <phoneticPr fontId="5"/>
  </si>
  <si>
    <t>E</t>
    <phoneticPr fontId="5"/>
  </si>
  <si>
    <t>F</t>
    <phoneticPr fontId="5"/>
  </si>
  <si>
    <t>G=Σ(A:E)/Ｆ</t>
    <phoneticPr fontId="5"/>
  </si>
  <si>
    <t>H=A/F</t>
    <phoneticPr fontId="5"/>
  </si>
  <si>
    <t>B=A/ΣA</t>
    <phoneticPr fontId="5"/>
  </si>
  <si>
    <t>ﾜｰｸｼｰﾄ名</t>
  </si>
  <si>
    <t>説明</t>
  </si>
  <si>
    <t>備考</t>
  </si>
  <si>
    <t>③ 企業に過剰在庫が存在せず、需要に対しては、常に生産を行って供給する。</t>
  </si>
  <si>
    <t>④ 企業の生産能力に限界がなく、あらゆる需要にこたえられる。</t>
  </si>
  <si>
    <t>⑤ 一つの生産物は、ただ一つの生産部門（産業）から供給される。</t>
  </si>
  <si>
    <t>⑥ 原材料等の投入量は、その部門の生産量に比例する。</t>
  </si>
  <si>
    <t>⑧ 生産波及効果が達成される期間は、不明である。</t>
  </si>
  <si>
    <t>（４）その他</t>
  </si>
  <si>
    <t>平成9年平均</t>
  </si>
  <si>
    <t>利用上の注意</t>
    <rPh sb="0" eb="3">
      <t>リヨウジョウ</t>
    </rPh>
    <rPh sb="4" eb="6">
      <t>チュウイ</t>
    </rPh>
    <phoneticPr fontId="5"/>
  </si>
  <si>
    <t>推計フロー図</t>
    <rPh sb="0" eb="2">
      <t>スイケイ</t>
    </rPh>
    <rPh sb="5" eb="6">
      <t>ズ</t>
    </rPh>
    <phoneticPr fontId="5"/>
  </si>
  <si>
    <t>最終需要推計＿まとめ</t>
    <rPh sb="0" eb="2">
      <t>サイシュウ</t>
    </rPh>
    <rPh sb="2" eb="4">
      <t>ジュヨウ</t>
    </rPh>
    <rPh sb="4" eb="6">
      <t>スイケイ</t>
    </rPh>
    <phoneticPr fontId="5"/>
  </si>
  <si>
    <t>データ入力</t>
    <rPh sb="3" eb="5">
      <t>ニュウリョク</t>
    </rPh>
    <phoneticPr fontId="5"/>
  </si>
  <si>
    <t>経済波及効果推計値</t>
    <rPh sb="0" eb="2">
      <t>ケイザイ</t>
    </rPh>
    <rPh sb="2" eb="4">
      <t>ハキュウ</t>
    </rPh>
    <rPh sb="4" eb="6">
      <t>コウカ</t>
    </rPh>
    <rPh sb="6" eb="8">
      <t>スイケイ</t>
    </rPh>
    <rPh sb="8" eb="9">
      <t>アタイ</t>
    </rPh>
    <phoneticPr fontId="5"/>
  </si>
  <si>
    <t>投入係数表</t>
    <rPh sb="0" eb="2">
      <t>トウニュウ</t>
    </rPh>
    <rPh sb="2" eb="4">
      <t>ケイスウ</t>
    </rPh>
    <rPh sb="4" eb="5">
      <t>ヒョウ</t>
    </rPh>
    <phoneticPr fontId="5"/>
  </si>
  <si>
    <t>逆行列係数表</t>
    <rPh sb="0" eb="3">
      <t>ギャクギョウレツ</t>
    </rPh>
    <rPh sb="3" eb="5">
      <t>ケイスウ</t>
    </rPh>
    <rPh sb="5" eb="6">
      <t>ヒョウ</t>
    </rPh>
    <phoneticPr fontId="5"/>
  </si>
  <si>
    <t>分析係数</t>
    <rPh sb="0" eb="2">
      <t>ブンセキ</t>
    </rPh>
    <rPh sb="2" eb="4">
      <t>ケイスウ</t>
    </rPh>
    <phoneticPr fontId="5"/>
  </si>
  <si>
    <t>産業連関分析上の留意点</t>
    <rPh sb="0" eb="2">
      <t>サンギョウ</t>
    </rPh>
    <rPh sb="2" eb="4">
      <t>レンカン</t>
    </rPh>
    <phoneticPr fontId="5"/>
  </si>
  <si>
    <t xml:space="preserve">産業連関表による経済波及効果の分析は、あくまでも経済モデル分析の一つであり、そこにはいくつかの基本的仮定・前提条件などの留意点がある。 </t>
    <rPh sb="47" eb="50">
      <t>キホンテキ</t>
    </rPh>
    <rPh sb="50" eb="52">
      <t>カテイ</t>
    </rPh>
    <rPh sb="53" eb="55">
      <t>ゼンテイ</t>
    </rPh>
    <rPh sb="55" eb="57">
      <t>ジョウケン</t>
    </rPh>
    <rPh sb="60" eb="63">
      <t>リュウイテン</t>
    </rPh>
    <phoneticPr fontId="5"/>
  </si>
  <si>
    <t>（２）分析の基本的仮定</t>
    <rPh sb="3" eb="5">
      <t>ブンセキ</t>
    </rPh>
    <phoneticPr fontId="5"/>
  </si>
  <si>
    <t>（３）分析の前提条件</t>
    <rPh sb="3" eb="5">
      <t>ブンセキ</t>
    </rPh>
    <phoneticPr fontId="5"/>
  </si>
  <si>
    <r>
      <t>①</t>
    </r>
    <r>
      <rPr>
        <sz val="10.5"/>
        <color indexed="8"/>
        <rFont val="ＭＳ 明朝"/>
        <family val="1"/>
        <charset val="128"/>
      </rPr>
      <t>本事例では、各産業部門の平均的な投入構造によることとする。例えば、建設業であれば「建設部門」を１部門とする「投入係数」を用いて推計する。</t>
    </r>
    <rPh sb="7" eb="8">
      <t>カク</t>
    </rPh>
    <rPh sb="8" eb="10">
      <t>サンギョウ</t>
    </rPh>
    <rPh sb="10" eb="12">
      <t>ブモン</t>
    </rPh>
    <rPh sb="30" eb="31">
      <t>タト</t>
    </rPh>
    <rPh sb="34" eb="36">
      <t>ケンセツ</t>
    </rPh>
    <rPh sb="36" eb="37">
      <t>ギョウ</t>
    </rPh>
    <phoneticPr fontId="5"/>
  </si>
  <si>
    <r>
      <t>④</t>
    </r>
    <r>
      <rPr>
        <sz val="10.5"/>
        <color indexed="8"/>
        <rFont val="ＭＳ 明朝"/>
        <family val="1"/>
        <charset val="128"/>
      </rPr>
      <t>粗付加価値については、雇用者報酬の一定割合が、最終需要（消費）にまわるものとする。</t>
    </r>
    <rPh sb="15" eb="17">
      <t>ホウシュウ</t>
    </rPh>
    <phoneticPr fontId="5"/>
  </si>
  <si>
    <t>（注）雇用者報酬の消費への転換比率は、一般的に使われる「平均消費性向」（資料：総務省「家計調査」）を用いた。</t>
    <rPh sb="6" eb="8">
      <t>ホウシュウ</t>
    </rPh>
    <rPh sb="36" eb="38">
      <t>シリョウ</t>
    </rPh>
    <rPh sb="39" eb="42">
      <t>ソウムショウ</t>
    </rPh>
    <rPh sb="43" eb="45">
      <t>カケイ</t>
    </rPh>
    <rPh sb="45" eb="47">
      <t>チョウサ</t>
    </rPh>
    <phoneticPr fontId="5"/>
  </si>
  <si>
    <r>
      <t>②</t>
    </r>
    <r>
      <rPr>
        <sz val="10.5"/>
        <color indexed="8"/>
        <rFont val="ＭＳ 明朝"/>
        <family val="1"/>
        <charset val="128"/>
      </rPr>
      <t>雇用者報酬の外に営業余剰なども、一部、消費や投資に向って新たな需要を喚起する。</t>
    </r>
    <rPh sb="4" eb="6">
      <t>ホウシュウ</t>
    </rPh>
    <phoneticPr fontId="5"/>
  </si>
  <si>
    <t>部門別最終需要額</t>
    <rPh sb="0" eb="3">
      <t>ブモンベツ</t>
    </rPh>
    <rPh sb="3" eb="5">
      <t>サイシュウ</t>
    </rPh>
    <rPh sb="5" eb="7">
      <t>ジュヨウ</t>
    </rPh>
    <rPh sb="7" eb="8">
      <t>ガク</t>
    </rPh>
    <phoneticPr fontId="5"/>
  </si>
  <si>
    <t>ﾃﾞｰﾀ入力欄</t>
    <rPh sb="4" eb="6">
      <t>ニュウリョク</t>
    </rPh>
    <rPh sb="6" eb="7">
      <t>ラン</t>
    </rPh>
    <phoneticPr fontId="5"/>
  </si>
  <si>
    <t>雇用者報酬への転換比率</t>
    <rPh sb="0" eb="3">
      <t>コヨウシャ</t>
    </rPh>
    <rPh sb="3" eb="5">
      <t>ホウシュウ</t>
    </rPh>
    <rPh sb="7" eb="9">
      <t>テンカン</t>
    </rPh>
    <rPh sb="9" eb="11">
      <t>ヒリツ</t>
    </rPh>
    <phoneticPr fontId="5"/>
  </si>
  <si>
    <t>最終需要額</t>
    <rPh sb="0" eb="2">
      <t>サイシュウ</t>
    </rPh>
    <rPh sb="2" eb="5">
      <t>ジュヨウガク</t>
    </rPh>
    <phoneticPr fontId="5"/>
  </si>
  <si>
    <t>経済波及効果（まとめ）</t>
    <rPh sb="0" eb="2">
      <t>ケイザイ</t>
    </rPh>
    <rPh sb="2" eb="4">
      <t>ハキュウ</t>
    </rPh>
    <rPh sb="4" eb="6">
      <t>コウカ</t>
    </rPh>
    <phoneticPr fontId="5"/>
  </si>
  <si>
    <t>（百万円、人）</t>
    <rPh sb="1" eb="2">
      <t>ヒャク</t>
    </rPh>
    <rPh sb="2" eb="4">
      <t>マンエン</t>
    </rPh>
    <rPh sb="5" eb="6">
      <t>ニン</t>
    </rPh>
    <phoneticPr fontId="5"/>
  </si>
  <si>
    <t>備考</t>
    <rPh sb="0" eb="2">
      <t>ビコウ</t>
    </rPh>
    <phoneticPr fontId="5"/>
  </si>
  <si>
    <t>平均消費性向（勤労者世帯）</t>
    <rPh sb="0" eb="2">
      <t>ヘイキン</t>
    </rPh>
    <rPh sb="7" eb="10">
      <t>キンロウシャ</t>
    </rPh>
    <rPh sb="10" eb="12">
      <t>セタイ</t>
    </rPh>
    <phoneticPr fontId="5"/>
  </si>
  <si>
    <t>（百万円）</t>
    <rPh sb="1" eb="2">
      <t>ヒャク</t>
    </rPh>
    <rPh sb="2" eb="4">
      <t>マンエン</t>
    </rPh>
    <phoneticPr fontId="5"/>
  </si>
  <si>
    <t>生産誘発額</t>
    <rPh sb="0" eb="2">
      <t>セイサン</t>
    </rPh>
    <rPh sb="2" eb="5">
      <t>ユウハツガク</t>
    </rPh>
    <phoneticPr fontId="5"/>
  </si>
  <si>
    <t>付加価値誘発額</t>
    <rPh sb="0" eb="2">
      <t>フカ</t>
    </rPh>
    <rPh sb="2" eb="4">
      <t>カチ</t>
    </rPh>
    <rPh sb="4" eb="7">
      <t>ユウハツガク</t>
    </rPh>
    <phoneticPr fontId="5"/>
  </si>
  <si>
    <t>就業者誘発数</t>
    <rPh sb="0" eb="3">
      <t>シュウギョウシャ</t>
    </rPh>
    <rPh sb="3" eb="5">
      <t>ユウハツ</t>
    </rPh>
    <rPh sb="5" eb="6">
      <t>スウ</t>
    </rPh>
    <phoneticPr fontId="5"/>
  </si>
  <si>
    <t>雇用者誘発数</t>
    <rPh sb="0" eb="3">
      <t>コヨウシャ</t>
    </rPh>
    <rPh sb="3" eb="5">
      <t>ユウハツ</t>
    </rPh>
    <rPh sb="5" eb="6">
      <t>スウ</t>
    </rPh>
    <phoneticPr fontId="5"/>
  </si>
  <si>
    <t>ﾜｰｸｼｰﾄ</t>
    <phoneticPr fontId="5"/>
  </si>
  <si>
    <t>神戸市</t>
    <rPh sb="0" eb="3">
      <t>コウベシ</t>
    </rPh>
    <phoneticPr fontId="5"/>
  </si>
  <si>
    <t>近畿</t>
    <rPh sb="0" eb="2">
      <t>キンキ</t>
    </rPh>
    <phoneticPr fontId="5"/>
  </si>
  <si>
    <t>平成10年平均</t>
    <rPh sb="0" eb="2">
      <t>ヘイセイ</t>
    </rPh>
    <rPh sb="4" eb="5">
      <t>ネン</t>
    </rPh>
    <rPh sb="5" eb="7">
      <t>ヘイキン</t>
    </rPh>
    <phoneticPr fontId="5"/>
  </si>
  <si>
    <t>平成11年平均</t>
    <rPh sb="0" eb="2">
      <t>ヘイセイ</t>
    </rPh>
    <rPh sb="4" eb="5">
      <t>ネン</t>
    </rPh>
    <rPh sb="5" eb="7">
      <t>ヘイキン</t>
    </rPh>
    <phoneticPr fontId="5"/>
  </si>
  <si>
    <t>平成12年平均</t>
    <rPh sb="0" eb="2">
      <t>ヘイセイ</t>
    </rPh>
    <rPh sb="4" eb="5">
      <t>ネン</t>
    </rPh>
    <rPh sb="5" eb="7">
      <t>ヘイキン</t>
    </rPh>
    <phoneticPr fontId="5"/>
  </si>
  <si>
    <t>平成13年平均</t>
    <rPh sb="0" eb="2">
      <t>ヘイセイ</t>
    </rPh>
    <rPh sb="4" eb="5">
      <t>ネン</t>
    </rPh>
    <rPh sb="5" eb="7">
      <t>ヘイキン</t>
    </rPh>
    <phoneticPr fontId="5"/>
  </si>
  <si>
    <t>平成14年平均</t>
    <rPh sb="0" eb="2">
      <t>ヘイセイ</t>
    </rPh>
    <rPh sb="4" eb="5">
      <t>ネン</t>
    </rPh>
    <rPh sb="5" eb="7">
      <t>ヘイキン</t>
    </rPh>
    <phoneticPr fontId="5"/>
  </si>
  <si>
    <t>平成15年平均</t>
    <rPh sb="0" eb="2">
      <t>ヘイセイ</t>
    </rPh>
    <rPh sb="4" eb="5">
      <t>ネン</t>
    </rPh>
    <rPh sb="5" eb="7">
      <t>ヘイキン</t>
    </rPh>
    <phoneticPr fontId="5"/>
  </si>
  <si>
    <t>（資料）総務省「家計調査」</t>
    <rPh sb="1" eb="3">
      <t>シリョウ</t>
    </rPh>
    <rPh sb="4" eb="7">
      <t>ソウムショウ</t>
    </rPh>
    <rPh sb="8" eb="10">
      <t>カケイ</t>
    </rPh>
    <rPh sb="10" eb="12">
      <t>チョウサ</t>
    </rPh>
    <phoneticPr fontId="5"/>
  </si>
  <si>
    <t>需要増加額</t>
  </si>
  <si>
    <t>1次間接
波及効果</t>
  </si>
  <si>
    <t>直接+1次間接波及効果</t>
  </si>
  <si>
    <t>雇用者
所得率</t>
  </si>
  <si>
    <t>雇用者所得誘発額（直接+1次間接波及効果）</t>
  </si>
  <si>
    <t>民間消費による需要
増加額</t>
  </si>
  <si>
    <t>2次間接
波及効果</t>
  </si>
  <si>
    <t>総合効果（直接+1次+2次間接波及効果）</t>
  </si>
  <si>
    <t>合計</t>
  </si>
  <si>
    <t>※四捨五入の関係で合計と内訳が一致しない場合があります。</t>
  </si>
  <si>
    <t>生産誘発額</t>
    <rPh sb="0" eb="2">
      <t>セイサン</t>
    </rPh>
    <rPh sb="2" eb="4">
      <t>ユウハツ</t>
    </rPh>
    <rPh sb="4" eb="5">
      <t>ガク</t>
    </rPh>
    <phoneticPr fontId="5"/>
  </si>
  <si>
    <t>雇用誘発数</t>
    <rPh sb="0" eb="2">
      <t>コヨウ</t>
    </rPh>
    <rPh sb="2" eb="4">
      <t>ユウハツ</t>
    </rPh>
    <rPh sb="4" eb="5">
      <t>スウ</t>
    </rPh>
    <phoneticPr fontId="5"/>
  </si>
  <si>
    <t>就業者創出（人）</t>
    <rPh sb="0" eb="3">
      <t>シュウギョウシャ</t>
    </rPh>
    <phoneticPr fontId="5"/>
  </si>
  <si>
    <t>雇用係数（百万円当り）</t>
    <rPh sb="0" eb="2">
      <t>コヨウ</t>
    </rPh>
    <rPh sb="2" eb="4">
      <t>ケイスウ</t>
    </rPh>
    <phoneticPr fontId="5"/>
  </si>
  <si>
    <t>雇用者創出（人）</t>
    <rPh sb="0" eb="3">
      <t>コヨウシャ</t>
    </rPh>
    <rPh sb="3" eb="5">
      <t>ソウシュツ</t>
    </rPh>
    <phoneticPr fontId="5"/>
  </si>
  <si>
    <t>C=A×B</t>
    <phoneticPr fontId="5"/>
  </si>
  <si>
    <t>E=C×D</t>
    <phoneticPr fontId="5"/>
  </si>
  <si>
    <t>F=逆行列係数×E</t>
    <rPh sb="2" eb="5">
      <t>ギャクギョウレツ</t>
    </rPh>
    <rPh sb="5" eb="7">
      <t>ケイスウ</t>
    </rPh>
    <phoneticPr fontId="5"/>
  </si>
  <si>
    <t>G=A+F</t>
    <phoneticPr fontId="5"/>
  </si>
  <si>
    <t>H</t>
    <phoneticPr fontId="5"/>
  </si>
  <si>
    <t>I=G×H</t>
    <phoneticPr fontId="5"/>
  </si>
  <si>
    <t>J</t>
    <phoneticPr fontId="5"/>
  </si>
  <si>
    <t>Ｋ=I×J</t>
    <phoneticPr fontId="5"/>
  </si>
  <si>
    <t>L</t>
    <phoneticPr fontId="5"/>
  </si>
  <si>
    <t>M=K×L</t>
    <phoneticPr fontId="5"/>
  </si>
  <si>
    <t>N</t>
    <phoneticPr fontId="5"/>
  </si>
  <si>
    <t>O=M×N</t>
    <phoneticPr fontId="5"/>
  </si>
  <si>
    <t>P=逆行列係数×O</t>
    <rPh sb="2" eb="5">
      <t>ギャクギョウレツ</t>
    </rPh>
    <rPh sb="5" eb="7">
      <t>ケイスウ</t>
    </rPh>
    <phoneticPr fontId="5"/>
  </si>
  <si>
    <t>Q=G+P</t>
    <phoneticPr fontId="5"/>
  </si>
  <si>
    <t>R</t>
    <phoneticPr fontId="5"/>
  </si>
  <si>
    <t>S=Q×R</t>
    <phoneticPr fontId="5"/>
  </si>
  <si>
    <t>T</t>
    <phoneticPr fontId="5"/>
  </si>
  <si>
    <t>U=Q×T</t>
    <phoneticPr fontId="5"/>
  </si>
  <si>
    <t>V</t>
    <phoneticPr fontId="5"/>
  </si>
  <si>
    <t>W=Q×V</t>
    <phoneticPr fontId="5"/>
  </si>
  <si>
    <t xml:space="preserve"> </t>
    <phoneticPr fontId="5"/>
  </si>
  <si>
    <t>備考（参照WS)</t>
    <rPh sb="0" eb="2">
      <t>ビコウ</t>
    </rPh>
    <rPh sb="3" eb="5">
      <t>サンショウ</t>
    </rPh>
    <phoneticPr fontId="5"/>
  </si>
  <si>
    <t>最終需要推計</t>
    <rPh sb="0" eb="2">
      <t>サイシュウ</t>
    </rPh>
    <rPh sb="2" eb="4">
      <t>ジュヨウ</t>
    </rPh>
    <rPh sb="4" eb="6">
      <t>スイケイ</t>
    </rPh>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</si>
  <si>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</si>
  <si>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</si>
  <si>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</si>
  <si>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</si>
  <si>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</si>
  <si>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</si>
  <si>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</si>
  <si>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</si>
  <si>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第８表　その他の分析係数表（その１）　県内自給率・移輸入係数表</t>
    <rPh sb="10" eb="12">
      <t>ケイスウ</t>
    </rPh>
    <phoneticPr fontId="5"/>
  </si>
  <si>
    <t>逆行列係数表</t>
  </si>
  <si>
    <t>飲食料品　　　　　　　</t>
  </si>
  <si>
    <t>輸送機械  　　　　　</t>
  </si>
  <si>
    <t>電力・ガス・熱供給　</t>
  </si>
  <si>
    <t>情報通信</t>
  </si>
  <si>
    <t>36</t>
  </si>
  <si>
    <t>平成16年平均</t>
    <rPh sb="0" eb="2">
      <t>ヘイセイ</t>
    </rPh>
    <rPh sb="4" eb="5">
      <t>ネン</t>
    </rPh>
    <rPh sb="5" eb="7">
      <t>ヘイキン</t>
    </rPh>
    <phoneticPr fontId="5"/>
  </si>
  <si>
    <t>平成17年平均</t>
    <rPh sb="0" eb="2">
      <t>ヘイセイ</t>
    </rPh>
    <rPh sb="4" eb="5">
      <t>ネン</t>
    </rPh>
    <rPh sb="5" eb="7">
      <t>ヘイキン</t>
    </rPh>
    <phoneticPr fontId="5"/>
  </si>
  <si>
    <t>平成18年平均</t>
    <rPh sb="0" eb="2">
      <t>ヘイセイ</t>
    </rPh>
    <rPh sb="4" eb="5">
      <t>ネン</t>
    </rPh>
    <rPh sb="5" eb="7">
      <t>ヘイキン</t>
    </rPh>
    <phoneticPr fontId="5"/>
  </si>
  <si>
    <t>平成19年平均</t>
    <rPh sb="0" eb="2">
      <t>ヘイセイ</t>
    </rPh>
    <rPh sb="4" eb="5">
      <t>ネン</t>
    </rPh>
    <rPh sb="5" eb="7">
      <t>ヘイキン</t>
    </rPh>
    <phoneticPr fontId="5"/>
  </si>
  <si>
    <t>平成20年平均</t>
    <rPh sb="0" eb="2">
      <t>ヘイセイ</t>
    </rPh>
    <rPh sb="4" eb="5">
      <t>ネン</t>
    </rPh>
    <rPh sb="5" eb="7">
      <t>ヘイキン</t>
    </rPh>
    <phoneticPr fontId="5"/>
  </si>
  <si>
    <t>37</t>
  </si>
  <si>
    <t>38</t>
  </si>
  <si>
    <t>39</t>
  </si>
  <si>
    <t>40</t>
  </si>
  <si>
    <t>(控除)補助金</t>
  </si>
  <si>
    <t>37</t>
    <phoneticPr fontId="5"/>
  </si>
  <si>
    <t>輸送機械  　　　　　</t>
    <phoneticPr fontId="5"/>
  </si>
  <si>
    <t>投入係数表</t>
  </si>
  <si>
    <t>粗付加価値　　　　　　　　　　率</t>
    <rPh sb="0" eb="1">
      <t>ソ</t>
    </rPh>
    <rPh sb="1" eb="3">
      <t>フカ</t>
    </rPh>
    <rPh sb="3" eb="5">
      <t>カチ</t>
    </rPh>
    <rPh sb="15" eb="16">
      <t>リツ</t>
    </rPh>
    <phoneticPr fontId="5"/>
  </si>
  <si>
    <t>粗付加価値誘発額</t>
    <rPh sb="0" eb="1">
      <t>ソ</t>
    </rPh>
    <rPh sb="1" eb="3">
      <t>フカ</t>
    </rPh>
    <rPh sb="3" eb="5">
      <t>カチ</t>
    </rPh>
    <rPh sb="5" eb="8">
      <t>ユウハツガク</t>
    </rPh>
    <phoneticPr fontId="5"/>
  </si>
  <si>
    <t>就業係数（百万円当り）</t>
    <rPh sb="0" eb="2">
      <t>シュウギョウ</t>
    </rPh>
    <rPh sb="2" eb="4">
      <t>ケイスウ</t>
    </rPh>
    <phoneticPr fontId="5"/>
  </si>
  <si>
    <t>就業係数</t>
    <phoneticPr fontId="5"/>
  </si>
  <si>
    <t>雇用係数</t>
    <phoneticPr fontId="5"/>
  </si>
  <si>
    <t>雇用係数</t>
    <rPh sb="0" eb="2">
      <t>コヨウ</t>
    </rPh>
    <phoneticPr fontId="5"/>
  </si>
  <si>
    <t>第８表　その他の分析係数表（その２）　就業・雇用係数表</t>
    <phoneticPr fontId="5"/>
  </si>
  <si>
    <t>平成21年平均</t>
    <rPh sb="0" eb="2">
      <t>ヘイセイ</t>
    </rPh>
    <rPh sb="4" eb="5">
      <t>ネン</t>
    </rPh>
    <rPh sb="5" eb="7">
      <t>ヘイキン</t>
    </rPh>
    <phoneticPr fontId="5"/>
  </si>
  <si>
    <t>平成22年平均</t>
    <rPh sb="0" eb="2">
      <t>ヘイセイ</t>
    </rPh>
    <rPh sb="4" eb="5">
      <t>ネン</t>
    </rPh>
    <rPh sb="5" eb="7">
      <t>ヘイキン</t>
    </rPh>
    <phoneticPr fontId="5"/>
  </si>
  <si>
    <t>平成23年平均</t>
    <rPh sb="0" eb="2">
      <t>ヘイセイ</t>
    </rPh>
    <rPh sb="4" eb="5">
      <t>ネン</t>
    </rPh>
    <rPh sb="5" eb="7">
      <t>ヘイキン</t>
    </rPh>
    <phoneticPr fontId="5"/>
  </si>
  <si>
    <t>平成24年平均</t>
    <rPh sb="0" eb="2">
      <t>ヘイセイ</t>
    </rPh>
    <rPh sb="4" eb="5">
      <t>ネン</t>
    </rPh>
    <rPh sb="5" eb="7">
      <t>ヘイキン</t>
    </rPh>
    <phoneticPr fontId="5"/>
  </si>
  <si>
    <t>2</t>
  </si>
  <si>
    <t>3</t>
  </si>
  <si>
    <t>4</t>
  </si>
  <si>
    <t>5</t>
  </si>
  <si>
    <t>6</t>
  </si>
  <si>
    <t>7</t>
  </si>
  <si>
    <t>8</t>
  </si>
  <si>
    <t>9</t>
  </si>
  <si>
    <t>域内最終需要増加額
（直接効果）</t>
    <rPh sb="0" eb="1">
      <t>イキ</t>
    </rPh>
    <phoneticPr fontId="5"/>
  </si>
  <si>
    <t>投入係数（対事業所サービス）</t>
    <rPh sb="5" eb="6">
      <t>タイ</t>
    </rPh>
    <rPh sb="6" eb="9">
      <t>ジギョウショ</t>
    </rPh>
    <phoneticPr fontId="5"/>
  </si>
  <si>
    <t>投入係数（教育・研究）</t>
    <rPh sb="5" eb="7">
      <t>キョウイク</t>
    </rPh>
    <rPh sb="8" eb="10">
      <t>ケンキュウ</t>
    </rPh>
    <phoneticPr fontId="5"/>
  </si>
  <si>
    <t>投入係数（公務）</t>
    <rPh sb="5" eb="7">
      <t>コウム</t>
    </rPh>
    <phoneticPr fontId="5"/>
  </si>
  <si>
    <t>投入係数（情報通信）</t>
    <rPh sb="5" eb="7">
      <t>ジョウホウ</t>
    </rPh>
    <rPh sb="7" eb="9">
      <t>ツウシン</t>
    </rPh>
    <phoneticPr fontId="5"/>
  </si>
  <si>
    <t>投入係数（不動産）</t>
    <rPh sb="5" eb="8">
      <t>フドウサン</t>
    </rPh>
    <phoneticPr fontId="5"/>
  </si>
  <si>
    <t>投入係数（金融・保険）</t>
    <rPh sb="5" eb="7">
      <t>キンユウ</t>
    </rPh>
    <rPh sb="8" eb="10">
      <t>ホケン</t>
    </rPh>
    <phoneticPr fontId="5"/>
  </si>
  <si>
    <t>投入係数（その他の製造工業製品）</t>
    <rPh sb="7" eb="8">
      <t>タ</t>
    </rPh>
    <rPh sb="9" eb="11">
      <t>セイゾウ</t>
    </rPh>
    <rPh sb="11" eb="13">
      <t>コウギョウ</t>
    </rPh>
    <rPh sb="13" eb="15">
      <t>セイヒン</t>
    </rPh>
    <phoneticPr fontId="5"/>
  </si>
  <si>
    <t>投入係数（建設）</t>
    <rPh sb="5" eb="7">
      <t>ケンセツ</t>
    </rPh>
    <phoneticPr fontId="5"/>
  </si>
  <si>
    <t>投入係数（輸送機械）</t>
    <rPh sb="5" eb="7">
      <t>ユソウ</t>
    </rPh>
    <rPh sb="7" eb="9">
      <t>キカイ</t>
    </rPh>
    <phoneticPr fontId="5"/>
  </si>
  <si>
    <t>投入係数（電子部品）</t>
    <rPh sb="5" eb="7">
      <t>デンシ</t>
    </rPh>
    <rPh sb="7" eb="9">
      <t>ブヒン</t>
    </rPh>
    <phoneticPr fontId="5"/>
  </si>
  <si>
    <t>投入係数（金属製品）</t>
    <rPh sb="5" eb="7">
      <t>キンゾク</t>
    </rPh>
    <rPh sb="7" eb="9">
      <t>セイヒン</t>
    </rPh>
    <phoneticPr fontId="5"/>
  </si>
  <si>
    <t>投入係数（非鉄金属）</t>
    <rPh sb="5" eb="7">
      <t>ヒテツ</t>
    </rPh>
    <rPh sb="7" eb="9">
      <t>キンゾク</t>
    </rPh>
    <phoneticPr fontId="5"/>
  </si>
  <si>
    <t>投入係数（鉄鋼）</t>
    <rPh sb="5" eb="7">
      <t>テッコウ</t>
    </rPh>
    <phoneticPr fontId="5"/>
  </si>
  <si>
    <t>窯業・土石製品</t>
    <phoneticPr fontId="5"/>
  </si>
  <si>
    <t>投入係数（窯業・土石製品）</t>
    <rPh sb="5" eb="7">
      <t>ヨウギョウ</t>
    </rPh>
    <rPh sb="8" eb="10">
      <t>ドセキ</t>
    </rPh>
    <rPh sb="10" eb="12">
      <t>セイヒン</t>
    </rPh>
    <phoneticPr fontId="5"/>
  </si>
  <si>
    <t>投入係数（石油・石炭製品）</t>
    <rPh sb="5" eb="7">
      <t>セキユ</t>
    </rPh>
    <rPh sb="8" eb="10">
      <t>セキタン</t>
    </rPh>
    <rPh sb="10" eb="12">
      <t>セイヒン</t>
    </rPh>
    <phoneticPr fontId="5"/>
  </si>
  <si>
    <t>化学製品</t>
    <phoneticPr fontId="5"/>
  </si>
  <si>
    <t>投入係数（化学製品）</t>
    <rPh sb="5" eb="7">
      <t>カガク</t>
    </rPh>
    <rPh sb="7" eb="9">
      <t>セイヒン</t>
    </rPh>
    <phoneticPr fontId="5"/>
  </si>
  <si>
    <t>投入係数（繊維製品）</t>
    <rPh sb="5" eb="7">
      <t>センイ</t>
    </rPh>
    <rPh sb="7" eb="9">
      <t>セイヒン</t>
    </rPh>
    <phoneticPr fontId="5"/>
  </si>
  <si>
    <t>飲食料品　　　　　　　</t>
    <phoneticPr fontId="5"/>
  </si>
  <si>
    <t>投入係数（鉱業）</t>
    <rPh sb="5" eb="7">
      <t>コウギョウ</t>
    </rPh>
    <phoneticPr fontId="5"/>
  </si>
  <si>
    <t>漁業</t>
    <rPh sb="0" eb="2">
      <t>ギョギョウ</t>
    </rPh>
    <phoneticPr fontId="5"/>
  </si>
  <si>
    <t>投入係数（漁業）</t>
    <rPh sb="5" eb="7">
      <t>ギョギョウ</t>
    </rPh>
    <phoneticPr fontId="5"/>
  </si>
  <si>
    <t>・2次波及試算にあたっては、域内産品自給率（純粋の域内への波及効果）を考慮</t>
    <rPh sb="14" eb="16">
      <t>イキナイ</t>
    </rPh>
    <rPh sb="25" eb="26">
      <t>イキ</t>
    </rPh>
    <phoneticPr fontId="5"/>
  </si>
  <si>
    <t>平成25年平均</t>
    <rPh sb="0" eb="2">
      <t>ヘイセイ</t>
    </rPh>
    <rPh sb="4" eb="5">
      <t>ネン</t>
    </rPh>
    <rPh sb="5" eb="7">
      <t>ヘイキン</t>
    </rPh>
    <phoneticPr fontId="5"/>
  </si>
  <si>
    <t>経済波及効果まとめ</t>
    <rPh sb="0" eb="2">
      <t>ケイザイ</t>
    </rPh>
    <rPh sb="2" eb="4">
      <t>ハキュウ</t>
    </rPh>
    <rPh sb="4" eb="6">
      <t>コウカ</t>
    </rPh>
    <phoneticPr fontId="5"/>
  </si>
  <si>
    <t>うち雇用者誘発数</t>
    <rPh sb="2" eb="5">
      <t>コヨウシャ</t>
    </rPh>
    <rPh sb="5" eb="7">
      <t>ユウハツ</t>
    </rPh>
    <rPh sb="7" eb="8">
      <t>スウ</t>
    </rPh>
    <phoneticPr fontId="5"/>
  </si>
  <si>
    <t>（人）</t>
    <rPh sb="1" eb="2">
      <t>ニン</t>
    </rPh>
    <phoneticPr fontId="5"/>
  </si>
  <si>
    <t>経済波及効果(A)</t>
    <rPh sb="0" eb="2">
      <t>ケイザイ</t>
    </rPh>
    <rPh sb="2" eb="4">
      <t>ハキュウ</t>
    </rPh>
    <rPh sb="4" eb="6">
      <t>コウカ</t>
    </rPh>
    <phoneticPr fontId="5"/>
  </si>
  <si>
    <t>当初需要額・域内GDP(B)</t>
    <rPh sb="0" eb="2">
      <t>トウショ</t>
    </rPh>
    <rPh sb="2" eb="4">
      <t>ジュヨウ</t>
    </rPh>
    <rPh sb="4" eb="5">
      <t>ガク</t>
    </rPh>
    <rPh sb="6" eb="8">
      <t>イキナイ</t>
    </rPh>
    <phoneticPr fontId="5"/>
  </si>
  <si>
    <t>－</t>
    <phoneticPr fontId="5"/>
  </si>
  <si>
    <t>当初比（C=A/B）</t>
    <rPh sb="0" eb="2">
      <t>トウショ</t>
    </rPh>
    <rPh sb="2" eb="3">
      <t>ヒ</t>
    </rPh>
    <phoneticPr fontId="5"/>
  </si>
  <si>
    <t>（資料）兵庫県統計課「市町民経済計算」</t>
    <rPh sb="1" eb="3">
      <t>シリョウ</t>
    </rPh>
    <rPh sb="4" eb="7">
      <t>ヒョウゴケン</t>
    </rPh>
    <rPh sb="7" eb="9">
      <t>トウケイ</t>
    </rPh>
    <rPh sb="9" eb="10">
      <t>カ</t>
    </rPh>
    <rPh sb="11" eb="13">
      <t>シチョウ</t>
    </rPh>
    <rPh sb="13" eb="14">
      <t>ミン</t>
    </rPh>
    <rPh sb="14" eb="16">
      <t>ケイザイ</t>
    </rPh>
    <rPh sb="16" eb="18">
      <t>ケイサン</t>
    </rPh>
    <phoneticPr fontId="5"/>
  </si>
  <si>
    <t>－</t>
    <phoneticPr fontId="5"/>
  </si>
  <si>
    <t>平成26年平均</t>
    <rPh sb="0" eb="2">
      <t>ヘイセイ</t>
    </rPh>
    <rPh sb="4" eb="5">
      <t>ネン</t>
    </rPh>
    <rPh sb="5" eb="7">
      <t>ヘイキン</t>
    </rPh>
    <phoneticPr fontId="5"/>
  </si>
  <si>
    <t>１</t>
  </si>
  <si>
    <t>農業</t>
    <rPh sb="0" eb="2">
      <t>ノウギョウ</t>
    </rPh>
    <phoneticPr fontId="2"/>
  </si>
  <si>
    <t>林業</t>
    <rPh sb="0" eb="2">
      <t>リンギョウ</t>
    </rPh>
    <phoneticPr fontId="8"/>
  </si>
  <si>
    <t>漁業</t>
    <rPh sb="0" eb="2">
      <t>ギョギョウ</t>
    </rPh>
    <phoneticPr fontId="8"/>
  </si>
  <si>
    <t>パルプ・紙・木製品</t>
  </si>
  <si>
    <t>はん用機械</t>
  </si>
  <si>
    <t>生産用機械</t>
  </si>
  <si>
    <t>業務用機械</t>
  </si>
  <si>
    <t>電子部品</t>
    <rPh sb="0" eb="2">
      <t>デンシ</t>
    </rPh>
    <rPh sb="2" eb="4">
      <t>ブヒン</t>
    </rPh>
    <phoneticPr fontId="8"/>
  </si>
  <si>
    <t>水道　　</t>
  </si>
  <si>
    <t>廃棄物処理</t>
    <rPh sb="0" eb="3">
      <t>ハイキブツ</t>
    </rPh>
    <rPh sb="3" eb="5">
      <t>ショリ</t>
    </rPh>
    <phoneticPr fontId="8"/>
  </si>
  <si>
    <t>商業</t>
    <rPh sb="0" eb="2">
      <t>ショウギョウ</t>
    </rPh>
    <phoneticPr fontId="8"/>
  </si>
  <si>
    <t>運輸、郵便</t>
    <rPh sb="3" eb="5">
      <t>ユウビン</t>
    </rPh>
    <phoneticPr fontId="8"/>
  </si>
  <si>
    <t>医療・福祉</t>
    <rPh sb="3" eb="5">
      <t>フクシ</t>
    </rPh>
    <phoneticPr fontId="8"/>
  </si>
  <si>
    <t>その他対個人サービス</t>
    <rPh sb="2" eb="3">
      <t>タ</t>
    </rPh>
    <phoneticPr fontId="8"/>
  </si>
  <si>
    <t>事務用品</t>
    <rPh sb="0" eb="2">
      <t>ジム</t>
    </rPh>
    <rPh sb="2" eb="4">
      <t>ヨウヒン</t>
    </rPh>
    <phoneticPr fontId="8"/>
  </si>
  <si>
    <t>分類不明</t>
    <rPh sb="0" eb="2">
      <t>ブンルイ</t>
    </rPh>
    <rPh sb="2" eb="4">
      <t>フメイ</t>
    </rPh>
    <phoneticPr fontId="8"/>
  </si>
  <si>
    <t>電子部品</t>
    <rPh sb="0" eb="2">
      <t>デンシ</t>
    </rPh>
    <rPh sb="2" eb="4">
      <t>ブヒン</t>
    </rPh>
    <phoneticPr fontId="5"/>
  </si>
  <si>
    <t>廃棄物処理</t>
    <rPh sb="0" eb="3">
      <t>ハイキブツ</t>
    </rPh>
    <rPh sb="3" eb="5">
      <t>ショリ</t>
    </rPh>
    <phoneticPr fontId="5"/>
  </si>
  <si>
    <t>事務用品</t>
    <rPh sb="0" eb="2">
      <t>ジム</t>
    </rPh>
    <rPh sb="2" eb="4">
      <t>ヨウヒン</t>
    </rPh>
    <phoneticPr fontId="5"/>
  </si>
  <si>
    <t>分類不明</t>
    <rPh sb="0" eb="2">
      <t>ブンルイ</t>
    </rPh>
    <rPh sb="2" eb="4">
      <t>フメイ</t>
    </rPh>
    <phoneticPr fontId="5"/>
  </si>
  <si>
    <t>パルプ・紙・木製品</t>
    <phoneticPr fontId="5"/>
  </si>
  <si>
    <t>水道　　</t>
    <phoneticPr fontId="5"/>
  </si>
  <si>
    <t>対事業所サービス</t>
    <phoneticPr fontId="5"/>
  </si>
  <si>
    <t>教育・研究</t>
    <phoneticPr fontId="5"/>
  </si>
  <si>
    <t>公務</t>
    <phoneticPr fontId="5"/>
  </si>
  <si>
    <t>情報通信</t>
    <rPh sb="0" eb="2">
      <t>ジョウホウ</t>
    </rPh>
    <phoneticPr fontId="5"/>
  </si>
  <si>
    <t>不動産</t>
    <phoneticPr fontId="5"/>
  </si>
  <si>
    <t>金融・保険</t>
    <phoneticPr fontId="5"/>
  </si>
  <si>
    <t>電力・ガス・熱供給　</t>
    <phoneticPr fontId="5"/>
  </si>
  <si>
    <t>建設</t>
    <phoneticPr fontId="5"/>
  </si>
  <si>
    <t>その他の製造工業製品</t>
    <phoneticPr fontId="5"/>
  </si>
  <si>
    <t>電気機械</t>
    <rPh sb="0" eb="2">
      <t>デンキ</t>
    </rPh>
    <phoneticPr fontId="5"/>
  </si>
  <si>
    <t>業務用機械</t>
    <phoneticPr fontId="5"/>
  </si>
  <si>
    <t>生産用機械</t>
    <phoneticPr fontId="5"/>
  </si>
  <si>
    <t>はん用機械</t>
    <phoneticPr fontId="5"/>
  </si>
  <si>
    <t>金属製品</t>
    <phoneticPr fontId="5"/>
  </si>
  <si>
    <t>非鉄金属</t>
    <phoneticPr fontId="5"/>
  </si>
  <si>
    <t>鉄鋼</t>
    <phoneticPr fontId="5"/>
  </si>
  <si>
    <t>石油・石炭製品</t>
    <phoneticPr fontId="5"/>
  </si>
  <si>
    <t>繊維製品</t>
    <phoneticPr fontId="5"/>
  </si>
  <si>
    <t>鉱業</t>
    <phoneticPr fontId="5"/>
  </si>
  <si>
    <t>農業</t>
    <rPh sb="0" eb="2">
      <t>ノウギョウ</t>
    </rPh>
    <phoneticPr fontId="3"/>
  </si>
  <si>
    <t>投入係数（農業）</t>
    <rPh sb="5" eb="7">
      <t>ノウギョウ</t>
    </rPh>
    <phoneticPr fontId="5"/>
  </si>
  <si>
    <t>投入係数（林業）</t>
    <rPh sb="5" eb="7">
      <t>リンギョウ</t>
    </rPh>
    <phoneticPr fontId="5"/>
  </si>
  <si>
    <t>投入係数（飲食料品）</t>
    <rPh sb="5" eb="7">
      <t>インショク</t>
    </rPh>
    <rPh sb="7" eb="8">
      <t>リョウ</t>
    </rPh>
    <rPh sb="8" eb="9">
      <t>ヒン</t>
    </rPh>
    <phoneticPr fontId="5"/>
  </si>
  <si>
    <t>投入係数（パルプ・紙・木製品）</t>
    <rPh sb="9" eb="10">
      <t>カミ</t>
    </rPh>
    <rPh sb="11" eb="12">
      <t>キ</t>
    </rPh>
    <rPh sb="12" eb="14">
      <t>セイヒン</t>
    </rPh>
    <phoneticPr fontId="5"/>
  </si>
  <si>
    <t>投入係数（はん用機械）</t>
    <rPh sb="7" eb="8">
      <t>ヨウ</t>
    </rPh>
    <rPh sb="8" eb="10">
      <t>キカイ</t>
    </rPh>
    <phoneticPr fontId="5"/>
  </si>
  <si>
    <t>投入係数（生産用機械）</t>
    <rPh sb="5" eb="8">
      <t>セイサンヨウ</t>
    </rPh>
    <rPh sb="8" eb="10">
      <t>キカイ</t>
    </rPh>
    <phoneticPr fontId="5"/>
  </si>
  <si>
    <t>投入係数（業務用機械）</t>
    <rPh sb="5" eb="8">
      <t>ギョウムヨウ</t>
    </rPh>
    <rPh sb="8" eb="10">
      <t>キカイ</t>
    </rPh>
    <phoneticPr fontId="5"/>
  </si>
  <si>
    <t>投入係数（電気機械）</t>
    <rPh sb="5" eb="7">
      <t>デンキ</t>
    </rPh>
    <rPh sb="7" eb="9">
      <t>キカイ</t>
    </rPh>
    <phoneticPr fontId="5"/>
  </si>
  <si>
    <t>投入係数（電気・ガス・熱供給）</t>
    <rPh sb="5" eb="7">
      <t>デンキ</t>
    </rPh>
    <rPh sb="11" eb="12">
      <t>ネツ</t>
    </rPh>
    <rPh sb="12" eb="14">
      <t>キョウキュウ</t>
    </rPh>
    <phoneticPr fontId="5"/>
  </si>
  <si>
    <t>投入係数（水道）</t>
    <rPh sb="5" eb="7">
      <t>スイドウ</t>
    </rPh>
    <phoneticPr fontId="5"/>
  </si>
  <si>
    <t>投入係数（廃棄物処理）</t>
    <rPh sb="5" eb="8">
      <t>ハイキブツ</t>
    </rPh>
    <rPh sb="8" eb="10">
      <t>ショリ</t>
    </rPh>
    <phoneticPr fontId="5"/>
  </si>
  <si>
    <t>投入係数（医療・福祉）</t>
    <rPh sb="5" eb="7">
      <t>イリョウ</t>
    </rPh>
    <rPh sb="8" eb="10">
      <t>フクシ</t>
    </rPh>
    <phoneticPr fontId="5"/>
  </si>
  <si>
    <t>投入係数（事務用品）</t>
    <rPh sb="5" eb="7">
      <t>ジム</t>
    </rPh>
    <rPh sb="7" eb="9">
      <t>ヨウヒン</t>
    </rPh>
    <phoneticPr fontId="5"/>
  </si>
  <si>
    <t>直接効果</t>
    <rPh sb="0" eb="2">
      <t>チョクセツ</t>
    </rPh>
    <rPh sb="2" eb="4">
      <t>コウカ</t>
    </rPh>
    <phoneticPr fontId="5"/>
  </si>
  <si>
    <t>第一次間接効果</t>
    <rPh sb="0" eb="3">
      <t>ダイイチジ</t>
    </rPh>
    <rPh sb="3" eb="5">
      <t>カンセツ</t>
    </rPh>
    <rPh sb="5" eb="7">
      <t>コウカ</t>
    </rPh>
    <phoneticPr fontId="5"/>
  </si>
  <si>
    <t>第二次間接効果</t>
    <rPh sb="0" eb="3">
      <t>ダイニジ</t>
    </rPh>
    <rPh sb="3" eb="5">
      <t>カンセツ</t>
    </rPh>
    <rPh sb="5" eb="7">
      <t>コウカ</t>
    </rPh>
    <phoneticPr fontId="5"/>
  </si>
  <si>
    <t>計</t>
    <rPh sb="0" eb="1">
      <t>ケイ</t>
    </rPh>
    <phoneticPr fontId="5"/>
  </si>
  <si>
    <t>（１）「生産波及効果」とは</t>
    <phoneticPr fontId="5"/>
  </si>
  <si>
    <t xml:space="preserve">  ある産業部門の生産物に対する最終需要（投資・消費・移輸出）の変化が、直接・間接のルートを通じて、他の産業部門の生産に影響を及ぼしていくことを「生産波及効果」という。</t>
    <phoneticPr fontId="5"/>
  </si>
  <si>
    <t>生産波及効果分析では、産業間の因果連鎖に起因する生産波及効果のメカニズムを基に、最終的に各産業部門において誘発される生産額を測定する。</t>
    <phoneticPr fontId="5"/>
  </si>
  <si>
    <t>測定の道具として、「投入係数」と「逆行列係数」を使用する。</t>
    <phoneticPr fontId="5"/>
  </si>
  <si>
    <t>　生産波及効果には、「生産誘発効果」と「粗付加価値誘発効果」とがある。</t>
    <phoneticPr fontId="5"/>
  </si>
  <si>
    <t>このうち「生産誘発効果」には、原材料消費による誘発効果と雇用者所得（賃金・給与等）など家計を通じて消費支出される最終需要の増加による誘発効果などがある。</t>
    <phoneticPr fontId="5"/>
  </si>
  <si>
    <t xml:space="preserve">  波及効果（誘発効果）は、直接効果と間接波及効果（第１次、第２次……）に分けられる。</t>
    <phoneticPr fontId="5"/>
  </si>
  <si>
    <t>例えば、ある産業で 100億円の生産があった場合、直接効果は 100億円の生産そのものであり、間接波及効果は 100億円の生産活動に伴う原材料消費や民間消費支出による誘発効果である。</t>
    <phoneticPr fontId="5"/>
  </si>
  <si>
    <t>⑦ 各部門が生産活動を個別に行った効果の和は、それら部門が同時に行ったときの総効果に等しい。</t>
    <phoneticPr fontId="5"/>
  </si>
  <si>
    <r>
      <t>③</t>
    </r>
    <r>
      <rPr>
        <sz val="10.5"/>
        <color indexed="8"/>
        <rFont val="ＭＳ 明朝"/>
        <family val="1"/>
        <charset val="128"/>
      </rPr>
      <t>就業者数は、生産額に比例して増加することとする。</t>
    </r>
    <phoneticPr fontId="5"/>
  </si>
  <si>
    <t>　これを所得の消費への転換と呼び、その一定割合を「消費への転換比率」という。</t>
    <phoneticPr fontId="5"/>
  </si>
  <si>
    <t>①生産波及効果分析では、新しく生み出された雇用者所得が、新たに消費需要の増加となって再び生産を誘発する過程を対象にした。</t>
    <phoneticPr fontId="5"/>
  </si>
  <si>
    <t>　計算上は次々に効果が波及していき、誘発される生産額が０になるまで分析は可能である。</t>
    <phoneticPr fontId="5"/>
  </si>
  <si>
    <t>　　実際には、生産波及過程で、「波及の中断」やタイム・ラグの問題などもあると考えられるが、分析の対象を、第２次間接波及効果までに限定した。</t>
    <phoneticPr fontId="5"/>
  </si>
  <si>
    <t>　その転換比率となる指標に資料上の制約があり、比率が明確か、推定可能な特別の場合を除き、あまり計算されないため、計測の対象外とした。</t>
    <phoneticPr fontId="5"/>
  </si>
  <si>
    <t xml:space="preserve"> </t>
    <phoneticPr fontId="5"/>
  </si>
  <si>
    <t>平成27年平均</t>
    <rPh sb="0" eb="2">
      <t>ヘイセイ</t>
    </rPh>
    <rPh sb="4" eb="5">
      <t>ネン</t>
    </rPh>
    <rPh sb="5" eb="7">
      <t>ヘイキン</t>
    </rPh>
    <phoneticPr fontId="5"/>
  </si>
  <si>
    <t>37</t>
    <phoneticPr fontId="5"/>
  </si>
  <si>
    <t>38</t>
    <phoneticPr fontId="5"/>
  </si>
  <si>
    <t>39</t>
    <phoneticPr fontId="5"/>
  </si>
  <si>
    <t>経済波及効果計算プロセス</t>
    <phoneticPr fontId="5"/>
  </si>
  <si>
    <t>対個人サービス</t>
    <rPh sb="0" eb="1">
      <t>タイ</t>
    </rPh>
    <rPh sb="1" eb="3">
      <t>コジン</t>
    </rPh>
    <phoneticPr fontId="5"/>
  </si>
  <si>
    <t>対個人サービス</t>
    <phoneticPr fontId="8"/>
  </si>
  <si>
    <t>投入係数（対個人サービス）</t>
    <rPh sb="5" eb="6">
      <t>タイ</t>
    </rPh>
    <rPh sb="6" eb="8">
      <t>コジン</t>
    </rPh>
    <phoneticPr fontId="5"/>
  </si>
  <si>
    <t>40</t>
    <phoneticPr fontId="5"/>
  </si>
  <si>
    <t>投入係数表</t>
    <rPh sb="0" eb="2">
      <t>トウニュウ</t>
    </rPh>
    <rPh sb="2" eb="4">
      <t>ケイスウ</t>
    </rPh>
    <phoneticPr fontId="5"/>
  </si>
  <si>
    <t>統合大分類（39部門）</t>
    <rPh sb="2" eb="3">
      <t>ダイ</t>
    </rPh>
    <phoneticPr fontId="5"/>
  </si>
  <si>
    <t>従業者</t>
    <rPh sb="0" eb="3">
      <t>ジュウギョウシャ</t>
    </rPh>
    <phoneticPr fontId="5"/>
  </si>
  <si>
    <t>雇用者</t>
    <rPh sb="0" eb="3">
      <t>コヨウシャ</t>
    </rPh>
    <phoneticPr fontId="5"/>
  </si>
  <si>
    <t>移輸出計</t>
    <rPh sb="0" eb="1">
      <t>イ</t>
    </rPh>
    <rPh sb="1" eb="3">
      <t>ユシュツ</t>
    </rPh>
    <rPh sb="3" eb="4">
      <t>ケイ</t>
    </rPh>
    <phoneticPr fontId="5"/>
  </si>
  <si>
    <t>投入係数（分類不明）</t>
    <rPh sb="5" eb="7">
      <t>ブンルイ</t>
    </rPh>
    <rPh sb="7" eb="9">
      <t>フメイ</t>
    </rPh>
    <phoneticPr fontId="5"/>
  </si>
  <si>
    <t xml:space="preserve"> </t>
    <phoneticPr fontId="5"/>
  </si>
  <si>
    <t>県内需要
増加額</t>
    <rPh sb="0" eb="1">
      <t>ケン</t>
    </rPh>
    <phoneticPr fontId="5"/>
  </si>
  <si>
    <t>民間消費による県内需要増加額</t>
    <rPh sb="7" eb="8">
      <t>ケン</t>
    </rPh>
    <phoneticPr fontId="5"/>
  </si>
  <si>
    <t>各部門(39部門）の生産額（最終需要額）が増加した場合の域内への経済波及効果</t>
    <rPh sb="0" eb="3">
      <t>カクブモン</t>
    </rPh>
    <rPh sb="6" eb="8">
      <t>ブモン</t>
    </rPh>
    <rPh sb="10" eb="12">
      <t>セイサン</t>
    </rPh>
    <rPh sb="12" eb="13">
      <t>ガク</t>
    </rPh>
    <rPh sb="14" eb="16">
      <t>サイシュウ</t>
    </rPh>
    <rPh sb="16" eb="19">
      <t>ジュヨウガク</t>
    </rPh>
    <rPh sb="21" eb="23">
      <t>ゾウカ</t>
    </rPh>
    <rPh sb="25" eb="27">
      <t>バアイ</t>
    </rPh>
    <rPh sb="28" eb="29">
      <t>イキ</t>
    </rPh>
    <rPh sb="29" eb="30">
      <t>ナイ</t>
    </rPh>
    <rPh sb="32" eb="34">
      <t>ケイザイ</t>
    </rPh>
    <rPh sb="34" eb="36">
      <t>ハキュウ</t>
    </rPh>
    <rPh sb="36" eb="38">
      <t>コウカ</t>
    </rPh>
    <phoneticPr fontId="5"/>
  </si>
  <si>
    <t>事例1　産業連関分析（39部門別ワークシート）</t>
    <rPh sb="0" eb="2">
      <t>ジレイ</t>
    </rPh>
    <rPh sb="4" eb="6">
      <t>サンギョウ</t>
    </rPh>
    <rPh sb="6" eb="8">
      <t>レンカン</t>
    </rPh>
    <rPh sb="8" eb="10">
      <t>ブンセキ</t>
    </rPh>
    <rPh sb="13" eb="16">
      <t>ブモンベツ</t>
    </rPh>
    <phoneticPr fontId="5"/>
  </si>
  <si>
    <t>事例1　産業連関分析（39部門別ワークシート）目次</t>
    <rPh sb="0" eb="2">
      <t>ジレイ</t>
    </rPh>
    <rPh sb="4" eb="6">
      <t>サンギョウ</t>
    </rPh>
    <rPh sb="6" eb="8">
      <t>レンカン</t>
    </rPh>
    <rPh sb="8" eb="10">
      <t>ブンセキ</t>
    </rPh>
    <rPh sb="13" eb="16">
      <t>ブモンベツ</t>
    </rPh>
    <rPh sb="23" eb="25">
      <t>モクジ</t>
    </rPh>
    <phoneticPr fontId="5"/>
  </si>
  <si>
    <t>対個人サービス</t>
    <phoneticPr fontId="8"/>
  </si>
  <si>
    <t>① 平成27年の産業構造において分析しており、「投入係数」「逆行列係数」を一定と仮定している。</t>
    <phoneticPr fontId="5"/>
  </si>
  <si>
    <r>
      <t>②</t>
    </r>
    <r>
      <rPr>
        <sz val="10.5"/>
        <color indexed="8"/>
        <rFont val="ＭＳ 明朝"/>
        <family val="1"/>
        <charset val="128"/>
      </rPr>
      <t>波及効果の測定には、39部門表（平成27年表）を用い、最終需要増加に伴う原材料による波及効果、付加価値による波及効果の２段階に分けて行う。</t>
    </r>
    <rPh sb="28" eb="30">
      <t>サイシュウ</t>
    </rPh>
    <rPh sb="30" eb="32">
      <t>ジュヨウ</t>
    </rPh>
    <rPh sb="32" eb="34">
      <t>ゾウカ</t>
    </rPh>
    <rPh sb="35" eb="36">
      <t>トモナ</t>
    </rPh>
    <phoneticPr fontId="5"/>
  </si>
  <si>
    <t>② 価格は平成27年価格である。</t>
    <phoneticPr fontId="5"/>
  </si>
  <si>
    <t>プラスチック・ゴム製品</t>
    <rPh sb="9" eb="11">
      <t>セイヒン</t>
    </rPh>
    <phoneticPr fontId="5"/>
  </si>
  <si>
    <t>情報通信機器</t>
  </si>
  <si>
    <t>情報通信機器</t>
    <phoneticPr fontId="5"/>
  </si>
  <si>
    <t>他に分類されない会員制団体</t>
    <rPh sb="0" eb="1">
      <t>ホカ</t>
    </rPh>
    <rPh sb="2" eb="4">
      <t>ブンルイ</t>
    </rPh>
    <rPh sb="8" eb="11">
      <t>カイインセイ</t>
    </rPh>
    <rPh sb="11" eb="13">
      <t>ダンタイ</t>
    </rPh>
    <phoneticPr fontId="8"/>
  </si>
  <si>
    <t>平成28年平均</t>
    <rPh sb="0" eb="2">
      <t>ヘイセイ</t>
    </rPh>
    <rPh sb="4" eb="5">
      <t>ネン</t>
    </rPh>
    <rPh sb="5" eb="7">
      <t>ヘイキン</t>
    </rPh>
    <phoneticPr fontId="5"/>
  </si>
  <si>
    <t>平成29年平均</t>
    <rPh sb="0" eb="2">
      <t>ヘイセイ</t>
    </rPh>
    <rPh sb="4" eb="5">
      <t>ネン</t>
    </rPh>
    <rPh sb="5" eb="7">
      <t>ヘイキン</t>
    </rPh>
    <phoneticPr fontId="5"/>
  </si>
  <si>
    <t>平成30年平均</t>
    <rPh sb="0" eb="2">
      <t>ヘイセイ</t>
    </rPh>
    <rPh sb="4" eb="5">
      <t>ネン</t>
    </rPh>
    <rPh sb="5" eb="7">
      <t>ヘイキン</t>
    </rPh>
    <phoneticPr fontId="5"/>
  </si>
  <si>
    <t>37</t>
    <phoneticPr fontId="5"/>
  </si>
  <si>
    <t>38</t>
    <phoneticPr fontId="5"/>
  </si>
  <si>
    <t>39</t>
    <phoneticPr fontId="5"/>
  </si>
  <si>
    <t>プラスチック・ゴム製品</t>
    <rPh sb="9" eb="11">
      <t>セイヒン</t>
    </rPh>
    <phoneticPr fontId="5"/>
  </si>
  <si>
    <t>情報通信機器</t>
    <phoneticPr fontId="5"/>
  </si>
  <si>
    <t>情報通信機器</t>
    <phoneticPr fontId="5"/>
  </si>
  <si>
    <t>運輸・郵便</t>
    <rPh sb="3" eb="5">
      <t>ユウビン</t>
    </rPh>
    <phoneticPr fontId="8"/>
  </si>
  <si>
    <t>投入係数（プラスチック・ゴム製品）</t>
    <rPh sb="14" eb="16">
      <t>セイヒン</t>
    </rPh>
    <phoneticPr fontId="5"/>
  </si>
  <si>
    <t>投入係数（情報通信機器）</t>
    <rPh sb="5" eb="7">
      <t>ジョウホウ</t>
    </rPh>
    <rPh sb="7" eb="9">
      <t>ツウシン</t>
    </rPh>
    <rPh sb="9" eb="11">
      <t>キキ</t>
    </rPh>
    <phoneticPr fontId="5"/>
  </si>
  <si>
    <t>投入係数（商業）</t>
    <rPh sb="5" eb="7">
      <t>ショウギョウ</t>
    </rPh>
    <phoneticPr fontId="5"/>
  </si>
  <si>
    <t>投入係数（運輸・郵便）</t>
    <rPh sb="5" eb="7">
      <t>ウンユ</t>
    </rPh>
    <rPh sb="8" eb="10">
      <t>ユウビン</t>
    </rPh>
    <phoneticPr fontId="5"/>
  </si>
  <si>
    <t>投入係数（他に分類されない会員制団体）</t>
    <rPh sb="5" eb="6">
      <t>ホカ</t>
    </rPh>
    <rPh sb="7" eb="9">
      <t>ブンルイ</t>
    </rPh>
    <rPh sb="13" eb="16">
      <t>カイインセイ</t>
    </rPh>
    <rPh sb="16" eb="18">
      <t>ダンタイ</t>
    </rPh>
    <phoneticPr fontId="5"/>
  </si>
  <si>
    <t>情報通信機器</t>
    <rPh sb="0" eb="2">
      <t>ジョウホウ</t>
    </rPh>
    <phoneticPr fontId="5"/>
  </si>
  <si>
    <t>商業</t>
    <rPh sb="0" eb="2">
      <t>ショウギョウ</t>
    </rPh>
    <phoneticPr fontId="5"/>
  </si>
  <si>
    <t>(単位：百万円）</t>
    <rPh sb="1" eb="3">
      <t>タンイ</t>
    </rPh>
    <rPh sb="4" eb="5">
      <t>ヒャク</t>
    </rPh>
    <rPh sb="5" eb="7">
      <t>マンエン</t>
    </rPh>
    <phoneticPr fontId="5"/>
  </si>
  <si>
    <t>　</t>
    <phoneticPr fontId="5"/>
  </si>
  <si>
    <t>A</t>
    <phoneticPr fontId="5"/>
  </si>
  <si>
    <t>B</t>
    <phoneticPr fontId="5"/>
  </si>
  <si>
    <t>C</t>
    <phoneticPr fontId="5"/>
  </si>
  <si>
    <t>D=B-C</t>
    <phoneticPr fontId="5"/>
  </si>
  <si>
    <t>E=C/A</t>
    <phoneticPr fontId="5"/>
  </si>
  <si>
    <t>F=1-E</t>
    <phoneticPr fontId="5"/>
  </si>
  <si>
    <t>製造業</t>
    <rPh sb="0" eb="3">
      <t>セイゾウギョウ</t>
    </rPh>
    <phoneticPr fontId="5"/>
  </si>
  <si>
    <t>非製造業</t>
    <rPh sb="0" eb="1">
      <t>ヒ</t>
    </rPh>
    <rPh sb="1" eb="4">
      <t>セイゾウギョウ</t>
    </rPh>
    <phoneticPr fontId="5"/>
  </si>
  <si>
    <t xml:space="preserve"> </t>
    <phoneticPr fontId="5"/>
  </si>
  <si>
    <t>部門別最終需要額（39部門別）</t>
    <rPh sb="0" eb="3">
      <t>ブモンベツ</t>
    </rPh>
    <rPh sb="3" eb="5">
      <t>サイシュウ</t>
    </rPh>
    <rPh sb="5" eb="7">
      <t>ジュヨウ</t>
    </rPh>
    <rPh sb="7" eb="8">
      <t>ガク</t>
    </rPh>
    <rPh sb="11" eb="14">
      <t>ブモンベツ</t>
    </rPh>
    <phoneticPr fontId="5"/>
  </si>
  <si>
    <t>2015年産業連関表（試算表）</t>
    <rPh sb="5" eb="7">
      <t>サンギョウ</t>
    </rPh>
    <rPh sb="11" eb="13">
      <t>シサン</t>
    </rPh>
    <rPh sb="13" eb="14">
      <t>ヒョウ</t>
    </rPh>
    <phoneticPr fontId="9"/>
  </si>
  <si>
    <t>2015年地域産業連関表（試算表）</t>
    <rPh sb="5" eb="7">
      <t>チイキ</t>
    </rPh>
    <rPh sb="7" eb="9">
      <t>サンギョウ</t>
    </rPh>
    <rPh sb="13" eb="15">
      <t>シサン</t>
    </rPh>
    <rPh sb="15" eb="16">
      <t>ヒョウ</t>
    </rPh>
    <phoneticPr fontId="9"/>
  </si>
  <si>
    <t>2015年地域産業連関表（試算表）</t>
    <rPh sb="4" eb="5">
      <t>ネン</t>
    </rPh>
    <rPh sb="5" eb="7">
      <t>チイキ</t>
    </rPh>
    <rPh sb="7" eb="9">
      <t>サンギョウ</t>
    </rPh>
    <rPh sb="13" eb="15">
      <t>シサン</t>
    </rPh>
    <rPh sb="15" eb="16">
      <t>ヒョウ</t>
    </rPh>
    <phoneticPr fontId="9"/>
  </si>
  <si>
    <t>取引基本表（生産者価格表）</t>
    <phoneticPr fontId="9"/>
  </si>
  <si>
    <t>域内自給率</t>
    <rPh sb="0" eb="2">
      <t>イキナイ</t>
    </rPh>
    <phoneticPr fontId="9"/>
  </si>
  <si>
    <t>域際収支</t>
    <rPh sb="0" eb="1">
      <t>イキ</t>
    </rPh>
    <rPh sb="1" eb="2">
      <t>サイ</t>
    </rPh>
    <rPh sb="2" eb="4">
      <t>シュウシ</t>
    </rPh>
    <phoneticPr fontId="5"/>
  </si>
  <si>
    <t>01</t>
  </si>
  <si>
    <t>02</t>
  </si>
  <si>
    <t>03</t>
  </si>
  <si>
    <t>04</t>
  </si>
  <si>
    <t>05</t>
  </si>
  <si>
    <t>06</t>
  </si>
  <si>
    <t>07</t>
  </si>
  <si>
    <t>08</t>
  </si>
  <si>
    <t>09</t>
  </si>
  <si>
    <t>地域内需要合計</t>
    <rPh sb="0" eb="2">
      <t>チイキ</t>
    </rPh>
    <phoneticPr fontId="9"/>
  </si>
  <si>
    <t>域内自給率</t>
    <rPh sb="0" eb="2">
      <t>イキナイ</t>
    </rPh>
    <rPh sb="2" eb="5">
      <t>ジキュウリツ</t>
    </rPh>
    <phoneticPr fontId="5"/>
  </si>
  <si>
    <t>移輸出</t>
    <rPh sb="0" eb="1">
      <t>ウツリ</t>
    </rPh>
    <rPh sb="1" eb="3">
      <t>ユシュツ</t>
    </rPh>
    <phoneticPr fontId="5"/>
  </si>
  <si>
    <t>移輸入</t>
    <rPh sb="0" eb="1">
      <t>ウツリ</t>
    </rPh>
    <rPh sb="1" eb="3">
      <t>ユニュウ</t>
    </rPh>
    <phoneticPr fontId="5"/>
  </si>
  <si>
    <t>統合大分類（39部門）</t>
    <rPh sb="0" eb="2">
      <t>トウゴウ</t>
    </rPh>
    <rPh sb="2" eb="3">
      <t>ダイ</t>
    </rPh>
    <rPh sb="3" eb="5">
      <t>ブンルイ</t>
    </rPh>
    <phoneticPr fontId="5"/>
  </si>
  <si>
    <t>農業</t>
  </si>
  <si>
    <t>林業</t>
    <rPh sb="0" eb="2">
      <t>リンギョウ</t>
    </rPh>
    <phoneticPr fontId="2"/>
  </si>
  <si>
    <t>漁業</t>
    <rPh sb="0" eb="2">
      <t>ギョギョウ</t>
    </rPh>
    <phoneticPr fontId="2"/>
  </si>
  <si>
    <t>飲食料品</t>
  </si>
  <si>
    <t>プラスチック・ゴム製品</t>
    <rPh sb="9" eb="11">
      <t>セイヒン</t>
    </rPh>
    <phoneticPr fontId="9"/>
  </si>
  <si>
    <t>電子部品</t>
  </si>
  <si>
    <t>輸送機械</t>
  </si>
  <si>
    <t>電力・ガス・熱供給</t>
  </si>
  <si>
    <t>水道</t>
  </si>
  <si>
    <t>廃棄物処理</t>
  </si>
  <si>
    <t>商業</t>
  </si>
  <si>
    <t>運輸・郵便</t>
  </si>
  <si>
    <t>医療・福祉</t>
  </si>
  <si>
    <t>他に分類されない会員制団体</t>
    <rPh sb="0" eb="1">
      <t>ホカ</t>
    </rPh>
    <rPh sb="2" eb="4">
      <t>ブンルイ</t>
    </rPh>
    <rPh sb="8" eb="11">
      <t>カイインセイ</t>
    </rPh>
    <rPh sb="11" eb="13">
      <t>ダンタイ</t>
    </rPh>
    <phoneticPr fontId="9"/>
  </si>
  <si>
    <t>事務用品</t>
  </si>
  <si>
    <t>分類不明</t>
  </si>
  <si>
    <t>域内総固定資本形成（公的）</t>
    <rPh sb="0" eb="1">
      <t>イキ</t>
    </rPh>
    <phoneticPr fontId="5"/>
  </si>
  <si>
    <t>域内総固定資本形成（民間）</t>
    <rPh sb="0" eb="1">
      <t>イキ</t>
    </rPh>
    <phoneticPr fontId="5"/>
  </si>
  <si>
    <t>域内最終需要計</t>
    <rPh sb="0" eb="1">
      <t>イキ</t>
    </rPh>
    <phoneticPr fontId="5"/>
  </si>
  <si>
    <t>域内需要合計</t>
    <rPh sb="0" eb="1">
      <t>イキ</t>
    </rPh>
    <phoneticPr fontId="5"/>
  </si>
  <si>
    <t>移輸出</t>
    <rPh sb="1" eb="2">
      <t>ユ</t>
    </rPh>
    <phoneticPr fontId="5"/>
  </si>
  <si>
    <t>（控除）移輸入</t>
    <rPh sb="5" eb="6">
      <t>ユ</t>
    </rPh>
    <phoneticPr fontId="5"/>
  </si>
  <si>
    <t>域内生産額</t>
    <rPh sb="0" eb="1">
      <t>イキ</t>
    </rPh>
    <phoneticPr fontId="5"/>
  </si>
  <si>
    <t>D=1-C</t>
    <phoneticPr fontId="5"/>
  </si>
  <si>
    <t>C=A-B</t>
    <phoneticPr fontId="5"/>
  </si>
  <si>
    <t>１</t>
    <phoneticPr fontId="5"/>
  </si>
  <si>
    <t>農業</t>
    <rPh sb="0" eb="2">
      <t>ノウギョウ</t>
    </rPh>
    <phoneticPr fontId="5"/>
  </si>
  <si>
    <t>2</t>
    <phoneticPr fontId="5"/>
  </si>
  <si>
    <t>林業</t>
    <rPh sb="0" eb="2">
      <t>リンギョウ</t>
    </rPh>
    <phoneticPr fontId="5"/>
  </si>
  <si>
    <t>3</t>
    <phoneticPr fontId="5"/>
  </si>
  <si>
    <t>4</t>
    <phoneticPr fontId="5"/>
  </si>
  <si>
    <t>5</t>
    <phoneticPr fontId="5"/>
  </si>
  <si>
    <t>6</t>
    <phoneticPr fontId="5"/>
  </si>
  <si>
    <t>7</t>
    <phoneticPr fontId="5"/>
  </si>
  <si>
    <t>8</t>
    <phoneticPr fontId="5"/>
  </si>
  <si>
    <t>9</t>
    <phoneticPr fontId="5"/>
  </si>
  <si>
    <t>10</t>
    <phoneticPr fontId="5"/>
  </si>
  <si>
    <t>プラスチック・ゴム</t>
    <phoneticPr fontId="5"/>
  </si>
  <si>
    <t>11</t>
    <phoneticPr fontId="5"/>
  </si>
  <si>
    <t>12</t>
    <phoneticPr fontId="5"/>
  </si>
  <si>
    <t>13</t>
    <phoneticPr fontId="5"/>
  </si>
  <si>
    <t>14</t>
    <phoneticPr fontId="5"/>
  </si>
  <si>
    <t>15</t>
    <phoneticPr fontId="5"/>
  </si>
  <si>
    <t>16</t>
    <phoneticPr fontId="5"/>
  </si>
  <si>
    <t>17</t>
    <phoneticPr fontId="5"/>
  </si>
  <si>
    <t>18</t>
    <phoneticPr fontId="5"/>
  </si>
  <si>
    <t>19</t>
    <phoneticPr fontId="5"/>
  </si>
  <si>
    <t>20</t>
    <phoneticPr fontId="5"/>
  </si>
  <si>
    <t>情報・通信機器</t>
  </si>
  <si>
    <t>21</t>
    <phoneticPr fontId="5"/>
  </si>
  <si>
    <t>22</t>
    <phoneticPr fontId="5"/>
  </si>
  <si>
    <t>23</t>
    <phoneticPr fontId="5"/>
  </si>
  <si>
    <t>24</t>
    <phoneticPr fontId="5"/>
  </si>
  <si>
    <t>25</t>
    <phoneticPr fontId="5"/>
  </si>
  <si>
    <t>26</t>
    <phoneticPr fontId="5"/>
  </si>
  <si>
    <t>27</t>
    <phoneticPr fontId="5"/>
  </si>
  <si>
    <t>28</t>
    <phoneticPr fontId="5"/>
  </si>
  <si>
    <t>29</t>
    <phoneticPr fontId="5"/>
  </si>
  <si>
    <t>30</t>
    <phoneticPr fontId="5"/>
  </si>
  <si>
    <t>運輸、郵便</t>
    <rPh sb="3" eb="5">
      <t>ユウビン</t>
    </rPh>
    <phoneticPr fontId="5"/>
  </si>
  <si>
    <t>31</t>
    <phoneticPr fontId="5"/>
  </si>
  <si>
    <t>32</t>
    <phoneticPr fontId="5"/>
  </si>
  <si>
    <t>33</t>
    <phoneticPr fontId="5"/>
  </si>
  <si>
    <t>34</t>
    <phoneticPr fontId="5"/>
  </si>
  <si>
    <t>医療・福祉</t>
    <rPh sb="3" eb="5">
      <t>フクシ</t>
    </rPh>
    <phoneticPr fontId="5"/>
  </si>
  <si>
    <t>35</t>
    <phoneticPr fontId="5"/>
  </si>
  <si>
    <t>その他の非営利団体サービス</t>
    <rPh sb="2" eb="3">
      <t>タ</t>
    </rPh>
    <rPh sb="4" eb="7">
      <t>ヒエイリ</t>
    </rPh>
    <rPh sb="7" eb="9">
      <t>ダンタイ</t>
    </rPh>
    <phoneticPr fontId="5"/>
  </si>
  <si>
    <t>36</t>
    <phoneticPr fontId="5"/>
  </si>
  <si>
    <t>(出所）兵庫県立大学地域経済指標研究会(2023)</t>
    <rPh sb="1" eb="3">
      <t>シュッショ</t>
    </rPh>
    <rPh sb="4" eb="6">
      <t>ヒョウゴ</t>
    </rPh>
    <rPh sb="6" eb="8">
      <t>ケンリツ</t>
    </rPh>
    <rPh sb="8" eb="10">
      <t>ダイガク</t>
    </rPh>
    <rPh sb="10" eb="12">
      <t>チイキ</t>
    </rPh>
    <rPh sb="12" eb="14">
      <t>ケイザイ</t>
    </rPh>
    <rPh sb="14" eb="16">
      <t>シヒョウ</t>
    </rPh>
    <rPh sb="16" eb="19">
      <t>ケンキュウカイ</t>
    </rPh>
    <phoneticPr fontId="5"/>
  </si>
  <si>
    <r>
      <t>逆行列係数　〔I-(I-M)A〕</t>
    </r>
    <r>
      <rPr>
        <vertAlign val="superscript"/>
        <sz val="10"/>
        <rFont val="ＭＳ Ｐゴシック"/>
        <family val="3"/>
        <charset val="128"/>
      </rPr>
      <t>-1</t>
    </r>
    <r>
      <rPr>
        <sz val="10"/>
        <rFont val="ＭＳ Ｐゴシック"/>
        <family val="3"/>
        <charset val="128"/>
      </rPr>
      <t>型</t>
    </r>
    <phoneticPr fontId="5"/>
  </si>
  <si>
    <t>2015年尼崎市産業連関表</t>
  </si>
  <si>
    <t>平成27年市町雇用表(兵庫県雇用表調整後）</t>
    <rPh sb="5" eb="7">
      <t>シチョウ</t>
    </rPh>
    <rPh sb="7" eb="9">
      <t>コヨウ</t>
    </rPh>
    <rPh sb="9" eb="10">
      <t>ヒョウ</t>
    </rPh>
    <rPh sb="11" eb="14">
      <t>ヒョウゴケン</t>
    </rPh>
    <rPh sb="14" eb="16">
      <t>コヨウ</t>
    </rPh>
    <rPh sb="16" eb="17">
      <t>ヒョウ</t>
    </rPh>
    <rPh sb="17" eb="19">
      <t>チョウセイ</t>
    </rPh>
    <rPh sb="19" eb="20">
      <t>ゴ</t>
    </rPh>
    <phoneticPr fontId="5"/>
  </si>
  <si>
    <t>（単位：人）</t>
    <rPh sb="1" eb="3">
      <t>タンイ</t>
    </rPh>
    <rPh sb="4" eb="5">
      <t>ニン</t>
    </rPh>
    <phoneticPr fontId="5"/>
  </si>
  <si>
    <t>統合大分類（39部門）</t>
    <rPh sb="0" eb="2">
      <t>トウゴウ</t>
    </rPh>
    <rPh sb="2" eb="5">
      <t>ダイブンルイ</t>
    </rPh>
    <rPh sb="8" eb="10">
      <t>ブモン</t>
    </rPh>
    <phoneticPr fontId="5"/>
  </si>
  <si>
    <t>兵庫県</t>
    <rPh sb="0" eb="3">
      <t>ヒョウゴケン</t>
    </rPh>
    <phoneticPr fontId="5"/>
  </si>
  <si>
    <t>姫路市</t>
    <rPh sb="0" eb="3">
      <t>ヒメジシ</t>
    </rPh>
    <phoneticPr fontId="5"/>
  </si>
  <si>
    <t>尼崎市</t>
    <rPh sb="0" eb="3">
      <t>アマガサキシ</t>
    </rPh>
    <phoneticPr fontId="5"/>
  </si>
  <si>
    <t>明石市</t>
    <rPh sb="0" eb="3">
      <t>アカシシ</t>
    </rPh>
    <phoneticPr fontId="5"/>
  </si>
  <si>
    <t>西宮市</t>
    <rPh sb="0" eb="3">
      <t>ニシノミヤシ</t>
    </rPh>
    <phoneticPr fontId="5"/>
  </si>
  <si>
    <t>洲本市</t>
    <rPh sb="0" eb="3">
      <t>スモトシ</t>
    </rPh>
    <phoneticPr fontId="5"/>
  </si>
  <si>
    <t>芦屋市</t>
    <rPh sb="0" eb="3">
      <t>アシヤシ</t>
    </rPh>
    <phoneticPr fontId="5"/>
  </si>
  <si>
    <t>伊丹市</t>
    <rPh sb="0" eb="3">
      <t>イタミシ</t>
    </rPh>
    <phoneticPr fontId="5"/>
  </si>
  <si>
    <t>相生市</t>
    <rPh sb="0" eb="3">
      <t>アイオイシ</t>
    </rPh>
    <phoneticPr fontId="5"/>
  </si>
  <si>
    <t>豊岡市</t>
    <rPh sb="0" eb="3">
      <t>トヨオカシ</t>
    </rPh>
    <phoneticPr fontId="5"/>
  </si>
  <si>
    <t>加古川市</t>
    <rPh sb="0" eb="4">
      <t>カコガワシ</t>
    </rPh>
    <phoneticPr fontId="5"/>
  </si>
  <si>
    <t>赤穂市</t>
    <rPh sb="0" eb="3">
      <t>アコウシ</t>
    </rPh>
    <phoneticPr fontId="5"/>
  </si>
  <si>
    <t>西脇市</t>
    <rPh sb="0" eb="3">
      <t>ニシワキシ</t>
    </rPh>
    <phoneticPr fontId="5"/>
  </si>
  <si>
    <t>宝塚市</t>
    <rPh sb="0" eb="3">
      <t>タカラヅカシ</t>
    </rPh>
    <phoneticPr fontId="5"/>
  </si>
  <si>
    <t>三木市</t>
    <rPh sb="0" eb="3">
      <t>ミキシ</t>
    </rPh>
    <phoneticPr fontId="5"/>
  </si>
  <si>
    <t>高砂市</t>
    <rPh sb="0" eb="3">
      <t>タカサゴシ</t>
    </rPh>
    <phoneticPr fontId="5"/>
  </si>
  <si>
    <t>川西市</t>
    <rPh sb="0" eb="3">
      <t>カワニシシ</t>
    </rPh>
    <phoneticPr fontId="5"/>
  </si>
  <si>
    <t>小野市</t>
    <rPh sb="0" eb="3">
      <t>オノシ</t>
    </rPh>
    <phoneticPr fontId="5"/>
  </si>
  <si>
    <t>三田市</t>
    <rPh sb="0" eb="3">
      <t>サンダシ</t>
    </rPh>
    <phoneticPr fontId="5"/>
  </si>
  <si>
    <t>加西市</t>
    <rPh sb="0" eb="2">
      <t>カサイ</t>
    </rPh>
    <rPh sb="2" eb="3">
      <t>シ</t>
    </rPh>
    <phoneticPr fontId="5"/>
  </si>
  <si>
    <t>篠山市</t>
    <rPh sb="0" eb="3">
      <t>ササヤマシ</t>
    </rPh>
    <phoneticPr fontId="5"/>
  </si>
  <si>
    <t>養父市</t>
    <rPh sb="0" eb="3">
      <t>ヤブシ</t>
    </rPh>
    <phoneticPr fontId="5"/>
  </si>
  <si>
    <t>丹波市</t>
    <rPh sb="0" eb="3">
      <t>タンバシ</t>
    </rPh>
    <phoneticPr fontId="5"/>
  </si>
  <si>
    <t>南あわじ市</t>
    <rPh sb="0" eb="1">
      <t>ミナミ</t>
    </rPh>
    <rPh sb="4" eb="5">
      <t>シ</t>
    </rPh>
    <phoneticPr fontId="5"/>
  </si>
  <si>
    <t>朝来市</t>
    <rPh sb="0" eb="1">
      <t>アサ</t>
    </rPh>
    <rPh sb="1" eb="2">
      <t>ク</t>
    </rPh>
    <rPh sb="2" eb="3">
      <t>シ</t>
    </rPh>
    <phoneticPr fontId="5"/>
  </si>
  <si>
    <t>淡路市</t>
    <rPh sb="0" eb="3">
      <t>アワジシ</t>
    </rPh>
    <phoneticPr fontId="5"/>
  </si>
  <si>
    <t>宍粟市</t>
    <rPh sb="0" eb="2">
      <t>シソウ</t>
    </rPh>
    <rPh sb="2" eb="3">
      <t>シ</t>
    </rPh>
    <phoneticPr fontId="5"/>
  </si>
  <si>
    <t>加東市</t>
    <rPh sb="0" eb="2">
      <t>カトウ</t>
    </rPh>
    <rPh sb="2" eb="3">
      <t>シ</t>
    </rPh>
    <phoneticPr fontId="5"/>
  </si>
  <si>
    <t>たつの市</t>
    <rPh sb="3" eb="4">
      <t>シ</t>
    </rPh>
    <phoneticPr fontId="5"/>
  </si>
  <si>
    <t>猪名川町</t>
    <rPh sb="0" eb="3">
      <t>イナガワ</t>
    </rPh>
    <rPh sb="3" eb="4">
      <t>チョウ</t>
    </rPh>
    <phoneticPr fontId="5"/>
  </si>
  <si>
    <t>多可町</t>
    <rPh sb="0" eb="2">
      <t>タカ</t>
    </rPh>
    <rPh sb="2" eb="3">
      <t>チョウ</t>
    </rPh>
    <phoneticPr fontId="5"/>
  </si>
  <si>
    <t>稲美町</t>
    <rPh sb="0" eb="2">
      <t>イナミ</t>
    </rPh>
    <rPh sb="2" eb="3">
      <t>チョウ</t>
    </rPh>
    <phoneticPr fontId="5"/>
  </si>
  <si>
    <t>播磨町</t>
    <rPh sb="0" eb="2">
      <t>ハリマ</t>
    </rPh>
    <rPh sb="2" eb="3">
      <t>チョウ</t>
    </rPh>
    <phoneticPr fontId="5"/>
  </si>
  <si>
    <t>市川町</t>
    <rPh sb="0" eb="2">
      <t>イチカワ</t>
    </rPh>
    <rPh sb="2" eb="3">
      <t>チョウ</t>
    </rPh>
    <phoneticPr fontId="5"/>
  </si>
  <si>
    <t>福崎町</t>
    <rPh sb="0" eb="2">
      <t>フクサキ</t>
    </rPh>
    <rPh sb="2" eb="3">
      <t>チョウ</t>
    </rPh>
    <phoneticPr fontId="5"/>
  </si>
  <si>
    <t>神河町</t>
    <rPh sb="0" eb="1">
      <t>カミ</t>
    </rPh>
    <rPh sb="1" eb="2">
      <t>カワ</t>
    </rPh>
    <rPh sb="2" eb="3">
      <t>チョウ</t>
    </rPh>
    <phoneticPr fontId="5"/>
  </si>
  <si>
    <t>太子町</t>
    <rPh sb="0" eb="2">
      <t>タイシ</t>
    </rPh>
    <rPh sb="2" eb="3">
      <t>チョウ</t>
    </rPh>
    <phoneticPr fontId="5"/>
  </si>
  <si>
    <t>上郡町</t>
    <rPh sb="0" eb="2">
      <t>カミゴオリ</t>
    </rPh>
    <rPh sb="2" eb="3">
      <t>チョウ</t>
    </rPh>
    <phoneticPr fontId="5"/>
  </si>
  <si>
    <t>佐用町</t>
    <rPh sb="0" eb="2">
      <t>サヨウ</t>
    </rPh>
    <rPh sb="2" eb="3">
      <t>チョウ</t>
    </rPh>
    <phoneticPr fontId="5"/>
  </si>
  <si>
    <t>香美町</t>
    <rPh sb="0" eb="2">
      <t>カミ</t>
    </rPh>
    <rPh sb="2" eb="3">
      <t>チョウ</t>
    </rPh>
    <phoneticPr fontId="5"/>
  </si>
  <si>
    <t>新温泉町</t>
    <rPh sb="0" eb="1">
      <t>シン</t>
    </rPh>
    <rPh sb="1" eb="4">
      <t>オンセンチョウ</t>
    </rPh>
    <phoneticPr fontId="5"/>
  </si>
  <si>
    <t>従業者数</t>
    <rPh sb="3" eb="4">
      <t>スウ</t>
    </rPh>
    <phoneticPr fontId="24"/>
  </si>
  <si>
    <t>農業</t>
    <rPh sb="0" eb="2">
      <t>ノウギョウ</t>
    </rPh>
    <phoneticPr fontId="21"/>
  </si>
  <si>
    <t>プラスチック・ゴム製品</t>
    <rPh sb="9" eb="11">
      <t>セイヒン</t>
    </rPh>
    <phoneticPr fontId="21"/>
  </si>
  <si>
    <t>運輸・郵便</t>
    <rPh sb="3" eb="5">
      <t>ユウビン</t>
    </rPh>
    <phoneticPr fontId="5"/>
  </si>
  <si>
    <t>他に分類されない会員制団体</t>
    <rPh sb="0" eb="1">
      <t>ホカ</t>
    </rPh>
    <rPh sb="2" eb="4">
      <t>ブンルイ</t>
    </rPh>
    <rPh sb="8" eb="11">
      <t>カイインセイ</t>
    </rPh>
    <rPh sb="11" eb="13">
      <t>ダンタイ</t>
    </rPh>
    <phoneticPr fontId="5"/>
  </si>
  <si>
    <t xml:space="preserve"> </t>
    <phoneticPr fontId="24"/>
  </si>
  <si>
    <t>合計</t>
    <rPh sb="0" eb="2">
      <t>ゴウケイ</t>
    </rPh>
    <phoneticPr fontId="21"/>
  </si>
  <si>
    <t>調整項目</t>
    <rPh sb="0" eb="2">
      <t>チョウセイ</t>
    </rPh>
    <rPh sb="2" eb="4">
      <t>コウモク</t>
    </rPh>
    <phoneticPr fontId="24"/>
  </si>
  <si>
    <t>平成27年市町雇用表</t>
    <rPh sb="5" eb="7">
      <t>シチョウ</t>
    </rPh>
    <rPh sb="7" eb="9">
      <t>コヨウ</t>
    </rPh>
    <rPh sb="9" eb="10">
      <t>ヒョウ</t>
    </rPh>
    <phoneticPr fontId="5"/>
  </si>
  <si>
    <t>有給役員・雇用者</t>
    <rPh sb="0" eb="2">
      <t>ユウキュウ</t>
    </rPh>
    <rPh sb="2" eb="4">
      <t>ヤクイン</t>
    </rPh>
    <rPh sb="5" eb="8">
      <t>コヨウシャ</t>
    </rPh>
    <phoneticPr fontId="5"/>
  </si>
  <si>
    <t>有給役員雇用者</t>
    <rPh sb="0" eb="2">
      <t>ユウキュウ</t>
    </rPh>
    <rPh sb="2" eb="4">
      <t>ヤクイン</t>
    </rPh>
    <rPh sb="6" eb="7">
      <t>シャ</t>
    </rPh>
    <phoneticPr fontId="24"/>
  </si>
  <si>
    <t>2015年兵庫県市町産業連関表</t>
    <rPh sb="4" eb="5">
      <t>ネン</t>
    </rPh>
    <rPh sb="5" eb="8">
      <t>ヒョウゴケン</t>
    </rPh>
    <rPh sb="8" eb="10">
      <t>シチョウ</t>
    </rPh>
    <rPh sb="10" eb="12">
      <t>サンギョウ</t>
    </rPh>
    <rPh sb="12" eb="15">
      <t>レンカンヒョウ</t>
    </rPh>
    <phoneticPr fontId="5"/>
  </si>
  <si>
    <t>地域内需要合計</t>
    <rPh sb="0" eb="2">
      <t>チイキ</t>
    </rPh>
    <phoneticPr fontId="5"/>
  </si>
  <si>
    <t>地域際収支</t>
    <rPh sb="0" eb="2">
      <t>チイキ</t>
    </rPh>
    <rPh sb="2" eb="3">
      <t>サイ</t>
    </rPh>
    <rPh sb="3" eb="5">
      <t>シュウシ</t>
    </rPh>
    <phoneticPr fontId="5"/>
  </si>
  <si>
    <t>地域内自給率</t>
    <rPh sb="0" eb="2">
      <t>チイキ</t>
    </rPh>
    <phoneticPr fontId="5"/>
  </si>
  <si>
    <t>2015年兵庫県市産業連関表</t>
    <rPh sb="4" eb="5">
      <t>ネン</t>
    </rPh>
    <rPh sb="5" eb="8">
      <t>ヒョウゴケン</t>
    </rPh>
    <rPh sb="8" eb="9">
      <t>シ</t>
    </rPh>
    <rPh sb="9" eb="11">
      <t>サンギョウ</t>
    </rPh>
    <phoneticPr fontId="5"/>
  </si>
  <si>
    <t>地域内生産額</t>
    <rPh sb="0" eb="2">
      <t>チイキ</t>
    </rPh>
    <phoneticPr fontId="5"/>
  </si>
  <si>
    <t>令和元年平均</t>
    <rPh sb="0" eb="2">
      <t>レイワ</t>
    </rPh>
    <rPh sb="2" eb="4">
      <t>ガンネン</t>
    </rPh>
    <rPh sb="4" eb="6">
      <t>ヘイキン</t>
    </rPh>
    <phoneticPr fontId="5"/>
  </si>
  <si>
    <t>令和２年平均</t>
    <rPh sb="0" eb="2">
      <t>レイワ</t>
    </rPh>
    <rPh sb="3" eb="4">
      <t>ネン</t>
    </rPh>
    <rPh sb="4" eb="6">
      <t>ヘイキン</t>
    </rPh>
    <phoneticPr fontId="5"/>
  </si>
  <si>
    <t>令和3年平均</t>
    <rPh sb="0" eb="2">
      <t>レイワ</t>
    </rPh>
    <rPh sb="3" eb="4">
      <t>ネン</t>
    </rPh>
    <rPh sb="4" eb="6">
      <t>ヘイキン</t>
    </rPh>
    <phoneticPr fontId="5"/>
  </si>
  <si>
    <t>令和4年平均</t>
    <rPh sb="0" eb="2">
      <t>レイワ</t>
    </rPh>
    <rPh sb="3" eb="4">
      <t>ネン</t>
    </rPh>
    <rPh sb="4" eb="6">
      <t>ヘイキン</t>
    </rPh>
    <phoneticPr fontId="5"/>
  </si>
  <si>
    <t>域内自給率</t>
    <rPh sb="0" eb="1">
      <t>イキ</t>
    </rPh>
    <rPh sb="1" eb="2">
      <t>ナイ</t>
    </rPh>
    <rPh sb="2" eb="5">
      <t>ジキュウリツ</t>
    </rPh>
    <phoneticPr fontId="5"/>
  </si>
  <si>
    <t>平均消費
性向
（R2_R4/近畿）</t>
    <rPh sb="15" eb="17">
      <t>キンキ</t>
    </rPh>
    <phoneticPr fontId="5"/>
  </si>
  <si>
    <t>・雇用者誘発数の基礎となる雇用係数は、「2015年兵庫県産業連関表・雇用表（39部門分類）」を使用</t>
    <rPh sb="24" eb="25">
      <t>ネン</t>
    </rPh>
    <rPh sb="25" eb="28">
      <t>ヒョウゴケン</t>
    </rPh>
    <rPh sb="28" eb="30">
      <t>サンギョウ</t>
    </rPh>
    <phoneticPr fontId="5"/>
  </si>
  <si>
    <t>・平均消費性向は家計調査年報近畿の値を使用し、波及効果の試算は2次波及まで</t>
    <phoneticPr fontId="5"/>
  </si>
  <si>
    <t>（単位：百万円）</t>
    <rPh sb="1" eb="3">
      <t>タンイ</t>
    </rPh>
    <rPh sb="4" eb="5">
      <t>ヒャク</t>
    </rPh>
    <rPh sb="5" eb="7">
      <t>マンエン</t>
    </rPh>
    <phoneticPr fontId="5"/>
  </si>
  <si>
    <t>　　　　　区分</t>
    <rPh sb="5" eb="7">
      <t>クブン</t>
    </rPh>
    <phoneticPr fontId="5"/>
  </si>
  <si>
    <t>市町名</t>
  </si>
  <si>
    <t>県計</t>
  </si>
  <si>
    <t>神戸市</t>
  </si>
  <si>
    <t>阪神南地域</t>
    <rPh sb="0" eb="2">
      <t>ハンシン</t>
    </rPh>
    <rPh sb="2" eb="3">
      <t>ミナミ</t>
    </rPh>
    <rPh sb="3" eb="5">
      <t>チイキ</t>
    </rPh>
    <phoneticPr fontId="5"/>
  </si>
  <si>
    <t>阪神北地域</t>
    <rPh sb="0" eb="2">
      <t>ハンシン</t>
    </rPh>
    <rPh sb="2" eb="3">
      <t>キタ</t>
    </rPh>
    <rPh sb="3" eb="5">
      <t>チイキ</t>
    </rPh>
    <phoneticPr fontId="5"/>
  </si>
  <si>
    <t>東播磨地域</t>
  </si>
  <si>
    <t>北播磨地域</t>
    <rPh sb="0" eb="1">
      <t>キタ</t>
    </rPh>
    <rPh sb="1" eb="3">
      <t>ハリマ</t>
    </rPh>
    <rPh sb="3" eb="5">
      <t>チイキ</t>
    </rPh>
    <phoneticPr fontId="5"/>
  </si>
  <si>
    <t>中播磨地域</t>
    <rPh sb="0" eb="1">
      <t>ナカ</t>
    </rPh>
    <rPh sb="1" eb="3">
      <t>ハリマ</t>
    </rPh>
    <rPh sb="3" eb="5">
      <t>チイキ</t>
    </rPh>
    <phoneticPr fontId="5"/>
  </si>
  <si>
    <t>西播磨地域</t>
    <rPh sb="0" eb="1">
      <t>ニシ</t>
    </rPh>
    <rPh sb="1" eb="3">
      <t>ハリマ</t>
    </rPh>
    <rPh sb="3" eb="5">
      <t>チイキ</t>
    </rPh>
    <phoneticPr fontId="5"/>
  </si>
  <si>
    <t>但馬地域</t>
  </si>
  <si>
    <t>丹波地域</t>
  </si>
  <si>
    <t>淡路地域</t>
  </si>
  <si>
    <t>阪神南地域</t>
    <rPh sb="2" eb="3">
      <t>ミナミ</t>
    </rPh>
    <phoneticPr fontId="5"/>
  </si>
  <si>
    <t>尼崎市</t>
  </si>
  <si>
    <t>西宮市</t>
  </si>
  <si>
    <t>芦屋市</t>
  </si>
  <si>
    <t>伊丹市</t>
  </si>
  <si>
    <t>宝塚市</t>
  </si>
  <si>
    <t>川西市</t>
  </si>
  <si>
    <t>三田市</t>
  </si>
  <si>
    <t>猪名川町</t>
  </si>
  <si>
    <t>明石市</t>
  </si>
  <si>
    <t>加古川市</t>
  </si>
  <si>
    <t>高砂市</t>
  </si>
  <si>
    <t>稲美町</t>
  </si>
  <si>
    <t>播磨町</t>
  </si>
  <si>
    <t>西脇市</t>
    <phoneticPr fontId="5"/>
  </si>
  <si>
    <t>三木市</t>
    <phoneticPr fontId="5"/>
  </si>
  <si>
    <t>小野市</t>
  </si>
  <si>
    <t>加西市</t>
  </si>
  <si>
    <t>中播磨地域</t>
    <rPh sb="0" eb="1">
      <t>ナカ</t>
    </rPh>
    <phoneticPr fontId="5"/>
  </si>
  <si>
    <t>市川町</t>
  </si>
  <si>
    <t>福崎町</t>
  </si>
  <si>
    <t>相生市</t>
  </si>
  <si>
    <t>赤穂市</t>
  </si>
  <si>
    <t>太子町</t>
  </si>
  <si>
    <t>上郡町</t>
  </si>
  <si>
    <t>佐用町</t>
    <phoneticPr fontId="5"/>
  </si>
  <si>
    <t>豊岡市</t>
    <phoneticPr fontId="5"/>
  </si>
  <si>
    <t>養父市</t>
    <rPh sb="2" eb="3">
      <t>シ</t>
    </rPh>
    <phoneticPr fontId="5"/>
  </si>
  <si>
    <t>朝来市</t>
    <rPh sb="0" eb="2">
      <t>アサゴ</t>
    </rPh>
    <rPh sb="2" eb="3">
      <t>シ</t>
    </rPh>
    <phoneticPr fontId="5"/>
  </si>
  <si>
    <t>新温泉町</t>
    <rPh sb="0" eb="1">
      <t>シン</t>
    </rPh>
    <rPh sb="1" eb="3">
      <t>オンセン</t>
    </rPh>
    <rPh sb="3" eb="4">
      <t>チョウ</t>
    </rPh>
    <phoneticPr fontId="5"/>
  </si>
  <si>
    <t>丹波篠山市</t>
    <rPh sb="0" eb="2">
      <t>タンバ</t>
    </rPh>
    <rPh sb="4" eb="5">
      <t>シ</t>
    </rPh>
    <phoneticPr fontId="25"/>
  </si>
  <si>
    <t>丹波市</t>
    <rPh sb="0" eb="2">
      <t>タンバ</t>
    </rPh>
    <rPh sb="2" eb="3">
      <t>シ</t>
    </rPh>
    <phoneticPr fontId="5"/>
  </si>
  <si>
    <t>洲本市</t>
    <phoneticPr fontId="5"/>
  </si>
  <si>
    <t>淡路市</t>
    <rPh sb="0" eb="2">
      <t>アワジ</t>
    </rPh>
    <rPh sb="2" eb="3">
      <t>シ</t>
    </rPh>
    <phoneticPr fontId="5"/>
  </si>
  <si>
    <t>市町内総生産（名目）</t>
    <rPh sb="0" eb="2">
      <t>シチョウ</t>
    </rPh>
    <rPh sb="2" eb="3">
      <t>ナイ</t>
    </rPh>
    <rPh sb="3" eb="4">
      <t>ソウ</t>
    </rPh>
    <rPh sb="7" eb="9">
      <t>メイモク</t>
    </rPh>
    <phoneticPr fontId="5"/>
  </si>
  <si>
    <t>令和元年度</t>
    <rPh sb="0" eb="2">
      <t>レイワ</t>
    </rPh>
    <rPh sb="2" eb="5">
      <t>ガンネンド</t>
    </rPh>
    <phoneticPr fontId="5"/>
  </si>
  <si>
    <t>令和2年度</t>
    <rPh sb="0" eb="2">
      <t>レイワ</t>
    </rPh>
    <rPh sb="3" eb="5">
      <t>ネンド</t>
    </rPh>
    <phoneticPr fontId="5"/>
  </si>
  <si>
    <t>2019市町ＧＤＰ（名目値）</t>
    <rPh sb="4" eb="6">
      <t>シチョウ</t>
    </rPh>
    <rPh sb="10" eb="13">
      <t>メイモクチ</t>
    </rPh>
    <phoneticPr fontId="5"/>
  </si>
  <si>
    <t>(出所）兵庫県統計課「市町民経済計算」</t>
    <rPh sb="1" eb="3">
      <t>シュッショ</t>
    </rPh>
    <rPh sb="4" eb="7">
      <t>ヒョウゴケン</t>
    </rPh>
    <rPh sb="7" eb="9">
      <t>トウケイ</t>
    </rPh>
    <rPh sb="9" eb="10">
      <t>カ</t>
    </rPh>
    <rPh sb="11" eb="12">
      <t>シ</t>
    </rPh>
    <rPh sb="12" eb="14">
      <t>チョウミン</t>
    </rPh>
    <rPh sb="14" eb="16">
      <t>ケイザイ</t>
    </rPh>
    <rPh sb="16" eb="18">
      <t>ケイサン</t>
    </rPh>
    <phoneticPr fontId="5"/>
  </si>
  <si>
    <t xml:space="preserve"> </t>
    <phoneticPr fontId="5"/>
  </si>
  <si>
    <t>2015年播磨町産業連関表</t>
  </si>
  <si>
    <t>雇用者報酬転換比率</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</si>
</sst>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176" formatCode="0.000000"/>
    <numFmt numFmtId="177" formatCode="0_ "/>
    <numFmt numFmtId="178" formatCode="#,##0.000_ ;[Red]\-#,##0.000\ "/>
    <numFmt numFmtId="179" formatCode="0_);[Red]\(0\)"/>
    <numFmt numFmtId="180" formatCode="#,##0.00_ ;[Red]\-#,##0.00\ "/>
    <numFmt numFmtId="181" formatCode="0.00_);[Red]\(0.00\)"/>
    <numFmt numFmtId="182" formatCode="#,##0_ ;[Red]\-#,##0\ "/>
    <numFmt numFmtId="183" formatCode="0.000000_);[Red]\(0.000000\)"/>
    <numFmt numFmtId="184" formatCode="#,##0.000000_ ;[Red]\-#,##0.000000\ "/>
    <numFmt numFmtId="185" formatCode="0.000000_ ;[Red]\-0.000000\ "/>
    <numFmt numFmtId="186" formatCode="0.000_);[Red]\(0.000\)"/>
    <numFmt numFmtId="187" formatCode="0_ ;[Red]\-0\ "/>
    <numFmt numFmtId="188" formatCode="#,##0.0;[Red]\-#,##0.0"/>
    <numFmt numFmtId="189" formatCode="#,##0.000;[Red]\-#,##0.000"/>
    <numFmt numFmtId="190" formatCode="#,##0.000000;[Red]\-#,##0.000000"/>
    <numFmt numFmtId="191" formatCode="#,##0.00000;[Red]\-#,##0.00000"/>
    <numFmt numFmtId="192" formatCode="#,##0.0;&quot;▲ &quot;#,##0.0"/>
    <numFmt numFmtId="193" formatCode="#,##0;&quot;▲ &quot;#,##0"/>
    <numFmt numFmtId="194" formatCode="0.00000"/>
    <numFmt numFmtId="195" formatCode="0.0_);[Red]\(0.0\)"/>
    <numFmt numFmtId="196" formatCode="0;&quot;▲ &quot;0"/>
  </numFmts>
  <fonts count="28" x14ac:knownFonts="1">
    <font>
      <sz val="11"/>
      <name val="ＭＳ Ｐゴシック"/>
      <family val="3"/>
      <charset val="128"/>
    </font>
    <font>
      <sz val="11"/>
      <name val="ＭＳ Ｐゴシック"/>
      <family val="3"/>
      <charset val="128"/>
    </font>
    <font>
      <u/>
      <sz val="11"/>
      <color indexed="12"/>
      <name val="ＭＳ Ｐゴシック"/>
      <family val="3"/>
      <charset val="128"/>
    </font>
    <font>
      <u/>
      <sz val="11"/>
      <color indexed="36"/>
      <name val="ＭＳ Ｐゴシック"/>
      <family val="3"/>
      <charset val="128"/>
    </font>
    <font>
      <sz val="14"/>
      <name val="ＭＳ Ｐゴシック"/>
      <family val="3"/>
      <charset val="128"/>
    </font>
    <font>
      <sz val="6"/>
      <name val="ＭＳ Ｐゴシック"/>
      <family val="3"/>
      <charset val="128"/>
    </font>
    <font>
      <sz val="10"/>
      <name val="ＭＳ Ｐゴシック"/>
      <family val="3"/>
      <charset val="128"/>
    </font>
    <font>
      <sz val="9"/>
      <name val="ＭＳ Ｐゴシック"/>
      <family val="3"/>
      <charset val="128"/>
    </font>
    <font>
      <vertAlign val="superscript"/>
      <sz val="11"/>
      <name val="ＭＳ Ｐゴシック"/>
      <family val="3"/>
      <charset val="128"/>
    </font>
    <font>
      <b/>
      <sz val="11"/>
      <name val="ＭＳ Ｐゴシック"/>
      <family val="3"/>
      <charset val="128"/>
    </font>
    <font>
      <b/>
      <sz val="12"/>
      <color indexed="8"/>
      <name val="ＭＳ 明朝"/>
      <family val="1"/>
      <charset val="128"/>
    </font>
    <font>
      <sz val="10.5"/>
      <color indexed="8"/>
      <name val="ＭＳ 明朝"/>
      <family val="1"/>
      <charset val="128"/>
    </font>
    <font>
      <sz val="10.5"/>
      <color indexed="8"/>
      <name val="Century"/>
      <family val="1"/>
    </font>
    <font>
      <b/>
      <sz val="10.5"/>
      <color indexed="8"/>
      <name val="ＭＳ 明朝"/>
      <family val="1"/>
      <charset val="128"/>
    </font>
    <font>
      <sz val="10.5"/>
      <color indexed="8"/>
      <name val="ＭＳ Ｐ明朝"/>
      <family val="1"/>
      <charset val="128"/>
    </font>
    <font>
      <sz val="10"/>
      <color indexed="8"/>
      <name val="ＭＳ 明朝"/>
      <family val="1"/>
      <charset val="128"/>
    </font>
    <font>
      <b/>
      <sz val="10"/>
      <name val="ＭＳ Ｐゴシック"/>
      <family val="3"/>
      <charset val="128"/>
    </font>
    <font>
      <sz val="8"/>
      <name val="ＭＳ Ｐゴシック"/>
      <family val="3"/>
      <charset val="128"/>
    </font>
    <font>
      <sz val="11"/>
      <name val="ＭＳ Ｐゴシック"/>
      <family val="3"/>
      <charset val="128"/>
    </font>
    <font>
      <sz val="10.5"/>
      <name val="ＭＳ Ｐゴシック"/>
      <family val="3"/>
      <charset val="128"/>
      <scheme val="minor"/>
    </font>
    <font>
      <vertAlign val="superscrip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6"/>
      <name val="ＭＳ Ｐゴシック"/>
      <family val="2"/>
      <charset val="128"/>
      <scheme val="minor"/>
    </font>
    <font>
      <sz val="6"/>
      <name val="ＭＳ Ｐ明朝"/>
      <family val="1"/>
      <charset val="128"/>
    </font>
    <font>
      <sz val="11"/>
      <color indexed="8"/>
      <name val="ＭＳ Ｐゴシック"/>
      <family val="3"/>
      <charset val="128"/>
    </font>
    <font>
      <b/>
      <sz val="11"/>
      <color indexed="8"/>
      <name val="ＭＳ Ｐゴシック"/>
      <family val="3"/>
      <charset val="128"/>
    </font>
  </fonts>
  <fills count="14">
    <fill>
      <patternFill patternType="none"/>
    </fill>
    <fill>
      <patternFill patternType="gray125"/>
    </fill>
    <fill>
      <patternFill patternType="solid">
        <fgColor indexed="42"/>
        <bgColor indexed="64"/>
      </patternFill>
    </fill>
    <fill>
      <patternFill patternType="solid">
        <fgColor indexed="9"/>
        <bgColor indexed="64"/>
      </patternFill>
    </fill>
    <fill>
      <patternFill patternType="solid">
        <fgColor indexed="43"/>
        <bgColor indexed="64"/>
      </patternFill>
    </fill>
    <fill>
      <patternFill patternType="solid">
        <fgColor indexed="13"/>
        <bgColor indexed="64"/>
      </patternFill>
    </fill>
    <fill>
      <patternFill patternType="solid">
        <fgColor theme="0"/>
        <bgColor indexed="64"/>
      </patternFill>
    </fill>
    <fill>
      <patternFill patternType="solid">
        <fgColor rgb="FFFFFF99"/>
        <bgColor indexed="64"/>
      </patternFill>
    </fill>
    <fill>
      <patternFill patternType="solid">
        <fgColor rgb="FFCCFFCC"/>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8" tint="0.79998168889431442"/>
        <bgColor indexed="64"/>
      </patternFill>
    </fill>
  </fills>
  <borders count="16">
    <border>
      <left/>
      <right/>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s>
  <cellStyleXfs count="5">
    <xf numFmtId="0" fontId="0" fillId="0" borderId="0"/>
    <xf numFmtId="38" fontId="1" fillId="0" borderId="0" applyFont="0" applyFill="0" applyBorder="0" applyAlignment="0" applyProtection="0"/>
    <xf numFmtId="0" fontId="4" fillId="0" borderId="0"/>
    <xf numFmtId="0" fontId="23" fillId="0" borderId="0">
      <alignment vertical="center"/>
    </xf>
    <xf numFmtId="38" fontId="1" fillId="0" borderId="0" applyFont="0" applyFill="0" applyBorder="0" applyAlignment="0" applyProtection="0"/>
  </cellStyleXfs>
  <cellXfs count="466">
    <xf numFmtId="0" fontId="0" fillId="0" borderId="0" xfId="0"/>
    <xf numFmtId="49" fontId="6" fillId="0" borderId="0" xfId="0" applyNumberFormat="1" applyFont="1"/>
    <xf numFmtId="49" fontId="7" fillId="0" borderId="1" xfId="0" applyNumberFormat="1" applyFont="1" applyBorder="1"/>
    <xf numFmtId="0" fontId="7" fillId="0" borderId="0" xfId="0" applyFont="1"/>
    <xf numFmtId="49" fontId="7" fillId="0" borderId="4" xfId="0" applyNumberFormat="1" applyFont="1" applyBorder="1"/>
    <xf numFmtId="0" fontId="7" fillId="0" borderId="9" xfId="0" applyFont="1" applyBorder="1"/>
    <xf numFmtId="49" fontId="7" fillId="0" borderId="10" xfId="0" applyNumberFormat="1" applyFont="1" applyBorder="1"/>
    <xf numFmtId="0" fontId="7" fillId="0" borderId="12" xfId="0" applyFont="1" applyBorder="1"/>
    <xf numFmtId="0" fontId="7" fillId="0" borderId="2" xfId="0" applyFont="1" applyBorder="1"/>
    <xf numFmtId="0" fontId="7" fillId="0" borderId="6" xfId="0" applyFont="1" applyBorder="1"/>
    <xf numFmtId="0" fontId="7" fillId="0" borderId="3" xfId="0" applyFont="1" applyBorder="1"/>
    <xf numFmtId="49" fontId="7" fillId="0" borderId="5" xfId="0" applyNumberFormat="1" applyFont="1" applyBorder="1"/>
    <xf numFmtId="0" fontId="7" fillId="0" borderId="7" xfId="0" applyFont="1" applyBorder="1"/>
    <xf numFmtId="0" fontId="7" fillId="0" borderId="11" xfId="0" applyFont="1" applyBorder="1"/>
    <xf numFmtId="0" fontId="7" fillId="0" borderId="15" xfId="0" applyFont="1" applyBorder="1"/>
    <xf numFmtId="0" fontId="9" fillId="0" borderId="0" xfId="0" applyFont="1"/>
    <xf numFmtId="0" fontId="0" fillId="0" borderId="1" xfId="0" applyBorder="1"/>
    <xf numFmtId="0" fontId="0" fillId="0" borderId="3" xfId="0" applyBorder="1"/>
    <xf numFmtId="0" fontId="0" fillId="0" borderId="4" xfId="0" applyBorder="1"/>
    <xf numFmtId="0" fontId="0" fillId="0" borderId="5" xfId="0" applyBorder="1"/>
    <xf numFmtId="0" fontId="0" fillId="0" borderId="7" xfId="0" applyBorder="1"/>
    <xf numFmtId="0" fontId="0" fillId="0" borderId="8" xfId="0" applyBorder="1"/>
    <xf numFmtId="0" fontId="6" fillId="2" borderId="14" xfId="0" applyFont="1" applyFill="1" applyBorder="1" applyAlignment="1">
      <alignment vertical="top" wrapText="1"/>
    </xf>
    <xf numFmtId="0" fontId="0" fillId="2" borderId="0" xfId="0" applyFill="1" applyAlignment="1">
      <alignment vertical="center"/>
    </xf>
    <xf numFmtId="0" fontId="0" fillId="0" borderId="10" xfId="0" applyBorder="1"/>
    <xf numFmtId="0" fontId="0" fillId="0" borderId="14" xfId="0" applyBorder="1"/>
    <xf numFmtId="0" fontId="7" fillId="3" borderId="0" xfId="0" applyFont="1" applyFill="1"/>
    <xf numFmtId="0" fontId="0" fillId="4" borderId="14" xfId="0" applyFill="1" applyBorder="1"/>
    <xf numFmtId="0" fontId="0" fillId="4" borderId="5" xfId="0" applyFill="1" applyBorder="1"/>
    <xf numFmtId="0" fontId="10" fillId="0" borderId="0" xfId="0" applyFont="1" applyAlignment="1">
      <alignment horizontal="left"/>
    </xf>
    <xf numFmtId="0" fontId="11" fillId="0" borderId="3" xfId="0" applyFont="1" applyBorder="1" applyAlignment="1">
      <alignment horizontal="left"/>
    </xf>
    <xf numFmtId="0" fontId="0" fillId="0" borderId="2" xfId="0" applyBorder="1"/>
    <xf numFmtId="0" fontId="12" fillId="0" borderId="0" xfId="0" applyFont="1" applyAlignment="1">
      <alignment horizontal="left"/>
    </xf>
    <xf numFmtId="0" fontId="0" fillId="0" borderId="9" xfId="0" applyBorder="1"/>
    <xf numFmtId="0" fontId="13" fillId="0" borderId="14" xfId="0" applyFont="1" applyBorder="1" applyAlignment="1">
      <alignment horizontal="left"/>
    </xf>
    <xf numFmtId="0" fontId="11" fillId="0" borderId="0" xfId="0" applyFont="1" applyAlignment="1">
      <alignment horizontal="left"/>
    </xf>
    <xf numFmtId="0" fontId="11" fillId="0" borderId="0" xfId="0" applyFont="1" applyAlignment="1">
      <alignment vertical="top"/>
    </xf>
    <xf numFmtId="0" fontId="12" fillId="0" borderId="0" xfId="0" applyFont="1" applyAlignment="1">
      <alignment vertical="top"/>
    </xf>
    <xf numFmtId="0" fontId="13" fillId="0" borderId="14" xfId="0" applyFont="1" applyBorder="1"/>
    <xf numFmtId="0" fontId="14" fillId="0" borderId="0" xfId="0" applyFont="1" applyAlignment="1">
      <alignment vertical="top"/>
    </xf>
    <xf numFmtId="0" fontId="15" fillId="0" borderId="0" xfId="0" applyFont="1" applyAlignment="1">
      <alignment vertical="top"/>
    </xf>
    <xf numFmtId="0" fontId="12" fillId="0" borderId="7" xfId="0" applyFont="1" applyBorder="1" applyAlignment="1">
      <alignment horizontal="left"/>
    </xf>
    <xf numFmtId="0" fontId="0" fillId="0" borderId="6" xfId="0" applyBorder="1"/>
    <xf numFmtId="0" fontId="0" fillId="4" borderId="15" xfId="0" applyFill="1" applyBorder="1"/>
    <xf numFmtId="0" fontId="0" fillId="4" borderId="13" xfId="0" applyFill="1" applyBorder="1"/>
    <xf numFmtId="0" fontId="0" fillId="4" borderId="12" xfId="0" applyFill="1" applyBorder="1"/>
    <xf numFmtId="0" fontId="0" fillId="3" borderId="0" xfId="0" applyFill="1"/>
    <xf numFmtId="0" fontId="16" fillId="5" borderId="0" xfId="0" applyFont="1" applyFill="1"/>
    <xf numFmtId="0" fontId="6" fillId="0" borderId="0" xfId="0" applyFont="1"/>
    <xf numFmtId="0" fontId="1" fillId="0" borderId="0" xfId="0" applyFont="1"/>
    <xf numFmtId="0" fontId="16" fillId="0" borderId="1" xfId="0" applyFont="1" applyBorder="1"/>
    <xf numFmtId="0" fontId="6" fillId="0" borderId="3" xfId="0" applyFont="1" applyBorder="1"/>
    <xf numFmtId="0" fontId="6" fillId="2" borderId="1" xfId="0" applyFont="1" applyFill="1" applyBorder="1"/>
    <xf numFmtId="0" fontId="1" fillId="0" borderId="2" xfId="0" applyFont="1" applyBorder="1"/>
    <xf numFmtId="0" fontId="6" fillId="0" borderId="5" xfId="0" applyFont="1" applyBorder="1"/>
    <xf numFmtId="0" fontId="1" fillId="0" borderId="8" xfId="0" applyFont="1" applyBorder="1"/>
    <xf numFmtId="182" fontId="0" fillId="0" borderId="0" xfId="0" applyNumberFormat="1"/>
    <xf numFmtId="0" fontId="16" fillId="0" borderId="0" xfId="0" applyFont="1"/>
    <xf numFmtId="178" fontId="1" fillId="4" borderId="11" xfId="1" applyNumberFormat="1" applyFont="1" applyFill="1" applyBorder="1"/>
    <xf numFmtId="0" fontId="6" fillId="0" borderId="0" xfId="0" applyFont="1" applyAlignment="1">
      <alignment horizontal="left"/>
    </xf>
    <xf numFmtId="0" fontId="6" fillId="3" borderId="0" xfId="0" applyFont="1" applyFill="1"/>
    <xf numFmtId="177" fontId="9" fillId="0" borderId="0" xfId="0" applyNumberFormat="1" applyFont="1" applyAlignment="1">
      <alignment vertical="top"/>
    </xf>
    <xf numFmtId="0" fontId="7" fillId="0" borderId="0" xfId="0" applyFont="1" applyAlignment="1">
      <alignment vertical="top"/>
    </xf>
    <xf numFmtId="0" fontId="7" fillId="0" borderId="0" xfId="0" applyFont="1" applyAlignment="1">
      <alignment horizontal="centerContinuous"/>
    </xf>
    <xf numFmtId="0" fontId="17" fillId="0" borderId="0" xfId="0" applyFont="1"/>
    <xf numFmtId="0" fontId="7" fillId="0" borderId="15" xfId="0" applyFont="1" applyBorder="1" applyAlignment="1">
      <alignment horizontal="center" vertical="center"/>
    </xf>
    <xf numFmtId="0" fontId="7" fillId="0" borderId="13" xfId="0" applyFont="1" applyBorder="1" applyAlignment="1">
      <alignment horizontal="center" vertical="center" wrapText="1"/>
    </xf>
    <xf numFmtId="0" fontId="7" fillId="0" borderId="12" xfId="0" applyFont="1" applyBorder="1" applyAlignment="1">
      <alignment horizontal="center" vertical="center" wrapText="1"/>
    </xf>
    <xf numFmtId="0" fontId="7" fillId="4" borderId="13" xfId="0" applyFont="1" applyFill="1" applyBorder="1" applyAlignment="1">
      <alignment horizontal="center" vertical="center" wrapText="1"/>
    </xf>
    <xf numFmtId="0" fontId="7" fillId="0" borderId="15" xfId="0" applyFont="1" applyBorder="1" applyAlignment="1">
      <alignment horizontal="center" vertical="center" wrapText="1"/>
    </xf>
    <xf numFmtId="0" fontId="7" fillId="4" borderId="12" xfId="0" applyFont="1" applyFill="1" applyBorder="1" applyAlignment="1">
      <alignment horizontal="center" vertical="center" wrapText="1"/>
    </xf>
    <xf numFmtId="0" fontId="7" fillId="0" borderId="14" xfId="0" applyFont="1" applyBorder="1" applyAlignment="1">
      <alignment horizontal="center" vertical="center"/>
    </xf>
    <xf numFmtId="0" fontId="17" fillId="0" borderId="0" xfId="0" applyFont="1" applyAlignment="1">
      <alignment horizontal="center" vertical="center" wrapText="1"/>
    </xf>
    <xf numFmtId="0" fontId="17" fillId="0" borderId="9" xfId="0" applyFont="1" applyBorder="1" applyAlignment="1">
      <alignment horizontal="center" vertical="center" wrapText="1"/>
    </xf>
    <xf numFmtId="0" fontId="17" fillId="0" borderId="0" xfId="0" applyFont="1" applyAlignment="1">
      <alignment horizontal="center" vertical="center"/>
    </xf>
    <xf numFmtId="179" fontId="7" fillId="4" borderId="0" xfId="0" applyNumberFormat="1" applyFont="1" applyFill="1"/>
    <xf numFmtId="183" fontId="7" fillId="0" borderId="0" xfId="0" applyNumberFormat="1" applyFont="1"/>
    <xf numFmtId="181" fontId="7" fillId="0" borderId="0" xfId="0" applyNumberFormat="1" applyFont="1"/>
    <xf numFmtId="181" fontId="7" fillId="0" borderId="9" xfId="0" applyNumberFormat="1" applyFont="1" applyBorder="1"/>
    <xf numFmtId="186" fontId="7" fillId="2" borderId="0" xfId="0" applyNumberFormat="1" applyFont="1" applyFill="1" applyAlignment="1">
      <alignment horizontal="right" vertical="center"/>
    </xf>
    <xf numFmtId="181" fontId="7" fillId="2" borderId="0" xfId="0" applyNumberFormat="1" applyFont="1" applyFill="1" applyAlignment="1">
      <alignment horizontal="right" vertical="center"/>
    </xf>
    <xf numFmtId="185" fontId="7" fillId="0" borderId="0" xfId="0" applyNumberFormat="1" applyFont="1" applyAlignment="1">
      <alignment horizontal="right" vertical="center"/>
    </xf>
    <xf numFmtId="180" fontId="7" fillId="0" borderId="0" xfId="0" applyNumberFormat="1" applyFont="1" applyAlignment="1">
      <alignment horizontal="right" vertical="center"/>
    </xf>
    <xf numFmtId="181" fontId="7" fillId="0" borderId="0" xfId="0" applyNumberFormat="1" applyFont="1" applyAlignment="1">
      <alignment horizontal="right" vertical="center"/>
    </xf>
    <xf numFmtId="181" fontId="7" fillId="4" borderId="0" xfId="0" applyNumberFormat="1" applyFont="1" applyFill="1"/>
    <xf numFmtId="184" fontId="7" fillId="0" borderId="0" xfId="0" applyNumberFormat="1" applyFont="1"/>
    <xf numFmtId="180" fontId="7" fillId="4" borderId="9" xfId="0" applyNumberFormat="1" applyFont="1" applyFill="1" applyBorder="1"/>
    <xf numFmtId="176" fontId="7" fillId="0" borderId="14" xfId="0" applyNumberFormat="1" applyFont="1" applyBorder="1"/>
    <xf numFmtId="187" fontId="7" fillId="4" borderId="0" xfId="0" applyNumberFormat="1" applyFont="1" applyFill="1"/>
    <xf numFmtId="187" fontId="7" fillId="4" borderId="9" xfId="0" applyNumberFormat="1" applyFont="1" applyFill="1" applyBorder="1"/>
    <xf numFmtId="179" fontId="7" fillId="0" borderId="0" xfId="0" applyNumberFormat="1" applyFont="1"/>
    <xf numFmtId="181" fontId="7" fillId="0" borderId="13" xfId="0" applyNumberFormat="1" applyFont="1" applyBorder="1"/>
    <xf numFmtId="183" fontId="7" fillId="0" borderId="13" xfId="0" applyNumberFormat="1" applyFont="1" applyBorder="1"/>
    <xf numFmtId="181" fontId="7" fillId="0" borderId="12" xfId="0" applyNumberFormat="1" applyFont="1" applyBorder="1"/>
    <xf numFmtId="0" fontId="7" fillId="0" borderId="13" xfId="0" applyFont="1" applyBorder="1"/>
    <xf numFmtId="185" fontId="7" fillId="0" borderId="13" xfId="0" applyNumberFormat="1" applyFont="1" applyBorder="1" applyAlignment="1">
      <alignment horizontal="right" vertical="center"/>
    </xf>
    <xf numFmtId="180" fontId="7" fillId="0" borderId="13" xfId="0" applyNumberFormat="1" applyFont="1" applyBorder="1"/>
    <xf numFmtId="181" fontId="7" fillId="4" borderId="13" xfId="0" applyNumberFormat="1" applyFont="1" applyFill="1" applyBorder="1"/>
    <xf numFmtId="184" fontId="7" fillId="0" borderId="13" xfId="0" applyNumberFormat="1" applyFont="1" applyBorder="1"/>
    <xf numFmtId="180" fontId="7" fillId="4" borderId="12" xfId="0" applyNumberFormat="1" applyFont="1" applyFill="1" applyBorder="1"/>
    <xf numFmtId="176" fontId="7" fillId="0" borderId="15" xfId="0" applyNumberFormat="1" applyFont="1" applyBorder="1"/>
    <xf numFmtId="187" fontId="7" fillId="4" borderId="13" xfId="0" applyNumberFormat="1" applyFont="1" applyFill="1" applyBorder="1"/>
    <xf numFmtId="187" fontId="7" fillId="4" borderId="12" xfId="0" applyNumberFormat="1" applyFont="1" applyFill="1" applyBorder="1"/>
    <xf numFmtId="0" fontId="6" fillId="0" borderId="14" xfId="0" applyFont="1" applyBorder="1"/>
    <xf numFmtId="0" fontId="6" fillId="0" borderId="1" xfId="0" applyFont="1" applyBorder="1"/>
    <xf numFmtId="0" fontId="6" fillId="0" borderId="2" xfId="0" applyFont="1" applyBorder="1"/>
    <xf numFmtId="0" fontId="0" fillId="0" borderId="15" xfId="0" applyBorder="1"/>
    <xf numFmtId="190" fontId="7" fillId="0" borderId="0" xfId="1" applyNumberFormat="1" applyFont="1" applyBorder="1"/>
    <xf numFmtId="190" fontId="7" fillId="0" borderId="13" xfId="1" applyNumberFormat="1" applyFont="1" applyBorder="1"/>
    <xf numFmtId="180" fontId="7" fillId="0" borderId="13" xfId="0" applyNumberFormat="1" applyFont="1" applyBorder="1" applyAlignment="1">
      <alignment horizontal="right" vertical="center"/>
    </xf>
    <xf numFmtId="180" fontId="7" fillId="0" borderId="0" xfId="0" applyNumberFormat="1" applyFont="1"/>
    <xf numFmtId="180" fontId="7" fillId="0" borderId="9" xfId="0" applyNumberFormat="1" applyFont="1" applyBorder="1"/>
    <xf numFmtId="180" fontId="7" fillId="0" borderId="12" xfId="0" applyNumberFormat="1" applyFont="1" applyBorder="1"/>
    <xf numFmtId="0" fontId="6" fillId="2" borderId="2" xfId="0" applyFont="1" applyFill="1" applyBorder="1"/>
    <xf numFmtId="0" fontId="6" fillId="0" borderId="4" xfId="0" applyFont="1" applyBorder="1"/>
    <xf numFmtId="0" fontId="6" fillId="0" borderId="8" xfId="0" applyFont="1" applyBorder="1"/>
    <xf numFmtId="0" fontId="1" fillId="0" borderId="4" xfId="0" applyFont="1" applyBorder="1"/>
    <xf numFmtId="0" fontId="1" fillId="0" borderId="10" xfId="0" applyFont="1" applyBorder="1"/>
    <xf numFmtId="0" fontId="0" fillId="0" borderId="11" xfId="0" applyBorder="1"/>
    <xf numFmtId="38" fontId="1" fillId="2" borderId="3" xfId="1" applyFont="1" applyFill="1" applyBorder="1"/>
    <xf numFmtId="38" fontId="1" fillId="2" borderId="0" xfId="1" applyFont="1" applyFill="1" applyBorder="1"/>
    <xf numFmtId="38" fontId="1" fillId="2" borderId="7" xfId="1" applyFont="1" applyFill="1" applyBorder="1"/>
    <xf numFmtId="0" fontId="6" fillId="2" borderId="3" xfId="0" applyFont="1" applyFill="1" applyBorder="1"/>
    <xf numFmtId="0" fontId="7" fillId="2" borderId="1" xfId="0" applyFont="1" applyFill="1" applyBorder="1"/>
    <xf numFmtId="0" fontId="7" fillId="2" borderId="4" xfId="0" applyFont="1" applyFill="1" applyBorder="1"/>
    <xf numFmtId="0" fontId="7" fillId="2" borderId="3" xfId="0" applyFont="1" applyFill="1" applyBorder="1"/>
    <xf numFmtId="0" fontId="6" fillId="0" borderId="7" xfId="0" applyFont="1" applyBorder="1"/>
    <xf numFmtId="188" fontId="1" fillId="2" borderId="3" xfId="1" applyNumberFormat="1" applyFont="1" applyFill="1" applyBorder="1"/>
    <xf numFmtId="188" fontId="1" fillId="2" borderId="0" xfId="1" applyNumberFormat="1" applyFont="1" applyFill="1" applyBorder="1"/>
    <xf numFmtId="188" fontId="1" fillId="2" borderId="7" xfId="1" applyNumberFormat="1" applyFont="1" applyFill="1" applyBorder="1"/>
    <xf numFmtId="0" fontId="6" fillId="4" borderId="4" xfId="0" applyFont="1" applyFill="1" applyBorder="1"/>
    <xf numFmtId="0" fontId="6" fillId="4" borderId="10" xfId="0" applyFont="1" applyFill="1" applyBorder="1" applyAlignment="1">
      <alignment horizontal="center"/>
    </xf>
    <xf numFmtId="188" fontId="0" fillId="4" borderId="4" xfId="1" applyNumberFormat="1" applyFont="1" applyFill="1" applyBorder="1"/>
    <xf numFmtId="188" fontId="0" fillId="4" borderId="10" xfId="1" applyNumberFormat="1" applyFont="1" applyFill="1" applyBorder="1"/>
    <xf numFmtId="188" fontId="0" fillId="4" borderId="8" xfId="1" applyNumberFormat="1" applyFont="1" applyFill="1" applyBorder="1"/>
    <xf numFmtId="188" fontId="0" fillId="4" borderId="11" xfId="1" applyNumberFormat="1" applyFont="1" applyFill="1" applyBorder="1"/>
    <xf numFmtId="0" fontId="0" fillId="3" borderId="1" xfId="0" applyFill="1" applyBorder="1"/>
    <xf numFmtId="0" fontId="7" fillId="3" borderId="1" xfId="0" applyFont="1" applyFill="1" applyBorder="1" applyAlignment="1">
      <alignment horizontal="center"/>
    </xf>
    <xf numFmtId="0" fontId="7" fillId="3" borderId="4" xfId="0" applyFont="1" applyFill="1" applyBorder="1" applyAlignment="1">
      <alignment horizontal="center"/>
    </xf>
    <xf numFmtId="0" fontId="7" fillId="3" borderId="3" xfId="0" applyFont="1" applyFill="1" applyBorder="1" applyAlignment="1">
      <alignment horizontal="center"/>
    </xf>
    <xf numFmtId="0" fontId="0" fillId="3" borderId="5" xfId="0" applyFill="1" applyBorder="1"/>
    <xf numFmtId="0" fontId="7" fillId="3" borderId="5" xfId="0" applyFont="1" applyFill="1" applyBorder="1" applyAlignment="1">
      <alignment horizontal="center"/>
    </xf>
    <xf numFmtId="0" fontId="7" fillId="3" borderId="8" xfId="0" applyFont="1" applyFill="1" applyBorder="1" applyAlignment="1">
      <alignment horizontal="center"/>
    </xf>
    <xf numFmtId="0" fontId="7" fillId="3" borderId="7" xfId="0" applyFont="1" applyFill="1" applyBorder="1" applyAlignment="1">
      <alignment horizontal="center"/>
    </xf>
    <xf numFmtId="0" fontId="7" fillId="3" borderId="14" xfId="0" applyFont="1" applyFill="1" applyBorder="1"/>
    <xf numFmtId="188" fontId="6" fillId="3" borderId="14" xfId="1" applyNumberFormat="1" applyFont="1" applyFill="1" applyBorder="1"/>
    <xf numFmtId="38" fontId="6" fillId="3" borderId="14" xfId="1" applyFont="1" applyFill="1" applyBorder="1"/>
    <xf numFmtId="38" fontId="6" fillId="3" borderId="10" xfId="1" applyFont="1" applyFill="1" applyBorder="1"/>
    <xf numFmtId="38" fontId="6" fillId="3" borderId="0" xfId="1" applyFont="1" applyFill="1" applyBorder="1" applyAlignment="1">
      <alignment horizontal="center"/>
    </xf>
    <xf numFmtId="38" fontId="6" fillId="3" borderId="10" xfId="1" applyFont="1" applyFill="1" applyBorder="1" applyAlignment="1">
      <alignment horizontal="center"/>
    </xf>
    <xf numFmtId="10" fontId="6" fillId="3" borderId="8" xfId="1" applyNumberFormat="1" applyFont="1" applyFill="1" applyBorder="1"/>
    <xf numFmtId="38" fontId="6" fillId="3" borderId="8" xfId="1" applyFont="1" applyFill="1" applyBorder="1" applyAlignment="1">
      <alignment horizontal="center"/>
    </xf>
    <xf numFmtId="0" fontId="7" fillId="3" borderId="15" xfId="0" applyFont="1" applyFill="1" applyBorder="1"/>
    <xf numFmtId="38" fontId="18" fillId="3" borderId="13" xfId="1" applyFont="1" applyFill="1" applyBorder="1"/>
    <xf numFmtId="38" fontId="18" fillId="3" borderId="12" xfId="1" applyFont="1" applyFill="1" applyBorder="1"/>
    <xf numFmtId="0" fontId="6" fillId="0" borderId="3" xfId="0" applyFont="1" applyBorder="1" applyAlignment="1">
      <alignment horizontal="center"/>
    </xf>
    <xf numFmtId="0" fontId="1" fillId="0" borderId="9" xfId="0" applyFont="1" applyBorder="1"/>
    <xf numFmtId="0" fontId="1" fillId="0" borderId="6" xfId="0" applyFont="1" applyBorder="1"/>
    <xf numFmtId="0" fontId="6" fillId="0" borderId="9" xfId="0" applyFont="1" applyBorder="1"/>
    <xf numFmtId="49" fontId="7" fillId="0" borderId="14" xfId="0" applyNumberFormat="1" applyFont="1" applyBorder="1"/>
    <xf numFmtId="0" fontId="0" fillId="0" borderId="12" xfId="0" applyBorder="1"/>
    <xf numFmtId="189" fontId="0" fillId="0" borderId="10" xfId="1" applyNumberFormat="1" applyFont="1" applyBorder="1"/>
    <xf numFmtId="0" fontId="1" fillId="0" borderId="5" xfId="0" applyFont="1" applyBorder="1"/>
    <xf numFmtId="179" fontId="7" fillId="6" borderId="0" xfId="0" applyNumberFormat="1" applyFont="1" applyFill="1"/>
    <xf numFmtId="38" fontId="7" fillId="4" borderId="13" xfId="1" applyFont="1" applyFill="1" applyBorder="1"/>
    <xf numFmtId="38" fontId="7" fillId="4" borderId="12" xfId="1" applyFont="1" applyFill="1" applyBorder="1"/>
    <xf numFmtId="38" fontId="7" fillId="4" borderId="9" xfId="1" applyFont="1" applyFill="1" applyBorder="1"/>
    <xf numFmtId="38" fontId="7" fillId="4" borderId="0" xfId="1" applyFont="1" applyFill="1" applyBorder="1"/>
    <xf numFmtId="188" fontId="1" fillId="2" borderId="4" xfId="1" applyNumberFormat="1" applyFont="1" applyFill="1" applyBorder="1"/>
    <xf numFmtId="188" fontId="1" fillId="2" borderId="10" xfId="1" applyNumberFormat="1" applyFont="1" applyFill="1" applyBorder="1"/>
    <xf numFmtId="188" fontId="1" fillId="2" borderId="8" xfId="1" applyNumberFormat="1" applyFont="1" applyFill="1" applyBorder="1"/>
    <xf numFmtId="38" fontId="1" fillId="2" borderId="4" xfId="1" applyFont="1" applyFill="1" applyBorder="1"/>
    <xf numFmtId="38" fontId="1" fillId="2" borderId="10" xfId="1" applyFont="1" applyFill="1" applyBorder="1"/>
    <xf numFmtId="38" fontId="1" fillId="2" borderId="8" xfId="1" applyFont="1" applyFill="1" applyBorder="1"/>
    <xf numFmtId="192" fontId="1" fillId="2" borderId="10" xfId="1" applyNumberFormat="1" applyFont="1" applyFill="1" applyBorder="1"/>
    <xf numFmtId="192" fontId="1" fillId="2" borderId="4" xfId="1" applyNumberFormat="1" applyFont="1" applyFill="1" applyBorder="1"/>
    <xf numFmtId="192" fontId="1" fillId="2" borderId="8" xfId="1" applyNumberFormat="1" applyFont="1" applyFill="1" applyBorder="1"/>
    <xf numFmtId="0" fontId="7" fillId="3" borderId="3" xfId="0" applyFont="1" applyFill="1" applyBorder="1"/>
    <xf numFmtId="0" fontId="7" fillId="3" borderId="7" xfId="0" applyFont="1" applyFill="1" applyBorder="1"/>
    <xf numFmtId="0" fontId="7" fillId="3" borderId="13" xfId="0" applyFont="1" applyFill="1" applyBorder="1"/>
    <xf numFmtId="188" fontId="0" fillId="0" borderId="0" xfId="1" applyNumberFormat="1" applyFont="1"/>
    <xf numFmtId="188" fontId="0" fillId="0" borderId="0" xfId="0" applyNumberFormat="1"/>
    <xf numFmtId="188" fontId="0" fillId="0" borderId="13" xfId="1" applyNumberFormat="1" applyFont="1" applyBorder="1"/>
    <xf numFmtId="188" fontId="0" fillId="0" borderId="3" xfId="1" applyNumberFormat="1" applyFont="1" applyBorder="1"/>
    <xf numFmtId="188" fontId="0" fillId="0" borderId="7" xfId="1" applyNumberFormat="1" applyFont="1" applyBorder="1"/>
    <xf numFmtId="189" fontId="18" fillId="0" borderId="4" xfId="1" applyNumberFormat="1" applyFont="1" applyBorder="1"/>
    <xf numFmtId="189" fontId="0" fillId="0" borderId="2" xfId="1" applyNumberFormat="1" applyFont="1" applyBorder="1"/>
    <xf numFmtId="189" fontId="18" fillId="0" borderId="10" xfId="1" applyNumberFormat="1" applyFont="1" applyBorder="1"/>
    <xf numFmtId="189" fontId="18" fillId="0" borderId="9" xfId="1" applyNumberFormat="1" applyFont="1" applyBorder="1"/>
    <xf numFmtId="189" fontId="0" fillId="0" borderId="9" xfId="1" applyNumberFormat="1" applyFont="1" applyBorder="1"/>
    <xf numFmtId="0" fontId="6" fillId="6" borderId="14" xfId="0" applyFont="1" applyFill="1" applyBorder="1"/>
    <xf numFmtId="0" fontId="18" fillId="0" borderId="0" xfId="0" applyFont="1"/>
    <xf numFmtId="0" fontId="7" fillId="0" borderId="0" xfId="0" applyFont="1" applyAlignment="1">
      <alignment horizontal="left"/>
    </xf>
    <xf numFmtId="192" fontId="1" fillId="2" borderId="9" xfId="1" applyNumberFormat="1" applyFont="1" applyFill="1" applyBorder="1"/>
    <xf numFmtId="192" fontId="1" fillId="2" borderId="2" xfId="1" applyNumberFormat="1" applyFont="1" applyFill="1" applyBorder="1"/>
    <xf numFmtId="192" fontId="1" fillId="2" borderId="6" xfId="1" applyNumberFormat="1" applyFont="1" applyFill="1" applyBorder="1"/>
    <xf numFmtId="0" fontId="0" fillId="0" borderId="1" xfId="0" applyBorder="1" applyAlignment="1">
      <alignment horizontal="left"/>
    </xf>
    <xf numFmtId="188" fontId="7" fillId="0" borderId="13" xfId="1" applyNumberFormat="1" applyFont="1" applyBorder="1"/>
    <xf numFmtId="0" fontId="0" fillId="4" borderId="1" xfId="0" applyFill="1" applyBorder="1"/>
    <xf numFmtId="0" fontId="6" fillId="6" borderId="5" xfId="0" applyFont="1" applyFill="1" applyBorder="1"/>
    <xf numFmtId="0" fontId="6" fillId="0" borderId="10" xfId="0" applyFont="1" applyBorder="1"/>
    <xf numFmtId="179" fontId="7" fillId="7" borderId="0" xfId="0" applyNumberFormat="1" applyFont="1" applyFill="1"/>
    <xf numFmtId="188" fontId="0" fillId="8" borderId="13" xfId="1" applyNumberFormat="1" applyFont="1" applyFill="1" applyBorder="1"/>
    <xf numFmtId="188" fontId="0" fillId="8" borderId="11" xfId="1" applyNumberFormat="1" applyFont="1" applyFill="1" applyBorder="1"/>
    <xf numFmtId="38" fontId="0" fillId="8" borderId="13" xfId="1" applyFont="1" applyFill="1" applyBorder="1"/>
    <xf numFmtId="38" fontId="0" fillId="8" borderId="11" xfId="1" applyFont="1" applyFill="1" applyBorder="1"/>
    <xf numFmtId="192" fontId="0" fillId="8" borderId="5" xfId="1" applyNumberFormat="1" applyFont="1" applyFill="1" applyBorder="1"/>
    <xf numFmtId="192" fontId="0" fillId="8" borderId="11" xfId="1" applyNumberFormat="1" applyFont="1" applyFill="1" applyBorder="1"/>
    <xf numFmtId="192" fontId="6" fillId="0" borderId="0" xfId="0" applyNumberFormat="1" applyFont="1"/>
    <xf numFmtId="0" fontId="6" fillId="6" borderId="0" xfId="0" applyFont="1" applyFill="1"/>
    <xf numFmtId="49" fontId="16" fillId="0" borderId="0" xfId="0" applyNumberFormat="1" applyFont="1"/>
    <xf numFmtId="49" fontId="6" fillId="0" borderId="1" xfId="0" applyNumberFormat="1" applyFont="1" applyBorder="1"/>
    <xf numFmtId="0" fontId="6" fillId="0" borderId="4" xfId="0" applyFont="1" applyBorder="1" applyAlignment="1">
      <alignment horizontal="center"/>
    </xf>
    <xf numFmtId="49" fontId="6" fillId="0" borderId="14" xfId="0" applyNumberFormat="1" applyFont="1" applyBorder="1"/>
    <xf numFmtId="0" fontId="6" fillId="0" borderId="14" xfId="0" applyFont="1" applyBorder="1" applyAlignment="1">
      <alignment horizontal="center" vertical="center" wrapText="1"/>
    </xf>
    <xf numFmtId="0" fontId="6" fillId="0" borderId="0" xfId="0" applyFont="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4" xfId="0" applyFont="1" applyBorder="1" applyAlignment="1">
      <alignment horizontal="center" vertical="center" wrapText="1"/>
    </xf>
    <xf numFmtId="49" fontId="6" fillId="0" borderId="5" xfId="0" applyNumberFormat="1" applyFont="1" applyBorder="1"/>
    <xf numFmtId="0" fontId="6" fillId="0" borderId="6" xfId="0" applyFont="1" applyBorder="1"/>
    <xf numFmtId="0" fontId="6" fillId="0" borderId="8" xfId="0" applyFont="1" applyBorder="1" applyAlignment="1">
      <alignment horizontal="center"/>
    </xf>
    <xf numFmtId="0" fontId="6" fillId="0" borderId="7" xfId="0" applyFont="1" applyBorder="1" applyAlignment="1">
      <alignment horizontal="center"/>
    </xf>
    <xf numFmtId="0" fontId="6" fillId="0" borderId="6" xfId="0" applyFont="1" applyBorder="1" applyAlignment="1">
      <alignment horizontal="center"/>
    </xf>
    <xf numFmtId="49" fontId="6" fillId="0" borderId="4" xfId="0" applyNumberFormat="1" applyFont="1" applyBorder="1"/>
    <xf numFmtId="49" fontId="6" fillId="0" borderId="10" xfId="0" applyNumberFormat="1" applyFont="1" applyBorder="1"/>
    <xf numFmtId="49" fontId="6" fillId="0" borderId="11" xfId="0" applyNumberFormat="1" applyFont="1" applyBorder="1"/>
    <xf numFmtId="0" fontId="6" fillId="0" borderId="11" xfId="0" applyFont="1" applyBorder="1"/>
    <xf numFmtId="0" fontId="6" fillId="0" borderId="12" xfId="0" applyFont="1" applyBorder="1"/>
    <xf numFmtId="0" fontId="6" fillId="0" borderId="15" xfId="0" applyFont="1" applyBorder="1"/>
    <xf numFmtId="191" fontId="6" fillId="0" borderId="0" xfId="1" applyNumberFormat="1" applyFont="1"/>
    <xf numFmtId="193" fontId="6" fillId="0" borderId="0" xfId="0" applyNumberFormat="1" applyFont="1"/>
    <xf numFmtId="38" fontId="6" fillId="0" borderId="0" xfId="0" applyNumberFormat="1" applyFont="1"/>
    <xf numFmtId="49" fontId="6" fillId="0" borderId="2" xfId="0" applyNumberFormat="1" applyFont="1" applyBorder="1"/>
    <xf numFmtId="0" fontId="6" fillId="0" borderId="5" xfId="0" applyFont="1" applyBorder="1" applyAlignment="1">
      <alignment vertical="top"/>
    </xf>
    <xf numFmtId="0" fontId="6" fillId="0" borderId="6" xfId="0" applyFont="1" applyBorder="1" applyAlignment="1">
      <alignment vertical="top"/>
    </xf>
    <xf numFmtId="182" fontId="9" fillId="0" borderId="0" xfId="0" applyNumberFormat="1" applyFont="1"/>
    <xf numFmtId="182" fontId="6" fillId="6" borderId="0" xfId="0" quotePrefix="1" applyNumberFormat="1" applyFont="1" applyFill="1"/>
    <xf numFmtId="182" fontId="6" fillId="6" borderId="0" xfId="0" applyNumberFormat="1" applyFont="1" applyFill="1"/>
    <xf numFmtId="182" fontId="0" fillId="0" borderId="0" xfId="0" applyNumberFormat="1" applyAlignment="1">
      <alignment horizontal="right"/>
    </xf>
    <xf numFmtId="182" fontId="19" fillId="0" borderId="1" xfId="0" applyNumberFormat="1" applyFont="1" applyBorder="1"/>
    <xf numFmtId="182" fontId="19" fillId="0" borderId="2" xfId="0" applyNumberFormat="1" applyFont="1" applyBorder="1"/>
    <xf numFmtId="0" fontId="19" fillId="3" borderId="3" xfId="0" applyFont="1" applyFill="1" applyBorder="1" applyAlignment="1">
      <alignment horizontal="center"/>
    </xf>
    <xf numFmtId="0" fontId="19" fillId="0" borderId="3" xfId="0" applyFont="1" applyBorder="1" applyAlignment="1">
      <alignment horizontal="center"/>
    </xf>
    <xf numFmtId="182" fontId="19" fillId="0" borderId="4" xfId="0" applyNumberFormat="1" applyFont="1" applyBorder="1" applyAlignment="1">
      <alignment horizontal="center"/>
    </xf>
    <xf numFmtId="182" fontId="19" fillId="0" borderId="3" xfId="0" applyNumberFormat="1" applyFont="1" applyBorder="1" applyAlignment="1">
      <alignment horizontal="center"/>
    </xf>
    <xf numFmtId="182" fontId="19" fillId="4" borderId="4" xfId="0" applyNumberFormat="1" applyFont="1" applyFill="1" applyBorder="1" applyAlignment="1">
      <alignment horizontal="center"/>
    </xf>
    <xf numFmtId="182" fontId="0" fillId="0" borderId="0" xfId="0" applyNumberFormat="1" applyAlignment="1">
      <alignment horizontal="center"/>
    </xf>
    <xf numFmtId="182" fontId="0" fillId="0" borderId="1" xfId="0" applyNumberFormat="1" applyBorder="1"/>
    <xf numFmtId="182" fontId="0" fillId="0" borderId="2" xfId="0" applyNumberFormat="1" applyBorder="1"/>
    <xf numFmtId="182" fontId="0" fillId="0" borderId="4" xfId="0" applyNumberFormat="1" applyBorder="1"/>
    <xf numFmtId="182" fontId="0" fillId="0" borderId="3" xfId="0" applyNumberFormat="1" applyBorder="1"/>
    <xf numFmtId="182" fontId="0" fillId="9" borderId="4" xfId="0" applyNumberFormat="1" applyFill="1" applyBorder="1"/>
    <xf numFmtId="182" fontId="19" fillId="0" borderId="5" xfId="0" applyNumberFormat="1" applyFont="1" applyBorder="1" applyAlignment="1">
      <alignment vertical="top"/>
    </xf>
    <xf numFmtId="182" fontId="19" fillId="0" borderId="6" xfId="0" applyNumberFormat="1" applyFont="1" applyBorder="1" applyAlignment="1">
      <alignment vertical="top"/>
    </xf>
    <xf numFmtId="0" fontId="19" fillId="3" borderId="7" xfId="0" applyFont="1" applyFill="1" applyBorder="1" applyAlignment="1">
      <alignment horizontal="center" vertical="top" wrapText="1"/>
    </xf>
    <xf numFmtId="0" fontId="19" fillId="0" borderId="7" xfId="0" applyFont="1" applyBorder="1" applyAlignment="1">
      <alignment horizontal="center" vertical="top" wrapText="1"/>
    </xf>
    <xf numFmtId="182" fontId="19" fillId="0" borderId="8" xfId="0" applyNumberFormat="1" applyFont="1" applyBorder="1" applyAlignment="1">
      <alignment horizontal="center" vertical="top" wrapText="1"/>
    </xf>
    <xf numFmtId="182" fontId="19" fillId="0" borderId="7" xfId="0" applyNumberFormat="1" applyFont="1" applyBorder="1" applyAlignment="1">
      <alignment horizontal="center" vertical="top" wrapText="1"/>
    </xf>
    <xf numFmtId="182" fontId="19" fillId="4" borderId="8" xfId="0" applyNumberFormat="1" applyFont="1" applyFill="1" applyBorder="1" applyAlignment="1">
      <alignment horizontal="center" vertical="top" wrapText="1"/>
    </xf>
    <xf numFmtId="182" fontId="0" fillId="0" borderId="0" xfId="0" applyNumberFormat="1" applyAlignment="1">
      <alignment horizontal="center" vertical="top" wrapText="1"/>
    </xf>
    <xf numFmtId="182" fontId="0" fillId="0" borderId="5" xfId="0" applyNumberFormat="1" applyBorder="1" applyAlignment="1">
      <alignment vertical="top"/>
    </xf>
    <xf numFmtId="182" fontId="0" fillId="0" borderId="6" xfId="0" applyNumberFormat="1" applyBorder="1" applyAlignment="1">
      <alignment vertical="top"/>
    </xf>
    <xf numFmtId="182" fontId="0" fillId="0" borderId="8" xfId="0" applyNumberFormat="1" applyBorder="1"/>
    <xf numFmtId="182" fontId="0" fillId="0" borderId="7" xfId="0" applyNumberFormat="1" applyBorder="1"/>
    <xf numFmtId="182" fontId="0" fillId="9" borderId="8" xfId="0" applyNumberFormat="1" applyFill="1" applyBorder="1"/>
    <xf numFmtId="182" fontId="0" fillId="0" borderId="5" xfId="0" applyNumberFormat="1" applyBorder="1"/>
    <xf numFmtId="193" fontId="19" fillId="3" borderId="10" xfId="0" applyNumberFormat="1" applyFont="1" applyFill="1" applyBorder="1"/>
    <xf numFmtId="193" fontId="19" fillId="3" borderId="9" xfId="0" applyNumberFormat="1" applyFont="1" applyFill="1" applyBorder="1"/>
    <xf numFmtId="193" fontId="19" fillId="3" borderId="0" xfId="1" applyNumberFormat="1" applyFont="1" applyFill="1" applyBorder="1" applyAlignment="1"/>
    <xf numFmtId="193" fontId="19" fillId="3" borderId="10" xfId="1" applyNumberFormat="1" applyFont="1" applyFill="1" applyBorder="1" applyAlignment="1"/>
    <xf numFmtId="182" fontId="0" fillId="3" borderId="0" xfId="1" applyNumberFormat="1" applyFont="1" applyFill="1" applyBorder="1" applyAlignment="1"/>
    <xf numFmtId="193" fontId="19" fillId="3" borderId="0" xfId="0" applyNumberFormat="1" applyFont="1" applyFill="1"/>
    <xf numFmtId="182" fontId="0" fillId="0" borderId="10" xfId="1" applyNumberFormat="1" applyFont="1" applyBorder="1" applyAlignment="1"/>
    <xf numFmtId="182" fontId="0" fillId="0" borderId="0" xfId="1" applyNumberFormat="1" applyFont="1" applyBorder="1" applyAlignment="1"/>
    <xf numFmtId="191" fontId="0" fillId="0" borderId="10" xfId="1" applyNumberFormat="1" applyFont="1" applyFill="1" applyBorder="1" applyAlignment="1"/>
    <xf numFmtId="191" fontId="0" fillId="0" borderId="10" xfId="1" applyNumberFormat="1" applyFont="1" applyBorder="1"/>
    <xf numFmtId="182" fontId="0" fillId="0" borderId="0" xfId="1" applyNumberFormat="1" applyFont="1" applyBorder="1"/>
    <xf numFmtId="193" fontId="0" fillId="0" borderId="14" xfId="0" applyNumberFormat="1" applyBorder="1" applyAlignment="1">
      <alignment horizontal="right"/>
    </xf>
    <xf numFmtId="193" fontId="0" fillId="0" borderId="0" xfId="0" applyNumberFormat="1" applyAlignment="1">
      <alignment horizontal="right"/>
    </xf>
    <xf numFmtId="193" fontId="0" fillId="0" borderId="10" xfId="0" applyNumberFormat="1" applyBorder="1" applyAlignment="1">
      <alignment horizontal="right"/>
    </xf>
    <xf numFmtId="193" fontId="19" fillId="0" borderId="10" xfId="0" applyNumberFormat="1" applyFont="1" applyBorder="1"/>
    <xf numFmtId="193" fontId="19" fillId="0" borderId="9" xfId="0" applyNumberFormat="1" applyFont="1" applyBorder="1"/>
    <xf numFmtId="193" fontId="19" fillId="0" borderId="0" xfId="0" applyNumberFormat="1" applyFont="1"/>
    <xf numFmtId="193" fontId="19" fillId="6" borderId="9" xfId="0" applyNumberFormat="1" applyFont="1" applyFill="1" applyBorder="1" applyAlignment="1">
      <alignment vertical="center"/>
    </xf>
    <xf numFmtId="193" fontId="19" fillId="6" borderId="0" xfId="0" applyNumberFormat="1" applyFont="1" applyFill="1" applyAlignment="1">
      <alignment vertical="center"/>
    </xf>
    <xf numFmtId="193" fontId="19" fillId="0" borderId="10" xfId="0" applyNumberFormat="1" applyFont="1" applyBorder="1" applyAlignment="1">
      <alignment horizontal="left"/>
    </xf>
    <xf numFmtId="193" fontId="19" fillId="3" borderId="10" xfId="0" applyNumberFormat="1" applyFont="1" applyFill="1" applyBorder="1" applyAlignment="1">
      <alignment horizontal="left"/>
    </xf>
    <xf numFmtId="193" fontId="19" fillId="0" borderId="11" xfId="0" applyNumberFormat="1" applyFont="1" applyBorder="1" applyAlignment="1">
      <alignment horizontal="left"/>
    </xf>
    <xf numFmtId="193" fontId="19" fillId="0" borderId="12" xfId="0" applyNumberFormat="1" applyFont="1" applyBorder="1"/>
    <xf numFmtId="193" fontId="19" fillId="3" borderId="13" xfId="1" applyNumberFormat="1" applyFont="1" applyFill="1" applyBorder="1" applyAlignment="1"/>
    <xf numFmtId="193" fontId="19" fillId="3" borderId="11" xfId="1" applyNumberFormat="1" applyFont="1" applyFill="1" applyBorder="1" applyAlignment="1"/>
    <xf numFmtId="193" fontId="19" fillId="0" borderId="13" xfId="0" applyNumberFormat="1" applyFont="1" applyBorder="1"/>
    <xf numFmtId="182" fontId="0" fillId="0" borderId="11" xfId="1" applyNumberFormat="1" applyFont="1" applyBorder="1" applyAlignment="1"/>
    <xf numFmtId="182" fontId="0" fillId="0" borderId="13" xfId="1" applyNumberFormat="1" applyFont="1" applyBorder="1" applyAlignment="1"/>
    <xf numFmtId="191" fontId="0" fillId="0" borderId="11" xfId="1" applyNumberFormat="1" applyFont="1" applyFill="1" applyBorder="1" applyAlignment="1"/>
    <xf numFmtId="191" fontId="0" fillId="0" borderId="11" xfId="1" applyNumberFormat="1" applyFont="1" applyBorder="1"/>
    <xf numFmtId="193" fontId="0" fillId="0" borderId="15" xfId="0" applyNumberFormat="1" applyBorder="1" applyAlignment="1">
      <alignment horizontal="right"/>
    </xf>
    <xf numFmtId="193" fontId="0" fillId="0" borderId="13" xfId="0" applyNumberFormat="1" applyBorder="1" applyAlignment="1">
      <alignment horizontal="right"/>
    </xf>
    <xf numFmtId="193" fontId="0" fillId="0" borderId="11" xfId="0" applyNumberFormat="1" applyBorder="1" applyAlignment="1">
      <alignment horizontal="right"/>
    </xf>
    <xf numFmtId="193" fontId="19" fillId="0" borderId="4" xfId="0" applyNumberFormat="1" applyFont="1" applyBorder="1" applyAlignment="1">
      <alignment horizontal="left"/>
    </xf>
    <xf numFmtId="193" fontId="19" fillId="0" borderId="2" xfId="0" applyNumberFormat="1" applyFont="1" applyBorder="1"/>
    <xf numFmtId="193" fontId="19" fillId="3" borderId="3" xfId="1" applyNumberFormat="1" applyFont="1" applyFill="1" applyBorder="1" applyAlignment="1"/>
    <xf numFmtId="193" fontId="19" fillId="3" borderId="4" xfId="1" applyNumberFormat="1" applyFont="1" applyFill="1" applyBorder="1" applyAlignment="1"/>
    <xf numFmtId="193" fontId="19" fillId="0" borderId="8" xfId="0" applyNumberFormat="1" applyFont="1" applyBorder="1" applyAlignment="1">
      <alignment horizontal="left"/>
    </xf>
    <xf numFmtId="193" fontId="19" fillId="0" borderId="6" xfId="0" applyNumberFormat="1" applyFont="1" applyBorder="1"/>
    <xf numFmtId="193" fontId="19" fillId="3" borderId="7" xfId="1" applyNumberFormat="1" applyFont="1" applyFill="1" applyBorder="1" applyAlignment="1"/>
    <xf numFmtId="193" fontId="19" fillId="3" borderId="8" xfId="1" applyNumberFormat="1" applyFont="1" applyFill="1" applyBorder="1" applyAlignment="1"/>
    <xf numFmtId="0" fontId="6" fillId="0" borderId="0" xfId="0" applyFont="1" applyAlignment="1">
      <alignment vertical="center"/>
    </xf>
    <xf numFmtId="57" fontId="0" fillId="0" borderId="0" xfId="0" applyNumberFormat="1"/>
    <xf numFmtId="0" fontId="0" fillId="0" borderId="0" xfId="0" applyAlignment="1">
      <alignment vertical="center"/>
    </xf>
    <xf numFmtId="49" fontId="6" fillId="0" borderId="0" xfId="0" applyNumberFormat="1" applyFont="1" applyAlignment="1">
      <alignment vertical="center"/>
    </xf>
    <xf numFmtId="0" fontId="6" fillId="0" borderId="10" xfId="0" applyFont="1" applyBorder="1" applyAlignment="1">
      <alignment horizontal="center" vertical="top" wrapText="1"/>
    </xf>
    <xf numFmtId="191" fontId="6" fillId="3" borderId="0" xfId="1" applyNumberFormat="1" applyFont="1" applyFill="1" applyBorder="1" applyAlignment="1"/>
    <xf numFmtId="1" fontId="0" fillId="0" borderId="0" xfId="0" applyNumberFormat="1" applyAlignment="1">
      <alignment vertical="center"/>
    </xf>
    <xf numFmtId="0" fontId="6" fillId="9" borderId="4" xfId="0" applyFont="1" applyFill="1" applyBorder="1" applyAlignment="1">
      <alignment horizontal="center"/>
    </xf>
    <xf numFmtId="0" fontId="6" fillId="9" borderId="10" xfId="0" applyFont="1" applyFill="1" applyBorder="1" applyAlignment="1">
      <alignment horizontal="center" vertical="top" wrapText="1"/>
    </xf>
    <xf numFmtId="191" fontId="6" fillId="9" borderId="4" xfId="1" applyNumberFormat="1" applyFont="1" applyFill="1" applyBorder="1"/>
    <xf numFmtId="191" fontId="6" fillId="9" borderId="10" xfId="1" applyNumberFormat="1" applyFont="1" applyFill="1" applyBorder="1"/>
    <xf numFmtId="193" fontId="19" fillId="9" borderId="11" xfId="0" applyNumberFormat="1" applyFont="1" applyFill="1" applyBorder="1" applyAlignment="1">
      <alignment horizontal="left"/>
    </xf>
    <xf numFmtId="193" fontId="19" fillId="9" borderId="13" xfId="0" applyNumberFormat="1" applyFont="1" applyFill="1" applyBorder="1"/>
    <xf numFmtId="191" fontId="6" fillId="9" borderId="15" xfId="1" applyNumberFormat="1" applyFont="1" applyFill="1" applyBorder="1"/>
    <xf numFmtId="191" fontId="6" fillId="9" borderId="13" xfId="1" applyNumberFormat="1" applyFont="1" applyFill="1" applyBorder="1"/>
    <xf numFmtId="191" fontId="6" fillId="9" borderId="11" xfId="1" applyNumberFormat="1" applyFont="1" applyFill="1" applyBorder="1"/>
    <xf numFmtId="194" fontId="6" fillId="0" borderId="0" xfId="0" applyNumberFormat="1" applyFont="1"/>
    <xf numFmtId="0" fontId="9" fillId="6" borderId="0" xfId="0" applyFont="1" applyFill="1"/>
    <xf numFmtId="0" fontId="1" fillId="6" borderId="0" xfId="0" applyFont="1" applyFill="1"/>
    <xf numFmtId="0" fontId="21" fillId="6" borderId="0" xfId="0" applyFont="1" applyFill="1" applyAlignment="1">
      <alignment vertical="center"/>
    </xf>
    <xf numFmtId="14" fontId="22" fillId="10" borderId="0" xfId="0" applyNumberFormat="1" applyFont="1" applyFill="1" applyAlignment="1">
      <alignment vertical="center"/>
    </xf>
    <xf numFmtId="0" fontId="21" fillId="0" borderId="0" xfId="0" applyFont="1" applyAlignment="1">
      <alignment vertical="center"/>
    </xf>
    <xf numFmtId="193" fontId="21" fillId="11" borderId="4" xfId="0" applyNumberFormat="1" applyFont="1" applyFill="1" applyBorder="1" applyAlignment="1">
      <alignment horizontal="center" vertical="center"/>
    </xf>
    <xf numFmtId="193" fontId="21" fillId="6" borderId="1" xfId="0" applyNumberFormat="1" applyFont="1" applyFill="1" applyBorder="1" applyAlignment="1">
      <alignment horizontal="center" vertical="center"/>
    </xf>
    <xf numFmtId="193" fontId="21" fillId="6" borderId="3" xfId="0" applyNumberFormat="1" applyFont="1" applyFill="1" applyBorder="1" applyAlignment="1">
      <alignment horizontal="center" vertical="center"/>
    </xf>
    <xf numFmtId="193" fontId="21" fillId="6" borderId="2" xfId="0" applyNumberFormat="1" applyFont="1" applyFill="1" applyBorder="1" applyAlignment="1">
      <alignment horizontal="center" vertical="center"/>
    </xf>
    <xf numFmtId="193" fontId="21" fillId="6" borderId="4" xfId="0" applyNumberFormat="1" applyFont="1" applyFill="1" applyBorder="1" applyAlignment="1">
      <alignment horizontal="center" vertical="center"/>
    </xf>
    <xf numFmtId="0" fontId="21" fillId="6" borderId="5" xfId="3" applyFont="1" applyFill="1" applyBorder="1">
      <alignment vertical="center"/>
    </xf>
    <xf numFmtId="0" fontId="21" fillId="6" borderId="6" xfId="3" applyFont="1" applyFill="1" applyBorder="1" applyAlignment="1">
      <alignment vertical="center" wrapText="1"/>
    </xf>
    <xf numFmtId="0" fontId="21" fillId="11" borderId="8" xfId="0" applyFont="1" applyFill="1" applyBorder="1" applyAlignment="1">
      <alignment horizontal="center" vertical="center" wrapText="1"/>
    </xf>
    <xf numFmtId="0" fontId="21" fillId="6" borderId="5" xfId="0" applyFont="1" applyFill="1" applyBorder="1" applyAlignment="1">
      <alignment horizontal="center" vertical="center" wrapText="1"/>
    </xf>
    <xf numFmtId="0" fontId="21" fillId="6" borderId="7" xfId="0" applyFont="1" applyFill="1" applyBorder="1" applyAlignment="1">
      <alignment horizontal="center" vertical="center" wrapText="1"/>
    </xf>
    <xf numFmtId="0" fontId="21" fillId="6" borderId="6" xfId="0" applyFont="1" applyFill="1" applyBorder="1" applyAlignment="1">
      <alignment horizontal="center" vertical="center" wrapText="1"/>
    </xf>
    <xf numFmtId="0" fontId="21" fillId="6" borderId="8" xfId="0" applyFont="1" applyFill="1" applyBorder="1" applyAlignment="1">
      <alignment horizontal="center" vertical="center" wrapText="1"/>
    </xf>
    <xf numFmtId="49" fontId="1" fillId="6" borderId="14" xfId="0" applyNumberFormat="1" applyFont="1" applyFill="1" applyBorder="1"/>
    <xf numFmtId="0" fontId="1" fillId="6" borderId="9" xfId="0" applyFont="1" applyFill="1" applyBorder="1"/>
    <xf numFmtId="38" fontId="21" fillId="11" borderId="10" xfId="1" applyFont="1" applyFill="1" applyBorder="1" applyAlignment="1">
      <alignment vertical="center"/>
    </xf>
    <xf numFmtId="38" fontId="21" fillId="6" borderId="14" xfId="1" applyFont="1" applyFill="1" applyBorder="1" applyAlignment="1">
      <alignment vertical="center"/>
    </xf>
    <xf numFmtId="38" fontId="21" fillId="6" borderId="0" xfId="1" applyFont="1" applyFill="1" applyBorder="1" applyAlignment="1">
      <alignment vertical="center"/>
    </xf>
    <xf numFmtId="38" fontId="21" fillId="6" borderId="9" xfId="1" applyFont="1" applyFill="1" applyBorder="1" applyAlignment="1">
      <alignment vertical="center"/>
    </xf>
    <xf numFmtId="38" fontId="21" fillId="6" borderId="10" xfId="1" applyFont="1" applyFill="1" applyBorder="1" applyAlignment="1">
      <alignment vertical="center"/>
    </xf>
    <xf numFmtId="38" fontId="1" fillId="6" borderId="15" xfId="1" applyFont="1" applyFill="1" applyBorder="1" applyAlignment="1">
      <alignment horizontal="center"/>
    </xf>
    <xf numFmtId="38" fontId="1" fillId="6" borderId="12" xfId="1" applyFont="1" applyFill="1" applyBorder="1" applyAlignment="1"/>
    <xf numFmtId="38" fontId="21" fillId="11" borderId="11" xfId="1" applyFont="1" applyFill="1" applyBorder="1" applyAlignment="1">
      <alignment vertical="center"/>
    </xf>
    <xf numFmtId="38" fontId="21" fillId="6" borderId="15" xfId="1" applyFont="1" applyFill="1" applyBorder="1" applyAlignment="1">
      <alignment vertical="center"/>
    </xf>
    <xf numFmtId="38" fontId="21" fillId="6" borderId="13" xfId="1" applyFont="1" applyFill="1" applyBorder="1" applyAlignment="1">
      <alignment vertical="center"/>
    </xf>
    <xf numFmtId="38" fontId="21" fillId="6" borderId="12" xfId="1" applyFont="1" applyFill="1" applyBorder="1" applyAlignment="1">
      <alignment vertical="center"/>
    </xf>
    <xf numFmtId="38" fontId="21" fillId="6" borderId="11" xfId="1" applyFont="1" applyFill="1" applyBorder="1" applyAlignment="1">
      <alignment vertical="center"/>
    </xf>
    <xf numFmtId="38" fontId="1" fillId="6" borderId="0" xfId="1" applyFont="1" applyFill="1" applyBorder="1" applyAlignment="1"/>
    <xf numFmtId="38" fontId="21" fillId="6" borderId="0" xfId="0" applyNumberFormat="1" applyFont="1" applyFill="1" applyAlignment="1">
      <alignment vertical="center"/>
    </xf>
    <xf numFmtId="0" fontId="21" fillId="6" borderId="7" xfId="3" applyFont="1" applyFill="1" applyBorder="1" applyAlignment="1">
      <alignment vertical="center" wrapText="1"/>
    </xf>
    <xf numFmtId="0" fontId="22" fillId="11" borderId="8" xfId="0" applyFont="1" applyFill="1" applyBorder="1" applyAlignment="1">
      <alignment horizontal="center" vertical="center" wrapText="1"/>
    </xf>
    <xf numFmtId="0" fontId="22" fillId="6" borderId="7" xfId="0" applyFont="1" applyFill="1" applyBorder="1" applyAlignment="1">
      <alignment horizontal="center" vertical="center" wrapText="1"/>
    </xf>
    <xf numFmtId="0" fontId="22" fillId="6" borderId="5" xfId="0" applyFont="1" applyFill="1" applyBorder="1" applyAlignment="1">
      <alignment horizontal="center" vertical="center" wrapText="1"/>
    </xf>
    <xf numFmtId="0" fontId="22" fillId="6" borderId="6" xfId="0" applyFont="1" applyFill="1" applyBorder="1" applyAlignment="1">
      <alignment horizontal="center" vertical="center" wrapText="1"/>
    </xf>
    <xf numFmtId="0" fontId="22" fillId="6" borderId="8" xfId="0" applyFont="1" applyFill="1" applyBorder="1" applyAlignment="1">
      <alignment horizontal="center" vertical="center" wrapText="1"/>
    </xf>
    <xf numFmtId="38" fontId="1" fillId="6" borderId="13" xfId="1" applyFont="1" applyFill="1" applyBorder="1" applyAlignment="1"/>
    <xf numFmtId="38" fontId="6" fillId="9" borderId="0" xfId="0" applyNumberFormat="1" applyFont="1" applyFill="1"/>
    <xf numFmtId="38" fontId="6" fillId="9" borderId="15" xfId="0" applyNumberFormat="1" applyFont="1" applyFill="1" applyBorder="1"/>
    <xf numFmtId="38" fontId="6" fillId="9" borderId="0" xfId="1" applyFont="1" applyFill="1" applyBorder="1"/>
    <xf numFmtId="38" fontId="6" fillId="12" borderId="2" xfId="1" applyFont="1" applyFill="1" applyBorder="1"/>
    <xf numFmtId="38" fontId="6" fillId="12" borderId="9" xfId="1" applyFont="1" applyFill="1" applyBorder="1"/>
    <xf numFmtId="38" fontId="6" fillId="12" borderId="12" xfId="1" applyFont="1" applyFill="1" applyBorder="1"/>
    <xf numFmtId="0" fontId="6" fillId="6" borderId="3" xfId="0" applyFont="1" applyFill="1" applyBorder="1"/>
    <xf numFmtId="0" fontId="6" fillId="6" borderId="0" xfId="0" applyFont="1" applyFill="1" applyAlignment="1">
      <alignment horizontal="center" vertical="center" wrapText="1"/>
    </xf>
    <xf numFmtId="0" fontId="6" fillId="6" borderId="0" xfId="0" applyFont="1" applyFill="1" applyAlignment="1">
      <alignment horizontal="center"/>
    </xf>
    <xf numFmtId="0" fontId="6" fillId="6" borderId="1" xfId="0" applyFont="1" applyFill="1" applyBorder="1" applyAlignment="1">
      <alignment horizontal="center"/>
    </xf>
    <xf numFmtId="0" fontId="6" fillId="6" borderId="4" xfId="0" applyFont="1" applyFill="1" applyBorder="1" applyAlignment="1">
      <alignment horizontal="center"/>
    </xf>
    <xf numFmtId="0" fontId="6" fillId="6" borderId="2" xfId="0" applyFont="1" applyFill="1" applyBorder="1" applyAlignment="1">
      <alignment horizontal="center"/>
    </xf>
    <xf numFmtId="0" fontId="6" fillId="6" borderId="14" xfId="0" applyFont="1" applyFill="1" applyBorder="1" applyAlignment="1">
      <alignment horizontal="center" vertical="center" wrapText="1"/>
    </xf>
    <xf numFmtId="38" fontId="6" fillId="6" borderId="10" xfId="1" applyFont="1" applyFill="1" applyBorder="1" applyAlignment="1">
      <alignment horizontal="center" vertical="center"/>
    </xf>
    <xf numFmtId="38" fontId="6" fillId="6" borderId="9" xfId="1" applyFont="1" applyFill="1" applyBorder="1" applyAlignment="1">
      <alignment horizontal="center" vertical="center"/>
    </xf>
    <xf numFmtId="0" fontId="6" fillId="6" borderId="5" xfId="0" applyFont="1" applyFill="1" applyBorder="1" applyAlignment="1">
      <alignment horizontal="center"/>
    </xf>
    <xf numFmtId="0" fontId="6" fillId="6" borderId="8" xfId="0" applyFont="1" applyFill="1" applyBorder="1" applyAlignment="1">
      <alignment horizontal="center"/>
    </xf>
    <xf numFmtId="0" fontId="6" fillId="6" borderId="6" xfId="0" applyFont="1" applyFill="1" applyBorder="1" applyAlignment="1">
      <alignment horizontal="center"/>
    </xf>
    <xf numFmtId="38" fontId="6" fillId="9" borderId="10" xfId="1" applyFont="1" applyFill="1" applyBorder="1"/>
    <xf numFmtId="38" fontId="6" fillId="9" borderId="11" xfId="1" applyFont="1" applyFill="1" applyBorder="1"/>
    <xf numFmtId="38" fontId="6" fillId="9" borderId="12" xfId="1" applyFont="1" applyFill="1" applyBorder="1"/>
    <xf numFmtId="193" fontId="6" fillId="9" borderId="10" xfId="1" applyNumberFormat="1" applyFont="1" applyFill="1" applyBorder="1"/>
    <xf numFmtId="193" fontId="6" fillId="9" borderId="0" xfId="1" applyNumberFormat="1" applyFont="1" applyFill="1" applyBorder="1"/>
    <xf numFmtId="193" fontId="6" fillId="0" borderId="10" xfId="1" applyNumberFormat="1" applyFont="1" applyBorder="1"/>
    <xf numFmtId="193" fontId="6" fillId="9" borderId="11" xfId="1" applyNumberFormat="1" applyFont="1" applyFill="1" applyBorder="1"/>
    <xf numFmtId="193" fontId="6" fillId="9" borderId="13" xfId="1" applyNumberFormat="1" applyFont="1" applyFill="1" applyBorder="1"/>
    <xf numFmtId="193" fontId="6" fillId="9" borderId="12" xfId="1" applyNumberFormat="1" applyFont="1" applyFill="1" applyBorder="1"/>
    <xf numFmtId="193" fontId="6" fillId="0" borderId="11" xfId="1" applyNumberFormat="1" applyFont="1" applyBorder="1"/>
    <xf numFmtId="49" fontId="9" fillId="0" borderId="0" xfId="0" applyNumberFormat="1" applyFont="1"/>
    <xf numFmtId="189" fontId="0" fillId="6" borderId="10" xfId="1" applyNumberFormat="1" applyFont="1" applyFill="1" applyBorder="1"/>
    <xf numFmtId="189" fontId="0" fillId="6" borderId="9" xfId="1" applyNumberFormat="1" applyFont="1" applyFill="1" applyBorder="1"/>
    <xf numFmtId="189" fontId="0" fillId="0" borderId="8" xfId="1" applyNumberFormat="1" applyFont="1" applyBorder="1"/>
    <xf numFmtId="189" fontId="0" fillId="0" borderId="6" xfId="1" applyNumberFormat="1" applyFont="1" applyBorder="1"/>
    <xf numFmtId="182" fontId="6" fillId="9" borderId="0" xfId="0" quotePrefix="1" applyNumberFormat="1" applyFont="1" applyFill="1"/>
    <xf numFmtId="0" fontId="6" fillId="9" borderId="0" xfId="0" applyFont="1" applyFill="1"/>
    <xf numFmtId="0" fontId="0" fillId="9" borderId="0" xfId="0" applyFill="1"/>
    <xf numFmtId="0" fontId="7" fillId="9" borderId="0" xfId="0" applyFont="1" applyFill="1"/>
    <xf numFmtId="191" fontId="6" fillId="0" borderId="1" xfId="1" applyNumberFormat="1" applyFont="1" applyBorder="1"/>
    <xf numFmtId="191" fontId="6" fillId="0" borderId="3" xfId="1" applyNumberFormat="1" applyFont="1" applyBorder="1"/>
    <xf numFmtId="191" fontId="6" fillId="0" borderId="2" xfId="1" applyNumberFormat="1" applyFont="1" applyBorder="1"/>
    <xf numFmtId="191" fontId="6" fillId="0" borderId="14" xfId="1" applyNumberFormat="1" applyFont="1" applyBorder="1"/>
    <xf numFmtId="191" fontId="6" fillId="0" borderId="0" xfId="1" applyNumberFormat="1" applyFont="1" applyBorder="1"/>
    <xf numFmtId="191" fontId="6" fillId="0" borderId="9" xfId="1" applyNumberFormat="1" applyFont="1" applyBorder="1"/>
    <xf numFmtId="191" fontId="6" fillId="0" borderId="15" xfId="1" applyNumberFormat="1" applyFont="1" applyBorder="1"/>
    <xf numFmtId="191" fontId="6" fillId="0" borderId="13" xfId="1" applyNumberFormat="1" applyFont="1" applyBorder="1"/>
    <xf numFmtId="191" fontId="6" fillId="0" borderId="12" xfId="1" applyNumberFormat="1" applyFont="1" applyBorder="1"/>
    <xf numFmtId="191" fontId="6" fillId="0" borderId="10" xfId="1" applyNumberFormat="1" applyFont="1" applyBorder="1"/>
    <xf numFmtId="191" fontId="6" fillId="0" borderId="11" xfId="1" applyNumberFormat="1" applyFont="1" applyBorder="1"/>
    <xf numFmtId="191" fontId="6" fillId="0" borderId="10" xfId="1" applyNumberFormat="1" applyFont="1" applyFill="1" applyBorder="1"/>
    <xf numFmtId="191" fontId="6" fillId="0" borderId="11" xfId="1" applyNumberFormat="1" applyFont="1" applyFill="1" applyBorder="1"/>
    <xf numFmtId="191" fontId="6" fillId="0" borderId="4" xfId="1" applyNumberFormat="1" applyFont="1" applyBorder="1"/>
    <xf numFmtId="189" fontId="0" fillId="9" borderId="10" xfId="1" applyNumberFormat="1" applyFont="1" applyFill="1" applyBorder="1"/>
    <xf numFmtId="189" fontId="0" fillId="9" borderId="9" xfId="1" applyNumberFormat="1" applyFont="1" applyFill="1" applyBorder="1"/>
    <xf numFmtId="182" fontId="6" fillId="6" borderId="3" xfId="0" quotePrefix="1" applyNumberFormat="1" applyFont="1" applyFill="1" applyBorder="1"/>
    <xf numFmtId="182" fontId="6" fillId="6" borderId="7" xfId="0" quotePrefix="1" applyNumberFormat="1" applyFont="1" applyFill="1" applyBorder="1"/>
    <xf numFmtId="0" fontId="1" fillId="0" borderId="11" xfId="0" applyFont="1" applyBorder="1" applyAlignment="1">
      <alignment horizontal="center"/>
    </xf>
    <xf numFmtId="0" fontId="1" fillId="0" borderId="12" xfId="0" applyFont="1" applyBorder="1" applyAlignment="1">
      <alignment horizontal="center"/>
    </xf>
    <xf numFmtId="189" fontId="0" fillId="6" borderId="4" xfId="1" applyNumberFormat="1" applyFont="1" applyFill="1" applyBorder="1"/>
    <xf numFmtId="189" fontId="0" fillId="6" borderId="2" xfId="1" applyNumberFormat="1" applyFont="1" applyFill="1" applyBorder="1"/>
    <xf numFmtId="189" fontId="0" fillId="9" borderId="8" xfId="1" applyNumberFormat="1" applyFont="1" applyFill="1" applyBorder="1"/>
    <xf numFmtId="189" fontId="0" fillId="9" borderId="6" xfId="1" applyNumberFormat="1" applyFont="1" applyFill="1" applyBorder="1"/>
    <xf numFmtId="0" fontId="1" fillId="0" borderId="0" xfId="0" applyFont="1" applyAlignment="1">
      <alignment vertical="center"/>
    </xf>
    <xf numFmtId="38" fontId="26" fillId="0" borderId="0" xfId="1" applyFont="1" applyFill="1" applyBorder="1" applyAlignment="1">
      <alignment vertical="top"/>
    </xf>
    <xf numFmtId="38" fontId="1" fillId="0" borderId="0" xfId="1" applyFont="1" applyFill="1" applyBorder="1" applyAlignment="1">
      <alignment vertical="center" shrinkToFit="1"/>
    </xf>
    <xf numFmtId="38" fontId="1" fillId="0" borderId="0" xfId="1" applyFont="1" applyFill="1" applyBorder="1"/>
    <xf numFmtId="195" fontId="1" fillId="0" borderId="0" xfId="0" applyNumberFormat="1" applyFont="1"/>
    <xf numFmtId="38" fontId="1" fillId="0" borderId="3" xfId="1" applyFont="1" applyFill="1" applyBorder="1"/>
    <xf numFmtId="38" fontId="1" fillId="0" borderId="7" xfId="1" applyFont="1" applyFill="1" applyBorder="1"/>
    <xf numFmtId="38" fontId="0" fillId="0" borderId="3" xfId="1" applyFont="1" applyFill="1" applyBorder="1" applyAlignment="1">
      <alignment horizontal="center" shrinkToFit="1"/>
    </xf>
    <xf numFmtId="38" fontId="27" fillId="0" borderId="0" xfId="1" applyFont="1" applyFill="1" applyBorder="1" applyAlignment="1">
      <alignment vertical="top"/>
    </xf>
    <xf numFmtId="38" fontId="1" fillId="0" borderId="0" xfId="1" applyFont="1" applyFill="1" applyBorder="1" applyProtection="1"/>
    <xf numFmtId="196" fontId="1" fillId="0" borderId="7" xfId="1" applyNumberFormat="1" applyFont="1" applyFill="1" applyBorder="1" applyAlignment="1">
      <alignment horizontal="center"/>
    </xf>
    <xf numFmtId="38" fontId="0" fillId="9" borderId="3" xfId="1" applyFont="1" applyFill="1" applyBorder="1"/>
    <xf numFmtId="196" fontId="1" fillId="9" borderId="7" xfId="1" applyNumberFormat="1" applyFont="1" applyFill="1" applyBorder="1" applyAlignment="1">
      <alignment horizontal="center"/>
    </xf>
    <xf numFmtId="0" fontId="1" fillId="0" borderId="7" xfId="0" applyFont="1" applyBorder="1"/>
    <xf numFmtId="195" fontId="1" fillId="0" borderId="7" xfId="0" applyNumberFormat="1" applyFont="1" applyBorder="1"/>
    <xf numFmtId="40" fontId="6" fillId="13" borderId="14" xfId="1" applyNumberFormat="1" applyFont="1" applyFill="1" applyBorder="1"/>
    <xf numFmtId="176" fontId="6" fillId="3" borderId="0" xfId="1" applyNumberFormat="1" applyFont="1" applyFill="1" applyBorder="1" applyAlignment="1"/>
    <xf numFmtId="176" fontId="6" fillId="3" borderId="10" xfId="1" applyNumberFormat="1" applyFont="1" applyFill="1" applyBorder="1" applyAlignment="1"/>
    <xf numFmtId="176" fontId="6" fillId="3" borderId="13" xfId="1" applyNumberFormat="1" applyFont="1" applyFill="1" applyBorder="1" applyAlignment="1"/>
    <xf numFmtId="176" fontId="6" fillId="3" borderId="11" xfId="1" applyNumberFormat="1" applyFont="1" applyFill="1" applyBorder="1" applyAlignment="1"/>
    <xf numFmtId="38" fontId="6" fillId="13" borderId="10" xfId="0" applyNumberFormat="1" applyFont="1" applyFill="1" applyBorder="1"/>
    <xf numFmtId="38" fontId="6" fillId="13" borderId="0" xfId="0" applyNumberFormat="1" applyFont="1" applyFill="1"/>
    <xf numFmtId="38" fontId="6" fillId="13" borderId="11" xfId="0" applyNumberFormat="1" applyFont="1" applyFill="1" applyBorder="1"/>
    <xf numFmtId="38" fontId="6" fillId="13" borderId="12" xfId="0" applyNumberFormat="1" applyFont="1" applyFill="1" applyBorder="1"/>
    <xf numFmtId="191" fontId="6" fillId="13" borderId="10" xfId="1" applyNumberFormat="1" applyFont="1" applyFill="1" applyBorder="1"/>
    <xf numFmtId="191" fontId="6" fillId="13" borderId="9" xfId="1" applyNumberFormat="1" applyFont="1" applyFill="1" applyBorder="1"/>
    <xf numFmtId="193" fontId="6" fillId="9" borderId="1" xfId="1" applyNumberFormat="1" applyFont="1" applyFill="1" applyBorder="1"/>
    <xf numFmtId="193" fontId="6" fillId="9" borderId="3" xfId="1" applyNumberFormat="1" applyFont="1" applyFill="1" applyBorder="1"/>
    <xf numFmtId="193" fontId="6" fillId="9" borderId="14" xfId="1" applyNumberFormat="1" applyFont="1" applyFill="1" applyBorder="1"/>
    <xf numFmtId="193" fontId="6" fillId="9" borderId="15" xfId="1" applyNumberFormat="1" applyFont="1" applyFill="1" applyBorder="1"/>
    <xf numFmtId="0" fontId="6" fillId="0" borderId="15" xfId="0" applyFont="1" applyBorder="1" applyAlignment="1">
      <alignment horizontal="center"/>
    </xf>
    <xf numFmtId="0" fontId="6" fillId="0" borderId="12" xfId="0" applyFont="1" applyBorder="1" applyAlignment="1">
      <alignment horizontal="center"/>
    </xf>
    <xf numFmtId="0" fontId="7" fillId="3" borderId="15" xfId="0" applyFont="1" applyFill="1" applyBorder="1" applyAlignment="1">
      <alignment horizontal="center"/>
    </xf>
    <xf numFmtId="0" fontId="7" fillId="3" borderId="12" xfId="0" applyFont="1" applyFill="1" applyBorder="1" applyAlignment="1">
      <alignment horizontal="center"/>
    </xf>
    <xf numFmtId="0" fontId="6" fillId="0" borderId="1" xfId="0" applyFont="1" applyBorder="1" applyAlignment="1">
      <alignment horizontal="center"/>
    </xf>
    <xf numFmtId="0" fontId="6" fillId="0" borderId="2" xfId="0" applyFont="1" applyBorder="1" applyAlignment="1">
      <alignment horizontal="center"/>
    </xf>
    <xf numFmtId="0" fontId="21" fillId="6" borderId="1" xfId="3" applyFont="1" applyFill="1" applyBorder="1" applyAlignment="1">
      <alignment horizontal="center" vertical="center" wrapText="1"/>
    </xf>
    <xf numFmtId="0" fontId="21" fillId="6" borderId="2" xfId="3" applyFont="1" applyFill="1" applyBorder="1" applyAlignment="1">
      <alignment horizontal="center" vertical="center" wrapText="1"/>
    </xf>
    <xf numFmtId="0" fontId="21" fillId="6" borderId="3" xfId="3" applyFont="1" applyFill="1" applyBorder="1" applyAlignment="1">
      <alignment horizontal="center" vertical="center" wrapText="1"/>
    </xf>
    <xf numFmtId="14" fontId="0" fillId="9" borderId="4" xfId="0" applyNumberFormat="1" applyFill="1" applyBorder="1"/>
  </cellXfs>
  <cellStyles count="5">
    <cellStyle name="桁区切り" xfId="1" builtinId="6"/>
    <cellStyle name="桁区切り 3" xfId="4" xr:uid="{38D82228-E8AF-4543-A567-3ED84F0E1073}"/>
    <cellStyle name="標準" xfId="0" builtinId="0"/>
    <cellStyle name="標準 10" xfId="3" xr:uid="{7D2D5069-EA0C-4251-A66E-51AA13BC50F8}"/>
    <cellStyle name="未定義" xfId="2" xr:uid="{00000000-0005-0000-0000-000003000000}"/>
  </cellStyles>
  <dxfs count="0"/>
  <tableStyles count="0" defaultTableStyle="TableStyleMedium9" defaultPivotStyle="PivotStyleLight16"/>
  <colors>
    <mruColors>
      <color rgb="FFCCFFCC"/>
      <color rgb="FF99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48"/>
  <sheetViews>
    <sheetView tabSelected="1" workbookViewId="0">
      <pane xSplit="2" ySplit="2" topLeftCell="C40" activePane="bottomRight" state="frozen"/>
      <selection activeCell="D5" sqref="D5"/>
      <selection pane="topRight" activeCell="D5" sqref="D5"/>
      <selection pane="bottomLeft" activeCell="D5" sqref="D5"/>
      <selection pane="bottomRight" activeCell="G46" sqref="G46"/>
    </sheetView>
  </sheetViews>
  <sheetFormatPr defaultRowHeight="13" x14ac:dyDescent="0.2"/>
  <cols>
    <col min="1" max="1" width="12.453125" customWidth="1"/>
    <col min="2" max="2" width="24" customWidth="1"/>
    <col min="3" max="3" width="17.36328125" customWidth="1"/>
  </cols>
  <sheetData>
    <row r="1" spans="1:3" x14ac:dyDescent="0.2">
      <c r="A1" s="15" t="s">
        <v>359</v>
      </c>
    </row>
    <row r="2" spans="1:3" x14ac:dyDescent="0.2">
      <c r="A2" s="16" t="s">
        <v>93</v>
      </c>
      <c r="B2" s="17" t="s">
        <v>94</v>
      </c>
      <c r="C2" s="18" t="s">
        <v>95</v>
      </c>
    </row>
    <row r="3" spans="1:3" x14ac:dyDescent="0.2">
      <c r="A3" s="16" t="s">
        <v>103</v>
      </c>
      <c r="B3" s="17"/>
      <c r="C3" s="18"/>
    </row>
    <row r="4" spans="1:3" x14ac:dyDescent="0.2">
      <c r="A4" s="19" t="s">
        <v>104</v>
      </c>
      <c r="B4" s="20"/>
      <c r="C4" s="21"/>
    </row>
    <row r="5" spans="1:3" ht="24" x14ac:dyDescent="0.2">
      <c r="A5" s="22" t="s">
        <v>105</v>
      </c>
      <c r="B5" s="23" t="s">
        <v>106</v>
      </c>
      <c r="C5" s="24"/>
    </row>
    <row r="6" spans="1:3" x14ac:dyDescent="0.2">
      <c r="A6" s="196" t="s">
        <v>263</v>
      </c>
      <c r="B6" s="177" t="s">
        <v>264</v>
      </c>
      <c r="C6" s="8" t="s">
        <v>107</v>
      </c>
    </row>
    <row r="7" spans="1:3" x14ac:dyDescent="0.2">
      <c r="A7" s="25" t="s">
        <v>219</v>
      </c>
      <c r="B7" s="3" t="s">
        <v>265</v>
      </c>
      <c r="C7" s="5" t="s">
        <v>107</v>
      </c>
    </row>
    <row r="8" spans="1:3" x14ac:dyDescent="0.2">
      <c r="A8" s="25" t="s">
        <v>220</v>
      </c>
      <c r="B8" s="3" t="s">
        <v>266</v>
      </c>
      <c r="C8" s="5" t="s">
        <v>107</v>
      </c>
    </row>
    <row r="9" spans="1:3" x14ac:dyDescent="0.2">
      <c r="A9" s="25" t="s">
        <v>221</v>
      </c>
      <c r="B9" s="3" t="s">
        <v>27</v>
      </c>
      <c r="C9" s="5" t="s">
        <v>107</v>
      </c>
    </row>
    <row r="10" spans="1:3" x14ac:dyDescent="0.2">
      <c r="A10" s="25" t="s">
        <v>222</v>
      </c>
      <c r="B10" s="3" t="s">
        <v>190</v>
      </c>
      <c r="C10" s="5" t="s">
        <v>107</v>
      </c>
    </row>
    <row r="11" spans="1:3" x14ac:dyDescent="0.2">
      <c r="A11" s="25" t="s">
        <v>223</v>
      </c>
      <c r="B11" s="3" t="s">
        <v>28</v>
      </c>
      <c r="C11" s="5" t="s">
        <v>107</v>
      </c>
    </row>
    <row r="12" spans="1:3" x14ac:dyDescent="0.2">
      <c r="A12" s="25" t="s">
        <v>224</v>
      </c>
      <c r="B12" s="3" t="s">
        <v>267</v>
      </c>
      <c r="C12" s="5" t="s">
        <v>107</v>
      </c>
    </row>
    <row r="13" spans="1:3" x14ac:dyDescent="0.2">
      <c r="A13" s="25" t="s">
        <v>225</v>
      </c>
      <c r="B13" s="3" t="s">
        <v>29</v>
      </c>
      <c r="C13" s="5" t="s">
        <v>107</v>
      </c>
    </row>
    <row r="14" spans="1:3" x14ac:dyDescent="0.2">
      <c r="A14" s="25" t="s">
        <v>226</v>
      </c>
      <c r="B14" s="3" t="s">
        <v>30</v>
      </c>
      <c r="C14" s="5" t="s">
        <v>107</v>
      </c>
    </row>
    <row r="15" spans="1:3" x14ac:dyDescent="0.2">
      <c r="A15" s="25" t="s">
        <v>2</v>
      </c>
      <c r="B15" s="3" t="s">
        <v>364</v>
      </c>
      <c r="C15" s="5" t="s">
        <v>107</v>
      </c>
    </row>
    <row r="16" spans="1:3" x14ac:dyDescent="0.2">
      <c r="A16" s="25" t="s">
        <v>3</v>
      </c>
      <c r="B16" s="3" t="s">
        <v>31</v>
      </c>
      <c r="C16" s="5" t="s">
        <v>107</v>
      </c>
    </row>
    <row r="17" spans="1:3" x14ac:dyDescent="0.2">
      <c r="A17" s="25" t="s">
        <v>4</v>
      </c>
      <c r="B17" s="3" t="s">
        <v>32</v>
      </c>
      <c r="C17" s="5" t="s">
        <v>107</v>
      </c>
    </row>
    <row r="18" spans="1:3" x14ac:dyDescent="0.2">
      <c r="A18" s="25" t="s">
        <v>5</v>
      </c>
      <c r="B18" s="3" t="s">
        <v>33</v>
      </c>
      <c r="C18" s="5" t="s">
        <v>107</v>
      </c>
    </row>
    <row r="19" spans="1:3" x14ac:dyDescent="0.2">
      <c r="A19" s="25" t="s">
        <v>6</v>
      </c>
      <c r="B19" s="26" t="s">
        <v>34</v>
      </c>
      <c r="C19" s="5" t="s">
        <v>107</v>
      </c>
    </row>
    <row r="20" spans="1:3" x14ac:dyDescent="0.2">
      <c r="A20" s="25" t="s">
        <v>7</v>
      </c>
      <c r="B20" s="3" t="s">
        <v>268</v>
      </c>
      <c r="C20" s="5" t="s">
        <v>107</v>
      </c>
    </row>
    <row r="21" spans="1:3" x14ac:dyDescent="0.2">
      <c r="A21" s="25" t="s">
        <v>8</v>
      </c>
      <c r="B21" s="3" t="s">
        <v>269</v>
      </c>
      <c r="C21" s="5" t="s">
        <v>107</v>
      </c>
    </row>
    <row r="22" spans="1:3" x14ac:dyDescent="0.2">
      <c r="A22" s="25" t="s">
        <v>9</v>
      </c>
      <c r="B22" s="3" t="s">
        <v>270</v>
      </c>
      <c r="C22" s="5" t="s">
        <v>107</v>
      </c>
    </row>
    <row r="23" spans="1:3" x14ac:dyDescent="0.2">
      <c r="A23" s="25" t="s">
        <v>10</v>
      </c>
      <c r="B23" s="3" t="s">
        <v>271</v>
      </c>
      <c r="C23" s="5" t="s">
        <v>107</v>
      </c>
    </row>
    <row r="24" spans="1:3" x14ac:dyDescent="0.2">
      <c r="A24" s="25" t="s">
        <v>11</v>
      </c>
      <c r="B24" s="3" t="s">
        <v>35</v>
      </c>
      <c r="C24" s="5" t="s">
        <v>107</v>
      </c>
    </row>
    <row r="25" spans="1:3" x14ac:dyDescent="0.2">
      <c r="A25" s="25" t="s">
        <v>12</v>
      </c>
      <c r="B25" s="3" t="s">
        <v>366</v>
      </c>
      <c r="C25" s="5" t="s">
        <v>107</v>
      </c>
    </row>
    <row r="26" spans="1:3" x14ac:dyDescent="0.2">
      <c r="A26" s="25" t="s">
        <v>13</v>
      </c>
      <c r="B26" s="3" t="s">
        <v>191</v>
      </c>
      <c r="C26" s="5" t="s">
        <v>107</v>
      </c>
    </row>
    <row r="27" spans="1:3" x14ac:dyDescent="0.2">
      <c r="A27" s="25" t="s">
        <v>14</v>
      </c>
      <c r="B27" s="3" t="s">
        <v>50</v>
      </c>
      <c r="C27" s="5" t="s">
        <v>107</v>
      </c>
    </row>
    <row r="28" spans="1:3" x14ac:dyDescent="0.2">
      <c r="A28" s="25" t="s">
        <v>15</v>
      </c>
      <c r="B28" s="3" t="s">
        <v>36</v>
      </c>
      <c r="C28" s="5" t="s">
        <v>107</v>
      </c>
    </row>
    <row r="29" spans="1:3" x14ac:dyDescent="0.2">
      <c r="A29" s="25" t="s">
        <v>16</v>
      </c>
      <c r="B29" s="3" t="s">
        <v>192</v>
      </c>
      <c r="C29" s="5" t="s">
        <v>107</v>
      </c>
    </row>
    <row r="30" spans="1:3" x14ac:dyDescent="0.2">
      <c r="A30" s="25" t="s">
        <v>17</v>
      </c>
      <c r="B30" s="3" t="s">
        <v>272</v>
      </c>
      <c r="C30" s="5" t="s">
        <v>107</v>
      </c>
    </row>
    <row r="31" spans="1:3" x14ac:dyDescent="0.2">
      <c r="A31" s="25" t="s">
        <v>18</v>
      </c>
      <c r="B31" s="3" t="s">
        <v>273</v>
      </c>
      <c r="C31" s="5" t="s">
        <v>107</v>
      </c>
    </row>
    <row r="32" spans="1:3" x14ac:dyDescent="0.2">
      <c r="A32" s="25" t="s">
        <v>19</v>
      </c>
      <c r="B32" s="3" t="s">
        <v>274</v>
      </c>
      <c r="C32" s="5" t="s">
        <v>107</v>
      </c>
    </row>
    <row r="33" spans="1:3" x14ac:dyDescent="0.2">
      <c r="A33" s="25" t="s">
        <v>20</v>
      </c>
      <c r="B33" s="3" t="s">
        <v>37</v>
      </c>
      <c r="C33" s="5" t="s">
        <v>107</v>
      </c>
    </row>
    <row r="34" spans="1:3" x14ac:dyDescent="0.2">
      <c r="A34" s="25" t="s">
        <v>21</v>
      </c>
      <c r="B34" s="3" t="s">
        <v>38</v>
      </c>
      <c r="C34" s="5" t="s">
        <v>107</v>
      </c>
    </row>
    <row r="35" spans="1:3" x14ac:dyDescent="0.2">
      <c r="A35" s="25" t="s">
        <v>22</v>
      </c>
      <c r="B35" s="3" t="s">
        <v>275</v>
      </c>
      <c r="C35" s="5" t="s">
        <v>107</v>
      </c>
    </row>
    <row r="36" spans="1:3" x14ac:dyDescent="0.2">
      <c r="A36" s="25" t="s">
        <v>23</v>
      </c>
      <c r="B36" s="3" t="s">
        <v>193</v>
      </c>
      <c r="C36" s="5" t="s">
        <v>107</v>
      </c>
    </row>
    <row r="37" spans="1:3" x14ac:dyDescent="0.2">
      <c r="A37" s="25" t="s">
        <v>24</v>
      </c>
      <c r="B37" s="3" t="s">
        <v>39</v>
      </c>
      <c r="C37" s="5" t="s">
        <v>107</v>
      </c>
    </row>
    <row r="38" spans="1:3" x14ac:dyDescent="0.2">
      <c r="A38" s="25" t="s">
        <v>25</v>
      </c>
      <c r="B38" s="3" t="s">
        <v>40</v>
      </c>
      <c r="C38" s="5" t="s">
        <v>107</v>
      </c>
    </row>
    <row r="39" spans="1:3" x14ac:dyDescent="0.2">
      <c r="A39" s="25" t="s">
        <v>26</v>
      </c>
      <c r="B39" s="3" t="s">
        <v>276</v>
      </c>
      <c r="C39" s="5" t="s">
        <v>107</v>
      </c>
    </row>
    <row r="40" spans="1:3" x14ac:dyDescent="0.2">
      <c r="A40" s="25" t="s">
        <v>51</v>
      </c>
      <c r="B40" s="3" t="s">
        <v>367</v>
      </c>
      <c r="C40" s="5" t="s">
        <v>107</v>
      </c>
    </row>
    <row r="41" spans="1:3" x14ac:dyDescent="0.2">
      <c r="A41" s="25" t="s">
        <v>194</v>
      </c>
      <c r="B41" s="3" t="s">
        <v>41</v>
      </c>
      <c r="C41" s="5" t="s">
        <v>107</v>
      </c>
    </row>
    <row r="42" spans="1:3" x14ac:dyDescent="0.2">
      <c r="A42" s="25" t="s">
        <v>200</v>
      </c>
      <c r="B42" s="3" t="s">
        <v>42</v>
      </c>
      <c r="C42" s="5" t="s">
        <v>107</v>
      </c>
    </row>
    <row r="43" spans="1:3" x14ac:dyDescent="0.2">
      <c r="A43" s="25" t="s">
        <v>201</v>
      </c>
      <c r="B43" s="3" t="s">
        <v>278</v>
      </c>
      <c r="C43" s="5" t="s">
        <v>107</v>
      </c>
    </row>
    <row r="44" spans="1:3" x14ac:dyDescent="0.2">
      <c r="A44" s="19" t="s">
        <v>202</v>
      </c>
      <c r="B44" s="12" t="s">
        <v>279</v>
      </c>
      <c r="C44" s="9" t="s">
        <v>107</v>
      </c>
    </row>
    <row r="45" spans="1:3" x14ac:dyDescent="0.2">
      <c r="A45" s="198" t="s">
        <v>207</v>
      </c>
      <c r="B45" s="418" t="str">
        <f>最終需要_まとめ!A46</f>
        <v>2015年播磨町産業連関表</v>
      </c>
      <c r="C45" s="465">
        <v>45158</v>
      </c>
    </row>
    <row r="46" spans="1:3" x14ac:dyDescent="0.2">
      <c r="A46" s="27" t="s">
        <v>189</v>
      </c>
      <c r="B46" s="237" t="str">
        <f>B45</f>
        <v>2015年播磨町産業連関表</v>
      </c>
      <c r="C46" s="24"/>
    </row>
    <row r="47" spans="1:3" x14ac:dyDescent="0.2">
      <c r="A47" s="28" t="s">
        <v>110</v>
      </c>
      <c r="B47" s="419" t="str">
        <f>B45</f>
        <v>2015年播磨町産業連関表</v>
      </c>
      <c r="C47" s="21"/>
    </row>
    <row r="48" spans="1:3" x14ac:dyDescent="0.2">
      <c r="A48" t="s">
        <v>338</v>
      </c>
    </row>
  </sheetData>
  <phoneticPr fontId="5"/>
  <pageMargins left="0.75" right="0.75" top="1" bottom="1" header="0.51200000000000001" footer="0.51200000000000001"/>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R38"/>
  <sheetViews>
    <sheetView workbookViewId="0">
      <selection activeCell="L17" sqref="L17"/>
    </sheetView>
  </sheetViews>
  <sheetFormatPr defaultRowHeight="13" x14ac:dyDescent="0.2"/>
  <cols>
    <col min="1" max="1" width="3.6328125" customWidth="1"/>
    <col min="18" max="18" width="29.6328125" customWidth="1"/>
  </cols>
  <sheetData>
    <row r="1" spans="1:18" ht="14" x14ac:dyDescent="0.2">
      <c r="A1" s="29" t="s">
        <v>111</v>
      </c>
    </row>
    <row r="2" spans="1:18" x14ac:dyDescent="0.2">
      <c r="A2" s="16"/>
      <c r="B2" s="30" t="s">
        <v>112</v>
      </c>
      <c r="C2" s="17"/>
      <c r="D2" s="17"/>
      <c r="E2" s="17"/>
      <c r="F2" s="17"/>
      <c r="G2" s="17"/>
      <c r="H2" s="17"/>
      <c r="I2" s="17"/>
      <c r="J2" s="17"/>
      <c r="K2" s="17"/>
      <c r="L2" s="17"/>
      <c r="M2" s="17"/>
      <c r="N2" s="17"/>
      <c r="O2" s="17"/>
      <c r="P2" s="17"/>
      <c r="Q2" s="17"/>
      <c r="R2" s="31"/>
    </row>
    <row r="3" spans="1:18" ht="14" x14ac:dyDescent="0.3">
      <c r="A3" s="25"/>
      <c r="B3" s="32"/>
      <c r="R3" s="33"/>
    </row>
    <row r="4" spans="1:18" x14ac:dyDescent="0.2">
      <c r="A4" s="34" t="s">
        <v>323</v>
      </c>
      <c r="R4" s="33"/>
    </row>
    <row r="5" spans="1:18" x14ac:dyDescent="0.2">
      <c r="A5" s="25"/>
      <c r="B5" s="35" t="s">
        <v>324</v>
      </c>
      <c r="R5" s="33"/>
    </row>
    <row r="6" spans="1:18" x14ac:dyDescent="0.2">
      <c r="A6" s="25"/>
      <c r="B6" s="35" t="s">
        <v>325</v>
      </c>
      <c r="R6" s="33"/>
    </row>
    <row r="7" spans="1:18" x14ac:dyDescent="0.2">
      <c r="A7" s="25"/>
      <c r="B7" s="35" t="s">
        <v>326</v>
      </c>
      <c r="R7" s="33"/>
    </row>
    <row r="8" spans="1:18" x14ac:dyDescent="0.2">
      <c r="A8" s="25"/>
      <c r="B8" s="35" t="s">
        <v>327</v>
      </c>
      <c r="R8" s="33"/>
    </row>
    <row r="9" spans="1:18" x14ac:dyDescent="0.2">
      <c r="A9" s="25"/>
      <c r="B9" s="35" t="s">
        <v>328</v>
      </c>
      <c r="R9" s="33"/>
    </row>
    <row r="10" spans="1:18" x14ac:dyDescent="0.2">
      <c r="A10" s="25"/>
      <c r="B10" s="35" t="s">
        <v>329</v>
      </c>
      <c r="R10" s="33"/>
    </row>
    <row r="11" spans="1:18" x14ac:dyDescent="0.2">
      <c r="A11" s="25"/>
      <c r="B11" s="35" t="s">
        <v>330</v>
      </c>
      <c r="R11" s="33"/>
    </row>
    <row r="12" spans="1:18" ht="14" x14ac:dyDescent="0.3">
      <c r="A12" s="25"/>
      <c r="B12" s="32"/>
      <c r="R12" s="33"/>
    </row>
    <row r="13" spans="1:18" x14ac:dyDescent="0.2">
      <c r="A13" s="34" t="s">
        <v>113</v>
      </c>
      <c r="R13" s="33"/>
    </row>
    <row r="14" spans="1:18" x14ac:dyDescent="0.2">
      <c r="A14" s="25"/>
      <c r="B14" s="36" t="s">
        <v>361</v>
      </c>
      <c r="R14" s="33"/>
    </row>
    <row r="15" spans="1:18" x14ac:dyDescent="0.2">
      <c r="A15" s="25"/>
      <c r="B15" s="36" t="s">
        <v>363</v>
      </c>
      <c r="R15" s="33"/>
    </row>
    <row r="16" spans="1:18" x14ac:dyDescent="0.2">
      <c r="A16" s="25"/>
      <c r="B16" s="36" t="s">
        <v>96</v>
      </c>
      <c r="R16" s="33"/>
    </row>
    <row r="17" spans="1:18" x14ac:dyDescent="0.2">
      <c r="A17" s="25"/>
      <c r="B17" s="36" t="s">
        <v>97</v>
      </c>
      <c r="R17" s="33"/>
    </row>
    <row r="18" spans="1:18" x14ac:dyDescent="0.2">
      <c r="A18" s="25"/>
      <c r="B18" s="36" t="s">
        <v>98</v>
      </c>
      <c r="R18" s="33"/>
    </row>
    <row r="19" spans="1:18" x14ac:dyDescent="0.2">
      <c r="A19" s="25"/>
      <c r="B19" s="36" t="s">
        <v>99</v>
      </c>
      <c r="R19" s="33"/>
    </row>
    <row r="20" spans="1:18" x14ac:dyDescent="0.2">
      <c r="A20" s="25"/>
      <c r="B20" s="36" t="s">
        <v>331</v>
      </c>
      <c r="R20" s="33"/>
    </row>
    <row r="21" spans="1:18" x14ac:dyDescent="0.2">
      <c r="A21" s="25"/>
      <c r="B21" s="36" t="s">
        <v>100</v>
      </c>
      <c r="R21" s="33"/>
    </row>
    <row r="22" spans="1:18" ht="13.5" x14ac:dyDescent="0.2">
      <c r="A22" s="25"/>
      <c r="B22" s="37"/>
      <c r="R22" s="33"/>
    </row>
    <row r="23" spans="1:18" x14ac:dyDescent="0.2">
      <c r="A23" s="38" t="s">
        <v>114</v>
      </c>
      <c r="R23" s="33"/>
    </row>
    <row r="24" spans="1:18" x14ac:dyDescent="0.2">
      <c r="A24" s="25"/>
      <c r="B24" s="39" t="s">
        <v>115</v>
      </c>
      <c r="R24" s="33"/>
    </row>
    <row r="25" spans="1:18" x14ac:dyDescent="0.2">
      <c r="A25" s="25"/>
      <c r="B25" s="39" t="s">
        <v>362</v>
      </c>
      <c r="R25" s="33"/>
    </row>
    <row r="26" spans="1:18" x14ac:dyDescent="0.2">
      <c r="A26" s="25"/>
      <c r="B26" s="39" t="s">
        <v>332</v>
      </c>
      <c r="R26" s="33"/>
    </row>
    <row r="27" spans="1:18" x14ac:dyDescent="0.2">
      <c r="A27" s="25"/>
      <c r="B27" s="39" t="s">
        <v>116</v>
      </c>
      <c r="R27" s="33"/>
    </row>
    <row r="28" spans="1:18" x14ac:dyDescent="0.2">
      <c r="A28" s="25"/>
      <c r="B28" s="36" t="s">
        <v>333</v>
      </c>
      <c r="R28" s="33"/>
    </row>
    <row r="29" spans="1:18" x14ac:dyDescent="0.2">
      <c r="A29" s="25"/>
      <c r="B29" s="40" t="s">
        <v>117</v>
      </c>
      <c r="R29" s="33"/>
    </row>
    <row r="30" spans="1:18" x14ac:dyDescent="0.2">
      <c r="A30" s="25"/>
      <c r="B30" s="36"/>
      <c r="R30" s="33"/>
    </row>
    <row r="31" spans="1:18" ht="13.5" x14ac:dyDescent="0.2">
      <c r="A31" s="25"/>
      <c r="B31" s="37"/>
      <c r="R31" s="33"/>
    </row>
    <row r="32" spans="1:18" x14ac:dyDescent="0.2">
      <c r="A32" s="38" t="s">
        <v>101</v>
      </c>
      <c r="R32" s="33"/>
    </row>
    <row r="33" spans="1:18" x14ac:dyDescent="0.2">
      <c r="A33" s="25"/>
      <c r="B33" s="36" t="s">
        <v>334</v>
      </c>
      <c r="R33" s="33"/>
    </row>
    <row r="34" spans="1:18" x14ac:dyDescent="0.2">
      <c r="A34" s="25"/>
      <c r="B34" s="36" t="s">
        <v>335</v>
      </c>
      <c r="R34" s="33"/>
    </row>
    <row r="35" spans="1:18" x14ac:dyDescent="0.2">
      <c r="A35" s="25"/>
      <c r="B35" s="36" t="s">
        <v>336</v>
      </c>
      <c r="R35" s="33"/>
    </row>
    <row r="36" spans="1:18" x14ac:dyDescent="0.2">
      <c r="A36" s="25"/>
      <c r="B36" s="39" t="s">
        <v>118</v>
      </c>
      <c r="R36" s="33"/>
    </row>
    <row r="37" spans="1:18" x14ac:dyDescent="0.2">
      <c r="A37" s="25"/>
      <c r="B37" s="36" t="s">
        <v>337</v>
      </c>
      <c r="R37" s="33"/>
    </row>
    <row r="38" spans="1:18" ht="14" x14ac:dyDescent="0.3">
      <c r="A38" s="19"/>
      <c r="B38" s="41"/>
      <c r="C38" s="20"/>
      <c r="D38" s="20"/>
      <c r="E38" s="20"/>
      <c r="F38" s="20"/>
      <c r="G38" s="20"/>
      <c r="H38" s="20"/>
      <c r="I38" s="20"/>
      <c r="J38" s="20"/>
      <c r="K38" s="20"/>
      <c r="L38" s="20"/>
      <c r="M38" s="20"/>
      <c r="N38" s="20"/>
      <c r="O38" s="20"/>
      <c r="P38" s="20"/>
      <c r="Q38" s="20"/>
      <c r="R38" s="42"/>
    </row>
  </sheetData>
  <phoneticPr fontId="5"/>
  <pageMargins left="0.75" right="0.75" top="1" bottom="1" header="0.51200000000000001" footer="0.51200000000000001"/>
  <pageSetup paperSize="9" scale="85"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L49"/>
  <sheetViews>
    <sheetView workbookViewId="0">
      <pane xSplit="2" ySplit="5" topLeftCell="C37" activePane="bottomRight" state="frozen"/>
      <selection activeCell="D5" sqref="D5"/>
      <selection pane="topRight" activeCell="D5" sqref="D5"/>
      <selection pane="bottomLeft" activeCell="D5" sqref="D5"/>
      <selection pane="bottomRight" activeCell="J33" sqref="J33:L33"/>
    </sheetView>
  </sheetViews>
  <sheetFormatPr defaultRowHeight="13" x14ac:dyDescent="0.2"/>
  <cols>
    <col min="1" max="1" width="3.08984375" customWidth="1"/>
    <col min="2" max="2" width="23.453125" customWidth="1"/>
    <col min="3" max="3" width="10.08984375" customWidth="1"/>
    <col min="4" max="5" width="10.90625" customWidth="1"/>
    <col min="6" max="7" width="9.08984375" customWidth="1"/>
    <col min="8" max="8" width="6.90625" customWidth="1"/>
    <col min="9" max="9" width="4" customWidth="1"/>
    <col min="10" max="10" width="16.453125" customWidth="1"/>
    <col min="11" max="11" width="11.453125" customWidth="1"/>
    <col min="12" max="12" width="12.453125" customWidth="1"/>
  </cols>
  <sheetData>
    <row r="1" spans="1:12" x14ac:dyDescent="0.2">
      <c r="A1" s="15" t="s">
        <v>358</v>
      </c>
    </row>
    <row r="2" spans="1:12" x14ac:dyDescent="0.2">
      <c r="A2" s="43" t="s">
        <v>357</v>
      </c>
      <c r="B2" s="44"/>
      <c r="C2" s="44"/>
      <c r="D2" s="44"/>
      <c r="E2" s="44"/>
      <c r="F2" s="44"/>
      <c r="G2" s="45"/>
      <c r="H2" s="46"/>
      <c r="I2" s="46"/>
      <c r="J2" s="46"/>
    </row>
    <row r="3" spans="1:12" x14ac:dyDescent="0.2">
      <c r="A3" s="15" t="s">
        <v>119</v>
      </c>
      <c r="C3" s="47" t="s">
        <v>120</v>
      </c>
      <c r="I3" s="48"/>
      <c r="J3" s="15" t="s">
        <v>121</v>
      </c>
      <c r="K3" s="49"/>
      <c r="L3" s="49"/>
    </row>
    <row r="4" spans="1:12" x14ac:dyDescent="0.2">
      <c r="A4" s="50"/>
      <c r="B4" s="51"/>
      <c r="C4" s="130" t="s">
        <v>122</v>
      </c>
      <c r="D4" s="122" t="s">
        <v>123</v>
      </c>
      <c r="E4" s="122"/>
      <c r="F4" s="52" t="s">
        <v>124</v>
      </c>
      <c r="G4" s="113"/>
      <c r="H4" s="105" t="s">
        <v>125</v>
      </c>
      <c r="I4" s="48"/>
      <c r="J4" s="16"/>
      <c r="K4" s="456" t="s">
        <v>126</v>
      </c>
      <c r="L4" s="457"/>
    </row>
    <row r="5" spans="1:12" x14ac:dyDescent="0.2">
      <c r="A5" s="103"/>
      <c r="B5" s="48"/>
      <c r="C5" s="131" t="s">
        <v>127</v>
      </c>
      <c r="D5" s="125" t="s">
        <v>128</v>
      </c>
      <c r="E5" s="124" t="s">
        <v>129</v>
      </c>
      <c r="F5" s="125" t="s">
        <v>130</v>
      </c>
      <c r="G5" s="124" t="s">
        <v>131</v>
      </c>
      <c r="H5" s="158" t="s">
        <v>132</v>
      </c>
      <c r="J5" s="162"/>
      <c r="K5" s="420" t="s">
        <v>133</v>
      </c>
      <c r="L5" s="421" t="s">
        <v>134</v>
      </c>
    </row>
    <row r="6" spans="1:12" x14ac:dyDescent="0.2">
      <c r="A6" s="2" t="s">
        <v>263</v>
      </c>
      <c r="B6" s="10" t="s">
        <v>264</v>
      </c>
      <c r="C6" s="132">
        <v>100</v>
      </c>
      <c r="D6" s="127">
        <f>'1'!S44</f>
        <v>106.43591717811292</v>
      </c>
      <c r="E6" s="168">
        <f>'1'!U44</f>
        <v>52.606090834651567</v>
      </c>
      <c r="F6" s="119">
        <f>'1'!W44</f>
        <v>108</v>
      </c>
      <c r="G6" s="171">
        <f>'1'!Y44</f>
        <v>0</v>
      </c>
      <c r="H6" s="53">
        <v>1</v>
      </c>
      <c r="I6" s="56"/>
      <c r="J6" s="104" t="s">
        <v>102</v>
      </c>
      <c r="K6" s="185">
        <v>0.75600000000000001</v>
      </c>
      <c r="L6" s="186">
        <v>0.73199999999999998</v>
      </c>
    </row>
    <row r="7" spans="1:12" x14ac:dyDescent="0.2">
      <c r="A7" s="159" t="s">
        <v>219</v>
      </c>
      <c r="B7" s="3" t="s">
        <v>265</v>
      </c>
      <c r="C7" s="133">
        <v>100</v>
      </c>
      <c r="D7" s="128">
        <f>'2'!S44</f>
        <v>100</v>
      </c>
      <c r="E7" s="169">
        <f>'2'!U44</f>
        <v>0</v>
      </c>
      <c r="F7" s="120">
        <f>'2'!W44</f>
        <v>0</v>
      </c>
      <c r="G7" s="172">
        <f>'2'!Y44</f>
        <v>0</v>
      </c>
      <c r="H7" s="156">
        <v>2</v>
      </c>
      <c r="I7" s="56"/>
      <c r="J7" s="103" t="s">
        <v>135</v>
      </c>
      <c r="K7" s="187">
        <v>0.74099999999999999</v>
      </c>
      <c r="L7" s="188">
        <v>0.71099999999999997</v>
      </c>
    </row>
    <row r="8" spans="1:12" x14ac:dyDescent="0.2">
      <c r="A8" s="159" t="s">
        <v>220</v>
      </c>
      <c r="B8" s="3" t="s">
        <v>266</v>
      </c>
      <c r="C8" s="133">
        <v>100</v>
      </c>
      <c r="D8" s="128">
        <f>'3'!S44</f>
        <v>114.29658594411502</v>
      </c>
      <c r="E8" s="169">
        <f>'3'!U44</f>
        <v>60.143984781058812</v>
      </c>
      <c r="F8" s="120">
        <f>'3'!W44</f>
        <v>9</v>
      </c>
      <c r="G8" s="172">
        <f>'3'!Y44</f>
        <v>0</v>
      </c>
      <c r="H8" s="156">
        <v>3</v>
      </c>
      <c r="I8" s="56"/>
      <c r="J8" s="103" t="s">
        <v>136</v>
      </c>
      <c r="K8" s="187">
        <v>0.90500000000000003</v>
      </c>
      <c r="L8" s="188">
        <v>0.73599999999999999</v>
      </c>
    </row>
    <row r="9" spans="1:12" x14ac:dyDescent="0.2">
      <c r="A9" s="159" t="s">
        <v>221</v>
      </c>
      <c r="B9" s="3" t="s">
        <v>27</v>
      </c>
      <c r="C9" s="133">
        <v>100</v>
      </c>
      <c r="D9" s="128">
        <f>'4'!S44</f>
        <v>120.46793346152297</v>
      </c>
      <c r="E9" s="169">
        <f>'4'!U44</f>
        <v>71.84158821828612</v>
      </c>
      <c r="F9" s="120">
        <f>'4'!W44</f>
        <v>2</v>
      </c>
      <c r="G9" s="172">
        <f>'4'!Y44</f>
        <v>1</v>
      </c>
      <c r="H9" s="156">
        <v>4</v>
      </c>
      <c r="I9" s="56"/>
      <c r="J9" s="103" t="s">
        <v>137</v>
      </c>
      <c r="K9" s="187">
        <v>0.871</v>
      </c>
      <c r="L9" s="188">
        <v>0.74299999999999999</v>
      </c>
    </row>
    <row r="10" spans="1:12" x14ac:dyDescent="0.2">
      <c r="A10" s="2" t="s">
        <v>222</v>
      </c>
      <c r="B10" s="10" t="s">
        <v>190</v>
      </c>
      <c r="C10" s="132">
        <v>100</v>
      </c>
      <c r="D10" s="127">
        <f>'5'!S44</f>
        <v>113.90068450225837</v>
      </c>
      <c r="E10" s="168">
        <f>'5'!U44</f>
        <v>39.84286990383638</v>
      </c>
      <c r="F10" s="119">
        <f>'5'!W44</f>
        <v>8</v>
      </c>
      <c r="G10" s="171">
        <f>'5'!Y44</f>
        <v>6</v>
      </c>
      <c r="H10" s="53">
        <v>5</v>
      </c>
      <c r="I10" s="56"/>
      <c r="J10" s="103" t="s">
        <v>138</v>
      </c>
      <c r="K10" s="187">
        <v>0.82499999999999996</v>
      </c>
      <c r="L10" s="188">
        <v>0.73499999999999999</v>
      </c>
    </row>
    <row r="11" spans="1:12" x14ac:dyDescent="0.2">
      <c r="A11" s="159" t="s">
        <v>223</v>
      </c>
      <c r="B11" s="3" t="s">
        <v>28</v>
      </c>
      <c r="C11" s="133">
        <v>100</v>
      </c>
      <c r="D11" s="128">
        <f>'6'!S44</f>
        <v>112.5757523981284</v>
      </c>
      <c r="E11" s="169">
        <f>'6'!U44</f>
        <v>46.361352659569462</v>
      </c>
      <c r="F11" s="120">
        <f>'6'!W44</f>
        <v>5</v>
      </c>
      <c r="G11" s="172">
        <f>'6'!Y44</f>
        <v>5</v>
      </c>
      <c r="H11" s="156">
        <v>6</v>
      </c>
      <c r="I11" s="56"/>
      <c r="J11" s="103" t="s">
        <v>139</v>
      </c>
      <c r="K11" s="187">
        <v>0.86899999999999999</v>
      </c>
      <c r="L11" s="188">
        <v>0.76500000000000001</v>
      </c>
    </row>
    <row r="12" spans="1:12" x14ac:dyDescent="0.2">
      <c r="A12" s="159" t="s">
        <v>224</v>
      </c>
      <c r="B12" s="3" t="s">
        <v>267</v>
      </c>
      <c r="C12" s="133">
        <v>100</v>
      </c>
      <c r="D12" s="128">
        <f>'7'!S44</f>
        <v>117.21597554643814</v>
      </c>
      <c r="E12" s="169">
        <f>'7'!U44</f>
        <v>45.530066465870995</v>
      </c>
      <c r="F12" s="120">
        <f>'7'!W44</f>
        <v>7</v>
      </c>
      <c r="G12" s="172">
        <f>'7'!Y44</f>
        <v>7</v>
      </c>
      <c r="H12" s="156">
        <v>7</v>
      </c>
      <c r="I12" s="56"/>
      <c r="J12" s="103" t="s">
        <v>140</v>
      </c>
      <c r="K12" s="187">
        <v>0.80400000000000005</v>
      </c>
      <c r="L12" s="188">
        <v>0.749</v>
      </c>
    </row>
    <row r="13" spans="1:12" x14ac:dyDescent="0.2">
      <c r="A13" s="159" t="s">
        <v>225</v>
      </c>
      <c r="B13" s="3" t="s">
        <v>29</v>
      </c>
      <c r="C13" s="133">
        <v>100</v>
      </c>
      <c r="D13" s="128">
        <f>'8'!S44</f>
        <v>111.53515978151572</v>
      </c>
      <c r="E13" s="169">
        <f>'8'!U44</f>
        <v>37.063498210220473</v>
      </c>
      <c r="F13" s="120">
        <f>'8'!W44</f>
        <v>4</v>
      </c>
      <c r="G13" s="172">
        <f>'8'!Y44</f>
        <v>3</v>
      </c>
      <c r="H13" s="156">
        <v>8</v>
      </c>
      <c r="I13" s="56"/>
      <c r="J13" s="103" t="s">
        <v>195</v>
      </c>
      <c r="K13" s="161">
        <v>0.78600000000000003</v>
      </c>
      <c r="L13" s="189">
        <v>0.73599999999999999</v>
      </c>
    </row>
    <row r="14" spans="1:12" x14ac:dyDescent="0.2">
      <c r="A14" s="159" t="s">
        <v>226</v>
      </c>
      <c r="B14" s="3" t="s">
        <v>30</v>
      </c>
      <c r="C14" s="133">
        <v>100</v>
      </c>
      <c r="D14" s="128">
        <f>'9'!S44</f>
        <v>104.00389410127893</v>
      </c>
      <c r="E14" s="169">
        <f>'9'!U44</f>
        <v>31.224340881963144</v>
      </c>
      <c r="F14" s="120">
        <f>'9'!W44</f>
        <v>0</v>
      </c>
      <c r="G14" s="172">
        <f>'9'!Y44</f>
        <v>0</v>
      </c>
      <c r="H14" s="156">
        <v>9</v>
      </c>
      <c r="I14" s="56"/>
      <c r="J14" s="103" t="s">
        <v>196</v>
      </c>
      <c r="K14" s="161">
        <v>0.69399999999999995</v>
      </c>
      <c r="L14" s="189">
        <v>0.751</v>
      </c>
    </row>
    <row r="15" spans="1:12" x14ac:dyDescent="0.2">
      <c r="A15" s="159" t="s">
        <v>2</v>
      </c>
      <c r="B15" s="3" t="s">
        <v>364</v>
      </c>
      <c r="C15" s="133">
        <v>100</v>
      </c>
      <c r="D15" s="128">
        <f>'10'!S44</f>
        <v>114.57568673766445</v>
      </c>
      <c r="E15" s="169">
        <f>'10'!U44</f>
        <v>40.642468735806062</v>
      </c>
      <c r="F15" s="120">
        <f>'10'!W44</f>
        <v>6</v>
      </c>
      <c r="G15" s="172">
        <f>'10'!Y44</f>
        <v>4</v>
      </c>
      <c r="H15" s="156">
        <v>10</v>
      </c>
      <c r="I15" s="56"/>
      <c r="J15" s="103" t="s">
        <v>197</v>
      </c>
      <c r="K15" s="161">
        <v>0.66300000000000003</v>
      </c>
      <c r="L15" s="189">
        <v>0.73499999999999999</v>
      </c>
    </row>
    <row r="16" spans="1:12" x14ac:dyDescent="0.2">
      <c r="A16" s="159" t="s">
        <v>3</v>
      </c>
      <c r="B16" s="3" t="s">
        <v>31</v>
      </c>
      <c r="C16" s="133">
        <v>100</v>
      </c>
      <c r="D16" s="128">
        <f>'11'!S44</f>
        <v>126.42983755554189</v>
      </c>
      <c r="E16" s="169">
        <f>'11'!U44</f>
        <v>60.561579692000258</v>
      </c>
      <c r="F16" s="120">
        <f>'11'!W44</f>
        <v>4</v>
      </c>
      <c r="G16" s="172">
        <f>'11'!Y44</f>
        <v>4</v>
      </c>
      <c r="H16" s="156">
        <v>11</v>
      </c>
      <c r="I16" s="56"/>
      <c r="J16" s="103" t="s">
        <v>198</v>
      </c>
      <c r="K16" s="161">
        <v>0.66</v>
      </c>
      <c r="L16" s="189">
        <v>0.72199999999999998</v>
      </c>
    </row>
    <row r="17" spans="1:12" x14ac:dyDescent="0.2">
      <c r="A17" s="159" t="s">
        <v>4</v>
      </c>
      <c r="B17" s="3" t="s">
        <v>32</v>
      </c>
      <c r="C17" s="133">
        <v>100</v>
      </c>
      <c r="D17" s="128">
        <f>'12'!S44</f>
        <v>120.55653963931273</v>
      </c>
      <c r="E17" s="169">
        <f>'12'!U44</f>
        <v>31.063037096130632</v>
      </c>
      <c r="F17" s="120">
        <f>'12'!W44</f>
        <v>1</v>
      </c>
      <c r="G17" s="172">
        <f>'12'!Y44</f>
        <v>1</v>
      </c>
      <c r="H17" s="156">
        <v>12</v>
      </c>
      <c r="I17" s="56"/>
      <c r="J17" s="103" t="s">
        <v>199</v>
      </c>
      <c r="K17" s="161">
        <v>0.69299999999999995</v>
      </c>
      <c r="L17" s="189">
        <v>0.73899999999999999</v>
      </c>
    </row>
    <row r="18" spans="1:12" x14ac:dyDescent="0.2">
      <c r="A18" s="159" t="s">
        <v>5</v>
      </c>
      <c r="B18" s="3" t="s">
        <v>33</v>
      </c>
      <c r="C18" s="133">
        <v>100</v>
      </c>
      <c r="D18" s="128">
        <f>'13'!S44</f>
        <v>122.70285710798827</v>
      </c>
      <c r="E18" s="169">
        <f>'13'!U44</f>
        <v>30.774374621640849</v>
      </c>
      <c r="F18" s="120">
        <f>'13'!W44</f>
        <v>2</v>
      </c>
      <c r="G18" s="172">
        <f>'13'!Y44</f>
        <v>2</v>
      </c>
      <c r="H18" s="156">
        <v>13</v>
      </c>
      <c r="I18" s="56"/>
      <c r="J18" s="103" t="s">
        <v>215</v>
      </c>
      <c r="K18" s="161">
        <v>0.75800000000000001</v>
      </c>
      <c r="L18" s="189">
        <v>0.74199999999999999</v>
      </c>
    </row>
    <row r="19" spans="1:12" x14ac:dyDescent="0.2">
      <c r="A19" s="159" t="s">
        <v>6</v>
      </c>
      <c r="B19" s="3" t="s">
        <v>34</v>
      </c>
      <c r="C19" s="133">
        <v>100</v>
      </c>
      <c r="D19" s="128">
        <f>'14'!S44</f>
        <v>125.12866540671448</v>
      </c>
      <c r="E19" s="169">
        <f>'14'!U44</f>
        <v>54.632021947155806</v>
      </c>
      <c r="F19" s="120">
        <f>'14'!W44</f>
        <v>4</v>
      </c>
      <c r="G19" s="172">
        <f>'14'!Y44</f>
        <v>4</v>
      </c>
      <c r="H19" s="156">
        <v>14</v>
      </c>
      <c r="I19" s="56"/>
      <c r="J19" s="103" t="s">
        <v>216</v>
      </c>
      <c r="K19" s="161">
        <v>0.752</v>
      </c>
      <c r="L19" s="189">
        <v>0.72199999999999998</v>
      </c>
    </row>
    <row r="20" spans="1:12" x14ac:dyDescent="0.2">
      <c r="A20" s="159" t="s">
        <v>7</v>
      </c>
      <c r="B20" s="3" t="s">
        <v>268</v>
      </c>
      <c r="C20" s="133">
        <v>100</v>
      </c>
      <c r="D20" s="128">
        <f>'15'!S44</f>
        <v>121.45628531066139</v>
      </c>
      <c r="E20" s="169">
        <f>'15'!U44</f>
        <v>51.960140206501073</v>
      </c>
      <c r="F20" s="120">
        <f>'15'!W44</f>
        <v>3</v>
      </c>
      <c r="G20" s="172">
        <f>'15'!Y44</f>
        <v>2</v>
      </c>
      <c r="H20" s="156">
        <v>15</v>
      </c>
      <c r="I20" s="56"/>
      <c r="J20" s="103" t="s">
        <v>217</v>
      </c>
      <c r="K20" s="161">
        <v>0.71899999999999997</v>
      </c>
      <c r="L20" s="189">
        <v>0.74399999999999999</v>
      </c>
    </row>
    <row r="21" spans="1:12" x14ac:dyDescent="0.2">
      <c r="A21" s="159" t="s">
        <v>8</v>
      </c>
      <c r="B21" s="3" t="s">
        <v>269</v>
      </c>
      <c r="C21" s="133">
        <v>100</v>
      </c>
      <c r="D21" s="128">
        <f>'16'!S44</f>
        <v>117.38267629422238</v>
      </c>
      <c r="E21" s="169">
        <f>'16'!U44</f>
        <v>53.238716179660486</v>
      </c>
      <c r="F21" s="120">
        <f>'16'!W44</f>
        <v>5</v>
      </c>
      <c r="G21" s="172">
        <f>'16'!Y44</f>
        <v>5</v>
      </c>
      <c r="H21" s="156">
        <v>16</v>
      </c>
      <c r="I21" s="56"/>
      <c r="J21" s="103" t="s">
        <v>218</v>
      </c>
      <c r="K21" s="161">
        <v>0.82599999999999996</v>
      </c>
      <c r="L21" s="189">
        <v>0.75</v>
      </c>
    </row>
    <row r="22" spans="1:12" x14ac:dyDescent="0.2">
      <c r="A22" s="159" t="s">
        <v>9</v>
      </c>
      <c r="B22" s="3" t="s">
        <v>270</v>
      </c>
      <c r="C22" s="133">
        <v>100</v>
      </c>
      <c r="D22" s="128">
        <f>'17'!S44</f>
        <v>122.17882685846568</v>
      </c>
      <c r="E22" s="169">
        <f>'17'!U44</f>
        <v>50.540233624487705</v>
      </c>
      <c r="F22" s="120">
        <f>'17'!W44</f>
        <v>7</v>
      </c>
      <c r="G22" s="172">
        <f>'17'!Y44</f>
        <v>7</v>
      </c>
      <c r="H22" s="156">
        <v>17</v>
      </c>
      <c r="I22" s="56"/>
      <c r="J22" s="103" t="s">
        <v>252</v>
      </c>
      <c r="K22" s="161">
        <v>0.84399999999999997</v>
      </c>
      <c r="L22" s="189">
        <v>0.76200000000000001</v>
      </c>
    </row>
    <row r="23" spans="1:12" x14ac:dyDescent="0.2">
      <c r="A23" s="159" t="s">
        <v>10</v>
      </c>
      <c r="B23" s="3" t="s">
        <v>271</v>
      </c>
      <c r="C23" s="133">
        <v>100</v>
      </c>
      <c r="D23" s="128">
        <f>'18'!S44</f>
        <v>118.4451390003519</v>
      </c>
      <c r="E23" s="169">
        <f>'18'!U44</f>
        <v>45.171122866745044</v>
      </c>
      <c r="F23" s="120">
        <f>'18'!W44</f>
        <v>2</v>
      </c>
      <c r="G23" s="172">
        <f>'18'!Y44</f>
        <v>0</v>
      </c>
      <c r="H23" s="156">
        <v>18</v>
      </c>
      <c r="I23" s="56"/>
      <c r="J23" s="190" t="s">
        <v>262</v>
      </c>
      <c r="K23" s="394">
        <v>0.94499999999999995</v>
      </c>
      <c r="L23" s="395">
        <v>0.77200000000000002</v>
      </c>
    </row>
    <row r="24" spans="1:12" x14ac:dyDescent="0.2">
      <c r="A24" s="159" t="s">
        <v>11</v>
      </c>
      <c r="B24" s="3" t="s">
        <v>35</v>
      </c>
      <c r="C24" s="133">
        <v>100</v>
      </c>
      <c r="D24" s="128">
        <f>'19'!S44</f>
        <v>118.95370459018727</v>
      </c>
      <c r="E24" s="169">
        <f>'19'!U44</f>
        <v>43.236599802071645</v>
      </c>
      <c r="F24" s="120">
        <f>'19'!W44</f>
        <v>4</v>
      </c>
      <c r="G24" s="172">
        <f>'19'!Y44</f>
        <v>4</v>
      </c>
      <c r="H24" s="156">
        <v>19</v>
      </c>
      <c r="I24" s="56"/>
      <c r="J24" s="103" t="s">
        <v>339</v>
      </c>
      <c r="K24" s="161">
        <v>0.80800000000000005</v>
      </c>
      <c r="L24" s="189">
        <v>0.74199999999999999</v>
      </c>
    </row>
    <row r="25" spans="1:12" x14ac:dyDescent="0.2">
      <c r="A25" s="159" t="s">
        <v>12</v>
      </c>
      <c r="B25" s="3" t="s">
        <v>366</v>
      </c>
      <c r="C25" s="133">
        <v>100</v>
      </c>
      <c r="D25" s="128">
        <f>'20'!S44</f>
        <v>113.06005163364344</v>
      </c>
      <c r="E25" s="169">
        <f>'20'!U44</f>
        <v>39.291581372280248</v>
      </c>
      <c r="F25" s="120">
        <f>'20'!W44</f>
        <v>0</v>
      </c>
      <c r="G25" s="172">
        <f>'20'!Y44</f>
        <v>0</v>
      </c>
      <c r="H25" s="156">
        <v>20</v>
      </c>
      <c r="I25" s="56"/>
      <c r="J25" s="103" t="s">
        <v>368</v>
      </c>
      <c r="K25" s="161">
        <v>0.82699999999999996</v>
      </c>
      <c r="L25" s="189">
        <v>0.69599999999999995</v>
      </c>
    </row>
    <row r="26" spans="1:12" x14ac:dyDescent="0.2">
      <c r="A26" s="159" t="s">
        <v>13</v>
      </c>
      <c r="B26" s="3" t="s">
        <v>191</v>
      </c>
      <c r="C26" s="133">
        <v>100</v>
      </c>
      <c r="D26" s="128">
        <f>'21'!S44</f>
        <v>125.56248518837005</v>
      </c>
      <c r="E26" s="169">
        <f>'21'!U44</f>
        <v>30.706295530938348</v>
      </c>
      <c r="F26" s="120">
        <f>'21'!W44</f>
        <v>1</v>
      </c>
      <c r="G26" s="172">
        <f>'21'!Y44</f>
        <v>1</v>
      </c>
      <c r="H26" s="156">
        <v>21</v>
      </c>
      <c r="I26" s="56"/>
      <c r="J26" s="200" t="s">
        <v>369</v>
      </c>
      <c r="K26" s="161">
        <v>0.78</v>
      </c>
      <c r="L26" s="189">
        <v>0.71399999999999997</v>
      </c>
    </row>
    <row r="27" spans="1:12" x14ac:dyDescent="0.2">
      <c r="A27" s="11" t="s">
        <v>14</v>
      </c>
      <c r="B27" s="12" t="s">
        <v>50</v>
      </c>
      <c r="C27" s="134">
        <v>100</v>
      </c>
      <c r="D27" s="129">
        <f>'22'!S44</f>
        <v>119.66579864609427</v>
      </c>
      <c r="E27" s="170">
        <f>'22'!U44</f>
        <v>51.916869408042778</v>
      </c>
      <c r="F27" s="121">
        <f>'22'!W44</f>
        <v>7</v>
      </c>
      <c r="G27" s="173">
        <f>'22'!Y44</f>
        <v>3</v>
      </c>
      <c r="H27" s="157">
        <v>22</v>
      </c>
      <c r="I27" s="56"/>
      <c r="J27" s="199" t="s">
        <v>370</v>
      </c>
      <c r="K27" s="396">
        <v>0.82799999999999996</v>
      </c>
      <c r="L27" s="397">
        <v>0.68200000000000005</v>
      </c>
    </row>
    <row r="28" spans="1:12" x14ac:dyDescent="0.2">
      <c r="A28" s="159" t="s">
        <v>15</v>
      </c>
      <c r="B28" s="3" t="s">
        <v>36</v>
      </c>
      <c r="C28" s="133">
        <v>100</v>
      </c>
      <c r="D28" s="128">
        <f>'23'!S44</f>
        <v>133.68852336177255</v>
      </c>
      <c r="E28" s="169">
        <f>'23'!U44</f>
        <v>63.040923492715841</v>
      </c>
      <c r="F28" s="120">
        <f>'23'!W44</f>
        <v>13</v>
      </c>
      <c r="G28" s="172">
        <f>'23'!Y44</f>
        <v>9</v>
      </c>
      <c r="H28" s="156">
        <v>23</v>
      </c>
      <c r="I28" s="56"/>
      <c r="J28" s="114" t="s">
        <v>549</v>
      </c>
      <c r="K28" s="422">
        <v>0.67200000000000004</v>
      </c>
      <c r="L28" s="423">
        <v>0.67900000000000005</v>
      </c>
    </row>
    <row r="29" spans="1:12" x14ac:dyDescent="0.2">
      <c r="A29" s="159" t="s">
        <v>16</v>
      </c>
      <c r="B29" s="3" t="s">
        <v>192</v>
      </c>
      <c r="C29" s="133">
        <v>100</v>
      </c>
      <c r="D29" s="128">
        <f>'24'!S44</f>
        <v>115.30169843395034</v>
      </c>
      <c r="E29" s="169">
        <f>'24'!U44</f>
        <v>43.520496284162313</v>
      </c>
      <c r="F29" s="120">
        <f>'24'!W44</f>
        <v>1</v>
      </c>
      <c r="G29" s="172">
        <f>'24'!Y44</f>
        <v>1</v>
      </c>
      <c r="H29" s="156">
        <v>24</v>
      </c>
      <c r="I29" s="56"/>
      <c r="J29" s="200" t="s">
        <v>550</v>
      </c>
      <c r="K29" s="416">
        <v>0.59799999999999998</v>
      </c>
      <c r="L29" s="417">
        <v>0.61099999999999999</v>
      </c>
    </row>
    <row r="30" spans="1:12" x14ac:dyDescent="0.2">
      <c r="A30" s="159" t="s">
        <v>17</v>
      </c>
      <c r="B30" s="3" t="s">
        <v>272</v>
      </c>
      <c r="C30" s="133">
        <v>100</v>
      </c>
      <c r="D30" s="128">
        <f>'25'!S44</f>
        <v>134.07275820881014</v>
      </c>
      <c r="E30" s="169">
        <f>'25'!U44</f>
        <v>67.074273374909609</v>
      </c>
      <c r="F30" s="120">
        <f>'25'!W44</f>
        <v>4</v>
      </c>
      <c r="G30" s="172">
        <f>'25'!Y44</f>
        <v>3</v>
      </c>
      <c r="H30" s="156">
        <v>25</v>
      </c>
      <c r="I30" s="56"/>
      <c r="J30" s="200" t="s">
        <v>551</v>
      </c>
      <c r="K30" s="416">
        <v>0.71299999999999997</v>
      </c>
      <c r="L30" s="417">
        <v>0.622</v>
      </c>
    </row>
    <row r="31" spans="1:12" x14ac:dyDescent="0.2">
      <c r="A31" s="159" t="s">
        <v>18</v>
      </c>
      <c r="B31" s="3" t="s">
        <v>273</v>
      </c>
      <c r="C31" s="133">
        <v>100</v>
      </c>
      <c r="D31" s="128">
        <f>'26'!S44</f>
        <v>123.98640994134928</v>
      </c>
      <c r="E31" s="169">
        <f>'26'!U44</f>
        <v>79.695100912143204</v>
      </c>
      <c r="F31" s="120">
        <f>'26'!W44</f>
        <v>4</v>
      </c>
      <c r="G31" s="172">
        <f>'26'!Y44</f>
        <v>4</v>
      </c>
      <c r="H31" s="156">
        <v>26</v>
      </c>
      <c r="I31" s="56"/>
      <c r="J31" s="115" t="s">
        <v>552</v>
      </c>
      <c r="K31" s="424">
        <v>0.64</v>
      </c>
      <c r="L31" s="425">
        <v>0.64900000000000002</v>
      </c>
    </row>
    <row r="32" spans="1:12" x14ac:dyDescent="0.2">
      <c r="A32" s="159" t="s">
        <v>19</v>
      </c>
      <c r="B32" s="3" t="s">
        <v>274</v>
      </c>
      <c r="C32" s="133">
        <v>100</v>
      </c>
      <c r="D32" s="128">
        <f>'27'!S44</f>
        <v>123.5836774116292</v>
      </c>
      <c r="E32" s="169">
        <f>'27'!U44</f>
        <v>85.58910191023412</v>
      </c>
      <c r="F32" s="120">
        <f>'27'!W44</f>
        <v>37</v>
      </c>
      <c r="G32" s="172">
        <f>'27'!Y44</f>
        <v>26</v>
      </c>
      <c r="H32" s="156">
        <v>27</v>
      </c>
      <c r="I32" s="56"/>
      <c r="J32" s="191" t="s">
        <v>141</v>
      </c>
      <c r="K32" s="191"/>
      <c r="L32" s="47" t="s">
        <v>120</v>
      </c>
    </row>
    <row r="33" spans="1:12" x14ac:dyDescent="0.2">
      <c r="A33" s="159" t="s">
        <v>20</v>
      </c>
      <c r="B33" s="3" t="s">
        <v>37</v>
      </c>
      <c r="C33" s="133">
        <v>100</v>
      </c>
      <c r="D33" s="128">
        <f>'28'!S44</f>
        <v>123.54547165090678</v>
      </c>
      <c r="E33" s="169">
        <f>'28'!U44</f>
        <v>79.832201088121479</v>
      </c>
      <c r="F33" s="120">
        <f>'28'!W44</f>
        <v>6</v>
      </c>
      <c r="G33" s="172">
        <f>'28'!Y44</f>
        <v>4</v>
      </c>
      <c r="H33" s="156">
        <v>28</v>
      </c>
      <c r="I33" s="56"/>
      <c r="J33" s="57" t="s">
        <v>612</v>
      </c>
      <c r="K33" s="58">
        <v>0.65</v>
      </c>
      <c r="L33" s="58">
        <v>0.627</v>
      </c>
    </row>
    <row r="34" spans="1:12" x14ac:dyDescent="0.2">
      <c r="A34" s="159" t="s">
        <v>21</v>
      </c>
      <c r="B34" s="3" t="s">
        <v>38</v>
      </c>
      <c r="C34" s="133">
        <v>100</v>
      </c>
      <c r="D34" s="128">
        <f>'29'!S44</f>
        <v>106.43609911746775</v>
      </c>
      <c r="E34" s="169">
        <f>'29'!U44</f>
        <v>92.541860888299169</v>
      </c>
      <c r="F34" s="120">
        <f>'29'!W44</f>
        <v>1</v>
      </c>
      <c r="G34" s="172">
        <f>'29'!Y44</f>
        <v>0</v>
      </c>
      <c r="H34" s="156">
        <v>29</v>
      </c>
      <c r="I34" s="56"/>
    </row>
    <row r="35" spans="1:12" x14ac:dyDescent="0.2">
      <c r="A35" s="159" t="s">
        <v>22</v>
      </c>
      <c r="B35" s="3" t="s">
        <v>377</v>
      </c>
      <c r="C35" s="133">
        <v>100</v>
      </c>
      <c r="D35" s="128">
        <f>'30'!S44</f>
        <v>125.45165881375175</v>
      </c>
      <c r="E35" s="169">
        <f>'30'!U44</f>
        <v>81.673277571973003</v>
      </c>
      <c r="F35" s="120">
        <f>'30'!W44</f>
        <v>10</v>
      </c>
      <c r="G35" s="172">
        <f>'30'!Y44</f>
        <v>8</v>
      </c>
      <c r="H35" s="156">
        <v>30</v>
      </c>
      <c r="I35" s="56"/>
    </row>
    <row r="36" spans="1:12" x14ac:dyDescent="0.2">
      <c r="A36" s="159" t="s">
        <v>23</v>
      </c>
      <c r="B36" s="3" t="s">
        <v>193</v>
      </c>
      <c r="C36" s="133">
        <v>100</v>
      </c>
      <c r="D36" s="128">
        <f>'31'!S44</f>
        <v>132.19061162692489</v>
      </c>
      <c r="E36" s="169">
        <f>'31'!U44</f>
        <v>78.392034247991177</v>
      </c>
      <c r="F36" s="120">
        <f>'31'!W44</f>
        <v>10</v>
      </c>
      <c r="G36" s="172">
        <f>'31'!Y44</f>
        <v>11</v>
      </c>
      <c r="H36" s="156">
        <v>31</v>
      </c>
      <c r="I36" s="56"/>
    </row>
    <row r="37" spans="1:12" x14ac:dyDescent="0.2">
      <c r="A37" s="159" t="s">
        <v>24</v>
      </c>
      <c r="B37" s="3" t="s">
        <v>39</v>
      </c>
      <c r="C37" s="133">
        <v>100</v>
      </c>
      <c r="D37" s="128">
        <f>'32'!S44</f>
        <v>124.43757279784752</v>
      </c>
      <c r="E37" s="169">
        <f>'32'!U44</f>
        <v>85.710044783664713</v>
      </c>
      <c r="F37" s="120">
        <f>'32'!W44</f>
        <v>6</v>
      </c>
      <c r="G37" s="172">
        <f>'32'!Y44</f>
        <v>6</v>
      </c>
      <c r="H37" s="156">
        <v>32</v>
      </c>
      <c r="I37" s="56"/>
    </row>
    <row r="38" spans="1:12" x14ac:dyDescent="0.2">
      <c r="A38" s="159" t="s">
        <v>25</v>
      </c>
      <c r="B38" s="3" t="s">
        <v>40</v>
      </c>
      <c r="C38" s="133">
        <v>100</v>
      </c>
      <c r="D38" s="128">
        <f>'33'!S44</f>
        <v>124.40349377257188</v>
      </c>
      <c r="E38" s="169">
        <f>'33'!U44</f>
        <v>90.737515918149072</v>
      </c>
      <c r="F38" s="120">
        <f>'33'!W44</f>
        <v>12</v>
      </c>
      <c r="G38" s="172">
        <f>'33'!Y44</f>
        <v>8</v>
      </c>
      <c r="H38" s="156">
        <v>33</v>
      </c>
      <c r="I38" s="56"/>
    </row>
    <row r="39" spans="1:12" x14ac:dyDescent="0.2">
      <c r="A39" s="159" t="s">
        <v>26</v>
      </c>
      <c r="B39" s="3" t="s">
        <v>276</v>
      </c>
      <c r="C39" s="133">
        <v>100</v>
      </c>
      <c r="D39" s="128">
        <f>'34'!S44</f>
        <v>122.53505823050621</v>
      </c>
      <c r="E39" s="169">
        <f>'34'!U44</f>
        <v>69.638399617582621</v>
      </c>
      <c r="F39" s="120">
        <f>'34'!W44</f>
        <v>17</v>
      </c>
      <c r="G39" s="172">
        <f>'34'!Y44</f>
        <v>16</v>
      </c>
      <c r="H39" s="156">
        <v>34</v>
      </c>
      <c r="I39" s="56"/>
    </row>
    <row r="40" spans="1:12" x14ac:dyDescent="0.2">
      <c r="A40" s="159" t="s">
        <v>51</v>
      </c>
      <c r="B40" s="3" t="s">
        <v>367</v>
      </c>
      <c r="C40" s="133">
        <v>100</v>
      </c>
      <c r="D40" s="128">
        <f>'35'!S44</f>
        <v>124.57710523689208</v>
      </c>
      <c r="E40" s="169">
        <f>'35'!U44</f>
        <v>71.796823286735048</v>
      </c>
      <c r="F40" s="120">
        <f>'35'!W44</f>
        <v>10</v>
      </c>
      <c r="G40" s="172">
        <f>'35'!Y44</f>
        <v>9</v>
      </c>
      <c r="H40" s="156">
        <v>35</v>
      </c>
      <c r="I40" s="56"/>
    </row>
    <row r="41" spans="1:12" x14ac:dyDescent="0.2">
      <c r="A41" s="159" t="s">
        <v>194</v>
      </c>
      <c r="B41" s="3" t="s">
        <v>41</v>
      </c>
      <c r="C41" s="133">
        <v>100</v>
      </c>
      <c r="D41" s="128">
        <f>'36'!S44</f>
        <v>125.41962166364742</v>
      </c>
      <c r="E41" s="169">
        <f>'36'!U44</f>
        <v>76.953776223965463</v>
      </c>
      <c r="F41" s="120">
        <f>'36'!W44</f>
        <v>18</v>
      </c>
      <c r="G41" s="172">
        <f>'36'!Y44</f>
        <v>14</v>
      </c>
      <c r="H41" s="156">
        <v>36</v>
      </c>
      <c r="I41" s="56"/>
    </row>
    <row r="42" spans="1:12" x14ac:dyDescent="0.2">
      <c r="A42" s="159" t="s">
        <v>200</v>
      </c>
      <c r="B42" s="3" t="s">
        <v>345</v>
      </c>
      <c r="C42" s="133">
        <v>100</v>
      </c>
      <c r="D42" s="128">
        <f>'37'!S44</f>
        <v>117.91495188892213</v>
      </c>
      <c r="E42" s="169">
        <f>'37'!U44</f>
        <v>55.92455092117617</v>
      </c>
      <c r="F42" s="120">
        <f>'37'!W44</f>
        <v>28</v>
      </c>
      <c r="G42" s="172">
        <f>'37'!Y44</f>
        <v>17</v>
      </c>
      <c r="H42" s="156">
        <v>37</v>
      </c>
      <c r="I42" s="56"/>
    </row>
    <row r="43" spans="1:12" x14ac:dyDescent="0.2">
      <c r="A43" s="159" t="s">
        <v>201</v>
      </c>
      <c r="B43" s="3" t="s">
        <v>278</v>
      </c>
      <c r="C43" s="133">
        <v>100</v>
      </c>
      <c r="D43" s="128">
        <f>'38'!S44</f>
        <v>119.83551491954236</v>
      </c>
      <c r="E43" s="169">
        <f>'38'!U44</f>
        <v>9.754998342513062</v>
      </c>
      <c r="F43" s="120">
        <f>'38'!W44</f>
        <v>0</v>
      </c>
      <c r="G43" s="172">
        <f>'38'!Y44</f>
        <v>0</v>
      </c>
      <c r="H43" s="156">
        <v>38</v>
      </c>
      <c r="I43" s="56"/>
    </row>
    <row r="44" spans="1:12" x14ac:dyDescent="0.2">
      <c r="A44" s="159" t="s">
        <v>202</v>
      </c>
      <c r="B44" s="3" t="s">
        <v>279</v>
      </c>
      <c r="C44" s="133">
        <v>100</v>
      </c>
      <c r="D44" s="128">
        <f>'39'!S44</f>
        <v>136.34025183281588</v>
      </c>
      <c r="E44" s="169">
        <f>'39'!U44</f>
        <v>55.485733047580908</v>
      </c>
      <c r="F44" s="120">
        <f>'39'!W44</f>
        <v>2</v>
      </c>
      <c r="G44" s="172">
        <f>'39'!Y44</f>
        <v>3</v>
      </c>
      <c r="H44" s="156">
        <v>39</v>
      </c>
      <c r="I44" s="56"/>
    </row>
    <row r="45" spans="1:12" x14ac:dyDescent="0.2">
      <c r="A45" s="106"/>
      <c r="B45" s="94" t="s">
        <v>83</v>
      </c>
      <c r="C45" s="135">
        <f>SUM(C6:C44)</f>
        <v>3900</v>
      </c>
      <c r="D45" s="202">
        <f>SUM(D6:D44)</f>
        <v>4680.2509357918952</v>
      </c>
      <c r="E45" s="203">
        <f>SUM(E6:E44)</f>
        <v>2155.7099449508346</v>
      </c>
      <c r="F45" s="204">
        <f>SUM(F6:F44)</f>
        <v>368</v>
      </c>
      <c r="G45" s="205">
        <f>SUM(G6:G44)</f>
        <v>198</v>
      </c>
      <c r="H45" s="160"/>
      <c r="I45" s="56"/>
    </row>
    <row r="46" spans="1:12" x14ac:dyDescent="0.2">
      <c r="A46" s="398" t="str">
        <f>取引基本表!$E$1</f>
        <v>2015年播磨町産業連関表</v>
      </c>
      <c r="B46" s="399"/>
      <c r="C46" s="60"/>
      <c r="D46" s="60"/>
      <c r="E46" s="60"/>
      <c r="F46" s="60"/>
      <c r="G46" s="60"/>
      <c r="H46" s="48"/>
      <c r="I46" s="48"/>
      <c r="J46" s="48"/>
    </row>
    <row r="47" spans="1:12" x14ac:dyDescent="0.2">
      <c r="A47" s="59" t="s">
        <v>555</v>
      </c>
      <c r="B47" s="60"/>
      <c r="C47" s="60"/>
      <c r="D47" s="60"/>
      <c r="E47" s="60"/>
      <c r="F47" s="60"/>
      <c r="G47" s="60"/>
      <c r="H47" s="48"/>
      <c r="I47" s="48"/>
      <c r="J47" s="48"/>
    </row>
    <row r="48" spans="1:12" x14ac:dyDescent="0.2">
      <c r="A48" s="59" t="s">
        <v>556</v>
      </c>
      <c r="B48" s="60"/>
      <c r="C48" s="60"/>
      <c r="D48" s="60"/>
      <c r="E48" s="60"/>
      <c r="F48" s="60"/>
      <c r="G48" s="60"/>
      <c r="H48" s="48"/>
      <c r="I48" s="48"/>
      <c r="J48" s="48"/>
    </row>
    <row r="49" spans="1:10" x14ac:dyDescent="0.2">
      <c r="A49" s="59" t="s">
        <v>251</v>
      </c>
      <c r="B49" s="60"/>
      <c r="C49" s="60"/>
      <c r="D49" s="60"/>
      <c r="E49" s="60"/>
      <c r="F49" s="60"/>
      <c r="G49" s="60"/>
      <c r="H49" s="48"/>
      <c r="I49" s="48"/>
      <c r="J49" s="48"/>
    </row>
  </sheetData>
  <mergeCells count="1">
    <mergeCell ref="K4:L4"/>
  </mergeCells>
  <phoneticPr fontId="5"/>
  <pageMargins left="0.75" right="0.75" top="0.62" bottom="0.62" header="0.51200000000000001" footer="0.51200000000000001"/>
  <pageSetup paperSize="9" scale="83"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R68"/>
  <sheetViews>
    <sheetView workbookViewId="0">
      <pane xSplit="2" ySplit="5" topLeftCell="G6" activePane="bottomRight" state="frozen"/>
      <selection pane="topRight" activeCell="C1" sqref="C1"/>
      <selection pane="bottomLeft" activeCell="A6" sqref="A6"/>
      <selection pane="bottomRight" activeCell="L15" sqref="L15"/>
    </sheetView>
  </sheetViews>
  <sheetFormatPr defaultRowHeight="13" x14ac:dyDescent="0.2"/>
  <cols>
    <col min="1" max="1" width="4.453125" customWidth="1"/>
    <col min="2" max="2" width="18.453125" customWidth="1"/>
    <col min="3" max="4" width="10.453125" customWidth="1"/>
    <col min="5" max="6" width="9.08984375" customWidth="1"/>
    <col min="7" max="7" width="6.90625" customWidth="1"/>
    <col min="8" max="8" width="5.453125" customWidth="1"/>
    <col min="9" max="9" width="18" customWidth="1"/>
    <col min="10" max="10" width="11.08984375" customWidth="1"/>
    <col min="11" max="11" width="13" customWidth="1"/>
    <col min="12" max="13" width="12.6328125" customWidth="1"/>
    <col min="15" max="15" width="5.453125" customWidth="1"/>
    <col min="16" max="16" width="13.08984375" customWidth="1"/>
    <col min="17" max="18" width="10.453125" customWidth="1"/>
  </cols>
  <sheetData>
    <row r="1" spans="1:18" x14ac:dyDescent="0.2">
      <c r="A1" s="15" t="s">
        <v>358</v>
      </c>
    </row>
    <row r="2" spans="1:18" x14ac:dyDescent="0.2">
      <c r="A2" s="43" t="s">
        <v>357</v>
      </c>
      <c r="B2" s="44"/>
      <c r="C2" s="44"/>
      <c r="D2" s="44"/>
      <c r="E2" s="44"/>
      <c r="F2" s="45"/>
      <c r="G2" s="45"/>
      <c r="O2" s="426"/>
      <c r="P2" s="434" t="s">
        <v>605</v>
      </c>
      <c r="Q2" s="427"/>
      <c r="R2" s="428" t="s">
        <v>557</v>
      </c>
    </row>
    <row r="3" spans="1:18" x14ac:dyDescent="0.2">
      <c r="A3" s="15" t="s">
        <v>396</v>
      </c>
      <c r="I3" s="15" t="s">
        <v>253</v>
      </c>
      <c r="O3" s="426"/>
      <c r="P3" s="427"/>
      <c r="Q3" s="427"/>
    </row>
    <row r="4" spans="1:18" x14ac:dyDescent="0.2">
      <c r="A4" s="50"/>
      <c r="B4" s="51"/>
      <c r="C4" s="52" t="s">
        <v>123</v>
      </c>
      <c r="D4" s="113"/>
      <c r="E4" s="122" t="s">
        <v>124</v>
      </c>
      <c r="F4" s="122"/>
      <c r="G4" s="114" t="s">
        <v>125</v>
      </c>
      <c r="I4" s="136"/>
      <c r="J4" s="137" t="s">
        <v>128</v>
      </c>
      <c r="K4" s="138" t="s">
        <v>209</v>
      </c>
      <c r="L4" s="139" t="s">
        <v>130</v>
      </c>
      <c r="M4" s="138" t="s">
        <v>254</v>
      </c>
      <c r="O4" s="49"/>
      <c r="P4" s="431" t="s">
        <v>558</v>
      </c>
      <c r="Q4" s="437" t="s">
        <v>606</v>
      </c>
      <c r="R4" s="433" t="s">
        <v>607</v>
      </c>
    </row>
    <row r="5" spans="1:18" x14ac:dyDescent="0.2">
      <c r="A5" s="54"/>
      <c r="B5" s="126"/>
      <c r="C5" s="123" t="s">
        <v>128</v>
      </c>
      <c r="D5" s="124" t="s">
        <v>129</v>
      </c>
      <c r="E5" s="125" t="s">
        <v>130</v>
      </c>
      <c r="F5" s="124" t="s">
        <v>131</v>
      </c>
      <c r="G5" s="115" t="s">
        <v>132</v>
      </c>
      <c r="I5" s="140"/>
      <c r="J5" s="141" t="s">
        <v>127</v>
      </c>
      <c r="K5" s="142" t="s">
        <v>127</v>
      </c>
      <c r="L5" s="143" t="s">
        <v>255</v>
      </c>
      <c r="M5" s="142" t="s">
        <v>255</v>
      </c>
      <c r="O5" s="49"/>
      <c r="P5" s="432" t="s">
        <v>559</v>
      </c>
      <c r="Q5" s="438">
        <v>2019</v>
      </c>
      <c r="R5" s="436">
        <v>2020</v>
      </c>
    </row>
    <row r="6" spans="1:18" x14ac:dyDescent="0.2">
      <c r="A6" s="2" t="s">
        <v>263</v>
      </c>
      <c r="B6" s="10" t="s">
        <v>264</v>
      </c>
      <c r="C6" s="175">
        <f>'1'!S5+'2'!S5+'3'!S5+'4'!S5+'5'!S5+'6'!S5+'7'!S5+'8'!S5+'9'!S5+'10'!S5+'11'!S5+'12'!S5+'13'!S5+'14'!S5+'15'!S5+'16'!S5+'17'!S5+'18'!S5+'19'!S5+'20'!S5+'21'!S5+'22'!S5+'23'!S5+'24'!S5+'25'!S5+'26'!S5+'27'!S5+'28'!S5+'29'!S5+'30'!S5+'31'!S5+'32'!S5+'33'!S5+'34'!S5+'35'!S5+'36'!S5+'37'!S5+'38'!S5+'39'!S5</f>
        <v>101.12825382785061</v>
      </c>
      <c r="D6" s="193">
        <f>'1'!U5+'2'!U5+'3'!U5+'4'!U5+'5'!U5+'6'!U5+'7'!U5+'8'!U5+'9'!U5+'10'!U5+'11'!U5+'12'!U5+'13'!U5+'14'!U5+'15'!U5+'16'!U5+'17'!U5+'18'!U5+'19'!U5+'20'!U5+'21'!U5+'22'!U5+'23'!U5+'24'!U5+'25'!U5+'26'!U5+'27'!U5+'28'!U5+'29'!U5+'30'!U5+'31'!U5+'32'!U5+'33'!U5+'34'!U5+'35'!U5+'36'!U5+'37'!U5+'38'!U5+'39'!U5</f>
        <v>49.031880643806375</v>
      </c>
      <c r="E6" s="120">
        <f>'1'!W5+'2'!W5+'3'!W5+'4'!W5+'5'!W5+'6'!W5+'7'!W5+'8'!W5+'9'!W5+'10'!W5+'11'!W5+'12'!W5+'13'!W5+'14'!W5+'15'!W5+'16'!W5+'17'!W5+'18'!W5+'19'!W5+'20'!W5+'21'!W5+'22'!W5+'23'!W5+'24'!W5+'25'!W5+'26'!W5+'27'!W5+'28'!W5+'29'!W5+'30'!W5+'31'!W5+'32'!W5+'33'!W5+'34'!W5+'35'!W5+'36'!W5+'37'!W5+'38'!W5+'39'!W5</f>
        <v>109</v>
      </c>
      <c r="F6" s="172">
        <f>'1'!Y5+'2'!Y5+'3'!Y5+'4'!Y5+'5'!Y5+'6'!Y5+'7'!Y5+'8'!Y5+'9'!Y5+'10'!Y5+'11'!Y5+'12'!Y5+'13'!Y5+'14'!Y5+'15'!Y5+'16'!Y5+'17'!Y5+'18'!Y5+'19'!Y5+'20'!Y5+'21'!Y5+'22'!Y5+'23'!Y5+'24'!Y5+'25'!Y5+'26'!Y5+'27'!Y5+'28'!Y5+'29'!Y5+'30'!Y5+'31'!Y5+'32'!Y5+'33'!Y5+'34'!Y5+'35'!Y5+'36'!Y5+'37'!Y5+'38'!Y5+'39'!Y5</f>
        <v>0</v>
      </c>
      <c r="G6" s="116">
        <v>1</v>
      </c>
      <c r="I6" s="144" t="s">
        <v>256</v>
      </c>
      <c r="J6" s="145">
        <f>C45</f>
        <v>4680.2509357918971</v>
      </c>
      <c r="K6" s="145">
        <f>D45</f>
        <v>2155.7099449508346</v>
      </c>
      <c r="L6" s="146">
        <f>E45</f>
        <v>368</v>
      </c>
      <c r="M6" s="147">
        <f>F45</f>
        <v>198</v>
      </c>
      <c r="O6" s="49"/>
      <c r="P6" s="429" t="s">
        <v>560</v>
      </c>
      <c r="Q6" s="429">
        <v>22311703</v>
      </c>
      <c r="R6" s="429">
        <v>21735871</v>
      </c>
    </row>
    <row r="7" spans="1:18" x14ac:dyDescent="0.2">
      <c r="A7" s="159" t="s">
        <v>219</v>
      </c>
      <c r="B7" s="3" t="s">
        <v>265</v>
      </c>
      <c r="C7" s="174">
        <f>'1'!S6+'2'!S6+'3'!S6+'4'!S6+'5'!S6+'6'!S6+'7'!S6+'8'!S6+'9'!S6+'10'!S6+'11'!S6+'12'!S6+'13'!S6+'14'!S6+'15'!S6+'16'!S6+'17'!S6+'18'!S6+'19'!S6+'20'!S6+'21'!S6+'22'!S6+'23'!S6+'24'!S6+'25'!S6+'26'!S6+'27'!S6+'28'!S6+'29'!S6+'30'!S6+'31'!S6+'32'!S6+'33'!S6+'34'!S6+'35'!S6+'36'!S6+'37'!S6+'38'!S6+'39'!S6</f>
        <v>100</v>
      </c>
      <c r="D7" s="193">
        <f>'1'!U6+'2'!U6+'3'!U6+'4'!U6+'5'!U6+'6'!U6+'7'!U6+'8'!U6+'9'!U6+'10'!U6+'11'!U6+'12'!U6+'13'!U6+'14'!U6+'15'!U6+'16'!U6+'17'!U6+'18'!U6+'19'!U6+'20'!U6+'21'!U6+'22'!U6+'23'!U6+'24'!U6+'25'!U6+'26'!U6+'27'!U6+'28'!U6+'29'!U6+'30'!U6+'31'!U6+'32'!U6+'33'!U6+'34'!U6+'35'!U6+'36'!U6+'37'!U6+'38'!U6+'39'!U6</f>
        <v>0</v>
      </c>
      <c r="E7" s="120">
        <f>'1'!W6+'2'!W6+'3'!W6+'4'!W6+'5'!W6+'6'!W6+'7'!W6+'8'!W6+'9'!W6+'10'!W6+'11'!W6+'12'!W6+'13'!W6+'14'!W6+'15'!W6+'16'!W6+'17'!W6+'18'!W6+'19'!W6+'20'!W6+'21'!W6+'22'!W6+'23'!W6+'24'!W6+'25'!W6+'26'!W6+'27'!W6+'28'!W6+'29'!W6+'30'!W6+'31'!W6+'32'!W6+'33'!W6+'34'!W6+'35'!W6+'36'!W6+'37'!W6+'38'!W6+'39'!W6</f>
        <v>0</v>
      </c>
      <c r="F7" s="172">
        <f>'1'!Y6+'2'!Y6+'3'!Y6+'4'!Y6+'5'!Y6+'6'!Y6+'7'!Y6+'8'!Y6+'9'!Y6+'10'!Y6+'11'!Y6+'12'!Y6+'13'!Y6+'14'!Y6+'15'!Y6+'16'!Y6+'17'!Y6+'18'!Y6+'19'!Y6+'20'!Y6+'21'!Y6+'22'!Y6+'23'!Y6+'24'!Y6+'25'!Y6+'26'!Y6+'27'!Y6+'28'!Y6+'29'!Y6+'30'!Y6+'31'!Y6+'32'!Y6+'33'!Y6+'34'!Y6+'35'!Y6+'36'!Y6+'37'!Y6+'38'!Y6+'39'!Y6</f>
        <v>0</v>
      </c>
      <c r="G7" s="117">
        <v>2</v>
      </c>
      <c r="I7" s="144" t="s">
        <v>257</v>
      </c>
      <c r="J7" s="145">
        <f>最終需要_まとめ!C45</f>
        <v>3900</v>
      </c>
      <c r="K7" s="383">
        <f>Q34</f>
        <v>178102</v>
      </c>
      <c r="L7" s="148" t="s">
        <v>258</v>
      </c>
      <c r="M7" s="149" t="s">
        <v>258</v>
      </c>
      <c r="O7" s="49"/>
      <c r="P7" s="429" t="s">
        <v>561</v>
      </c>
      <c r="Q7" s="429">
        <v>7098009</v>
      </c>
      <c r="R7" s="429">
        <v>6903478</v>
      </c>
    </row>
    <row r="8" spans="1:18" x14ac:dyDescent="0.2">
      <c r="A8" s="159" t="s">
        <v>220</v>
      </c>
      <c r="B8" s="3" t="s">
        <v>266</v>
      </c>
      <c r="C8" s="174">
        <f>'1'!S7+'2'!S7+'3'!S7+'4'!S7+'5'!S7+'6'!S7+'7'!S7+'8'!S7+'9'!S7+'10'!S7+'11'!S7+'12'!S7+'13'!S7+'14'!S7+'15'!S7+'16'!S7+'17'!S7+'18'!S7+'19'!S7+'20'!S7+'21'!S7+'22'!S7+'23'!S7+'24'!S7+'25'!S7+'26'!S7+'27'!S7+'28'!S7+'29'!S7+'30'!S7+'31'!S7+'32'!S7+'33'!S7+'34'!S7+'35'!S7+'36'!S7+'37'!S7+'38'!S7+'39'!S7</f>
        <v>109.03429337758817</v>
      </c>
      <c r="D8" s="193">
        <f>'1'!U7+'2'!U7+'3'!U7+'4'!U7+'5'!U7+'6'!U7+'7'!U7+'8'!U7+'9'!U7+'10'!U7+'11'!U7+'12'!U7+'13'!U7+'14'!U7+'15'!U7+'16'!U7+'17'!U7+'18'!U7+'19'!U7+'20'!U7+'21'!U7+'22'!U7+'23'!U7+'24'!U7+'25'!U7+'26'!U7+'27'!U7+'28'!U7+'29'!U7+'30'!U7+'31'!U7+'32'!U7+'33'!U7+'34'!U7+'35'!U7+'36'!U7+'37'!U7+'38'!U7+'39'!U7</f>
        <v>56.979211377965449</v>
      </c>
      <c r="E8" s="120">
        <f>'1'!W7+'2'!W7+'3'!W7+'4'!W7+'5'!W7+'6'!W7+'7'!W7+'8'!W7+'9'!W7+'10'!W7+'11'!W7+'12'!W7+'13'!W7+'14'!W7+'15'!W7+'16'!W7+'17'!W7+'18'!W7+'19'!W7+'20'!W7+'21'!W7+'22'!W7+'23'!W7+'24'!W7+'25'!W7+'26'!W7+'27'!W7+'28'!W7+'29'!W7+'30'!W7+'31'!W7+'32'!W7+'33'!W7+'34'!W7+'35'!W7+'36'!W7+'37'!W7+'38'!W7+'39'!W7</f>
        <v>9</v>
      </c>
      <c r="F8" s="172">
        <f>'1'!Y7+'2'!Y7+'3'!Y7+'4'!Y7+'5'!Y7+'6'!Y7+'7'!Y7+'8'!Y7+'9'!Y7+'10'!Y7+'11'!Y7+'12'!Y7+'13'!Y7+'14'!Y7+'15'!Y7+'16'!Y7+'17'!Y7+'18'!Y7+'19'!Y7+'20'!Y7+'21'!Y7+'22'!Y7+'23'!Y7+'24'!Y7+'25'!Y7+'26'!Y7+'27'!Y7+'28'!Y7+'29'!Y7+'30'!Y7+'31'!Y7+'32'!Y7+'33'!Y7+'34'!Y7+'35'!Y7+'36'!Y7+'37'!Y7+'38'!Y7+'39'!Y7</f>
        <v>0</v>
      </c>
      <c r="G8" s="117">
        <v>3</v>
      </c>
      <c r="I8" s="144" t="s">
        <v>259</v>
      </c>
      <c r="J8" s="441">
        <f>J6/J7</f>
        <v>1.2000643425107429</v>
      </c>
      <c r="K8" s="150">
        <f>K6/K7*100</f>
        <v>1.2103794145775089</v>
      </c>
      <c r="L8" s="148" t="s">
        <v>261</v>
      </c>
      <c r="M8" s="151" t="s">
        <v>261</v>
      </c>
      <c r="O8" s="49"/>
      <c r="P8" s="429" t="s">
        <v>562</v>
      </c>
      <c r="Q8" s="429">
        <v>3587529</v>
      </c>
      <c r="R8" s="429">
        <v>3385318</v>
      </c>
    </row>
    <row r="9" spans="1:18" x14ac:dyDescent="0.2">
      <c r="A9" s="159" t="s">
        <v>221</v>
      </c>
      <c r="B9" s="3" t="s">
        <v>27</v>
      </c>
      <c r="C9" s="174">
        <f>'1'!S8+'2'!S8+'3'!S8+'4'!S8+'5'!S8+'6'!S8+'7'!S8+'8'!S8+'9'!S8+'10'!S8+'11'!S8+'12'!S8+'13'!S8+'14'!S8+'15'!S8+'16'!S8+'17'!S8+'18'!S8+'19'!S8+'20'!S8+'21'!S8+'22'!S8+'23'!S8+'24'!S8+'25'!S8+'26'!S8+'27'!S8+'28'!S8+'29'!S8+'30'!S8+'31'!S8+'32'!S8+'33'!S8+'34'!S8+'35'!S8+'36'!S8+'37'!S8+'38'!S8+'39'!S8</f>
        <v>102.18631238338253</v>
      </c>
      <c r="D9" s="193">
        <f>'1'!U8+'2'!U8+'3'!U8+'4'!U8+'5'!U8+'6'!U8+'7'!U8+'8'!U8+'9'!U8+'10'!U8+'11'!U8+'12'!U8+'13'!U8+'14'!U8+'15'!U8+'16'!U8+'17'!U8+'18'!U8+'19'!U8+'20'!U8+'21'!U8+'22'!U8+'23'!U8+'24'!U8+'25'!U8+'26'!U8+'27'!U8+'28'!U8+'29'!U8+'30'!U8+'31'!U8+'32'!U8+'33'!U8+'34'!U8+'35'!U8+'36'!U8+'37'!U8+'38'!U8+'39'!U8</f>
        <v>60.263722687635848</v>
      </c>
      <c r="E9" s="120">
        <f>'1'!W8+'2'!W8+'3'!W8+'4'!W8+'5'!W8+'6'!W8+'7'!W8+'8'!W8+'9'!W8+'10'!W8+'11'!W8+'12'!W8+'13'!W8+'14'!W8+'15'!W8+'16'!W8+'17'!W8+'18'!W8+'19'!W8+'20'!W8+'21'!W8+'22'!W8+'23'!W8+'24'!W8+'25'!W8+'26'!W8+'27'!W8+'28'!W8+'29'!W8+'30'!W8+'31'!W8+'32'!W8+'33'!W8+'34'!W8+'35'!W8+'36'!W8+'37'!W8+'38'!W8+'39'!W8</f>
        <v>1</v>
      </c>
      <c r="F9" s="172">
        <f>'1'!Y8+'2'!Y8+'3'!Y8+'4'!Y8+'5'!Y8+'6'!Y8+'7'!Y8+'8'!Y8+'9'!Y8+'10'!Y8+'11'!Y8+'12'!Y8+'13'!Y8+'14'!Y8+'15'!Y8+'16'!Y8+'17'!Y8+'18'!Y8+'19'!Y8+'20'!Y8+'21'!Y8+'22'!Y8+'23'!Y8+'24'!Y8+'25'!Y8+'26'!Y8+'27'!Y8+'28'!Y8+'29'!Y8+'30'!Y8+'31'!Y8+'32'!Y8+'33'!Y8+'34'!Y8+'35'!Y8+'36'!Y8+'37'!Y8+'38'!Y8+'39'!Y8</f>
        <v>0</v>
      </c>
      <c r="G9" s="117">
        <v>4</v>
      </c>
      <c r="I9" s="152" t="s">
        <v>125</v>
      </c>
      <c r="J9" s="458" t="s">
        <v>608</v>
      </c>
      <c r="K9" s="459"/>
      <c r="L9" s="153"/>
      <c r="M9" s="154"/>
      <c r="O9" s="49"/>
      <c r="P9" s="429" t="s">
        <v>563</v>
      </c>
      <c r="Q9" s="429">
        <v>1982260</v>
      </c>
      <c r="R9" s="429">
        <v>1908128</v>
      </c>
    </row>
    <row r="10" spans="1:18" x14ac:dyDescent="0.2">
      <c r="A10" s="2" t="s">
        <v>222</v>
      </c>
      <c r="B10" s="10" t="s">
        <v>190</v>
      </c>
      <c r="C10" s="175">
        <f>'1'!S9+'2'!S9+'3'!S9+'4'!S9+'5'!S9+'6'!S9+'7'!S9+'8'!S9+'9'!S9+'10'!S9+'11'!S9+'12'!S9+'13'!S9+'14'!S9+'15'!S9+'16'!S9+'17'!S9+'18'!S9+'19'!S9+'20'!S9+'21'!S9+'22'!S9+'23'!S9+'24'!S9+'25'!S9+'26'!S9+'27'!S9+'28'!S9+'29'!S9+'30'!S9+'31'!S9+'32'!S9+'33'!S9+'34'!S9+'35'!S9+'36'!S9+'37'!S9+'38'!S9+'39'!S9</f>
        <v>100.68028755283481</v>
      </c>
      <c r="D10" s="194">
        <f>'1'!U9+'2'!U9+'3'!U9+'4'!U9+'5'!U9+'6'!U9+'7'!U9+'8'!U9+'9'!U9+'10'!U9+'11'!U9+'12'!U9+'13'!U9+'14'!U9+'15'!U9+'16'!U9+'17'!U9+'18'!U9+'19'!U9+'20'!U9+'21'!U9+'22'!U9+'23'!U9+'24'!U9+'25'!U9+'26'!U9+'27'!U9+'28'!U9+'29'!U9+'30'!U9+'31'!U9+'32'!U9+'33'!U9+'34'!U9+'35'!U9+'36'!U9+'37'!U9+'38'!U9+'39'!U9</f>
        <v>31.923018004557395</v>
      </c>
      <c r="E10" s="119">
        <f>'1'!W9+'2'!W9+'3'!W9+'4'!W9+'5'!W9+'6'!W9+'7'!W9+'8'!W9+'9'!W9+'10'!W9+'11'!W9+'12'!W9+'13'!W9+'14'!W9+'15'!W9+'16'!W9+'17'!W9+'18'!W9+'19'!W9+'20'!W9+'21'!W9+'22'!W9+'23'!W9+'24'!W9+'25'!W9+'26'!W9+'27'!W9+'28'!W9+'29'!W9+'30'!W9+'31'!W9+'32'!W9+'33'!W9+'34'!W9+'35'!W9+'36'!W9+'37'!W9+'38'!W9+'39'!W9</f>
        <v>7</v>
      </c>
      <c r="F10" s="171">
        <f>'1'!Y9+'2'!Y9+'3'!Y9+'4'!Y9+'5'!Y9+'6'!Y9+'7'!Y9+'8'!Y9+'9'!Y9+'10'!Y9+'11'!Y9+'12'!Y9+'13'!Y9+'14'!Y9+'15'!Y9+'16'!Y9+'17'!Y9+'18'!Y9+'19'!Y9+'20'!Y9+'21'!Y9+'22'!Y9+'23'!Y9+'24'!Y9+'25'!Y9+'26'!Y9+'27'!Y9+'28'!Y9+'29'!Y9+'30'!Y9+'31'!Y9+'32'!Y9+'33'!Y9+'34'!Y9+'35'!Y9+'36'!Y9+'37'!Y9+'38'!Y9+'39'!Y9</f>
        <v>6</v>
      </c>
      <c r="G10" s="116">
        <v>5</v>
      </c>
      <c r="I10" s="26" t="s">
        <v>260</v>
      </c>
      <c r="O10" s="49"/>
      <c r="P10" s="429" t="s">
        <v>564</v>
      </c>
      <c r="Q10" s="429">
        <v>2933055</v>
      </c>
      <c r="R10" s="429">
        <v>2958496</v>
      </c>
    </row>
    <row r="11" spans="1:18" x14ac:dyDescent="0.2">
      <c r="A11" s="159" t="s">
        <v>223</v>
      </c>
      <c r="B11" s="3" t="s">
        <v>28</v>
      </c>
      <c r="C11" s="174">
        <f>'1'!S10+'2'!S10+'3'!S10+'4'!S10+'5'!S10+'6'!S10+'7'!S10+'8'!S10+'9'!S10+'10'!S10+'11'!S10+'12'!S10+'13'!S10+'14'!S10+'15'!S10+'16'!S10+'17'!S10+'18'!S10+'19'!S10+'20'!S10+'21'!S10+'22'!S10+'23'!S10+'24'!S10+'25'!S10+'26'!S10+'27'!S10+'28'!S10+'29'!S10+'30'!S10+'31'!S10+'32'!S10+'33'!S10+'34'!S10+'35'!S10+'36'!S10+'37'!S10+'38'!S10+'39'!S10</f>
        <v>100</v>
      </c>
      <c r="D11" s="193">
        <f>'1'!U10+'2'!U10+'3'!U10+'4'!U10+'5'!U10+'6'!U10+'7'!U10+'8'!U10+'9'!U10+'10'!U10+'11'!U10+'12'!U10+'13'!U10+'14'!U10+'15'!U10+'16'!U10+'17'!U10+'18'!U10+'19'!U10+'20'!U10+'21'!U10+'22'!U10+'23'!U10+'24'!U10+'25'!U10+'26'!U10+'27'!U10+'28'!U10+'29'!U10+'30'!U10+'31'!U10+'32'!U10+'33'!U10+'34'!U10+'35'!U10+'36'!U10+'37'!U10+'38'!U10+'39'!U10</f>
        <v>38.318378198737122</v>
      </c>
      <c r="E11" s="120">
        <f>'1'!W10+'2'!W10+'3'!W10+'4'!W10+'5'!W10+'6'!W10+'7'!W10+'8'!W10+'9'!W10+'10'!W10+'11'!W10+'12'!W10+'13'!W10+'14'!W10+'15'!W10+'16'!W10+'17'!W10+'18'!W10+'19'!W10+'20'!W10+'21'!W10+'22'!W10+'23'!W10+'24'!W10+'25'!W10+'26'!W10+'27'!W10+'28'!W10+'29'!W10+'30'!W10+'31'!W10+'32'!W10+'33'!W10+'34'!W10+'35'!W10+'36'!W10+'37'!W10+'38'!W10+'39'!W10</f>
        <v>5</v>
      </c>
      <c r="F11" s="172">
        <f>'1'!Y10+'2'!Y10+'3'!Y10+'4'!Y10+'5'!Y10+'6'!Y10+'7'!Y10+'8'!Y10+'9'!Y10+'10'!Y10+'11'!Y10+'12'!Y10+'13'!Y10+'14'!Y10+'15'!Y10+'16'!Y10+'17'!Y10+'18'!Y10+'19'!Y10+'20'!Y10+'21'!Y10+'22'!Y10+'23'!Y10+'24'!Y10+'25'!Y10+'26'!Y10+'27'!Y10+'28'!Y10+'29'!Y10+'30'!Y10+'31'!Y10+'32'!Y10+'33'!Y10+'34'!Y10+'35'!Y10+'36'!Y10+'37'!Y10+'38'!Y10+'39'!Y10</f>
        <v>5</v>
      </c>
      <c r="G11" s="117">
        <v>6</v>
      </c>
      <c r="O11" s="49"/>
      <c r="P11" s="429" t="s">
        <v>565</v>
      </c>
      <c r="Q11" s="429">
        <v>1278601</v>
      </c>
      <c r="R11" s="429">
        <v>1266442</v>
      </c>
    </row>
    <row r="12" spans="1:18" x14ac:dyDescent="0.2">
      <c r="A12" s="159" t="s">
        <v>224</v>
      </c>
      <c r="B12" s="3" t="s">
        <v>267</v>
      </c>
      <c r="C12" s="174">
        <f>'1'!S11+'2'!S11+'3'!S11+'4'!S11+'5'!S11+'6'!S11+'7'!S11+'8'!S11+'9'!S11+'10'!S11+'11'!S11+'12'!S11+'13'!S11+'14'!S11+'15'!S11+'16'!S11+'17'!S11+'18'!S11+'19'!S11+'20'!S11+'21'!S11+'22'!S11+'23'!S11+'24'!S11+'25'!S11+'26'!S11+'27'!S11+'28'!S11+'29'!S11+'30'!S11+'31'!S11+'32'!S11+'33'!S11+'34'!S11+'35'!S11+'36'!S11+'37'!S11+'38'!S11+'39'!S11</f>
        <v>105.50600689504603</v>
      </c>
      <c r="D12" s="193">
        <f>'1'!U11+'2'!U11+'3'!U11+'4'!U11+'5'!U11+'6'!U11+'7'!U11+'8'!U11+'9'!U11+'10'!U11+'11'!U11+'12'!U11+'13'!U11+'14'!U11+'15'!U11+'16'!U11+'17'!U11+'18'!U11+'19'!U11+'20'!U11+'21'!U11+'22'!U11+'23'!U11+'24'!U11+'25'!U11+'26'!U11+'27'!U11+'28'!U11+'29'!U11+'30'!U11+'31'!U11+'32'!U11+'33'!U11+'34'!U11+'35'!U11+'36'!U11+'37'!U11+'38'!U11+'39'!U11</f>
        <v>38.057105705760215</v>
      </c>
      <c r="E12" s="120">
        <f>'1'!W11+'2'!W11+'3'!W11+'4'!W11+'5'!W11+'6'!W11+'7'!W11+'8'!W11+'9'!W11+'10'!W11+'11'!W11+'12'!W11+'13'!W11+'14'!W11+'15'!W11+'16'!W11+'17'!W11+'18'!W11+'19'!W11+'20'!W11+'21'!W11+'22'!W11+'23'!W11+'24'!W11+'25'!W11+'26'!W11+'27'!W11+'28'!W11+'29'!W11+'30'!W11+'31'!W11+'32'!W11+'33'!W11+'34'!W11+'35'!W11+'36'!W11+'37'!W11+'38'!W11+'39'!W11</f>
        <v>7</v>
      </c>
      <c r="F12" s="172">
        <f>'1'!Y11+'2'!Y11+'3'!Y11+'4'!Y11+'5'!Y11+'6'!Y11+'7'!Y11+'8'!Y11+'9'!Y11+'10'!Y11+'11'!Y11+'12'!Y11+'13'!Y11+'14'!Y11+'15'!Y11+'16'!Y11+'17'!Y11+'18'!Y11+'19'!Y11+'20'!Y11+'21'!Y11+'22'!Y11+'23'!Y11+'24'!Y11+'25'!Y11+'26'!Y11+'27'!Y11+'28'!Y11+'29'!Y11+'30'!Y11+'31'!Y11+'32'!Y11+'33'!Y11+'34'!Y11+'35'!Y11+'36'!Y11+'37'!Y11+'38'!Y11+'39'!Y11</f>
        <v>7</v>
      </c>
      <c r="G12" s="117">
        <v>7</v>
      </c>
      <c r="I12" s="26" t="s">
        <v>319</v>
      </c>
      <c r="J12" s="180">
        <f>最終需要_まとめ!C45</f>
        <v>3900</v>
      </c>
      <c r="O12" s="49"/>
      <c r="P12" s="429" t="s">
        <v>566</v>
      </c>
      <c r="Q12" s="429">
        <v>2700326</v>
      </c>
      <c r="R12" s="429">
        <v>2598785</v>
      </c>
    </row>
    <row r="13" spans="1:18" x14ac:dyDescent="0.2">
      <c r="A13" s="159" t="s">
        <v>225</v>
      </c>
      <c r="B13" s="3" t="s">
        <v>29</v>
      </c>
      <c r="C13" s="174">
        <f>'1'!S12+'2'!S12+'3'!S12+'4'!S12+'5'!S12+'6'!S12+'7'!S12+'8'!S12+'9'!S12+'10'!S12+'11'!S12+'12'!S12+'13'!S12+'14'!S12+'15'!S12+'16'!S12+'17'!S12+'18'!S12+'19'!S12+'20'!S12+'21'!S12+'22'!S12+'23'!S12+'24'!S12+'25'!S12+'26'!S12+'27'!S12+'28'!S12+'29'!S12+'30'!S12+'31'!S12+'32'!S12+'33'!S12+'34'!S12+'35'!S12+'36'!S12+'37'!S12+'38'!S12+'39'!S12</f>
        <v>100</v>
      </c>
      <c r="D13" s="193">
        <f>'1'!U12+'2'!U12+'3'!U12+'4'!U12+'5'!U12+'6'!U12+'7'!U12+'8'!U12+'9'!U12+'10'!U12+'11'!U12+'12'!U12+'13'!U12+'14'!U12+'15'!U12+'16'!U12+'17'!U12+'18'!U12+'19'!U12+'20'!U12+'21'!U12+'22'!U12+'23'!U12+'24'!U12+'25'!U12+'26'!U12+'27'!U12+'28'!U12+'29'!U12+'30'!U12+'31'!U12+'32'!U12+'33'!U12+'34'!U12+'35'!U12+'36'!U12+'37'!U12+'38'!U12+'39'!U12</f>
        <v>30.398168270723382</v>
      </c>
      <c r="E13" s="120">
        <f>'1'!W12+'2'!W12+'3'!W12+'4'!W12+'5'!W12+'6'!W12+'7'!W12+'8'!W12+'9'!W12+'10'!W12+'11'!W12+'12'!W12+'13'!W12+'14'!W12+'15'!W12+'16'!W12+'17'!W12+'18'!W12+'19'!W12+'20'!W12+'21'!W12+'22'!W12+'23'!W12+'24'!W12+'25'!W12+'26'!W12+'27'!W12+'28'!W12+'29'!W12+'30'!W12+'31'!W12+'32'!W12+'33'!W12+'34'!W12+'35'!W12+'36'!W12+'37'!W12+'38'!W12+'39'!W12</f>
        <v>3</v>
      </c>
      <c r="F13" s="172">
        <f>'1'!Y12+'2'!Y12+'3'!Y12+'4'!Y12+'5'!Y12+'6'!Y12+'7'!Y12+'8'!Y12+'9'!Y12+'10'!Y12+'11'!Y12+'12'!Y12+'13'!Y12+'14'!Y12+'15'!Y12+'16'!Y12+'17'!Y12+'18'!Y12+'19'!Y12+'20'!Y12+'21'!Y12+'22'!Y12+'23'!Y12+'24'!Y12+'25'!Y12+'26'!Y12+'27'!Y12+'28'!Y12+'29'!Y12+'30'!Y12+'31'!Y12+'32'!Y12+'33'!Y12+'34'!Y12+'35'!Y12+'36'!Y12+'37'!Y12+'38'!Y12+'39'!Y12</f>
        <v>3</v>
      </c>
      <c r="G13" s="117">
        <v>8</v>
      </c>
      <c r="I13" s="177" t="s">
        <v>320</v>
      </c>
      <c r="J13" s="183">
        <f>'1'!H44+'2'!H44+'3'!H44+'4'!H44+'5'!H44+'6'!H44+'7'!H44+'8'!H44+'9'!H44+'10'!H44+'11'!H44+'12'!H44+'13'!H44+'14'!H44+'15'!H44+'16'!H44+'17'!H44+'18'!H44+'19'!H44+'20'!H44+'21'!H44+'22'!H44+'23'!H44+'24'!H44+'25'!H44+'26'!H44+'27'!H44+'28'!H44+'29'!H44+'30'!H44+'31'!H44+'32'!H44+'33'!H44+'34'!H44+'35'!H44+'36'!H44+'37'!H44+'38'!H44+'39'!H44</f>
        <v>533.94797260041958</v>
      </c>
      <c r="O13" s="49"/>
      <c r="P13" s="429" t="s">
        <v>567</v>
      </c>
      <c r="Q13" s="429">
        <v>1115874</v>
      </c>
      <c r="R13" s="429">
        <v>1131429</v>
      </c>
    </row>
    <row r="14" spans="1:18" x14ac:dyDescent="0.2">
      <c r="A14" s="159" t="s">
        <v>226</v>
      </c>
      <c r="B14" s="3" t="s">
        <v>30</v>
      </c>
      <c r="C14" s="174">
        <f>'1'!S13+'2'!S13+'3'!S13+'4'!S13+'5'!S13+'6'!S13+'7'!S13+'8'!S13+'9'!S13+'10'!S13+'11'!S13+'12'!S13+'13'!S13+'14'!S13+'15'!S13+'16'!S13+'17'!S13+'18'!S13+'19'!S13+'20'!S13+'21'!S13+'22'!S13+'23'!S13+'24'!S13+'25'!S13+'26'!S13+'27'!S13+'28'!S13+'29'!S13+'30'!S13+'31'!S13+'32'!S13+'33'!S13+'34'!S13+'35'!S13+'36'!S13+'37'!S13+'38'!S13+'39'!S13</f>
        <v>103.6628707596424</v>
      </c>
      <c r="D14" s="193">
        <f>'1'!U13+'2'!U13+'3'!U13+'4'!U13+'5'!U13+'6'!U13+'7'!U13+'8'!U13+'9'!U13+'10'!U13+'11'!U13+'12'!U13+'13'!U13+'14'!U13+'15'!U13+'16'!U13+'17'!U13+'18'!U13+'19'!U13+'20'!U13+'21'!U13+'22'!U13+'23'!U13+'24'!U13+'25'!U13+'26'!U13+'27'!U13+'28'!U13+'29'!U13+'30'!U13+'31'!U13+'32'!U13+'33'!U13+'34'!U13+'35'!U13+'36'!U13+'37'!U13+'38'!U13+'39'!U13</f>
        <v>29.915056839588175</v>
      </c>
      <c r="E14" s="120">
        <f>'1'!W13+'2'!W13+'3'!W13+'4'!W13+'5'!W13+'6'!W13+'7'!W13+'8'!W13+'9'!W13+'10'!W13+'11'!W13+'12'!W13+'13'!W13+'14'!W13+'15'!W13+'16'!W13+'17'!W13+'18'!W13+'19'!W13+'20'!W13+'21'!W13+'22'!W13+'23'!W13+'24'!W13+'25'!W13+'26'!W13+'27'!W13+'28'!W13+'29'!W13+'30'!W13+'31'!W13+'32'!W13+'33'!W13+'34'!W13+'35'!W13+'36'!W13+'37'!W13+'38'!W13+'39'!W13</f>
        <v>0</v>
      </c>
      <c r="F14" s="172">
        <f>'1'!Y13+'2'!Y13+'3'!Y13+'4'!Y13+'5'!Y13+'6'!Y13+'7'!Y13+'8'!Y13+'9'!Y13+'10'!Y13+'11'!Y13+'12'!Y13+'13'!Y13+'14'!Y13+'15'!Y13+'16'!Y13+'17'!Y13+'18'!Y13+'19'!Y13+'20'!Y13+'21'!Y13+'22'!Y13+'23'!Y13+'24'!Y13+'25'!Y13+'26'!Y13+'27'!Y13+'28'!Y13+'29'!Y13+'30'!Y13+'31'!Y13+'32'!Y13+'33'!Y13+'34'!Y13+'35'!Y13+'36'!Y13+'37'!Y13+'38'!Y13+'39'!Y13</f>
        <v>0</v>
      </c>
      <c r="G14" s="117">
        <v>9</v>
      </c>
      <c r="I14" s="178" t="s">
        <v>321</v>
      </c>
      <c r="J14" s="184">
        <f>'1'!R44+'2'!R44+'3'!R44+'4'!R44+'5'!R44+'6'!R44+'7'!R44+'8'!R44+'9'!R44+'10'!R44+'11'!R44+'12'!R44+'13'!R44+'14'!R44+'15'!R44+'16'!R44+'17'!R44+'18'!R44+'19'!R44+'20'!R44+'21'!R44+'22'!R44+'23'!R44+'24'!R44+'25'!R44+'26'!R44+'27'!R44+'28'!R44+'29'!R44+'30'!R44+'31'!R44+'32'!R44+'33'!R44+'34'!R44+'35'!R44+'36'!R44+'37'!R44+'38'!R44+'39'!R44</f>
        <v>246.29746132942941</v>
      </c>
      <c r="L14" t="s">
        <v>177</v>
      </c>
      <c r="O14" s="49"/>
      <c r="P14" s="429" t="s">
        <v>568</v>
      </c>
      <c r="Q14" s="429">
        <v>672561</v>
      </c>
      <c r="R14" s="429">
        <v>686870</v>
      </c>
    </row>
    <row r="15" spans="1:18" x14ac:dyDescent="0.2">
      <c r="A15" s="159" t="s">
        <v>2</v>
      </c>
      <c r="B15" s="3" t="s">
        <v>364</v>
      </c>
      <c r="C15" s="174">
        <f>'1'!S14+'2'!S14+'3'!S14+'4'!S14+'5'!S14+'6'!S14+'7'!S14+'8'!S14+'9'!S14+'10'!S14+'11'!S14+'12'!S14+'13'!S14+'14'!S14+'15'!S14+'16'!S14+'17'!S14+'18'!S14+'19'!S14+'20'!S14+'21'!S14+'22'!S14+'23'!S14+'24'!S14+'25'!S14+'26'!S14+'27'!S14+'28'!S14+'29'!S14+'30'!S14+'31'!S14+'32'!S14+'33'!S14+'34'!S14+'35'!S14+'36'!S14+'37'!S14+'38'!S14+'39'!S14</f>
        <v>110.76997880005106</v>
      </c>
      <c r="D15" s="193">
        <f>'1'!U14+'2'!U14+'3'!U14+'4'!U14+'5'!U14+'6'!U14+'7'!U14+'8'!U14+'9'!U14+'10'!U14+'11'!U14+'12'!U14+'13'!U14+'14'!U14+'15'!U14+'16'!U14+'17'!U14+'18'!U14+'19'!U14+'20'!U14+'21'!U14+'22'!U14+'23'!U14+'24'!U14+'25'!U14+'26'!U14+'27'!U14+'28'!U14+'29'!U14+'30'!U14+'31'!U14+'32'!U14+'33'!U14+'34'!U14+'35'!U14+'36'!U14+'37'!U14+'38'!U14+'39'!U14</f>
        <v>35.817600988109213</v>
      </c>
      <c r="E15" s="120">
        <f>'1'!W14+'2'!W14+'3'!W14+'4'!W14+'5'!W14+'6'!W14+'7'!W14+'8'!W14+'9'!W14+'10'!W14+'11'!W14+'12'!W14+'13'!W14+'14'!W14+'15'!W14+'16'!W14+'17'!W14+'18'!W14+'19'!W14+'20'!W14+'21'!W14+'22'!W14+'23'!W14+'24'!W14+'25'!W14+'26'!W14+'27'!W14+'28'!W14+'29'!W14+'30'!W14+'31'!W14+'32'!W14+'33'!W14+'34'!W14+'35'!W14+'36'!W14+'37'!W14+'38'!W14+'39'!W14</f>
        <v>5</v>
      </c>
      <c r="F15" s="172">
        <f>'1'!Y14+'2'!Y14+'3'!Y14+'4'!Y14+'5'!Y14+'6'!Y14+'7'!Y14+'8'!Y14+'9'!Y14+'10'!Y14+'11'!Y14+'12'!Y14+'13'!Y14+'14'!Y14+'15'!Y14+'16'!Y14+'17'!Y14+'18'!Y14+'19'!Y14+'20'!Y14+'21'!Y14+'22'!Y14+'23'!Y14+'24'!Y14+'25'!Y14+'26'!Y14+'27'!Y14+'28'!Y14+'29'!Y14+'30'!Y14+'31'!Y14+'32'!Y14+'33'!Y14+'34'!Y14+'35'!Y14+'36'!Y14+'37'!Y14+'38'!Y14+'39'!Y14</f>
        <v>4</v>
      </c>
      <c r="G15" s="117">
        <v>10</v>
      </c>
      <c r="I15" s="179" t="s">
        <v>322</v>
      </c>
      <c r="J15" s="182">
        <f>J12+J13+J14</f>
        <v>4680.2454339298483</v>
      </c>
      <c r="O15" s="49"/>
      <c r="P15" s="429" t="s">
        <v>569</v>
      </c>
      <c r="Q15" s="429">
        <v>474157</v>
      </c>
      <c r="R15" s="429">
        <v>451615</v>
      </c>
    </row>
    <row r="16" spans="1:18" x14ac:dyDescent="0.2">
      <c r="A16" s="159" t="s">
        <v>3</v>
      </c>
      <c r="B16" s="3" t="s">
        <v>31</v>
      </c>
      <c r="C16" s="174">
        <f>'1'!S15+'2'!S15+'3'!S15+'4'!S15+'5'!S15+'6'!S15+'7'!S15+'8'!S15+'9'!S15+'10'!S15+'11'!S15+'12'!S15+'13'!S15+'14'!S15+'15'!S15+'16'!S15+'17'!S15+'18'!S15+'19'!S15+'20'!S15+'21'!S15+'22'!S15+'23'!S15+'24'!S15+'25'!S15+'26'!S15+'27'!S15+'28'!S15+'29'!S15+'30'!S15+'31'!S15+'32'!S15+'33'!S15+'34'!S15+'35'!S15+'36'!S15+'37'!S15+'38'!S15+'39'!S15</f>
        <v>142.95160054641778</v>
      </c>
      <c r="D16" s="193">
        <f>'1'!U15+'2'!U15+'3'!U15+'4'!U15+'5'!U15+'6'!U15+'7'!U15+'8'!U15+'9'!U15+'10'!U15+'11'!U15+'12'!U15+'13'!U15+'14'!U15+'15'!U15+'16'!U15+'17'!U15+'18'!U15+'19'!U15+'20'!U15+'21'!U15+'22'!U15+'23'!U15+'24'!U15+'25'!U15+'26'!U15+'27'!U15+'28'!U15+'29'!U15+'30'!U15+'31'!U15+'32'!U15+'33'!U15+'34'!U15+'35'!U15+'36'!U15+'37'!U15+'38'!U15+'39'!U15</f>
        <v>65.747590344467312</v>
      </c>
      <c r="E16" s="120">
        <f>'1'!W15+'2'!W15+'3'!W15+'4'!W15+'5'!W15+'6'!W15+'7'!W15+'8'!W15+'9'!W15+'10'!W15+'11'!W15+'12'!W15+'13'!W15+'14'!W15+'15'!W15+'16'!W15+'17'!W15+'18'!W15+'19'!W15+'20'!W15+'21'!W15+'22'!W15+'23'!W15+'24'!W15+'25'!W15+'26'!W15+'27'!W15+'28'!W15+'29'!W15+'30'!W15+'31'!W15+'32'!W15+'33'!W15+'34'!W15+'35'!W15+'36'!W15+'37'!W15+'38'!W15+'39'!W15</f>
        <v>3</v>
      </c>
      <c r="F16" s="172">
        <f>'1'!Y15+'2'!Y15+'3'!Y15+'4'!Y15+'5'!Y15+'6'!Y15+'7'!Y15+'8'!Y15+'9'!Y15+'10'!Y15+'11'!Y15+'12'!Y15+'13'!Y15+'14'!Y15+'15'!Y15+'16'!Y15+'17'!Y15+'18'!Y15+'19'!Y15+'20'!Y15+'21'!Y15+'22'!Y15+'23'!Y15+'24'!Y15+'25'!Y15+'26'!Y15+'27'!Y15+'28'!Y15+'29'!Y15+'30'!Y15+'31'!Y15+'32'!Y15+'33'!Y15+'34'!Y15+'35'!Y15+'36'!Y15+'37'!Y15+'38'!Y15+'39'!Y15</f>
        <v>3</v>
      </c>
      <c r="G16" s="117">
        <v>11</v>
      </c>
      <c r="J16" s="181" t="s">
        <v>354</v>
      </c>
      <c r="O16" s="49"/>
      <c r="P16" s="429" t="s">
        <v>570</v>
      </c>
      <c r="Q16" s="429">
        <v>469330</v>
      </c>
      <c r="R16" s="429">
        <v>445310</v>
      </c>
    </row>
    <row r="17" spans="1:18" x14ac:dyDescent="0.2">
      <c r="A17" s="159" t="s">
        <v>4</v>
      </c>
      <c r="B17" s="3" t="s">
        <v>32</v>
      </c>
      <c r="C17" s="174">
        <f>'1'!S16+'2'!S16+'3'!S16+'4'!S16+'5'!S16+'6'!S16+'7'!S16+'8'!S16+'9'!S16+'10'!S16+'11'!S16+'12'!S16+'13'!S16+'14'!S16+'15'!S16+'16'!S16+'17'!S16+'18'!S16+'19'!S16+'20'!S16+'21'!S16+'22'!S16+'23'!S16+'24'!S16+'25'!S16+'26'!S16+'27'!S16+'28'!S16+'29'!S16+'30'!S16+'31'!S16+'32'!S16+'33'!S16+'34'!S16+'35'!S16+'36'!S16+'37'!S16+'38'!S16+'39'!S16</f>
        <v>133.75089435943445</v>
      </c>
      <c r="D17" s="193">
        <f>'1'!U16+'2'!U16+'3'!U16+'4'!U16+'5'!U16+'6'!U16+'7'!U16+'8'!U16+'9'!U16+'10'!U16+'11'!U16+'12'!U16+'13'!U16+'14'!U16+'15'!U16+'16'!U16+'17'!U16+'18'!U16+'19'!U16+'20'!U16+'21'!U16+'22'!U16+'23'!U16+'24'!U16+'25'!U16+'26'!U16+'27'!U16+'28'!U16+'29'!U16+'30'!U16+'31'!U16+'32'!U16+'33'!U16+'34'!U16+'35'!U16+'36'!U16+'37'!U16+'38'!U16+'39'!U16</f>
        <v>32.120036267523332</v>
      </c>
      <c r="E17" s="120">
        <f>'1'!W16+'2'!W16+'3'!W16+'4'!W16+'5'!W16+'6'!W16+'7'!W16+'8'!W16+'9'!W16+'10'!W16+'11'!W16+'12'!W16+'13'!W16+'14'!W16+'15'!W16+'16'!W16+'17'!W16+'18'!W16+'19'!W16+'20'!W16+'21'!W16+'22'!W16+'23'!W16+'24'!W16+'25'!W16+'26'!W16+'27'!W16+'28'!W16+'29'!W16+'30'!W16+'31'!W16+'32'!W16+'33'!W16+'34'!W16+'35'!W16+'36'!W16+'37'!W16+'38'!W16+'39'!W16</f>
        <v>1</v>
      </c>
      <c r="F17" s="172">
        <f>'1'!Y16+'2'!Y16+'3'!Y16+'4'!Y16+'5'!Y16+'6'!Y16+'7'!Y16+'8'!Y16+'9'!Y16+'10'!Y16+'11'!Y16+'12'!Y16+'13'!Y16+'14'!Y16+'15'!Y16+'16'!Y16+'17'!Y16+'18'!Y16+'19'!Y16+'20'!Y16+'21'!Y16+'22'!Y16+'23'!Y16+'24'!Y16+'25'!Y16+'26'!Y16+'27'!Y16+'28'!Y16+'29'!Y16+'30'!Y16+'31'!Y16+'32'!Y16+'33'!Y16+'34'!Y16+'35'!Y16+'36'!Y16+'37'!Y16+'38'!Y16+'39'!Y16</f>
        <v>1</v>
      </c>
      <c r="G17" s="117">
        <v>12</v>
      </c>
      <c r="O17" s="49"/>
      <c r="P17" s="429"/>
      <c r="Q17" s="429"/>
      <c r="R17" s="429"/>
    </row>
    <row r="18" spans="1:18" x14ac:dyDescent="0.2">
      <c r="A18" s="159" t="s">
        <v>5</v>
      </c>
      <c r="B18" s="3" t="s">
        <v>33</v>
      </c>
      <c r="C18" s="174">
        <f>'1'!S17+'2'!S17+'3'!S17+'4'!S17+'5'!S17+'6'!S17+'7'!S17+'8'!S17+'9'!S17+'10'!S17+'11'!S17+'12'!S17+'13'!S17+'14'!S17+'15'!S17+'16'!S17+'17'!S17+'18'!S17+'19'!S17+'20'!S17+'21'!S17+'22'!S17+'23'!S17+'24'!S17+'25'!S17+'26'!S17+'27'!S17+'28'!S17+'29'!S17+'30'!S17+'31'!S17+'32'!S17+'33'!S17+'34'!S17+'35'!S17+'36'!S17+'37'!S17+'38'!S17+'39'!S17</f>
        <v>128.92858873509377</v>
      </c>
      <c r="D18" s="193">
        <f>'1'!U17+'2'!U17+'3'!U17+'4'!U17+'5'!U17+'6'!U17+'7'!U17+'8'!U17+'9'!U17+'10'!U17+'11'!U17+'12'!U17+'13'!U17+'14'!U17+'15'!U17+'16'!U17+'17'!U17+'18'!U17+'19'!U17+'20'!U17+'21'!U17+'22'!U17+'23'!U17+'24'!U17+'25'!U17+'26'!U17+'27'!U17+'28'!U17+'29'!U17+'30'!U17+'31'!U17+'32'!U17+'33'!U17+'34'!U17+'35'!U17+'36'!U17+'37'!U17+'38'!U17+'39'!U17</f>
        <v>28.745152173113297</v>
      </c>
      <c r="E18" s="120">
        <f>'1'!W17+'2'!W17+'3'!W17+'4'!W17+'5'!W17+'6'!W17+'7'!W17+'8'!W17+'9'!W17+'10'!W17+'11'!W17+'12'!W17+'13'!W17+'14'!W17+'15'!W17+'16'!W17+'17'!W17+'18'!W17+'19'!W17+'20'!W17+'21'!W17+'22'!W17+'23'!W17+'24'!W17+'25'!W17+'26'!W17+'27'!W17+'28'!W17+'29'!W17+'30'!W17+'31'!W17+'32'!W17+'33'!W17+'34'!W17+'35'!W17+'36'!W17+'37'!W17+'38'!W17+'39'!W17</f>
        <v>2</v>
      </c>
      <c r="F18" s="172">
        <f>'1'!Y17+'2'!Y17+'3'!Y17+'4'!Y17+'5'!Y17+'6'!Y17+'7'!Y17+'8'!Y17+'9'!Y17+'10'!Y17+'11'!Y17+'12'!Y17+'13'!Y17+'14'!Y17+'15'!Y17+'16'!Y17+'17'!Y17+'18'!Y17+'19'!Y17+'20'!Y17+'21'!Y17+'22'!Y17+'23'!Y17+'24'!Y17+'25'!Y17+'26'!Y17+'27'!Y17+'28'!Y17+'29'!Y17+'30'!Y17+'31'!Y17+'32'!Y17+'33'!Y17+'34'!Y17+'35'!Y17+'36'!Y17+'37'!Y17+'38'!Y17+'39'!Y17</f>
        <v>2</v>
      </c>
      <c r="G18" s="117">
        <v>13</v>
      </c>
      <c r="O18" s="49">
        <v>100</v>
      </c>
      <c r="P18" s="430" t="s">
        <v>561</v>
      </c>
      <c r="Q18" s="429">
        <v>7098009</v>
      </c>
      <c r="R18" s="429">
        <v>6903478</v>
      </c>
    </row>
    <row r="19" spans="1:18" x14ac:dyDescent="0.2">
      <c r="A19" s="159" t="s">
        <v>6</v>
      </c>
      <c r="B19" s="3" t="s">
        <v>34</v>
      </c>
      <c r="C19" s="174">
        <f>'1'!S18+'2'!S18+'3'!S18+'4'!S18+'5'!S18+'6'!S18+'7'!S18+'8'!S18+'9'!S18+'10'!S18+'11'!S18+'12'!S18+'13'!S18+'14'!S18+'15'!S18+'16'!S18+'17'!S18+'18'!S18+'19'!S18+'20'!S18+'21'!S18+'22'!S18+'23'!S18+'24'!S18+'25'!S18+'26'!S18+'27'!S18+'28'!S18+'29'!S18+'30'!S18+'31'!S18+'32'!S18+'33'!S18+'34'!S18+'35'!S18+'36'!S18+'37'!S18+'38'!S18+'39'!S18</f>
        <v>123.12906450254962</v>
      </c>
      <c r="D19" s="193">
        <f>'1'!U18+'2'!U18+'3'!U18+'4'!U18+'5'!U18+'6'!U18+'7'!U18+'8'!U18+'9'!U18+'10'!U18+'11'!U18+'12'!U18+'13'!U18+'14'!U18+'15'!U18+'16'!U18+'17'!U18+'18'!U18+'19'!U18+'20'!U18+'21'!U18+'22'!U18+'23'!U18+'24'!U18+'25'!U18+'26'!U18+'27'!U18+'28'!U18+'29'!U18+'30'!U18+'31'!U18+'32'!U18+'33'!U18+'34'!U18+'35'!U18+'36'!U18+'37'!U18+'38'!U18+'39'!U18</f>
        <v>52.450090313461466</v>
      </c>
      <c r="E19" s="120">
        <f>'1'!W18+'2'!W18+'3'!W18+'4'!W18+'5'!W18+'6'!W18+'7'!W18+'8'!W18+'9'!W18+'10'!W18+'11'!W18+'12'!W18+'13'!W18+'14'!W18+'15'!W18+'16'!W18+'17'!W18+'18'!W18+'19'!W18+'20'!W18+'21'!W18+'22'!W18+'23'!W18+'24'!W18+'25'!W18+'26'!W18+'27'!W18+'28'!W18+'29'!W18+'30'!W18+'31'!W18+'32'!W18+'33'!W18+'34'!W18+'35'!W18+'36'!W18+'37'!W18+'38'!W18+'39'!W18</f>
        <v>4</v>
      </c>
      <c r="F19" s="172">
        <f>'1'!Y18+'2'!Y18+'3'!Y18+'4'!Y18+'5'!Y18+'6'!Y18+'7'!Y18+'8'!Y18+'9'!Y18+'10'!Y18+'11'!Y18+'12'!Y18+'13'!Y18+'14'!Y18+'15'!Y18+'16'!Y18+'17'!Y18+'18'!Y18+'19'!Y18+'20'!Y18+'21'!Y18+'22'!Y18+'23'!Y18+'24'!Y18+'25'!Y18+'26'!Y18+'27'!Y18+'28'!Y18+'29'!Y18+'30'!Y18+'31'!Y18+'32'!Y18+'33'!Y18+'34'!Y18+'35'!Y18+'36'!Y18+'37'!Y18+'38'!Y18+'39'!Y18</f>
        <v>4</v>
      </c>
      <c r="G19" s="117">
        <v>14</v>
      </c>
      <c r="L19" t="s">
        <v>610</v>
      </c>
      <c r="O19" s="49"/>
      <c r="P19" s="430" t="s">
        <v>571</v>
      </c>
      <c r="Q19" s="435">
        <v>3587529</v>
      </c>
      <c r="R19" s="429">
        <v>3385318</v>
      </c>
    </row>
    <row r="20" spans="1:18" x14ac:dyDescent="0.2">
      <c r="A20" s="159" t="s">
        <v>7</v>
      </c>
      <c r="B20" s="3" t="s">
        <v>268</v>
      </c>
      <c r="C20" s="174">
        <f>'1'!S19+'2'!S19+'3'!S19+'4'!S19+'5'!S19+'6'!S19+'7'!S19+'8'!S19+'9'!S19+'10'!S19+'11'!S19+'12'!S19+'13'!S19+'14'!S19+'15'!S19+'16'!S19+'17'!S19+'18'!S19+'19'!S19+'20'!S19+'21'!S19+'22'!S19+'23'!S19+'24'!S19+'25'!S19+'26'!S19+'27'!S19+'28'!S19+'29'!S19+'30'!S19+'31'!S19+'32'!S19+'33'!S19+'34'!S19+'35'!S19+'36'!S19+'37'!S19+'38'!S19+'39'!S19</f>
        <v>105.08149965483103</v>
      </c>
      <c r="D20" s="193">
        <f>'1'!U19+'2'!U19+'3'!U19+'4'!U19+'5'!U19+'6'!U19+'7'!U19+'8'!U19+'9'!U19+'10'!U19+'11'!U19+'12'!U19+'13'!U19+'14'!U19+'15'!U19+'16'!U19+'17'!U19+'18'!U19+'19'!U19+'20'!U19+'21'!U19+'22'!U19+'23'!U19+'24'!U19+'25'!U19+'26'!U19+'27'!U19+'28'!U19+'29'!U19+'30'!U19+'31'!U19+'32'!U19+'33'!U19+'34'!U19+'35'!U19+'36'!U19+'37'!U19+'38'!U19+'39'!U19</f>
        <v>43.422321687732506</v>
      </c>
      <c r="E20" s="120">
        <f>'1'!W19+'2'!W19+'3'!W19+'4'!W19+'5'!W19+'6'!W19+'7'!W19+'8'!W19+'9'!W19+'10'!W19+'11'!W19+'12'!W19+'13'!W19+'14'!W19+'15'!W19+'16'!W19+'17'!W19+'18'!W19+'19'!W19+'20'!W19+'21'!W19+'22'!W19+'23'!W19+'24'!W19+'25'!W19+'26'!W19+'27'!W19+'28'!W19+'29'!W19+'30'!W19+'31'!W19+'32'!W19+'33'!W19+'34'!W19+'35'!W19+'36'!W19+'37'!W19+'38'!W19+'39'!W19</f>
        <v>2</v>
      </c>
      <c r="F20" s="172">
        <f>'1'!Y19+'2'!Y19+'3'!Y19+'4'!Y19+'5'!Y19+'6'!Y19+'7'!Y19+'8'!Y19+'9'!Y19+'10'!Y19+'11'!Y19+'12'!Y19+'13'!Y19+'14'!Y19+'15'!Y19+'16'!Y19+'17'!Y19+'18'!Y19+'19'!Y19+'20'!Y19+'21'!Y19+'22'!Y19+'23'!Y19+'24'!Y19+'25'!Y19+'26'!Y19+'27'!Y19+'28'!Y19+'29'!Y19+'30'!Y19+'31'!Y19+'32'!Y19+'33'!Y19+'34'!Y19+'35'!Y19+'36'!Y19+'37'!Y19+'38'!Y19+'39'!Y19</f>
        <v>2</v>
      </c>
      <c r="G20" s="117">
        <v>15</v>
      </c>
      <c r="O20" s="49">
        <v>202</v>
      </c>
      <c r="P20" s="430" t="s">
        <v>572</v>
      </c>
      <c r="Q20" s="429">
        <v>1983439</v>
      </c>
      <c r="R20" s="429">
        <v>1820927</v>
      </c>
    </row>
    <row r="21" spans="1:18" x14ac:dyDescent="0.2">
      <c r="A21" s="159" t="s">
        <v>8</v>
      </c>
      <c r="B21" s="3" t="s">
        <v>269</v>
      </c>
      <c r="C21" s="174">
        <f>'1'!S20+'2'!S20+'3'!S20+'4'!S20+'5'!S20+'6'!S20+'7'!S20+'8'!S20+'9'!S20+'10'!S20+'11'!S20+'12'!S20+'13'!S20+'14'!S20+'15'!S20+'16'!S20+'17'!S20+'18'!S20+'19'!S20+'20'!S20+'21'!S20+'22'!S20+'23'!S20+'24'!S20+'25'!S20+'26'!S20+'27'!S20+'28'!S20+'29'!S20+'30'!S20+'31'!S20+'32'!S20+'33'!S20+'34'!S20+'35'!S20+'36'!S20+'37'!S20+'38'!S20+'39'!S20</f>
        <v>100</v>
      </c>
      <c r="D21" s="193">
        <f>'1'!U20+'2'!U20+'3'!U20+'4'!U20+'5'!U20+'6'!U20+'7'!U20+'8'!U20+'9'!U20+'10'!U20+'11'!U20+'12'!U20+'13'!U20+'14'!U20+'15'!U20+'16'!U20+'17'!U20+'18'!U20+'19'!U20+'20'!U20+'21'!U20+'22'!U20+'23'!U20+'24'!U20+'25'!U20+'26'!U20+'27'!U20+'28'!U20+'29'!U20+'30'!U20+'31'!U20+'32'!U20+'33'!U20+'34'!U20+'35'!U20+'36'!U20+'37'!U20+'38'!U20+'39'!U20</f>
        <v>44.146928944199118</v>
      </c>
      <c r="E21" s="120">
        <f>'1'!W20+'2'!W20+'3'!W20+'4'!W20+'5'!W20+'6'!W20+'7'!W20+'8'!W20+'9'!W20+'10'!W20+'11'!W20+'12'!W20+'13'!W20+'14'!W20+'15'!W20+'16'!W20+'17'!W20+'18'!W20+'19'!W20+'20'!W20+'21'!W20+'22'!W20+'23'!W20+'24'!W20+'25'!W20+'26'!W20+'27'!W20+'28'!W20+'29'!W20+'30'!W20+'31'!W20+'32'!W20+'33'!W20+'34'!W20+'35'!W20+'36'!W20+'37'!W20+'38'!W20+'39'!W20</f>
        <v>5</v>
      </c>
      <c r="F21" s="172">
        <f>'1'!Y20+'2'!Y20+'3'!Y20+'4'!Y20+'5'!Y20+'6'!Y20+'7'!Y20+'8'!Y20+'9'!Y20+'10'!Y20+'11'!Y20+'12'!Y20+'13'!Y20+'14'!Y20+'15'!Y20+'16'!Y20+'17'!Y20+'18'!Y20+'19'!Y20+'20'!Y20+'21'!Y20+'22'!Y20+'23'!Y20+'24'!Y20+'25'!Y20+'26'!Y20+'27'!Y20+'28'!Y20+'29'!Y20+'30'!Y20+'31'!Y20+'32'!Y20+'33'!Y20+'34'!Y20+'35'!Y20+'36'!Y20+'37'!Y20+'38'!Y20+'39'!Y20</f>
        <v>5</v>
      </c>
      <c r="G21" s="117">
        <v>16</v>
      </c>
      <c r="O21" s="49">
        <v>204</v>
      </c>
      <c r="P21" s="430" t="s">
        <v>573</v>
      </c>
      <c r="Q21" s="429">
        <v>1396599</v>
      </c>
      <c r="R21" s="429">
        <v>1365527</v>
      </c>
    </row>
    <row r="22" spans="1:18" x14ac:dyDescent="0.2">
      <c r="A22" s="159" t="s">
        <v>9</v>
      </c>
      <c r="B22" s="3" t="s">
        <v>270</v>
      </c>
      <c r="C22" s="174">
        <f>'1'!S21+'2'!S21+'3'!S21+'4'!S21+'5'!S21+'6'!S21+'7'!S21+'8'!S21+'9'!S21+'10'!S21+'11'!S21+'12'!S21+'13'!S21+'14'!S21+'15'!S21+'16'!S21+'17'!S21+'18'!S21+'19'!S21+'20'!S21+'21'!S21+'22'!S21+'23'!S21+'24'!S21+'25'!S21+'26'!S21+'27'!S21+'28'!S21+'29'!S21+'30'!S21+'31'!S21+'32'!S21+'33'!S21+'34'!S21+'35'!S21+'36'!S21+'37'!S21+'38'!S21+'39'!S21</f>
        <v>108.5925115960068</v>
      </c>
      <c r="D22" s="193">
        <f>'1'!U21+'2'!U21+'3'!U21+'4'!U21+'5'!U21+'6'!U21+'7'!U21+'8'!U21+'9'!U21+'10'!U21+'11'!U21+'12'!U21+'13'!U21+'14'!U21+'15'!U21+'16'!U21+'17'!U21+'18'!U21+'19'!U21+'20'!U21+'21'!U21+'22'!U21+'23'!U21+'24'!U21+'25'!U21+'26'!U21+'27'!U21+'28'!U21+'29'!U21+'30'!U21+'31'!U21+'32'!U21+'33'!U21+'34'!U21+'35'!U21+'36'!U21+'37'!U21+'38'!U21+'39'!U21</f>
        <v>42.539192534656223</v>
      </c>
      <c r="E22" s="120">
        <f>'1'!W21+'2'!W21+'3'!W21+'4'!W21+'5'!W21+'6'!W21+'7'!W21+'8'!W21+'9'!W21+'10'!W21+'11'!W21+'12'!W21+'13'!W21+'14'!W21+'15'!W21+'16'!W21+'17'!W21+'18'!W21+'19'!W21+'20'!W21+'21'!W21+'22'!W21+'23'!W21+'24'!W21+'25'!W21+'26'!W21+'27'!W21+'28'!W21+'29'!W21+'30'!W21+'31'!W21+'32'!W21+'33'!W21+'34'!W21+'35'!W21+'36'!W21+'37'!W21+'38'!W21+'39'!W21</f>
        <v>7</v>
      </c>
      <c r="F22" s="172">
        <f>'1'!Y21+'2'!Y21+'3'!Y21+'4'!Y21+'5'!Y21+'6'!Y21+'7'!Y21+'8'!Y21+'9'!Y21+'10'!Y21+'11'!Y21+'12'!Y21+'13'!Y21+'14'!Y21+'15'!Y21+'16'!Y21+'17'!Y21+'18'!Y21+'19'!Y21+'20'!Y21+'21'!Y21+'22'!Y21+'23'!Y21+'24'!Y21+'25'!Y21+'26'!Y21+'27'!Y21+'28'!Y21+'29'!Y21+'30'!Y21+'31'!Y21+'32'!Y21+'33'!Y21+'34'!Y21+'35'!Y21+'36'!Y21+'37'!Y21+'38'!Y21+'39'!Y21</f>
        <v>7</v>
      </c>
      <c r="G22" s="117">
        <v>17</v>
      </c>
      <c r="O22" s="49">
        <v>206</v>
      </c>
      <c r="P22" s="430" t="s">
        <v>574</v>
      </c>
      <c r="Q22" s="429">
        <v>207491</v>
      </c>
      <c r="R22" s="429">
        <v>198864</v>
      </c>
    </row>
    <row r="23" spans="1:18" x14ac:dyDescent="0.2">
      <c r="A23" s="159" t="s">
        <v>10</v>
      </c>
      <c r="B23" s="3" t="s">
        <v>271</v>
      </c>
      <c r="C23" s="174">
        <f>'1'!S22+'2'!S22+'3'!S22+'4'!S22+'5'!S22+'6'!S22+'7'!S22+'8'!S22+'9'!S22+'10'!S22+'11'!S22+'12'!S22+'13'!S22+'14'!S22+'15'!S22+'16'!S22+'17'!S22+'18'!S22+'19'!S22+'20'!S22+'21'!S22+'22'!S22+'23'!S22+'24'!S22+'25'!S22+'26'!S22+'27'!S22+'28'!S22+'29'!S22+'30'!S22+'31'!S22+'32'!S22+'33'!S22+'34'!S22+'35'!S22+'36'!S22+'37'!S22+'38'!S22+'39'!S22</f>
        <v>100.82831787798227</v>
      </c>
      <c r="D23" s="193">
        <f>'1'!U22+'2'!U22+'3'!U22+'4'!U22+'5'!U22+'6'!U22+'7'!U22+'8'!U22+'9'!U22+'10'!U22+'11'!U22+'12'!U22+'13'!U22+'14'!U22+'15'!U22+'16'!U22+'17'!U22+'18'!U22+'19'!U22+'20'!U22+'21'!U22+'22'!U22+'23'!U22+'24'!U22+'25'!U22+'26'!U22+'27'!U22+'28'!U22+'29'!U22+'30'!U22+'31'!U22+'32'!U22+'33'!U22+'34'!U22+'35'!U22+'36'!U22+'37'!U22+'38'!U22+'39'!U22</f>
        <v>35.491567893049769</v>
      </c>
      <c r="E23" s="120">
        <f>'1'!W22+'2'!W22+'3'!W22+'4'!W22+'5'!W22+'6'!W22+'7'!W22+'8'!W22+'9'!W22+'10'!W22+'11'!W22+'12'!W22+'13'!W22+'14'!W22+'15'!W22+'16'!W22+'17'!W22+'18'!W22+'19'!W22+'20'!W22+'21'!W22+'22'!W22+'23'!W22+'24'!W22+'25'!W22+'26'!W22+'27'!W22+'28'!W22+'29'!W22+'30'!W22+'31'!W22+'32'!W22+'33'!W22+'34'!W22+'35'!W22+'36'!W22+'37'!W22+'38'!W22+'39'!W22</f>
        <v>1</v>
      </c>
      <c r="F23" s="172">
        <f>'1'!Y22+'2'!Y22+'3'!Y22+'4'!Y22+'5'!Y22+'6'!Y22+'7'!Y22+'8'!Y22+'9'!Y22+'10'!Y22+'11'!Y22+'12'!Y22+'13'!Y22+'14'!Y22+'15'!Y22+'16'!Y22+'17'!Y22+'18'!Y22+'19'!Y22+'20'!Y22+'21'!Y22+'22'!Y22+'23'!Y22+'24'!Y22+'25'!Y22+'26'!Y22+'27'!Y22+'28'!Y22+'29'!Y22+'30'!Y22+'31'!Y22+'32'!Y22+'33'!Y22+'34'!Y22+'35'!Y22+'36'!Y22+'37'!Y22+'38'!Y22+'39'!Y22</f>
        <v>0</v>
      </c>
      <c r="G23" s="117">
        <v>18</v>
      </c>
      <c r="O23" s="49"/>
      <c r="P23" s="430" t="s">
        <v>563</v>
      </c>
      <c r="Q23" s="429">
        <v>1982260</v>
      </c>
      <c r="R23" s="429">
        <v>1908128</v>
      </c>
    </row>
    <row r="24" spans="1:18" x14ac:dyDescent="0.2">
      <c r="A24" s="159" t="s">
        <v>11</v>
      </c>
      <c r="B24" s="3" t="s">
        <v>35</v>
      </c>
      <c r="C24" s="174">
        <f>'1'!S23+'2'!S23+'3'!S23+'4'!S23+'5'!S23+'6'!S23+'7'!S23+'8'!S23+'9'!S23+'10'!S23+'11'!S23+'12'!S23+'13'!S23+'14'!S23+'15'!S23+'16'!S23+'17'!S23+'18'!S23+'19'!S23+'20'!S23+'21'!S23+'22'!S23+'23'!S23+'24'!S23+'25'!S23+'26'!S23+'27'!S23+'28'!S23+'29'!S23+'30'!S23+'31'!S23+'32'!S23+'33'!S23+'34'!S23+'35'!S23+'36'!S23+'37'!S23+'38'!S23+'39'!S23</f>
        <v>104.70843549058375</v>
      </c>
      <c r="D24" s="193">
        <f>'1'!U23+'2'!U23+'3'!U23+'4'!U23+'5'!U23+'6'!U23+'7'!U23+'8'!U23+'9'!U23+'10'!U23+'11'!U23+'12'!U23+'13'!U23+'14'!U23+'15'!U23+'16'!U23+'17'!U23+'18'!U23+'19'!U23+'20'!U23+'21'!U23+'22'!U23+'23'!U23+'24'!U23+'25'!U23+'26'!U23+'27'!U23+'28'!U23+'29'!U23+'30'!U23+'31'!U23+'32'!U23+'33'!U23+'34'!U23+'35'!U23+'36'!U23+'37'!U23+'38'!U23+'39'!U23</f>
        <v>35.165688194543861</v>
      </c>
      <c r="E24" s="120">
        <f>'1'!W23+'2'!W23+'3'!W23+'4'!W23+'5'!W23+'6'!W23+'7'!W23+'8'!W23+'9'!W23+'10'!W23+'11'!W23+'12'!W23+'13'!W23+'14'!W23+'15'!W23+'16'!W23+'17'!W23+'18'!W23+'19'!W23+'20'!W23+'21'!W23+'22'!W23+'23'!W23+'24'!W23+'25'!W23+'26'!W23+'27'!W23+'28'!W23+'29'!W23+'30'!W23+'31'!W23+'32'!W23+'33'!W23+'34'!W23+'35'!W23+'36'!W23+'37'!W23+'38'!W23+'39'!W23</f>
        <v>3</v>
      </c>
      <c r="F24" s="172">
        <f>'1'!Y23+'2'!Y23+'3'!Y23+'4'!Y23+'5'!Y23+'6'!Y23+'7'!Y23+'8'!Y23+'9'!Y23+'10'!Y23+'11'!Y23+'12'!Y23+'13'!Y23+'14'!Y23+'15'!Y23+'16'!Y23+'17'!Y23+'18'!Y23+'19'!Y23+'20'!Y23+'21'!Y23+'22'!Y23+'23'!Y23+'24'!Y23+'25'!Y23+'26'!Y23+'27'!Y23+'28'!Y23+'29'!Y23+'30'!Y23+'31'!Y23+'32'!Y23+'33'!Y23+'34'!Y23+'35'!Y23+'36'!Y23+'37'!Y23+'38'!Y23+'39'!Y23</f>
        <v>4</v>
      </c>
      <c r="G24" s="117">
        <v>19</v>
      </c>
      <c r="O24" s="49">
        <v>207</v>
      </c>
      <c r="P24" s="430" t="s">
        <v>575</v>
      </c>
      <c r="Q24" s="429">
        <v>654478</v>
      </c>
      <c r="R24" s="429">
        <v>639533</v>
      </c>
    </row>
    <row r="25" spans="1:18" x14ac:dyDescent="0.2">
      <c r="A25" s="159" t="s">
        <v>12</v>
      </c>
      <c r="B25" s="3" t="s">
        <v>366</v>
      </c>
      <c r="C25" s="174">
        <f>'1'!S24+'2'!S24+'3'!S24+'4'!S24+'5'!S24+'6'!S24+'7'!S24+'8'!S24+'9'!S24+'10'!S24+'11'!S24+'12'!S24+'13'!S24+'14'!S24+'15'!S24+'16'!S24+'17'!S24+'18'!S24+'19'!S24+'20'!S24+'21'!S24+'22'!S24+'23'!S24+'24'!S24+'25'!S24+'26'!S24+'27'!S24+'28'!S24+'29'!S24+'30'!S24+'31'!S24+'32'!S24+'33'!S24+'34'!S24+'35'!S24+'36'!S24+'37'!S24+'38'!S24+'39'!S24</f>
        <v>100.32055041177397</v>
      </c>
      <c r="D25" s="193">
        <f>'1'!U24+'2'!U24+'3'!U24+'4'!U24+'5'!U24+'6'!U24+'7'!U24+'8'!U24+'9'!U24+'10'!U24+'11'!U24+'12'!U24+'13'!U24+'14'!U24+'15'!U24+'16'!U24+'17'!U24+'18'!U24+'19'!U24+'20'!U24+'21'!U24+'22'!U24+'23'!U24+'24'!U24+'25'!U24+'26'!U24+'27'!U24+'28'!U24+'29'!U24+'30'!U24+'31'!U24+'32'!U24+'33'!U24+'34'!U24+'35'!U24+'36'!U24+'37'!U24+'38'!U24+'39'!U24</f>
        <v>32.266843699693396</v>
      </c>
      <c r="E25" s="120">
        <f>'1'!W24+'2'!W24+'3'!W24+'4'!W24+'5'!W24+'6'!W24+'7'!W24+'8'!W24+'9'!W24+'10'!W24+'11'!W24+'12'!W24+'13'!W24+'14'!W24+'15'!W24+'16'!W24+'17'!W24+'18'!W24+'19'!W24+'20'!W24+'21'!W24+'22'!W24+'23'!W24+'24'!W24+'25'!W24+'26'!W24+'27'!W24+'28'!W24+'29'!W24+'30'!W24+'31'!W24+'32'!W24+'33'!W24+'34'!W24+'35'!W24+'36'!W24+'37'!W24+'38'!W24+'39'!W24</f>
        <v>0</v>
      </c>
      <c r="F25" s="172">
        <f>'1'!Y24+'2'!Y24+'3'!Y24+'4'!Y24+'5'!Y24+'6'!Y24+'7'!Y24+'8'!Y24+'9'!Y24+'10'!Y24+'11'!Y24+'12'!Y24+'13'!Y24+'14'!Y24+'15'!Y24+'16'!Y24+'17'!Y24+'18'!Y24+'19'!Y24+'20'!Y24+'21'!Y24+'22'!Y24+'23'!Y24+'24'!Y24+'25'!Y24+'26'!Y24+'27'!Y24+'28'!Y24+'29'!Y24+'30'!Y24+'31'!Y24+'32'!Y24+'33'!Y24+'34'!Y24+'35'!Y24+'36'!Y24+'37'!Y24+'38'!Y24+'39'!Y24</f>
        <v>0</v>
      </c>
      <c r="G25" s="117">
        <v>20</v>
      </c>
      <c r="O25" s="49">
        <v>214</v>
      </c>
      <c r="P25" s="430" t="s">
        <v>576</v>
      </c>
      <c r="Q25" s="429">
        <v>470475</v>
      </c>
      <c r="R25" s="429">
        <v>449216</v>
      </c>
    </row>
    <row r="26" spans="1:18" x14ac:dyDescent="0.2">
      <c r="A26" s="159" t="s">
        <v>13</v>
      </c>
      <c r="B26" s="3" t="s">
        <v>191</v>
      </c>
      <c r="C26" s="174">
        <f>'1'!S25+'2'!S25+'3'!S25+'4'!S25+'5'!S25+'6'!S25+'7'!S25+'8'!S25+'9'!S25+'10'!S25+'11'!S25+'12'!S25+'13'!S25+'14'!S25+'15'!S25+'16'!S25+'17'!S25+'18'!S25+'19'!S25+'20'!S25+'21'!S25+'22'!S25+'23'!S25+'24'!S25+'25'!S25+'26'!S25+'27'!S25+'28'!S25+'29'!S25+'30'!S25+'31'!S25+'32'!S25+'33'!S25+'34'!S25+'35'!S25+'36'!S25+'37'!S25+'38'!S25+'39'!S25</f>
        <v>121.80417490803104</v>
      </c>
      <c r="D26" s="193">
        <f>'1'!U25+'2'!U25+'3'!U25+'4'!U25+'5'!U25+'6'!U25+'7'!U25+'8'!U25+'9'!U25+'10'!U25+'11'!U25+'12'!U25+'13'!U25+'14'!U25+'15'!U25+'16'!U25+'17'!U25+'18'!U25+'19'!U25+'20'!U25+'21'!U25+'22'!U25+'23'!U25+'24'!U25+'25'!U25+'26'!U25+'27'!U25+'28'!U25+'29'!U25+'30'!U25+'31'!U25+'32'!U25+'33'!U25+'34'!U25+'35'!U25+'36'!U25+'37'!U25+'38'!U25+'39'!U25</f>
        <v>26.050382259464534</v>
      </c>
      <c r="E26" s="120">
        <f>'1'!W25+'2'!W25+'3'!W25+'4'!W25+'5'!W25+'6'!W25+'7'!W25+'8'!W25+'9'!W25+'10'!W25+'11'!W25+'12'!W25+'13'!W25+'14'!W25+'15'!W25+'16'!W25+'17'!W25+'18'!W25+'19'!W25+'20'!W25+'21'!W25+'22'!W25+'23'!W25+'24'!W25+'25'!W25+'26'!W25+'27'!W25+'28'!W25+'29'!W25+'30'!W25+'31'!W25+'32'!W25+'33'!W25+'34'!W25+'35'!W25+'36'!W25+'37'!W25+'38'!W25+'39'!W25</f>
        <v>1</v>
      </c>
      <c r="F26" s="172">
        <f>'1'!Y25+'2'!Y25+'3'!Y25+'4'!Y25+'5'!Y25+'6'!Y25+'7'!Y25+'8'!Y25+'9'!Y25+'10'!Y25+'11'!Y25+'12'!Y25+'13'!Y25+'14'!Y25+'15'!Y25+'16'!Y25+'17'!Y25+'18'!Y25+'19'!Y25+'20'!Y25+'21'!Y25+'22'!Y25+'23'!Y25+'24'!Y25+'25'!Y25+'26'!Y25+'27'!Y25+'28'!Y25+'29'!Y25+'30'!Y25+'31'!Y25+'32'!Y25+'33'!Y25+'34'!Y25+'35'!Y25+'36'!Y25+'37'!Y25+'38'!Y25+'39'!Y25</f>
        <v>1</v>
      </c>
      <c r="G26" s="117">
        <v>21</v>
      </c>
      <c r="O26" s="49">
        <v>217</v>
      </c>
      <c r="P26" s="430" t="s">
        <v>577</v>
      </c>
      <c r="Q26" s="429">
        <v>331657</v>
      </c>
      <c r="R26" s="429">
        <v>316397</v>
      </c>
    </row>
    <row r="27" spans="1:18" x14ac:dyDescent="0.2">
      <c r="A27" s="11" t="s">
        <v>14</v>
      </c>
      <c r="B27" s="12" t="s">
        <v>50</v>
      </c>
      <c r="C27" s="176">
        <f>'1'!S26+'2'!S26+'3'!S26+'4'!S26+'5'!S26+'6'!S26+'7'!S26+'8'!S26+'9'!S26+'10'!S26+'11'!S26+'12'!S26+'13'!S26+'14'!S26+'15'!S26+'16'!S26+'17'!S26+'18'!S26+'19'!S26+'20'!S26+'21'!S26+'22'!S26+'23'!S26+'24'!S26+'25'!S26+'26'!S26+'27'!S26+'28'!S26+'29'!S26+'30'!S26+'31'!S26+'32'!S26+'33'!S26+'34'!S26+'35'!S26+'36'!S26+'37'!S26+'38'!S26+'39'!S26</f>
        <v>103.15598905045239</v>
      </c>
      <c r="D27" s="195">
        <f>'1'!U26+'2'!U26+'3'!U26+'4'!U26+'5'!U26+'6'!U26+'7'!U26+'8'!U26+'9'!U26+'10'!U26+'11'!U26+'12'!U26+'13'!U26+'14'!U26+'15'!U26+'16'!U26+'17'!U26+'18'!U26+'19'!U26+'20'!U26+'21'!U26+'22'!U26+'23'!U26+'24'!U26+'25'!U26+'26'!U26+'27'!U26+'28'!U26+'29'!U26+'30'!U26+'31'!U26+'32'!U26+'33'!U26+'34'!U26+'35'!U26+'36'!U26+'37'!U26+'38'!U26+'39'!U26</f>
        <v>41.58049778905901</v>
      </c>
      <c r="E27" s="121">
        <f>'1'!W26+'2'!W26+'3'!W26+'4'!W26+'5'!W26+'6'!W26+'7'!W26+'8'!W26+'9'!W26+'10'!W26+'11'!W26+'12'!W26+'13'!W26+'14'!W26+'15'!W26+'16'!W26+'17'!W26+'18'!W26+'19'!W26+'20'!W26+'21'!W26+'22'!W26+'23'!W26+'24'!W26+'25'!W26+'26'!W26+'27'!W26+'28'!W26+'29'!W26+'30'!W26+'31'!W26+'32'!W26+'33'!W26+'34'!W26+'35'!W26+'36'!W26+'37'!W26+'38'!W26+'39'!W26</f>
        <v>6</v>
      </c>
      <c r="F27" s="173">
        <f>'1'!Y26+'2'!Y26+'3'!Y26+'4'!Y26+'5'!Y26+'6'!Y26+'7'!Y26+'8'!Y26+'9'!Y26+'10'!Y26+'11'!Y26+'12'!Y26+'13'!Y26+'14'!Y26+'15'!Y26+'16'!Y26+'17'!Y26+'18'!Y26+'19'!Y26+'20'!Y26+'21'!Y26+'22'!Y26+'23'!Y26+'24'!Y26+'25'!Y26+'26'!Y26+'27'!Y26+'28'!Y26+'29'!Y26+'30'!Y26+'31'!Y26+'32'!Y26+'33'!Y26+'34'!Y26+'35'!Y26+'36'!Y26+'37'!Y26+'38'!Y26+'39'!Y26</f>
        <v>3</v>
      </c>
      <c r="G27" s="55">
        <v>22</v>
      </c>
      <c r="O27" s="49">
        <v>219</v>
      </c>
      <c r="P27" s="430" t="s">
        <v>578</v>
      </c>
      <c r="Q27" s="429">
        <v>462755</v>
      </c>
      <c r="R27" s="429">
        <v>441083</v>
      </c>
    </row>
    <row r="28" spans="1:18" x14ac:dyDescent="0.2">
      <c r="A28" s="159" t="s">
        <v>15</v>
      </c>
      <c r="B28" s="3" t="s">
        <v>36</v>
      </c>
      <c r="C28" s="174">
        <f>'1'!S27+'2'!S27+'3'!S27+'4'!S27+'5'!S27+'6'!S27+'7'!S27+'8'!S27+'9'!S27+'10'!S27+'11'!S27+'12'!S27+'13'!S27+'14'!S27+'15'!S27+'16'!S27+'17'!S27+'18'!S27+'19'!S27+'20'!S27+'21'!S27+'22'!S27+'23'!S27+'24'!S27+'25'!S27+'26'!S27+'27'!S27+'28'!S27+'29'!S27+'30'!S27+'31'!S27+'32'!S27+'33'!S27+'34'!S27+'35'!S27+'36'!S27+'37'!S27+'38'!S27+'39'!S27</f>
        <v>116.88673372088022</v>
      </c>
      <c r="D28" s="193">
        <f>'1'!U27+'2'!U27+'3'!U27+'4'!U27+'5'!U27+'6'!U27+'7'!U27+'8'!U27+'9'!U27+'10'!U27+'11'!U27+'12'!U27+'13'!U27+'14'!U27+'15'!U27+'16'!U27+'17'!U27+'18'!U27+'19'!U27+'20'!U27+'21'!U27+'22'!U27+'23'!U27+'24'!U27+'25'!U27+'26'!U27+'27'!U27+'28'!U27+'29'!U27+'30'!U27+'31'!U27+'32'!U27+'33'!U27+'34'!U27+'35'!U27+'36'!U27+'37'!U27+'38'!U27+'39'!U27</f>
        <v>51.541133370774183</v>
      </c>
      <c r="E28" s="120">
        <f>'1'!W27+'2'!W27+'3'!W27+'4'!W27+'5'!W27+'6'!W27+'7'!W27+'8'!W27+'9'!W27+'10'!W27+'11'!W27+'12'!W27+'13'!W27+'14'!W27+'15'!W27+'16'!W27+'17'!W27+'18'!W27+'19'!W27+'20'!W27+'21'!W27+'22'!W27+'23'!W27+'24'!W27+'25'!W27+'26'!W27+'27'!W27+'28'!W27+'29'!W27+'30'!W27+'31'!W27+'32'!W27+'33'!W27+'34'!W27+'35'!W27+'36'!W27+'37'!W27+'38'!W27+'39'!W27</f>
        <v>12</v>
      </c>
      <c r="F28" s="172">
        <f>'1'!Y27+'2'!Y27+'3'!Y27+'4'!Y27+'5'!Y27+'6'!Y27+'7'!Y27+'8'!Y27+'9'!Y27+'10'!Y27+'11'!Y27+'12'!Y27+'13'!Y27+'14'!Y27+'15'!Y27+'16'!Y27+'17'!Y27+'18'!Y27+'19'!Y27+'20'!Y27+'21'!Y27+'22'!Y27+'23'!Y27+'24'!Y27+'25'!Y27+'26'!Y27+'27'!Y27+'28'!Y27+'29'!Y27+'30'!Y27+'31'!Y27+'32'!Y27+'33'!Y27+'34'!Y27+'35'!Y27+'36'!Y27+'37'!Y27+'38'!Y27+'39'!Y27</f>
        <v>8</v>
      </c>
      <c r="G28" s="117">
        <v>23</v>
      </c>
      <c r="O28" s="49">
        <v>301</v>
      </c>
      <c r="P28" s="430" t="s">
        <v>579</v>
      </c>
      <c r="Q28" s="429">
        <v>62895</v>
      </c>
      <c r="R28" s="429">
        <v>61899</v>
      </c>
    </row>
    <row r="29" spans="1:18" x14ac:dyDescent="0.2">
      <c r="A29" s="159" t="s">
        <v>16</v>
      </c>
      <c r="B29" s="3" t="s">
        <v>192</v>
      </c>
      <c r="C29" s="174">
        <f>'1'!S28+'2'!S28+'3'!S28+'4'!S28+'5'!S28+'6'!S28+'7'!S28+'8'!S28+'9'!S28+'10'!S28+'11'!S28+'12'!S28+'13'!S28+'14'!S28+'15'!S28+'16'!S28+'17'!S28+'18'!S28+'19'!S28+'20'!S28+'21'!S28+'22'!S28+'23'!S28+'24'!S28+'25'!S28+'26'!S28+'27'!S28+'28'!S28+'29'!S28+'30'!S28+'31'!S28+'32'!S28+'33'!S28+'34'!S28+'35'!S28+'36'!S28+'37'!S28+'38'!S28+'39'!S28</f>
        <v>111.10688089381199</v>
      </c>
      <c r="D29" s="193">
        <f>'1'!U28+'2'!U28+'3'!U28+'4'!U28+'5'!U28+'6'!U28+'7'!U28+'8'!U28+'9'!U28+'10'!U28+'11'!U28+'12'!U28+'13'!U28+'14'!U28+'15'!U28+'16'!U28+'17'!U28+'18'!U28+'19'!U28+'20'!U28+'21'!U28+'22'!U28+'23'!U28+'24'!U28+'25'!U28+'26'!U28+'27'!U28+'28'!U28+'29'!U28+'30'!U28+'31'!U28+'32'!U28+'33'!U28+'34'!U28+'35'!U28+'36'!U28+'37'!U28+'38'!U28+'39'!U28</f>
        <v>38.360147323723247</v>
      </c>
      <c r="E29" s="120">
        <f>'1'!W28+'2'!W28+'3'!W28+'4'!W28+'5'!W28+'6'!W28+'7'!W28+'8'!W28+'9'!W28+'10'!W28+'11'!W28+'12'!W28+'13'!W28+'14'!W28+'15'!W28+'16'!W28+'17'!W28+'18'!W28+'19'!W28+'20'!W28+'21'!W28+'22'!W28+'23'!W28+'24'!W28+'25'!W28+'26'!W28+'27'!W28+'28'!W28+'29'!W28+'30'!W28+'31'!W28+'32'!W28+'33'!W28+'34'!W28+'35'!W28+'36'!W28+'37'!W28+'38'!W28+'39'!W28</f>
        <v>0</v>
      </c>
      <c r="F29" s="172">
        <f>'1'!Y28+'2'!Y28+'3'!Y28+'4'!Y28+'5'!Y28+'6'!Y28+'7'!Y28+'8'!Y28+'9'!Y28+'10'!Y28+'11'!Y28+'12'!Y28+'13'!Y28+'14'!Y28+'15'!Y28+'16'!Y28+'17'!Y28+'18'!Y28+'19'!Y28+'20'!Y28+'21'!Y28+'22'!Y28+'23'!Y28+'24'!Y28+'25'!Y28+'26'!Y28+'27'!Y28+'28'!Y28+'29'!Y28+'30'!Y28+'31'!Y28+'32'!Y28+'33'!Y28+'34'!Y28+'35'!Y28+'36'!Y28+'37'!Y28+'38'!Y28+'39'!Y28</f>
        <v>0</v>
      </c>
      <c r="G29" s="117">
        <v>24</v>
      </c>
      <c r="O29" s="49"/>
      <c r="P29" s="430" t="s">
        <v>564</v>
      </c>
      <c r="Q29" s="429">
        <v>2933055</v>
      </c>
      <c r="R29" s="429">
        <v>2958496</v>
      </c>
    </row>
    <row r="30" spans="1:18" x14ac:dyDescent="0.2">
      <c r="A30" s="159" t="s">
        <v>17</v>
      </c>
      <c r="B30" s="3" t="s">
        <v>272</v>
      </c>
      <c r="C30" s="174">
        <f>'1'!S29+'2'!S29+'3'!S29+'4'!S29+'5'!S29+'6'!S29+'7'!S29+'8'!S29+'9'!S29+'10'!S29+'11'!S29+'12'!S29+'13'!S29+'14'!S29+'15'!S29+'16'!S29+'17'!S29+'18'!S29+'19'!S29+'20'!S29+'21'!S29+'22'!S29+'23'!S29+'24'!S29+'25'!S29+'26'!S29+'27'!S29+'28'!S29+'29'!S29+'30'!S29+'31'!S29+'32'!S29+'33'!S29+'34'!S29+'35'!S29+'36'!S29+'37'!S29+'38'!S29+'39'!S29</f>
        <v>117.92499560994781</v>
      </c>
      <c r="D30" s="193">
        <f>'1'!U29+'2'!U29+'3'!U29+'4'!U29+'5'!U29+'6'!U29+'7'!U29+'8'!U29+'9'!U29+'10'!U29+'11'!U29+'12'!U29+'13'!U29+'14'!U29+'15'!U29+'16'!U29+'17'!U29+'18'!U29+'19'!U29+'20'!U29+'21'!U29+'22'!U29+'23'!U29+'24'!U29+'25'!U29+'26'!U29+'27'!U29+'28'!U29+'29'!U29+'30'!U29+'31'!U29+'32'!U29+'33'!U29+'34'!U29+'35'!U29+'36'!U29+'37'!U29+'38'!U29+'39'!U29</f>
        <v>56.767488258960775</v>
      </c>
      <c r="E30" s="120">
        <f>'1'!W29+'2'!W29+'3'!W29+'4'!W29+'5'!W29+'6'!W29+'7'!W29+'8'!W29+'9'!W29+'10'!W29+'11'!W29+'12'!W29+'13'!W29+'14'!W29+'15'!W29+'16'!W29+'17'!W29+'18'!W29+'19'!W29+'20'!W29+'21'!W29+'22'!W29+'23'!W29+'24'!W29+'25'!W29+'26'!W29+'27'!W29+'28'!W29+'29'!W29+'30'!W29+'31'!W29+'32'!W29+'33'!W29+'34'!W29+'35'!W29+'36'!W29+'37'!W29+'38'!W29+'39'!W29</f>
        <v>2</v>
      </c>
      <c r="F30" s="172">
        <f>'1'!Y29+'2'!Y29+'3'!Y29+'4'!Y29+'5'!Y29+'6'!Y29+'7'!Y29+'8'!Y29+'9'!Y29+'10'!Y29+'11'!Y29+'12'!Y29+'13'!Y29+'14'!Y29+'15'!Y29+'16'!Y29+'17'!Y29+'18'!Y29+'19'!Y29+'20'!Y29+'21'!Y29+'22'!Y29+'23'!Y29+'24'!Y29+'25'!Y29+'26'!Y29+'27'!Y29+'28'!Y29+'29'!Y29+'30'!Y29+'31'!Y29+'32'!Y29+'33'!Y29+'34'!Y29+'35'!Y29+'36'!Y29+'37'!Y29+'38'!Y29+'39'!Y29</f>
        <v>2</v>
      </c>
      <c r="G30" s="117">
        <v>25</v>
      </c>
      <c r="O30" s="49">
        <v>203</v>
      </c>
      <c r="P30" s="430" t="s">
        <v>580</v>
      </c>
      <c r="Q30" s="429">
        <v>1187637</v>
      </c>
      <c r="R30" s="429">
        <v>1167801</v>
      </c>
    </row>
    <row r="31" spans="1:18" x14ac:dyDescent="0.2">
      <c r="A31" s="159" t="s">
        <v>18</v>
      </c>
      <c r="B31" s="3" t="s">
        <v>273</v>
      </c>
      <c r="C31" s="174">
        <f>'1'!S30+'2'!S30+'3'!S30+'4'!S30+'5'!S30+'6'!S30+'7'!S30+'8'!S30+'9'!S30+'10'!S30+'11'!S30+'12'!S30+'13'!S30+'14'!S30+'15'!S30+'16'!S30+'17'!S30+'18'!S30+'19'!S30+'20'!S30+'21'!S30+'22'!S30+'23'!S30+'24'!S30+'25'!S30+'26'!S30+'27'!S30+'28'!S30+'29'!S30+'30'!S30+'31'!S30+'32'!S30+'33'!S30+'34'!S30+'35'!S30+'36'!S30+'37'!S30+'38'!S30+'39'!S30</f>
        <v>112.37595408194845</v>
      </c>
      <c r="D31" s="193">
        <f>'1'!U30+'2'!U30+'3'!U30+'4'!U30+'5'!U30+'6'!U30+'7'!U30+'8'!U30+'9'!U30+'10'!U30+'11'!U30+'12'!U30+'13'!U30+'14'!U30+'15'!U30+'16'!U30+'17'!U30+'18'!U30+'19'!U30+'20'!U30+'21'!U30+'22'!U30+'23'!U30+'24'!U30+'25'!U30+'26'!U30+'27'!U30+'28'!U30+'29'!U30+'30'!U30+'31'!U30+'32'!U30+'33'!U30+'34'!U30+'35'!U30+'36'!U30+'37'!U30+'38'!U30+'39'!U30</f>
        <v>72.722654705495287</v>
      </c>
      <c r="E31" s="120">
        <f>'1'!W30+'2'!W30+'3'!W30+'4'!W30+'5'!W30+'6'!W30+'7'!W30+'8'!W30+'9'!W30+'10'!W30+'11'!W30+'12'!W30+'13'!W30+'14'!W30+'15'!W30+'16'!W30+'17'!W30+'18'!W30+'19'!W30+'20'!W30+'21'!W30+'22'!W30+'23'!W30+'24'!W30+'25'!W30+'26'!W30+'27'!W30+'28'!W30+'29'!W30+'30'!W30+'31'!W30+'32'!W30+'33'!W30+'34'!W30+'35'!W30+'36'!W30+'37'!W30+'38'!W30+'39'!W30</f>
        <v>3</v>
      </c>
      <c r="F31" s="172">
        <f>'1'!Y30+'2'!Y30+'3'!Y30+'4'!Y30+'5'!Y30+'6'!Y30+'7'!Y30+'8'!Y30+'9'!Y30+'10'!Y30+'11'!Y30+'12'!Y30+'13'!Y30+'14'!Y30+'15'!Y30+'16'!Y30+'17'!Y30+'18'!Y30+'19'!Y30+'20'!Y30+'21'!Y30+'22'!Y30+'23'!Y30+'24'!Y30+'25'!Y30+'26'!Y30+'27'!Y30+'28'!Y30+'29'!Y30+'30'!Y30+'31'!Y30+'32'!Y30+'33'!Y30+'34'!Y30+'35'!Y30+'36'!Y30+'37'!Y30+'38'!Y30+'39'!Y30</f>
        <v>3</v>
      </c>
      <c r="G31" s="117">
        <v>26</v>
      </c>
      <c r="O31" s="49">
        <v>210</v>
      </c>
      <c r="P31" s="430" t="s">
        <v>581</v>
      </c>
      <c r="Q31" s="429">
        <v>868757</v>
      </c>
      <c r="R31" s="429">
        <v>843054</v>
      </c>
    </row>
    <row r="32" spans="1:18" x14ac:dyDescent="0.2">
      <c r="A32" s="159" t="s">
        <v>19</v>
      </c>
      <c r="B32" s="3" t="s">
        <v>274</v>
      </c>
      <c r="C32" s="174">
        <f>'1'!S31+'2'!S31+'3'!S31+'4'!S31+'5'!S31+'6'!S31+'7'!S31+'8'!S31+'9'!S31+'10'!S31+'11'!S31+'12'!S31+'13'!S31+'14'!S31+'15'!S31+'16'!S31+'17'!S31+'18'!S31+'19'!S31+'20'!S31+'21'!S31+'22'!S31+'23'!S31+'24'!S31+'25'!S31+'26'!S31+'27'!S31+'28'!S31+'29'!S31+'30'!S31+'31'!S31+'32'!S31+'33'!S31+'34'!S31+'35'!S31+'36'!S31+'37'!S31+'38'!S31+'39'!S31</f>
        <v>128.93125873972258</v>
      </c>
      <c r="D32" s="193">
        <f>'1'!U31+'2'!U31+'3'!U31+'4'!U31+'5'!U31+'6'!U31+'7'!U31+'8'!U31+'9'!U31+'10'!U31+'11'!U31+'12'!U31+'13'!U31+'14'!U31+'15'!U31+'16'!U31+'17'!U31+'18'!U31+'19'!U31+'20'!U31+'21'!U31+'22'!U31+'23'!U31+'24'!U31+'25'!U31+'26'!U31+'27'!U31+'28'!U31+'29'!U31+'30'!U31+'31'!U31+'32'!U31+'33'!U31+'34'!U31+'35'!U31+'36'!U31+'37'!U31+'38'!U31+'39'!U31</f>
        <v>90.307244376168455</v>
      </c>
      <c r="E32" s="120">
        <f>'1'!W31+'2'!W31+'3'!W31+'4'!W31+'5'!W31+'6'!W31+'7'!W31+'8'!W31+'9'!W31+'10'!W31+'11'!W31+'12'!W31+'13'!W31+'14'!W31+'15'!W31+'16'!W31+'17'!W31+'18'!W31+'19'!W31+'20'!W31+'21'!W31+'22'!W31+'23'!W31+'24'!W31+'25'!W31+'26'!W31+'27'!W31+'28'!W31+'29'!W31+'30'!W31+'31'!W31+'32'!W31+'33'!W31+'34'!W31+'35'!W31+'36'!W31+'37'!W31+'38'!W31+'39'!W31</f>
        <v>37</v>
      </c>
      <c r="F32" s="172">
        <f>'1'!Y31+'2'!Y31+'3'!Y31+'4'!Y31+'5'!Y31+'6'!Y31+'7'!Y31+'8'!Y31+'9'!Y31+'10'!Y31+'11'!Y31+'12'!Y31+'13'!Y31+'14'!Y31+'15'!Y31+'16'!Y31+'17'!Y31+'18'!Y31+'19'!Y31+'20'!Y31+'21'!Y31+'22'!Y31+'23'!Y31+'24'!Y31+'25'!Y31+'26'!Y31+'27'!Y31+'28'!Y31+'29'!Y31+'30'!Y31+'31'!Y31+'32'!Y31+'33'!Y31+'34'!Y31+'35'!Y31+'36'!Y31+'37'!Y31+'38'!Y31+'39'!Y31</f>
        <v>25</v>
      </c>
      <c r="G32" s="117">
        <v>27</v>
      </c>
      <c r="O32" s="49">
        <v>216</v>
      </c>
      <c r="P32" s="430" t="s">
        <v>582</v>
      </c>
      <c r="Q32" s="429">
        <v>536118</v>
      </c>
      <c r="R32" s="429">
        <v>620294</v>
      </c>
    </row>
    <row r="33" spans="1:18" x14ac:dyDescent="0.2">
      <c r="A33" s="159" t="s">
        <v>20</v>
      </c>
      <c r="B33" s="3" t="s">
        <v>37</v>
      </c>
      <c r="C33" s="174">
        <f>'1'!S32+'2'!S32+'3'!S32+'4'!S32+'5'!S32+'6'!S32+'7'!S32+'8'!S32+'9'!S32+'10'!S32+'11'!S32+'12'!S32+'13'!S32+'14'!S32+'15'!S32+'16'!S32+'17'!S32+'18'!S32+'19'!S32+'20'!S32+'21'!S32+'22'!S32+'23'!S32+'24'!S32+'25'!S32+'26'!S32+'27'!S32+'28'!S32+'29'!S32+'30'!S32+'31'!S32+'32'!S32+'33'!S32+'34'!S32+'35'!S32+'36'!S32+'37'!S32+'38'!S32+'39'!S32</f>
        <v>130.44322627172687</v>
      </c>
      <c r="D33" s="193">
        <f>'1'!U32+'2'!U32+'3'!U32+'4'!U32+'5'!U32+'6'!U32+'7'!U32+'8'!U32+'9'!U32+'10'!U32+'11'!U32+'12'!U32+'13'!U32+'14'!U32+'15'!U32+'16'!U32+'17'!U32+'18'!U32+'19'!U32+'20'!U32+'21'!U32+'22'!U32+'23'!U32+'24'!U32+'25'!U32+'26'!U32+'27'!U32+'28'!U32+'29'!U32+'30'!U32+'31'!U32+'32'!U32+'33'!U32+'34'!U32+'35'!U32+'36'!U32+'37'!U32+'38'!U32+'39'!U32</f>
        <v>84.424056543141532</v>
      </c>
      <c r="E33" s="120">
        <f>'1'!W32+'2'!W32+'3'!W32+'4'!W32+'5'!W32+'6'!W32+'7'!W32+'8'!W32+'9'!W32+'10'!W32+'11'!W32+'12'!W32+'13'!W32+'14'!W32+'15'!W32+'16'!W32+'17'!W32+'18'!W32+'19'!W32+'20'!W32+'21'!W32+'22'!W32+'23'!W32+'24'!W32+'25'!W32+'26'!W32+'27'!W32+'28'!W32+'29'!W32+'30'!W32+'31'!W32+'32'!W32+'33'!W32+'34'!W32+'35'!W32+'36'!W32+'37'!W32+'38'!W32+'39'!W32</f>
        <v>4</v>
      </c>
      <c r="F33" s="172">
        <f>'1'!Y32+'2'!Y32+'3'!Y32+'4'!Y32+'5'!Y32+'6'!Y32+'7'!Y32+'8'!Y32+'9'!Y32+'10'!Y32+'11'!Y32+'12'!Y32+'13'!Y32+'14'!Y32+'15'!Y32+'16'!Y32+'17'!Y32+'18'!Y32+'19'!Y32+'20'!Y32+'21'!Y32+'22'!Y32+'23'!Y32+'24'!Y32+'25'!Y32+'26'!Y32+'27'!Y32+'28'!Y32+'29'!Y32+'30'!Y32+'31'!Y32+'32'!Y32+'33'!Y32+'34'!Y32+'35'!Y32+'36'!Y32+'37'!Y32+'38'!Y32+'39'!Y32</f>
        <v>3</v>
      </c>
      <c r="G33" s="117">
        <v>28</v>
      </c>
      <c r="O33" s="49">
        <v>381</v>
      </c>
      <c r="P33" s="430" t="s">
        <v>583</v>
      </c>
      <c r="Q33" s="429">
        <v>162441</v>
      </c>
      <c r="R33" s="429">
        <v>132372</v>
      </c>
    </row>
    <row r="34" spans="1:18" x14ac:dyDescent="0.2">
      <c r="A34" s="159" t="s">
        <v>21</v>
      </c>
      <c r="B34" s="3" t="s">
        <v>38</v>
      </c>
      <c r="C34" s="174">
        <f>'1'!S33+'2'!S33+'3'!S33+'4'!S33+'5'!S33+'6'!S33+'7'!S33+'8'!S33+'9'!S33+'10'!S33+'11'!S33+'12'!S33+'13'!S33+'14'!S33+'15'!S33+'16'!S33+'17'!S33+'18'!S33+'19'!S33+'20'!S33+'21'!S33+'22'!S33+'23'!S33+'24'!S33+'25'!S33+'26'!S33+'27'!S33+'28'!S33+'29'!S33+'30'!S33+'31'!S33+'32'!S33+'33'!S33+'34'!S33+'35'!S33+'36'!S33+'37'!S33+'38'!S33+'39'!S33</f>
        <v>222.82760168589812</v>
      </c>
      <c r="D34" s="193">
        <f>'1'!U33+'2'!U33+'3'!U33+'4'!U33+'5'!U33+'6'!U33+'7'!U33+'8'!U33+'9'!U33+'10'!U33+'11'!U33+'12'!U33+'13'!U33+'14'!U33+'15'!U33+'16'!U33+'17'!U33+'18'!U33+'19'!U33+'20'!U33+'21'!U33+'22'!U33+'23'!U33+'24'!U33+'25'!U33+'26'!U33+'27'!U33+'28'!U33+'29'!U33+'30'!U33+'31'!U33+'32'!U33+'33'!U33+'34'!U33+'35'!U33+'36'!U33+'37'!U33+'38'!U33+'39'!U33</f>
        <v>196.9899284636648</v>
      </c>
      <c r="E34" s="120">
        <f>'1'!W33+'2'!W33+'3'!W33+'4'!W33+'5'!W33+'6'!W33+'7'!W33+'8'!W33+'9'!W33+'10'!W33+'11'!W33+'12'!W33+'13'!W33+'14'!W33+'15'!W33+'16'!W33+'17'!W33+'18'!W33+'19'!W33+'20'!W33+'21'!W33+'22'!W33+'23'!W33+'24'!W33+'25'!W33+'26'!W33+'27'!W33+'28'!W33+'29'!W33+'30'!W33+'31'!W33+'32'!W33+'33'!W33+'34'!W33+'35'!W33+'36'!W33+'37'!W33+'38'!W33+'39'!W33</f>
        <v>1</v>
      </c>
      <c r="F34" s="172">
        <f>'1'!Y33+'2'!Y33+'3'!Y33+'4'!Y33+'5'!Y33+'6'!Y33+'7'!Y33+'8'!Y33+'9'!Y33+'10'!Y33+'11'!Y33+'12'!Y33+'13'!Y33+'14'!Y33+'15'!Y33+'16'!Y33+'17'!Y33+'18'!Y33+'19'!Y33+'20'!Y33+'21'!Y33+'22'!Y33+'23'!Y33+'24'!Y33+'25'!Y33+'26'!Y33+'27'!Y33+'28'!Y33+'29'!Y33+'30'!Y33+'31'!Y33+'32'!Y33+'33'!Y33+'34'!Y33+'35'!Y33+'36'!Y33+'37'!Y33+'38'!Y33+'39'!Y33</f>
        <v>0</v>
      </c>
      <c r="G34" s="117">
        <v>29</v>
      </c>
      <c r="O34" s="49">
        <v>382</v>
      </c>
      <c r="P34" s="430" t="s">
        <v>584</v>
      </c>
      <c r="Q34" s="429">
        <v>178102</v>
      </c>
      <c r="R34" s="429">
        <v>194975</v>
      </c>
    </row>
    <row r="35" spans="1:18" x14ac:dyDescent="0.2">
      <c r="A35" s="159" t="s">
        <v>22</v>
      </c>
      <c r="B35" s="3" t="s">
        <v>377</v>
      </c>
      <c r="C35" s="174">
        <f>'1'!S34+'2'!S34+'3'!S34+'4'!S34+'5'!S34+'6'!S34+'7'!S34+'8'!S34+'9'!S34+'10'!S34+'11'!S34+'12'!S34+'13'!S34+'14'!S34+'15'!S34+'16'!S34+'17'!S34+'18'!S34+'19'!S34+'20'!S34+'21'!S34+'22'!S34+'23'!S34+'24'!S34+'25'!S34+'26'!S34+'27'!S34+'28'!S34+'29'!S34+'30'!S34+'31'!S34+'32'!S34+'33'!S34+'34'!S34+'35'!S34+'36'!S34+'37'!S34+'38'!S34+'39'!S34</f>
        <v>130.55826162988268</v>
      </c>
      <c r="D35" s="193">
        <f>'1'!U34+'2'!U34+'3'!U34+'4'!U34+'5'!U34+'6'!U34+'7'!U34+'8'!U34+'9'!U34+'10'!U34+'11'!U34+'12'!U34+'13'!U34+'14'!U34+'15'!U34+'16'!U34+'17'!U34+'18'!U34+'19'!U34+'20'!U34+'21'!U34+'22'!U34+'23'!U34+'24'!U34+'25'!U34+'26'!U34+'27'!U34+'28'!U34+'29'!U34+'30'!U34+'31'!U34+'32'!U34+'33'!U34+'34'!U34+'35'!U34+'36'!U34+'37'!U34+'38'!U34+'39'!U34</f>
        <v>85.317498774828152</v>
      </c>
      <c r="E35" s="120">
        <f>'1'!W34+'2'!W34+'3'!W34+'4'!W34+'5'!W34+'6'!W34+'7'!W34+'8'!W34+'9'!W34+'10'!W34+'11'!W34+'12'!W34+'13'!W34+'14'!W34+'15'!W34+'16'!W34+'17'!W34+'18'!W34+'19'!W34+'20'!W34+'21'!W34+'22'!W34+'23'!W34+'24'!W34+'25'!W34+'26'!W34+'27'!W34+'28'!W34+'29'!W34+'30'!W34+'31'!W34+'32'!W34+'33'!W34+'34'!W34+'35'!W34+'36'!W34+'37'!W34+'38'!W34+'39'!W34</f>
        <v>8</v>
      </c>
      <c r="F35" s="172">
        <f>'1'!Y34+'2'!Y34+'3'!Y34+'4'!Y34+'5'!Y34+'6'!Y34+'7'!Y34+'8'!Y34+'9'!Y34+'10'!Y34+'11'!Y34+'12'!Y34+'13'!Y34+'14'!Y34+'15'!Y34+'16'!Y34+'17'!Y34+'18'!Y34+'19'!Y34+'20'!Y34+'21'!Y34+'22'!Y34+'23'!Y34+'24'!Y34+'25'!Y34+'26'!Y34+'27'!Y34+'28'!Y34+'29'!Y34+'30'!Y34+'31'!Y34+'32'!Y34+'33'!Y34+'34'!Y34+'35'!Y34+'36'!Y34+'37'!Y34+'38'!Y34+'39'!Y34</f>
        <v>7</v>
      </c>
      <c r="G35" s="117">
        <v>30</v>
      </c>
      <c r="O35" s="49"/>
      <c r="P35" s="430" t="s">
        <v>565</v>
      </c>
      <c r="Q35" s="429">
        <v>1278601</v>
      </c>
      <c r="R35" s="429">
        <v>1266442</v>
      </c>
    </row>
    <row r="36" spans="1:18" x14ac:dyDescent="0.2">
      <c r="A36" s="159" t="s">
        <v>23</v>
      </c>
      <c r="B36" s="3" t="s">
        <v>193</v>
      </c>
      <c r="C36" s="174">
        <f>'1'!S35+'2'!S35+'3'!S35+'4'!S35+'5'!S35+'6'!S35+'7'!S35+'8'!S35+'9'!S35+'10'!S35+'11'!S35+'12'!S35+'13'!S35+'14'!S35+'15'!S35+'16'!S35+'17'!S35+'18'!S35+'19'!S35+'20'!S35+'21'!S35+'22'!S35+'23'!S35+'24'!S35+'25'!S35+'26'!S35+'27'!S35+'28'!S35+'29'!S35+'30'!S35+'31'!S35+'32'!S35+'33'!S35+'34'!S35+'35'!S35+'36'!S35+'37'!S35+'38'!S35+'39'!S35</f>
        <v>102.95944007778782</v>
      </c>
      <c r="D36" s="193">
        <f>'1'!U35+'2'!U35+'3'!U35+'4'!U35+'5'!U35+'6'!U35+'7'!U35+'8'!U35+'9'!U35+'10'!U35+'11'!U35+'12'!U35+'13'!U35+'14'!U35+'15'!U35+'16'!U35+'17'!U35+'18'!U35+'19'!U35+'20'!U35+'21'!U35+'22'!U35+'23'!U35+'24'!U35+'25'!U35+'26'!U35+'27'!U35+'28'!U35+'29'!U35+'30'!U35+'31'!U35+'32'!U35+'33'!U35+'34'!U35+'35'!U35+'36'!U35+'37'!U35+'38'!U35+'39'!U35</f>
        <v>59.009589537120206</v>
      </c>
      <c r="E36" s="120">
        <f>'1'!W35+'2'!W35+'3'!W35+'4'!W35+'5'!W35+'6'!W35+'7'!W35+'8'!W35+'9'!W35+'10'!W35+'11'!W35+'12'!W35+'13'!W35+'14'!W35+'15'!W35+'16'!W35+'17'!W35+'18'!W35+'19'!W35+'20'!W35+'21'!W35+'22'!W35+'23'!W35+'24'!W35+'25'!W35+'26'!W35+'27'!W35+'28'!W35+'29'!W35+'30'!W35+'31'!W35+'32'!W35+'33'!W35+'34'!W35+'35'!W35+'36'!W35+'37'!W35+'38'!W35+'39'!W35</f>
        <v>7</v>
      </c>
      <c r="F36" s="172">
        <f>'1'!Y35+'2'!Y35+'3'!Y35+'4'!Y35+'5'!Y35+'6'!Y35+'7'!Y35+'8'!Y35+'9'!Y35+'10'!Y35+'11'!Y35+'12'!Y35+'13'!Y35+'14'!Y35+'15'!Y35+'16'!Y35+'17'!Y35+'18'!Y35+'19'!Y35+'20'!Y35+'21'!Y35+'22'!Y35+'23'!Y35+'24'!Y35+'25'!Y35+'26'!Y35+'27'!Y35+'28'!Y35+'29'!Y35+'30'!Y35+'31'!Y35+'32'!Y35+'33'!Y35+'34'!Y35+'35'!Y35+'36'!Y35+'37'!Y35+'38'!Y35+'39'!Y35</f>
        <v>9</v>
      </c>
      <c r="G36" s="117">
        <v>31</v>
      </c>
      <c r="O36" s="49">
        <v>213</v>
      </c>
      <c r="P36" s="430" t="s">
        <v>585</v>
      </c>
      <c r="Q36" s="429">
        <v>145212</v>
      </c>
      <c r="R36" s="429">
        <v>140246</v>
      </c>
    </row>
    <row r="37" spans="1:18" x14ac:dyDescent="0.2">
      <c r="A37" s="159" t="s">
        <v>24</v>
      </c>
      <c r="B37" s="3" t="s">
        <v>39</v>
      </c>
      <c r="C37" s="174">
        <f>'1'!S36+'2'!S36+'3'!S36+'4'!S36+'5'!S36+'6'!S36+'7'!S36+'8'!S36+'9'!S36+'10'!S36+'11'!S36+'12'!S36+'13'!S36+'14'!S36+'15'!S36+'16'!S36+'17'!S36+'18'!S36+'19'!S36+'20'!S36+'21'!S36+'22'!S36+'23'!S36+'24'!S36+'25'!S36+'26'!S36+'27'!S36+'28'!S36+'29'!S36+'30'!S36+'31'!S36+'32'!S36+'33'!S36+'34'!S36+'35'!S36+'36'!S36+'37'!S36+'38'!S36+'39'!S36</f>
        <v>124.16841709764449</v>
      </c>
      <c r="D37" s="193">
        <f>'1'!U36+'2'!U36+'3'!U36+'4'!U36+'5'!U36+'6'!U36+'7'!U36+'8'!U36+'9'!U36+'10'!U36+'11'!U36+'12'!U36+'13'!U36+'14'!U36+'15'!U36+'16'!U36+'17'!U36+'18'!U36+'19'!U36+'20'!U36+'21'!U36+'22'!U36+'23'!U36+'24'!U36+'25'!U36+'26'!U36+'27'!U36+'28'!U36+'29'!U36+'30'!U36+'31'!U36+'32'!U36+'33'!U36+'34'!U36+'35'!U36+'36'!U36+'37'!U36+'38'!U36+'39'!U36</f>
        <v>87.432357572208474</v>
      </c>
      <c r="E37" s="120">
        <f>'1'!W36+'2'!W36+'3'!W36+'4'!W36+'5'!W36+'6'!W36+'7'!W36+'8'!W36+'9'!W36+'10'!W36+'11'!W36+'12'!W36+'13'!W36+'14'!W36+'15'!W36+'16'!W36+'17'!W36+'18'!W36+'19'!W36+'20'!W36+'21'!W36+'22'!W36+'23'!W36+'24'!W36+'25'!W36+'26'!W36+'27'!W36+'28'!W36+'29'!W36+'30'!W36+'31'!W36+'32'!W36+'33'!W36+'34'!W36+'35'!W36+'36'!W36+'37'!W36+'38'!W36+'39'!W36</f>
        <v>6</v>
      </c>
      <c r="F37" s="172">
        <f>'1'!Y36+'2'!Y36+'3'!Y36+'4'!Y36+'5'!Y36+'6'!Y36+'7'!Y36+'8'!Y36+'9'!Y36+'10'!Y36+'11'!Y36+'12'!Y36+'13'!Y36+'14'!Y36+'15'!Y36+'16'!Y36+'17'!Y36+'18'!Y36+'19'!Y36+'20'!Y36+'21'!Y36+'22'!Y36+'23'!Y36+'24'!Y36+'25'!Y36+'26'!Y36+'27'!Y36+'28'!Y36+'29'!Y36+'30'!Y36+'31'!Y36+'32'!Y36+'33'!Y36+'34'!Y36+'35'!Y36+'36'!Y36+'37'!Y36+'38'!Y36+'39'!Y36</f>
        <v>6</v>
      </c>
      <c r="G37" s="117">
        <v>32</v>
      </c>
      <c r="O37" s="49">
        <v>215</v>
      </c>
      <c r="P37" s="430" t="s">
        <v>586</v>
      </c>
      <c r="Q37" s="429">
        <v>296081</v>
      </c>
      <c r="R37" s="429">
        <v>306229</v>
      </c>
    </row>
    <row r="38" spans="1:18" x14ac:dyDescent="0.2">
      <c r="A38" s="159" t="s">
        <v>25</v>
      </c>
      <c r="B38" s="3" t="s">
        <v>40</v>
      </c>
      <c r="C38" s="174">
        <f>'1'!S37+'2'!S37+'3'!S37+'4'!S37+'5'!S37+'6'!S37+'7'!S37+'8'!S37+'9'!S37+'10'!S37+'11'!S37+'12'!S37+'13'!S37+'14'!S37+'15'!S37+'16'!S37+'17'!S37+'18'!S37+'19'!S37+'20'!S37+'21'!S37+'22'!S37+'23'!S37+'24'!S37+'25'!S37+'26'!S37+'27'!S37+'28'!S37+'29'!S37+'30'!S37+'31'!S37+'32'!S37+'33'!S37+'34'!S37+'35'!S37+'36'!S37+'37'!S37+'38'!S37+'39'!S37</f>
        <v>115.0057486192087</v>
      </c>
      <c r="D38" s="193">
        <f>'1'!U37+'2'!U37+'3'!U37+'4'!U37+'5'!U37+'6'!U37+'7'!U37+'8'!U37+'9'!U37+'10'!U37+'11'!U37+'12'!U37+'13'!U37+'14'!U37+'15'!U37+'16'!U37+'17'!U37+'18'!U37+'19'!U37+'20'!U37+'21'!U37+'22'!U37+'23'!U37+'24'!U37+'25'!U37+'26'!U37+'27'!U37+'28'!U37+'29'!U37+'30'!U37+'31'!U37+'32'!U37+'33'!U37+'34'!U37+'35'!U37+'36'!U37+'37'!U37+'38'!U37+'39'!U37</f>
        <v>86.463338306159173</v>
      </c>
      <c r="E38" s="120">
        <f>'1'!W37+'2'!W37+'3'!W37+'4'!W37+'5'!W37+'6'!W37+'7'!W37+'8'!W37+'9'!W37+'10'!W37+'11'!W37+'12'!W37+'13'!W37+'14'!W37+'15'!W37+'16'!W37+'17'!W37+'18'!W37+'19'!W37+'20'!W37+'21'!W37+'22'!W37+'23'!W37+'24'!W37+'25'!W37+'26'!W37+'27'!W37+'28'!W37+'29'!W37+'30'!W37+'31'!W37+'32'!W37+'33'!W37+'34'!W37+'35'!W37+'36'!W37+'37'!W37+'38'!W37+'39'!W37</f>
        <v>11</v>
      </c>
      <c r="F38" s="172">
        <f>'1'!Y37+'2'!Y37+'3'!Y37+'4'!Y37+'5'!Y37+'6'!Y37+'7'!Y37+'8'!Y37+'9'!Y37+'10'!Y37+'11'!Y37+'12'!Y37+'13'!Y37+'14'!Y37+'15'!Y37+'16'!Y37+'17'!Y37+'18'!Y37+'19'!Y37+'20'!Y37+'21'!Y37+'22'!Y37+'23'!Y37+'24'!Y37+'25'!Y37+'26'!Y37+'27'!Y37+'28'!Y37+'29'!Y37+'30'!Y37+'31'!Y37+'32'!Y37+'33'!Y37+'34'!Y37+'35'!Y37+'36'!Y37+'37'!Y37+'38'!Y37+'39'!Y37</f>
        <v>7</v>
      </c>
      <c r="G38" s="117">
        <v>33</v>
      </c>
      <c r="O38" s="49">
        <v>218</v>
      </c>
      <c r="P38" s="430" t="s">
        <v>587</v>
      </c>
      <c r="Q38" s="429">
        <v>258553</v>
      </c>
      <c r="R38" s="429">
        <v>243824</v>
      </c>
    </row>
    <row r="39" spans="1:18" x14ac:dyDescent="0.2">
      <c r="A39" s="159" t="s">
        <v>26</v>
      </c>
      <c r="B39" s="3" t="s">
        <v>276</v>
      </c>
      <c r="C39" s="174">
        <f>'1'!S38+'2'!S38+'3'!S38+'4'!S38+'5'!S38+'6'!S38+'7'!S38+'8'!S38+'9'!S38+'10'!S38+'11'!S38+'12'!S38+'13'!S38+'14'!S38+'15'!S38+'16'!S38+'17'!S38+'18'!S38+'19'!S38+'20'!S38+'21'!S38+'22'!S38+'23'!S38+'24'!S38+'25'!S38+'26'!S38+'27'!S38+'28'!S38+'29'!S38+'30'!S38+'31'!S38+'32'!S38+'33'!S38+'34'!S38+'35'!S38+'36'!S38+'37'!S38+'38'!S38+'39'!S38</f>
        <v>122.52916920314107</v>
      </c>
      <c r="D39" s="193">
        <f>'1'!U38+'2'!U38+'3'!U38+'4'!U38+'5'!U38+'6'!U38+'7'!U38+'8'!U38+'9'!U38+'10'!U38+'11'!U38+'12'!U38+'13'!U38+'14'!U38+'15'!U38+'16'!U38+'17'!U38+'18'!U38+'19'!U38+'20'!U38+'21'!U38+'22'!U38+'23'!U38+'24'!U38+'25'!U38+'26'!U38+'27'!U38+'28'!U38+'29'!U38+'30'!U38+'31'!U38+'32'!U38+'33'!U38+'34'!U38+'35'!U38+'36'!U38+'37'!U38+'38'!U38+'39'!U38</f>
        <v>67.378114147280442</v>
      </c>
      <c r="E39" s="120">
        <f>'1'!W38+'2'!W38+'3'!W38+'4'!W38+'5'!W38+'6'!W38+'7'!W38+'8'!W38+'9'!W38+'10'!W38+'11'!W38+'12'!W38+'13'!W38+'14'!W38+'15'!W38+'16'!W38+'17'!W38+'18'!W38+'19'!W38+'20'!W38+'21'!W38+'22'!W38+'23'!W38+'24'!W38+'25'!W38+'26'!W38+'27'!W38+'28'!W38+'29'!W38+'30'!W38+'31'!W38+'32'!W38+'33'!W38+'34'!W38+'35'!W38+'36'!W38+'37'!W38+'38'!W38+'39'!W38</f>
        <v>16</v>
      </c>
      <c r="F39" s="172">
        <f>'1'!Y38+'2'!Y38+'3'!Y38+'4'!Y38+'5'!Y38+'6'!Y38+'7'!Y38+'8'!Y38+'9'!Y38+'10'!Y38+'11'!Y38+'12'!Y38+'13'!Y38+'14'!Y38+'15'!Y38+'16'!Y38+'17'!Y38+'18'!Y38+'19'!Y38+'20'!Y38+'21'!Y38+'22'!Y38+'23'!Y38+'24'!Y38+'25'!Y38+'26'!Y38+'27'!Y38+'28'!Y38+'29'!Y38+'30'!Y38+'31'!Y38+'32'!Y38+'33'!Y38+'34'!Y38+'35'!Y38+'36'!Y38+'37'!Y38+'38'!Y38+'39'!Y38</f>
        <v>15</v>
      </c>
      <c r="G39" s="117">
        <v>34</v>
      </c>
      <c r="O39" s="49">
        <v>220</v>
      </c>
      <c r="P39" s="430" t="s">
        <v>588</v>
      </c>
      <c r="Q39" s="429">
        <v>236199</v>
      </c>
      <c r="R39" s="429">
        <v>216961</v>
      </c>
    </row>
    <row r="40" spans="1:18" x14ac:dyDescent="0.2">
      <c r="A40" s="159" t="s">
        <v>51</v>
      </c>
      <c r="B40" s="3" t="s">
        <v>367</v>
      </c>
      <c r="C40" s="174">
        <f>'1'!S39+'2'!S39+'3'!S39+'4'!S39+'5'!S39+'6'!S39+'7'!S39+'8'!S39+'9'!S39+'10'!S39+'11'!S39+'12'!S39+'13'!S39+'14'!S39+'15'!S39+'16'!S39+'17'!S39+'18'!S39+'19'!S39+'20'!S39+'21'!S39+'22'!S39+'23'!S39+'24'!S39+'25'!S39+'26'!S39+'27'!S39+'28'!S39+'29'!S39+'30'!S39+'31'!S39+'32'!S39+'33'!S39+'34'!S39+'35'!S39+'36'!S39+'37'!S39+'38'!S39+'39'!S39</f>
        <v>110.76673063787868</v>
      </c>
      <c r="D40" s="193">
        <f>'1'!U39+'2'!U39+'3'!U39+'4'!U39+'5'!U39+'6'!U39+'7'!U39+'8'!U39+'9'!U39+'10'!U39+'11'!U39+'12'!U39+'13'!U39+'14'!U39+'15'!U39+'16'!U39+'17'!U39+'18'!U39+'19'!U39+'20'!U39+'21'!U39+'22'!U39+'23'!U39+'24'!U39+'25'!U39+'26'!U39+'27'!U39+'28'!U39+'29'!U39+'30'!U39+'31'!U39+'32'!U39+'33'!U39+'34'!U39+'35'!U39+'36'!U39+'37'!U39+'38'!U39+'39'!U39</f>
        <v>61.880260096737992</v>
      </c>
      <c r="E40" s="120">
        <f>'1'!W39+'2'!W39+'3'!W39+'4'!W39+'5'!W39+'6'!W39+'7'!W39+'8'!W39+'9'!W39+'10'!W39+'11'!W39+'12'!W39+'13'!W39+'14'!W39+'15'!W39+'16'!W39+'17'!W39+'18'!W39+'19'!W39+'20'!W39+'21'!W39+'22'!W39+'23'!W39+'24'!W39+'25'!W39+'26'!W39+'27'!W39+'28'!W39+'29'!W39+'30'!W39+'31'!W39+'32'!W39+'33'!W39+'34'!W39+'35'!W39+'36'!W39+'37'!W39+'38'!W39+'39'!W39</f>
        <v>9</v>
      </c>
      <c r="F40" s="172">
        <f>'1'!Y39+'2'!Y39+'3'!Y39+'4'!Y39+'5'!Y39+'6'!Y39+'7'!Y39+'8'!Y39+'9'!Y39+'10'!Y39+'11'!Y39+'12'!Y39+'13'!Y39+'14'!Y39+'15'!Y39+'16'!Y39+'17'!Y39+'18'!Y39+'19'!Y39+'20'!Y39+'21'!Y39+'22'!Y39+'23'!Y39+'24'!Y39+'25'!Y39+'26'!Y39+'27'!Y39+'28'!Y39+'29'!Y39+'30'!Y39+'31'!Y39+'32'!Y39+'33'!Y39+'34'!Y39+'35'!Y39+'36'!Y39+'37'!Y39+'38'!Y39+'39'!Y39</f>
        <v>8</v>
      </c>
      <c r="G40" s="117">
        <v>35</v>
      </c>
      <c r="O40" s="49">
        <v>228</v>
      </c>
      <c r="P40" s="430" t="s">
        <v>518</v>
      </c>
      <c r="Q40" s="429">
        <v>278667</v>
      </c>
      <c r="R40" s="429">
        <v>294992</v>
      </c>
    </row>
    <row r="41" spans="1:18" x14ac:dyDescent="0.2">
      <c r="A41" s="159" t="s">
        <v>194</v>
      </c>
      <c r="B41" s="3" t="s">
        <v>41</v>
      </c>
      <c r="C41" s="174">
        <f>'1'!S40+'2'!S40+'3'!S40+'4'!S40+'5'!S40+'6'!S40+'7'!S40+'8'!S40+'9'!S40+'10'!S40+'11'!S40+'12'!S40+'13'!S40+'14'!S40+'15'!S40+'16'!S40+'17'!S40+'18'!S40+'19'!S40+'20'!S40+'21'!S40+'22'!S40+'23'!S40+'24'!S40+'25'!S40+'26'!S40+'27'!S40+'28'!S40+'29'!S40+'30'!S40+'31'!S40+'32'!S40+'33'!S40+'34'!S40+'35'!S40+'36'!S40+'37'!S40+'38'!S40+'39'!S40</f>
        <v>287.41269401889622</v>
      </c>
      <c r="D41" s="193">
        <f>'1'!U40+'2'!U40+'3'!U40+'4'!U40+'5'!U40+'6'!U40+'7'!U40+'8'!U40+'9'!U40+'10'!U40+'11'!U40+'12'!U40+'13'!U40+'14'!U40+'15'!U40+'16'!U40+'17'!U40+'18'!U40+'19'!U40+'20'!U40+'21'!U40+'22'!U40+'23'!U40+'24'!U40+'25'!U40+'26'!U40+'27'!U40+'28'!U40+'29'!U40+'30'!U40+'31'!U40+'32'!U40+'33'!U40+'34'!U40+'35'!U40+'36'!U40+'37'!U40+'38'!U40+'39'!U40</f>
        <v>176.43377510532844</v>
      </c>
      <c r="E41" s="120">
        <f>'1'!W40+'2'!W40+'3'!W40+'4'!W40+'5'!W40+'6'!W40+'7'!W40+'8'!W40+'9'!W40+'10'!W40+'11'!W40+'12'!W40+'13'!W40+'14'!W40+'15'!W40+'16'!W40+'17'!W40+'18'!W40+'19'!W40+'20'!W40+'21'!W40+'22'!W40+'23'!W40+'24'!W40+'25'!W40+'26'!W40+'27'!W40+'28'!W40+'29'!W40+'30'!W40+'31'!W40+'32'!W40+'33'!W40+'34'!W40+'35'!W40+'36'!W40+'37'!W40+'38'!W40+'39'!W40</f>
        <v>45</v>
      </c>
      <c r="F41" s="172">
        <f>'1'!Y40+'2'!Y40+'3'!Y40+'4'!Y40+'5'!Y40+'6'!Y40+'7'!Y40+'8'!Y40+'9'!Y40+'10'!Y40+'11'!Y40+'12'!Y40+'13'!Y40+'14'!Y40+'15'!Y40+'16'!Y40+'17'!Y40+'18'!Y40+'19'!Y40+'20'!Y40+'21'!Y40+'22'!Y40+'23'!Y40+'24'!Y40+'25'!Y40+'26'!Y40+'27'!Y40+'28'!Y40+'29'!Y40+'30'!Y40+'31'!Y40+'32'!Y40+'33'!Y40+'34'!Y40+'35'!Y40+'36'!Y40+'37'!Y40+'38'!Y40+'39'!Y40</f>
        <v>30</v>
      </c>
      <c r="G41" s="117">
        <v>36</v>
      </c>
      <c r="O41" s="49">
        <v>365</v>
      </c>
      <c r="P41" s="430" t="s">
        <v>521</v>
      </c>
      <c r="Q41" s="429">
        <v>63889</v>
      </c>
      <c r="R41" s="429">
        <v>64190</v>
      </c>
    </row>
    <row r="42" spans="1:18" x14ac:dyDescent="0.2">
      <c r="A42" s="159" t="s">
        <v>371</v>
      </c>
      <c r="B42" s="3" t="s">
        <v>345</v>
      </c>
      <c r="C42" s="174">
        <f>'1'!S41+'2'!S41+'3'!S41+'4'!S41+'5'!S41+'6'!S41+'7'!S41+'8'!S41+'9'!S41+'10'!S41+'11'!S41+'12'!S41+'13'!S41+'14'!S41+'15'!S41+'16'!S41+'17'!S41+'18'!S41+'19'!S41+'20'!S41+'21'!S41+'22'!S41+'23'!S41+'24'!S41+'25'!S41+'26'!S41+'27'!S41+'28'!S41+'29'!S41+'30'!S41+'31'!S41+'32'!S41+'33'!S41+'34'!S41+'35'!S41+'36'!S41+'37'!S41+'38'!S41+'39'!S41</f>
        <v>122.00107414196016</v>
      </c>
      <c r="D42" s="193">
        <f>'1'!U41+'2'!U41+'3'!U41+'4'!U41+'5'!U41+'6'!U41+'7'!U41+'8'!U41+'9'!U41+'10'!U41+'11'!U41+'12'!U41+'13'!U41+'14'!U41+'15'!U41+'16'!U41+'17'!U41+'18'!U41+'19'!U41+'20'!U41+'21'!U41+'22'!U41+'23'!U41+'24'!U41+'25'!U41+'26'!U41+'27'!U41+'28'!U41+'29'!U41+'30'!U41+'31'!U41+'32'!U41+'33'!U41+'34'!U41+'35'!U41+'36'!U41+'37'!U41+'38'!U41+'39'!U41</f>
        <v>54.341852116788878</v>
      </c>
      <c r="E42" s="120">
        <f>'1'!W41+'2'!W41+'3'!W41+'4'!W41+'5'!W41+'6'!W41+'7'!W41+'8'!W41+'9'!W41+'10'!W41+'11'!W41+'12'!W41+'13'!W41+'14'!W41+'15'!W41+'16'!W41+'17'!W41+'18'!W41+'19'!W41+'20'!W41+'21'!W41+'22'!W41+'23'!W41+'24'!W41+'25'!W41+'26'!W41+'27'!W41+'28'!W41+'29'!W41+'30'!W41+'31'!W41+'32'!W41+'33'!W41+'34'!W41+'35'!W41+'36'!W41+'37'!W41+'38'!W41+'39'!W41</f>
        <v>26</v>
      </c>
      <c r="F42" s="172">
        <f>'1'!Y41+'2'!Y41+'3'!Y41+'4'!Y41+'5'!Y41+'6'!Y41+'7'!Y41+'8'!Y41+'9'!Y41+'10'!Y41+'11'!Y41+'12'!Y41+'13'!Y41+'14'!Y41+'15'!Y41+'16'!Y41+'17'!Y41+'18'!Y41+'19'!Y41+'20'!Y41+'21'!Y41+'22'!Y41+'23'!Y41+'24'!Y41+'25'!Y41+'26'!Y41+'27'!Y41+'28'!Y41+'29'!Y41+'30'!Y41+'31'!Y41+'32'!Y41+'33'!Y41+'34'!Y41+'35'!Y41+'36'!Y41+'37'!Y41+'38'!Y41+'39'!Y41</f>
        <v>17</v>
      </c>
      <c r="G42" s="117">
        <v>37</v>
      </c>
      <c r="O42" s="49"/>
      <c r="P42" s="430" t="s">
        <v>589</v>
      </c>
      <c r="Q42" s="429">
        <v>2700326</v>
      </c>
      <c r="R42" s="429">
        <v>2598785</v>
      </c>
    </row>
    <row r="43" spans="1:18" x14ac:dyDescent="0.2">
      <c r="A43" s="159" t="s">
        <v>372</v>
      </c>
      <c r="B43" s="3" t="s">
        <v>278</v>
      </c>
      <c r="C43" s="174">
        <f>'1'!S42+'2'!S42+'3'!S42+'4'!S42+'5'!S42+'6'!S42+'7'!S42+'8'!S42+'9'!S42+'10'!S42+'11'!S42+'12'!S42+'13'!S42+'14'!S42+'15'!S42+'16'!S42+'17'!S42+'18'!S42+'19'!S42+'20'!S42+'21'!S42+'22'!S42+'23'!S42+'24'!S42+'25'!S42+'26'!S42+'27'!S42+'28'!S42+'29'!S42+'30'!S42+'31'!S42+'32'!S42+'33'!S42+'34'!S42+'35'!S42+'36'!S42+'37'!S42+'38'!S42+'39'!S42</f>
        <v>103.42320030286606</v>
      </c>
      <c r="D43" s="193">
        <f>'1'!U42+'2'!U42+'3'!U42+'4'!U42+'5'!U42+'6'!U42+'7'!U42+'8'!U42+'9'!U42+'10'!U42+'11'!U42+'12'!U42+'13'!U42+'14'!U42+'15'!U42+'16'!U42+'17'!U42+'18'!U42+'19'!U42+'20'!U42+'21'!U42+'22'!U42+'23'!U42+'24'!U42+'25'!U42+'26'!U42+'27'!U42+'28'!U42+'29'!U42+'30'!U42+'31'!U42+'32'!U42+'33'!U42+'34'!U42+'35'!U42+'36'!U42+'37'!U42+'38'!U42+'39'!U42</f>
        <v>0</v>
      </c>
      <c r="E43" s="120">
        <f>'1'!W42+'2'!W42+'3'!W42+'4'!W42+'5'!W42+'6'!W42+'7'!W42+'8'!W42+'9'!W42+'10'!W42+'11'!W42+'12'!W42+'13'!W42+'14'!W42+'15'!W42+'16'!W42+'17'!W42+'18'!W42+'19'!W42+'20'!W42+'21'!W42+'22'!W42+'23'!W42+'24'!W42+'25'!W42+'26'!W42+'27'!W42+'28'!W42+'29'!W42+'30'!W42+'31'!W42+'32'!W42+'33'!W42+'34'!W42+'35'!W42+'36'!W42+'37'!W42+'38'!W42+'39'!W42</f>
        <v>0</v>
      </c>
      <c r="F43" s="172">
        <f>'1'!Y42+'2'!Y42+'3'!Y42+'4'!Y42+'5'!Y42+'6'!Y42+'7'!Y42+'8'!Y42+'9'!Y42+'10'!Y42+'11'!Y42+'12'!Y42+'13'!Y42+'14'!Y42+'15'!Y42+'16'!Y42+'17'!Y42+'18'!Y42+'19'!Y42+'20'!Y42+'21'!Y42+'22'!Y42+'23'!Y42+'24'!Y42+'25'!Y42+'26'!Y42+'27'!Y42+'28'!Y42+'29'!Y42+'30'!Y42+'31'!Y42+'32'!Y42+'33'!Y42+'34'!Y42+'35'!Y42+'36'!Y42+'37'!Y42+'38'!Y42+'39'!Y42</f>
        <v>0</v>
      </c>
      <c r="G43" s="117">
        <v>38</v>
      </c>
      <c r="O43" s="49">
        <v>201</v>
      </c>
      <c r="P43" s="430" t="s">
        <v>492</v>
      </c>
      <c r="Q43" s="429">
        <v>2444385</v>
      </c>
      <c r="R43" s="429">
        <v>2355693</v>
      </c>
    </row>
    <row r="44" spans="1:18" x14ac:dyDescent="0.2">
      <c r="A44" s="159" t="s">
        <v>373</v>
      </c>
      <c r="B44" s="3" t="s">
        <v>279</v>
      </c>
      <c r="C44" s="176">
        <f>'1'!S43+'2'!S43+'3'!S43+'4'!S43+'5'!S43+'6'!S43+'7'!S43+'8'!S43+'9'!S43+'10'!S43+'11'!S43+'12'!S43+'13'!S43+'14'!S43+'15'!S43+'16'!S43+'17'!S43+'18'!S43+'19'!S43+'20'!S43+'21'!S43+'22'!S43+'23'!S43+'24'!S43+'25'!S43+'26'!S43+'27'!S43+'28'!S43+'29'!S43+'30'!S43+'31'!S43+'32'!S43+'33'!S43+'34'!S43+'35'!S43+'36'!S43+'37'!S43+'38'!S43+'39'!S43</f>
        <v>114.7099183291418</v>
      </c>
      <c r="D44" s="193">
        <f>'1'!U43+'2'!U43+'3'!U43+'4'!U43+'5'!U43+'6'!U43+'7'!U43+'8'!U43+'9'!U43+'10'!U43+'11'!U43+'12'!U43+'13'!U43+'14'!U43+'15'!U43+'16'!U43+'17'!U43+'18'!U43+'19'!U43+'20'!U43+'21'!U43+'22'!U43+'23'!U43+'24'!U43+'25'!U43+'26'!U43+'27'!U43+'28'!U43+'29'!U43+'30'!U43+'31'!U43+'32'!U43+'33'!U43+'34'!U43+'35'!U43+'36'!U43+'37'!U43+'38'!U43+'39'!U43</f>
        <v>35.910071434607886</v>
      </c>
      <c r="E44" s="120">
        <f>'1'!W43+'2'!W43+'3'!W43+'4'!W43+'5'!W43+'6'!W43+'7'!W43+'8'!W43+'9'!W43+'10'!W43+'11'!W43+'12'!W43+'13'!W43+'14'!W43+'15'!W43+'16'!W43+'17'!W43+'18'!W43+'19'!W43+'20'!W43+'21'!W43+'22'!W43+'23'!W43+'24'!W43+'25'!W43+'26'!W43+'27'!W43+'28'!W43+'29'!W43+'30'!W43+'31'!W43+'32'!W43+'33'!W43+'34'!W43+'35'!W43+'36'!W43+'37'!W43+'38'!W43+'39'!W43</f>
        <v>0</v>
      </c>
      <c r="F44" s="172">
        <f>'1'!Y43+'2'!Y43+'3'!Y43+'4'!Y43+'5'!Y43+'6'!Y43+'7'!Y43+'8'!Y43+'9'!Y43+'10'!Y43+'11'!Y43+'12'!Y43+'13'!Y43+'14'!Y43+'15'!Y43+'16'!Y43+'17'!Y43+'18'!Y43+'19'!Y43+'20'!Y43+'21'!Y43+'22'!Y43+'23'!Y43+'24'!Y43+'25'!Y43+'26'!Y43+'27'!Y43+'28'!Y43+'29'!Y43+'30'!Y43+'31'!Y43+'32'!Y43+'33'!Y43+'34'!Y43+'35'!Y43+'36'!Y43+'37'!Y43+'38'!Y43+'39'!Y43</f>
        <v>1</v>
      </c>
      <c r="G44" s="117">
        <v>39</v>
      </c>
      <c r="O44" s="49">
        <v>442</v>
      </c>
      <c r="P44" s="430" t="s">
        <v>590</v>
      </c>
      <c r="Q44" s="429">
        <v>38269</v>
      </c>
      <c r="R44" s="429">
        <v>35368</v>
      </c>
    </row>
    <row r="45" spans="1:18" x14ac:dyDescent="0.2">
      <c r="A45" s="106"/>
      <c r="B45" s="94" t="s">
        <v>83</v>
      </c>
      <c r="C45" s="206">
        <f>SUM(C6:C44)</f>
        <v>4680.2509357918971</v>
      </c>
      <c r="D45" s="207">
        <f>SUM(D6:D44)</f>
        <v>2155.7099449508346</v>
      </c>
      <c r="E45" s="204">
        <f>SUM(E6:E44)</f>
        <v>368</v>
      </c>
      <c r="F45" s="205">
        <f>SUM(F6:F44)</f>
        <v>198</v>
      </c>
      <c r="G45" s="118"/>
      <c r="O45" s="49">
        <v>443</v>
      </c>
      <c r="P45" s="430" t="s">
        <v>591</v>
      </c>
      <c r="Q45" s="429">
        <v>183066</v>
      </c>
      <c r="R45" s="429">
        <v>173284</v>
      </c>
    </row>
    <row r="46" spans="1:18" x14ac:dyDescent="0.2">
      <c r="A46" s="398" t="str">
        <f>取引基本表!$E$1</f>
        <v>2015年播磨町産業連関表</v>
      </c>
      <c r="B46" s="400"/>
      <c r="C46" s="48"/>
      <c r="D46" s="48"/>
      <c r="E46" s="48"/>
      <c r="F46" s="48"/>
      <c r="G46" s="48"/>
      <c r="O46" s="49">
        <v>446</v>
      </c>
      <c r="P46" s="430" t="s">
        <v>526</v>
      </c>
      <c r="Q46" s="429">
        <v>34606</v>
      </c>
      <c r="R46" s="429">
        <v>34440</v>
      </c>
    </row>
    <row r="47" spans="1:18" x14ac:dyDescent="0.2">
      <c r="C47" s="208"/>
      <c r="D47" s="208"/>
      <c r="E47" s="208"/>
      <c r="F47" s="208"/>
      <c r="G47" s="48"/>
      <c r="O47" s="49"/>
      <c r="P47" s="430" t="s">
        <v>567</v>
      </c>
      <c r="Q47" s="429">
        <v>1115874</v>
      </c>
      <c r="R47" s="429">
        <v>1131429</v>
      </c>
    </row>
    <row r="48" spans="1:18" x14ac:dyDescent="0.2">
      <c r="C48" s="48"/>
      <c r="D48" s="48"/>
      <c r="E48" s="48"/>
      <c r="F48" s="48"/>
      <c r="G48" s="48"/>
      <c r="O48" s="49">
        <v>208</v>
      </c>
      <c r="P48" s="430" t="s">
        <v>592</v>
      </c>
      <c r="Q48" s="429">
        <v>178175</v>
      </c>
      <c r="R48" s="429">
        <v>205903</v>
      </c>
    </row>
    <row r="49" spans="3:18" x14ac:dyDescent="0.2">
      <c r="C49" s="48"/>
      <c r="D49" s="48"/>
      <c r="E49" s="48"/>
      <c r="F49" s="48"/>
      <c r="G49" s="48"/>
      <c r="O49" s="49">
        <v>212</v>
      </c>
      <c r="P49" s="430" t="s">
        <v>593</v>
      </c>
      <c r="Q49" s="429">
        <v>264770</v>
      </c>
      <c r="R49" s="429">
        <v>271944</v>
      </c>
    </row>
    <row r="50" spans="3:18" x14ac:dyDescent="0.2">
      <c r="O50" s="49">
        <v>227</v>
      </c>
      <c r="P50" s="430" t="s">
        <v>517</v>
      </c>
      <c r="Q50" s="429">
        <v>120665</v>
      </c>
      <c r="R50" s="429">
        <v>111832</v>
      </c>
    </row>
    <row r="51" spans="3:18" x14ac:dyDescent="0.2">
      <c r="O51" s="49">
        <v>229</v>
      </c>
      <c r="P51" s="430" t="s">
        <v>519</v>
      </c>
      <c r="Q51" s="429">
        <v>348616</v>
      </c>
      <c r="R51" s="429">
        <v>341914</v>
      </c>
    </row>
    <row r="52" spans="3:18" x14ac:dyDescent="0.2">
      <c r="O52" s="49">
        <v>464</v>
      </c>
      <c r="P52" s="430" t="s">
        <v>594</v>
      </c>
      <c r="Q52" s="429">
        <v>93387</v>
      </c>
      <c r="R52" s="429">
        <v>97242</v>
      </c>
    </row>
    <row r="53" spans="3:18" x14ac:dyDescent="0.2">
      <c r="O53" s="49">
        <v>481</v>
      </c>
      <c r="P53" s="430" t="s">
        <v>595</v>
      </c>
      <c r="Q53" s="429">
        <v>50484</v>
      </c>
      <c r="R53" s="429">
        <v>48645</v>
      </c>
    </row>
    <row r="54" spans="3:18" x14ac:dyDescent="0.2">
      <c r="O54" s="49">
        <v>501</v>
      </c>
      <c r="P54" s="430" t="s">
        <v>596</v>
      </c>
      <c r="Q54" s="429">
        <v>59777</v>
      </c>
      <c r="R54" s="429">
        <v>53949</v>
      </c>
    </row>
    <row r="55" spans="3:18" x14ac:dyDescent="0.2">
      <c r="O55" s="49"/>
      <c r="P55" s="430" t="s">
        <v>568</v>
      </c>
      <c r="Q55" s="429">
        <v>672561</v>
      </c>
      <c r="R55" s="429">
        <v>686870</v>
      </c>
    </row>
    <row r="56" spans="3:18" x14ac:dyDescent="0.2">
      <c r="O56" s="49">
        <v>209</v>
      </c>
      <c r="P56" s="430" t="s">
        <v>597</v>
      </c>
      <c r="Q56" s="429">
        <v>314928</v>
      </c>
      <c r="R56" s="429">
        <v>299944</v>
      </c>
    </row>
    <row r="57" spans="3:18" x14ac:dyDescent="0.2">
      <c r="O57" s="49">
        <v>222</v>
      </c>
      <c r="P57" s="430" t="s">
        <v>598</v>
      </c>
      <c r="Q57" s="429">
        <v>83428</v>
      </c>
      <c r="R57" s="429">
        <v>79818</v>
      </c>
    </row>
    <row r="58" spans="3:18" x14ac:dyDescent="0.2">
      <c r="O58" s="49">
        <v>225</v>
      </c>
      <c r="P58" s="430" t="s">
        <v>599</v>
      </c>
      <c r="Q58" s="429">
        <v>171979</v>
      </c>
      <c r="R58" s="429">
        <v>211181</v>
      </c>
    </row>
    <row r="59" spans="3:18" x14ac:dyDescent="0.2">
      <c r="O59" s="49">
        <v>585</v>
      </c>
      <c r="P59" s="430" t="s">
        <v>530</v>
      </c>
      <c r="Q59" s="429">
        <v>56592</v>
      </c>
      <c r="R59" s="429">
        <v>53759</v>
      </c>
    </row>
    <row r="60" spans="3:18" x14ac:dyDescent="0.2">
      <c r="O60" s="49">
        <v>586</v>
      </c>
      <c r="P60" s="430" t="s">
        <v>600</v>
      </c>
      <c r="Q60" s="429">
        <v>45634</v>
      </c>
      <c r="R60" s="429">
        <v>42168</v>
      </c>
    </row>
    <row r="61" spans="3:18" x14ac:dyDescent="0.2">
      <c r="O61" s="49"/>
      <c r="P61" s="430" t="s">
        <v>569</v>
      </c>
      <c r="Q61" s="429">
        <v>474157</v>
      </c>
      <c r="R61" s="429">
        <v>451615</v>
      </c>
    </row>
    <row r="62" spans="3:18" x14ac:dyDescent="0.2">
      <c r="O62" s="49">
        <v>221</v>
      </c>
      <c r="P62" s="430" t="s">
        <v>601</v>
      </c>
      <c r="Q62" s="429">
        <v>216783</v>
      </c>
      <c r="R62" s="429">
        <v>209488</v>
      </c>
    </row>
    <row r="63" spans="3:18" x14ac:dyDescent="0.2">
      <c r="O63" s="49">
        <v>223</v>
      </c>
      <c r="P63" s="430" t="s">
        <v>602</v>
      </c>
      <c r="Q63" s="429">
        <v>257374</v>
      </c>
      <c r="R63" s="429">
        <v>242127</v>
      </c>
    </row>
    <row r="64" spans="3:18" x14ac:dyDescent="0.2">
      <c r="O64" s="49"/>
      <c r="P64" s="430" t="s">
        <v>570</v>
      </c>
      <c r="Q64" s="429">
        <v>469330</v>
      </c>
      <c r="R64" s="429">
        <v>445310</v>
      </c>
    </row>
    <row r="65" spans="15:18" x14ac:dyDescent="0.2">
      <c r="O65" s="49">
        <v>205</v>
      </c>
      <c r="P65" s="430" t="s">
        <v>603</v>
      </c>
      <c r="Q65" s="429">
        <v>160450</v>
      </c>
      <c r="R65" s="429">
        <v>151566</v>
      </c>
    </row>
    <row r="66" spans="15:18" x14ac:dyDescent="0.2">
      <c r="O66" s="49">
        <v>224</v>
      </c>
      <c r="P66" s="430" t="s">
        <v>514</v>
      </c>
      <c r="Q66" s="429">
        <v>161691</v>
      </c>
      <c r="R66" s="429">
        <v>152961</v>
      </c>
    </row>
    <row r="67" spans="15:18" x14ac:dyDescent="0.2">
      <c r="O67" s="439">
        <v>226</v>
      </c>
      <c r="P67" s="440" t="s">
        <v>604</v>
      </c>
      <c r="Q67" s="432">
        <v>147189</v>
      </c>
      <c r="R67" s="432">
        <v>140783</v>
      </c>
    </row>
    <row r="68" spans="15:18" x14ac:dyDescent="0.2">
      <c r="O68" t="s">
        <v>609</v>
      </c>
    </row>
  </sheetData>
  <mergeCells count="1">
    <mergeCell ref="J9:K9"/>
  </mergeCells>
  <phoneticPr fontId="5"/>
  <pageMargins left="0.75" right="0.75" top="1" bottom="1" header="0.51200000000000001" footer="0.51200000000000001"/>
  <pageSetup paperSize="9"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46"/>
  <sheetViews>
    <sheetView showGridLines="0" workbookViewId="0">
      <pane xSplit="2" ySplit="4" topLeftCell="C25" activePane="bottomRight" state="frozen"/>
      <selection activeCell="D62" sqref="D62"/>
      <selection pane="topRight" activeCell="D62" sqref="D62"/>
      <selection pane="bottomLeft" activeCell="D62" sqref="D62"/>
      <selection pane="bottomRight" activeCell="I41" sqref="I41"/>
    </sheetView>
  </sheetViews>
  <sheetFormatPr defaultColWidth="8.90625" defaultRowHeight="11" x14ac:dyDescent="0.2"/>
  <cols>
    <col min="1" max="1" width="3" style="3" customWidth="1"/>
    <col min="2" max="2" width="22.45312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2015年播磨町産業連関表</v>
      </c>
      <c r="H1" s="401"/>
      <c r="I1" s="401"/>
    </row>
    <row r="2" spans="1:25" x14ac:dyDescent="0.2">
      <c r="B2" s="3" t="s">
        <v>305</v>
      </c>
      <c r="S2" s="3" t="s">
        <v>152</v>
      </c>
      <c r="U2" s="64" t="s">
        <v>209</v>
      </c>
      <c r="W2" s="3" t="s">
        <v>130</v>
      </c>
      <c r="Y2" s="3" t="s">
        <v>153</v>
      </c>
    </row>
    <row r="3" spans="1:25" ht="44" x14ac:dyDescent="0.2">
      <c r="B3" s="65"/>
      <c r="C3" s="66" t="s">
        <v>227</v>
      </c>
      <c r="D3" s="66" t="s">
        <v>306</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75">
        <f>最終需要_まとめ!C6</f>
        <v>100</v>
      </c>
      <c r="D5" s="76">
        <f>投入係数表!C5</f>
        <v>0.15151515151515152</v>
      </c>
      <c r="E5" s="77">
        <f>$C$5*D5</f>
        <v>15.151515151515152</v>
      </c>
      <c r="F5" s="76">
        <f>分析係数表!C8</f>
        <v>2.4086378737541492E-2</v>
      </c>
      <c r="G5" s="77">
        <f t="shared" ref="G5:G38" si="0">E5*F5</f>
        <v>0.36494513238699233</v>
      </c>
      <c r="H5" s="77">
        <f t="array" ref="H5:H43">MMULT(逆行列係数!C5:AO43,'1'!G5:G43)</f>
        <v>0.36661373553603749</v>
      </c>
      <c r="I5" s="77">
        <f t="shared" ref="I5:I38" si="1">C5+H5</f>
        <v>100.36661373553603</v>
      </c>
      <c r="J5" s="76">
        <f>分析係数表!G8</f>
        <v>0.12121212121212122</v>
      </c>
      <c r="K5" s="78">
        <f t="shared" ref="K5:K38" si="2">I5*J5</f>
        <v>12.165650149761944</v>
      </c>
      <c r="L5" s="79" t="s">
        <v>177</v>
      </c>
      <c r="M5" s="80" t="s">
        <v>177</v>
      </c>
      <c r="N5" s="81">
        <f>分析係数表!H8</f>
        <v>1.0986040110106173E-2</v>
      </c>
      <c r="O5" s="82">
        <f t="shared" ref="O5:O43" si="3">$M$44*N5</f>
        <v>9.0515891014520733E-2</v>
      </c>
      <c r="P5" s="76">
        <f>分析係数表!C8</f>
        <v>2.4086378737541492E-2</v>
      </c>
      <c r="Q5" s="82">
        <f t="shared" ref="Q5:Q38" si="4">O5*P5</f>
        <v>2.1802000327417752E-3</v>
      </c>
      <c r="R5" s="83">
        <f t="array" ref="R5:R43">MMULT(逆行列係数!C5:AO43,'1'!Q5:Q43)</f>
        <v>2.3899972836465247E-3</v>
      </c>
      <c r="S5" s="84">
        <f t="shared" ref="S5:S38" si="5">I5+R5</f>
        <v>100.36900373281968</v>
      </c>
      <c r="T5" s="85">
        <f>分析係数表!F8</f>
        <v>0.48484848484848486</v>
      </c>
      <c r="U5" s="86">
        <f t="shared" ref="U5:U43" si="6">S5*T5</f>
        <v>48.663759385609545</v>
      </c>
      <c r="V5" s="87">
        <f>分析係数表!D8</f>
        <v>1.0757575757575757</v>
      </c>
      <c r="W5" s="167">
        <f t="shared" ref="W5:W43" si="7">ROUND(S5*V5,0)</f>
        <v>108</v>
      </c>
      <c r="X5" s="76">
        <f>分析係数表!E8</f>
        <v>0</v>
      </c>
      <c r="Y5" s="166">
        <f t="shared" ref="Y5:Y43" si="8">ROUND(S5*X5,0)</f>
        <v>0</v>
      </c>
    </row>
    <row r="6" spans="1:25" x14ac:dyDescent="0.2">
      <c r="A6" s="6" t="s">
        <v>219</v>
      </c>
      <c r="B6" s="5" t="s">
        <v>265</v>
      </c>
      <c r="C6" s="90"/>
      <c r="D6" s="76">
        <f>投入係数表!C6</f>
        <v>0</v>
      </c>
      <c r="E6" s="77">
        <f t="shared" ref="E6:E38" si="9">$C$5*D6</f>
        <v>0</v>
      </c>
      <c r="F6" s="76">
        <f>分析係数表!C9</f>
        <v>0</v>
      </c>
      <c r="G6" s="77">
        <f t="shared" si="0"/>
        <v>0</v>
      </c>
      <c r="H6" s="77">
        <v>0</v>
      </c>
      <c r="I6" s="77">
        <f t="shared" si="1"/>
        <v>0</v>
      </c>
      <c r="J6" s="76">
        <f>分析係数表!G9</f>
        <v>0</v>
      </c>
      <c r="K6" s="78">
        <f t="shared" si="2"/>
        <v>0</v>
      </c>
      <c r="L6" s="79"/>
      <c r="M6" s="80"/>
      <c r="N6" s="81">
        <f>分析係数表!H9</f>
        <v>5.8985450255603618E-4</v>
      </c>
      <c r="O6" s="82">
        <f t="shared" si="3"/>
        <v>4.8599136115178923E-3</v>
      </c>
      <c r="P6" s="76">
        <f>分析係数表!C9</f>
        <v>0</v>
      </c>
      <c r="Q6" s="82">
        <f t="shared" si="4"/>
        <v>0</v>
      </c>
      <c r="R6" s="83">
        <v>0</v>
      </c>
      <c r="S6" s="84">
        <f t="shared" si="5"/>
        <v>0</v>
      </c>
      <c r="T6" s="85">
        <f>分析係数表!F9</f>
        <v>0</v>
      </c>
      <c r="U6" s="86">
        <f t="shared" si="6"/>
        <v>0</v>
      </c>
      <c r="V6" s="87">
        <f>分析係数表!D9</f>
        <v>0</v>
      </c>
      <c r="W6" s="167">
        <f t="shared" si="7"/>
        <v>0</v>
      </c>
      <c r="X6" s="76">
        <f>分析係数表!E9</f>
        <v>0</v>
      </c>
      <c r="Y6" s="166">
        <f t="shared" si="8"/>
        <v>0</v>
      </c>
    </row>
    <row r="7" spans="1:25" x14ac:dyDescent="0.2">
      <c r="A7" s="6" t="s">
        <v>220</v>
      </c>
      <c r="B7" s="5" t="s">
        <v>266</v>
      </c>
      <c r="C7" s="90"/>
      <c r="D7" s="76">
        <f>投入係数表!C7</f>
        <v>0</v>
      </c>
      <c r="E7" s="77">
        <f t="shared" si="9"/>
        <v>0</v>
      </c>
      <c r="F7" s="76">
        <f>分析係数表!C10</f>
        <v>0.85034013605442182</v>
      </c>
      <c r="G7" s="77">
        <f t="shared" si="0"/>
        <v>0</v>
      </c>
      <c r="H7" s="77">
        <v>2.1197151140845646E-3</v>
      </c>
      <c r="I7" s="77">
        <f t="shared" si="1"/>
        <v>2.1197151140845646E-3</v>
      </c>
      <c r="J7" s="76">
        <f>分析係数表!G10</f>
        <v>0.18064516129032257</v>
      </c>
      <c r="K7" s="78">
        <f t="shared" si="2"/>
        <v>3.8291627867334066E-4</v>
      </c>
      <c r="L7" s="79"/>
      <c r="M7" s="80"/>
      <c r="N7" s="81">
        <f>分析係数表!H10</f>
        <v>1.1059771922925679E-3</v>
      </c>
      <c r="O7" s="82">
        <f t="shared" si="3"/>
        <v>9.1123380215960489E-3</v>
      </c>
      <c r="P7" s="76">
        <f>分析係数表!C10</f>
        <v>0.85034013605442182</v>
      </c>
      <c r="Q7" s="82">
        <f t="shared" si="4"/>
        <v>7.7485867530578652E-3</v>
      </c>
      <c r="R7" s="83">
        <v>9.5908091630816754E-3</v>
      </c>
      <c r="S7" s="84">
        <f t="shared" si="5"/>
        <v>1.171052427716624E-2</v>
      </c>
      <c r="T7" s="85">
        <f>分析係数表!F10</f>
        <v>0.52258064516129032</v>
      </c>
      <c r="U7" s="86">
        <f t="shared" si="6"/>
        <v>6.1196933319384861E-3</v>
      </c>
      <c r="V7" s="87">
        <f>分析係数表!D10</f>
        <v>9.0322580645161285E-2</v>
      </c>
      <c r="W7" s="167">
        <f t="shared" si="7"/>
        <v>0</v>
      </c>
      <c r="X7" s="76">
        <f>分析係数表!E10</f>
        <v>0</v>
      </c>
      <c r="Y7" s="166">
        <f t="shared" si="8"/>
        <v>0</v>
      </c>
    </row>
    <row r="8" spans="1:25" x14ac:dyDescent="0.2">
      <c r="A8" s="6" t="s">
        <v>221</v>
      </c>
      <c r="B8" s="5" t="s">
        <v>27</v>
      </c>
      <c r="C8" s="90"/>
      <c r="D8" s="76">
        <f>投入係数表!C8</f>
        <v>0</v>
      </c>
      <c r="E8" s="77">
        <f t="shared" si="9"/>
        <v>0</v>
      </c>
      <c r="F8" s="76">
        <f>分析係数表!C11</f>
        <v>1.6645596291613995E-2</v>
      </c>
      <c r="G8" s="77">
        <f t="shared" si="0"/>
        <v>0</v>
      </c>
      <c r="H8" s="77">
        <v>7.8417794055054614E-4</v>
      </c>
      <c r="I8" s="77">
        <f t="shared" si="1"/>
        <v>7.8417794055054614E-4</v>
      </c>
      <c r="J8" s="76">
        <f>分析係数表!G11</f>
        <v>0.35897435897435898</v>
      </c>
      <c r="K8" s="78">
        <f t="shared" si="2"/>
        <v>2.814997735309653E-4</v>
      </c>
      <c r="L8" s="79"/>
      <c r="M8" s="80"/>
      <c r="N8" s="81">
        <f>分析係数表!H11</f>
        <v>-2.457727093983484E-5</v>
      </c>
      <c r="O8" s="82">
        <f t="shared" si="3"/>
        <v>-2.0249640047991215E-4</v>
      </c>
      <c r="P8" s="76">
        <f>分析係数表!C11</f>
        <v>1.6645596291613995E-2</v>
      </c>
      <c r="Q8" s="82">
        <f t="shared" si="4"/>
        <v>-3.3706733328936083E-6</v>
      </c>
      <c r="R8" s="83">
        <v>2.0496856176614869E-4</v>
      </c>
      <c r="S8" s="84">
        <f t="shared" si="5"/>
        <v>9.8914650231669474E-4</v>
      </c>
      <c r="T8" s="85">
        <f>分析係数表!F11</f>
        <v>0.58974358974358976</v>
      </c>
      <c r="U8" s="86">
        <f t="shared" si="6"/>
        <v>5.8334280905856357E-4</v>
      </c>
      <c r="V8" s="87">
        <f>分析係数表!D11</f>
        <v>8.5470085470085479E-3</v>
      </c>
      <c r="W8" s="167">
        <f t="shared" si="7"/>
        <v>0</v>
      </c>
      <c r="X8" s="76">
        <f>分析係数表!E11</f>
        <v>0</v>
      </c>
      <c r="Y8" s="166">
        <f t="shared" si="8"/>
        <v>0</v>
      </c>
    </row>
    <row r="9" spans="1:25" x14ac:dyDescent="0.2">
      <c r="A9" s="6" t="s">
        <v>222</v>
      </c>
      <c r="B9" s="5" t="s">
        <v>190</v>
      </c>
      <c r="C9" s="90"/>
      <c r="D9" s="76">
        <f>投入係数表!C9</f>
        <v>0.13636363636363635</v>
      </c>
      <c r="E9" s="77">
        <f t="shared" si="9"/>
        <v>13.636363636363635</v>
      </c>
      <c r="F9" s="76">
        <f>分析係数表!C12</f>
        <v>5.1883600270696828E-3</v>
      </c>
      <c r="G9" s="77">
        <f t="shared" si="0"/>
        <v>7.075036400549567E-2</v>
      </c>
      <c r="H9" s="77">
        <v>7.1088013852884907E-2</v>
      </c>
      <c r="I9" s="77">
        <f t="shared" si="1"/>
        <v>7.1088013852884907E-2</v>
      </c>
      <c r="J9" s="76">
        <f>分析係数表!G12</f>
        <v>0.13719512195121952</v>
      </c>
      <c r="K9" s="78">
        <f t="shared" si="2"/>
        <v>9.7529287298165276E-3</v>
      </c>
      <c r="L9" s="79"/>
      <c r="M9" s="80"/>
      <c r="N9" s="81">
        <f>分析係数表!H12</f>
        <v>8.9657884388517503E-2</v>
      </c>
      <c r="O9" s="82">
        <f t="shared" si="3"/>
        <v>0.73870686895071958</v>
      </c>
      <c r="P9" s="76">
        <f>分析係数表!C12</f>
        <v>5.1883600270696828E-3</v>
      </c>
      <c r="Q9" s="82">
        <f t="shared" si="4"/>
        <v>3.8326771905857161E-3</v>
      </c>
      <c r="R9" s="83">
        <v>4.1377280023284831E-3</v>
      </c>
      <c r="S9" s="84">
        <f t="shared" si="5"/>
        <v>7.5225741855213385E-2</v>
      </c>
      <c r="T9" s="85">
        <f>分析係数表!F12</f>
        <v>0.31707317073170732</v>
      </c>
      <c r="U9" s="86">
        <f t="shared" si="6"/>
        <v>2.3852064490677415E-2</v>
      </c>
      <c r="V9" s="87">
        <f>分析係数表!D12</f>
        <v>6.7073170731707321E-2</v>
      </c>
      <c r="W9" s="167">
        <f t="shared" si="7"/>
        <v>0</v>
      </c>
      <c r="X9" s="76">
        <f>分析係数表!E12</f>
        <v>5.7926829268292686E-2</v>
      </c>
      <c r="Y9" s="166">
        <f t="shared" si="8"/>
        <v>0</v>
      </c>
    </row>
    <row r="10" spans="1:25" x14ac:dyDescent="0.2">
      <c r="A10" s="6" t="s">
        <v>223</v>
      </c>
      <c r="B10" s="5" t="s">
        <v>28</v>
      </c>
      <c r="C10" s="90"/>
      <c r="D10" s="76">
        <f>投入係数表!C10</f>
        <v>0</v>
      </c>
      <c r="E10" s="77">
        <f t="shared" si="9"/>
        <v>0</v>
      </c>
      <c r="F10" s="76">
        <f>分析係数表!C13</f>
        <v>0</v>
      </c>
      <c r="G10" s="77">
        <f t="shared" si="0"/>
        <v>0</v>
      </c>
      <c r="H10" s="77">
        <v>0</v>
      </c>
      <c r="I10" s="77">
        <f t="shared" si="1"/>
        <v>0</v>
      </c>
      <c r="J10" s="76">
        <f>分析係数表!G13</f>
        <v>0.24459953472914589</v>
      </c>
      <c r="K10" s="78">
        <f t="shared" si="2"/>
        <v>0</v>
      </c>
      <c r="L10" s="79"/>
      <c r="M10" s="80"/>
      <c r="N10" s="81">
        <f>分析係数表!H13</f>
        <v>1.4131930790405034E-2</v>
      </c>
      <c r="O10" s="82">
        <f t="shared" si="3"/>
        <v>0.11643543027594951</v>
      </c>
      <c r="P10" s="76">
        <f>分析係数表!C13</f>
        <v>0</v>
      </c>
      <c r="Q10" s="82">
        <f t="shared" si="4"/>
        <v>0</v>
      </c>
      <c r="R10" s="83">
        <v>0</v>
      </c>
      <c r="S10" s="84">
        <f t="shared" si="5"/>
        <v>0</v>
      </c>
      <c r="T10" s="85">
        <f>分析係数表!F13</f>
        <v>0.38318378198737124</v>
      </c>
      <c r="U10" s="86">
        <f t="shared" si="6"/>
        <v>0</v>
      </c>
      <c r="V10" s="87">
        <f>分析係数表!D13</f>
        <v>4.7856430707876374E-2</v>
      </c>
      <c r="W10" s="167">
        <f t="shared" si="7"/>
        <v>0</v>
      </c>
      <c r="X10" s="76">
        <f>分析係数表!E13</f>
        <v>4.9850448654037885E-2</v>
      </c>
      <c r="Y10" s="166">
        <f t="shared" si="8"/>
        <v>0</v>
      </c>
    </row>
    <row r="11" spans="1:25" x14ac:dyDescent="0.2">
      <c r="A11" s="6" t="s">
        <v>224</v>
      </c>
      <c r="B11" s="5" t="s">
        <v>267</v>
      </c>
      <c r="C11" s="90"/>
      <c r="D11" s="76">
        <f>投入係数表!C11</f>
        <v>3.0303030303030304E-2</v>
      </c>
      <c r="E11" s="77">
        <f t="shared" si="9"/>
        <v>3.0303030303030303</v>
      </c>
      <c r="F11" s="76">
        <f>分析係数表!C14</f>
        <v>6.5770523283725346E-2</v>
      </c>
      <c r="G11" s="77">
        <f t="shared" si="0"/>
        <v>0.19930461601128893</v>
      </c>
      <c r="H11" s="77">
        <v>0.20425171547352361</v>
      </c>
      <c r="I11" s="77">
        <f t="shared" si="1"/>
        <v>0.20425171547352361</v>
      </c>
      <c r="J11" s="76">
        <f>分析係数表!G14</f>
        <v>0.20976692563817981</v>
      </c>
      <c r="K11" s="78">
        <f t="shared" si="2"/>
        <v>4.2845254411205284E-2</v>
      </c>
      <c r="L11" s="79"/>
      <c r="M11" s="80"/>
      <c r="N11" s="81">
        <f>分析係数表!H14</f>
        <v>1.167420369642155E-3</v>
      </c>
      <c r="O11" s="82">
        <f t="shared" si="3"/>
        <v>9.6185790227958281E-3</v>
      </c>
      <c r="P11" s="76">
        <f>分析係数表!C14</f>
        <v>6.5770523283725346E-2</v>
      </c>
      <c r="Q11" s="82">
        <f t="shared" si="4"/>
        <v>6.3261897557514524E-4</v>
      </c>
      <c r="R11" s="83">
        <v>1.9696433024041114E-3</v>
      </c>
      <c r="S11" s="84">
        <f t="shared" si="5"/>
        <v>0.20622135877592773</v>
      </c>
      <c r="T11" s="85">
        <f>分析係数表!F14</f>
        <v>0.3607103218645949</v>
      </c>
      <c r="U11" s="86">
        <f t="shared" si="6"/>
        <v>7.4386172699418995E-2</v>
      </c>
      <c r="V11" s="87">
        <f>分析係数表!D14</f>
        <v>6.7702552719200892E-2</v>
      </c>
      <c r="W11" s="167">
        <f t="shared" si="7"/>
        <v>0</v>
      </c>
      <c r="X11" s="76">
        <f>分析係数表!E14</f>
        <v>6.8812430632630414E-2</v>
      </c>
      <c r="Y11" s="166">
        <f t="shared" si="8"/>
        <v>0</v>
      </c>
    </row>
    <row r="12" spans="1:25" x14ac:dyDescent="0.2">
      <c r="A12" s="6" t="s">
        <v>225</v>
      </c>
      <c r="B12" s="5" t="s">
        <v>29</v>
      </c>
      <c r="C12" s="90"/>
      <c r="D12" s="76">
        <f>投入係数表!C12</f>
        <v>7.575757575757576E-2</v>
      </c>
      <c r="E12" s="77">
        <f t="shared" si="9"/>
        <v>7.5757575757575761</v>
      </c>
      <c r="F12" s="76">
        <f>分析係数表!C15</f>
        <v>0</v>
      </c>
      <c r="G12" s="77">
        <f t="shared" si="0"/>
        <v>0</v>
      </c>
      <c r="H12" s="77">
        <v>0</v>
      </c>
      <c r="I12" s="77">
        <f t="shared" si="1"/>
        <v>0</v>
      </c>
      <c r="J12" s="76">
        <f>分析係数表!G15</f>
        <v>9.5622477491462285E-2</v>
      </c>
      <c r="K12" s="78">
        <f t="shared" si="2"/>
        <v>0</v>
      </c>
      <c r="L12" s="79"/>
      <c r="M12" s="80"/>
      <c r="N12" s="81">
        <f>分析係数表!H15</f>
        <v>8.2333857648446713E-3</v>
      </c>
      <c r="O12" s="82">
        <f t="shared" si="3"/>
        <v>6.7836294160770569E-2</v>
      </c>
      <c r="P12" s="76">
        <f>分析係数表!C15</f>
        <v>0</v>
      </c>
      <c r="Q12" s="82">
        <f t="shared" si="4"/>
        <v>0</v>
      </c>
      <c r="R12" s="83">
        <v>0</v>
      </c>
      <c r="S12" s="84">
        <f t="shared" si="5"/>
        <v>0</v>
      </c>
      <c r="T12" s="85">
        <f>分析係数表!F15</f>
        <v>0.3039816827072338</v>
      </c>
      <c r="U12" s="86">
        <f t="shared" si="6"/>
        <v>0</v>
      </c>
      <c r="V12" s="87">
        <f>分析係数表!D15</f>
        <v>3.1667184104315432E-2</v>
      </c>
      <c r="W12" s="167">
        <f t="shared" si="7"/>
        <v>0</v>
      </c>
      <c r="X12" s="76">
        <f>分析係数表!E15</f>
        <v>2.9261099037565973E-2</v>
      </c>
      <c r="Y12" s="166">
        <f t="shared" si="8"/>
        <v>0</v>
      </c>
    </row>
    <row r="13" spans="1:25" x14ac:dyDescent="0.2">
      <c r="A13" s="6" t="s">
        <v>226</v>
      </c>
      <c r="B13" s="5" t="s">
        <v>30</v>
      </c>
      <c r="C13" s="90"/>
      <c r="D13" s="76">
        <f>投入係数表!C13</f>
        <v>0</v>
      </c>
      <c r="E13" s="77">
        <f t="shared" si="9"/>
        <v>0</v>
      </c>
      <c r="F13" s="76">
        <f>分析係数表!C16</f>
        <v>5.8671439936356373E-2</v>
      </c>
      <c r="G13" s="77">
        <f t="shared" si="0"/>
        <v>0</v>
      </c>
      <c r="H13" s="77">
        <v>1.1422033554102653E-3</v>
      </c>
      <c r="I13" s="77">
        <f t="shared" si="1"/>
        <v>1.1422033554102653E-3</v>
      </c>
      <c r="J13" s="76">
        <f>分析係数表!G16</f>
        <v>3.3950617283950615E-2</v>
      </c>
      <c r="K13" s="78">
        <f t="shared" si="2"/>
        <v>3.877850897997814E-5</v>
      </c>
      <c r="L13" s="79"/>
      <c r="M13" s="80"/>
      <c r="N13" s="81">
        <f>分析係数表!H16</f>
        <v>1.6626523790798271E-2</v>
      </c>
      <c r="O13" s="82">
        <f t="shared" si="3"/>
        <v>0.13698881492466058</v>
      </c>
      <c r="P13" s="76">
        <f>分析係数表!C16</f>
        <v>5.8671439936356373E-2</v>
      </c>
      <c r="Q13" s="82">
        <f t="shared" si="4"/>
        <v>8.0373310268048621E-3</v>
      </c>
      <c r="R13" s="83">
        <v>8.6527327275165208E-3</v>
      </c>
      <c r="S13" s="84">
        <f t="shared" si="5"/>
        <v>9.7949360829267858E-3</v>
      </c>
      <c r="T13" s="85">
        <f>分析係数表!F16</f>
        <v>0.28858024691358025</v>
      </c>
      <c r="U13" s="86">
        <f t="shared" si="6"/>
        <v>2.8266250733137484E-3</v>
      </c>
      <c r="V13" s="87">
        <f>分析係数表!D16</f>
        <v>0</v>
      </c>
      <c r="W13" s="167">
        <f t="shared" si="7"/>
        <v>0</v>
      </c>
      <c r="X13" s="76">
        <f>分析係数表!E16</f>
        <v>0</v>
      </c>
      <c r="Y13" s="166">
        <f t="shared" si="8"/>
        <v>0</v>
      </c>
    </row>
    <row r="14" spans="1:25" x14ac:dyDescent="0.2">
      <c r="A14" s="6" t="s">
        <v>2</v>
      </c>
      <c r="B14" s="5" t="s">
        <v>364</v>
      </c>
      <c r="C14" s="90"/>
      <c r="D14" s="76">
        <f>投入係数表!C14</f>
        <v>0</v>
      </c>
      <c r="E14" s="77">
        <f t="shared" si="9"/>
        <v>0</v>
      </c>
      <c r="F14" s="76">
        <f>分析係数表!C17</f>
        <v>0.10640681003584229</v>
      </c>
      <c r="G14" s="77">
        <f t="shared" si="0"/>
        <v>0</v>
      </c>
      <c r="H14" s="77">
        <v>3.5669264745656739E-3</v>
      </c>
      <c r="I14" s="77">
        <f t="shared" si="1"/>
        <v>3.5669264745656739E-3</v>
      </c>
      <c r="J14" s="76">
        <f>分析係数表!G17</f>
        <v>0.21283422459893048</v>
      </c>
      <c r="K14" s="78">
        <f t="shared" si="2"/>
        <v>7.5916403041558194E-4</v>
      </c>
      <c r="L14" s="79"/>
      <c r="M14" s="80"/>
      <c r="N14" s="81">
        <f>分析係数表!H17</f>
        <v>2.9861384191899334E-3</v>
      </c>
      <c r="O14" s="82">
        <f t="shared" si="3"/>
        <v>2.4603312658309329E-2</v>
      </c>
      <c r="P14" s="76">
        <f>分析係数表!C17</f>
        <v>0.10640681003584229</v>
      </c>
      <c r="Q14" s="82">
        <f t="shared" si="4"/>
        <v>2.617960016285155E-3</v>
      </c>
      <c r="R14" s="83">
        <v>4.4688078242451027E-3</v>
      </c>
      <c r="S14" s="84">
        <f t="shared" si="5"/>
        <v>8.0357342988107774E-3</v>
      </c>
      <c r="T14" s="85">
        <f>分析係数表!F17</f>
        <v>0.3233511586452763</v>
      </c>
      <c r="U14" s="86">
        <f t="shared" si="6"/>
        <v>2.598363996086052E-3</v>
      </c>
      <c r="V14" s="87">
        <f>分析係数表!D17</f>
        <v>4.4206773618538323E-2</v>
      </c>
      <c r="W14" s="167">
        <f t="shared" si="7"/>
        <v>0</v>
      </c>
      <c r="X14" s="76">
        <f>分析係数表!E17</f>
        <v>4.0641711229946524E-2</v>
      </c>
      <c r="Y14" s="166">
        <f t="shared" si="8"/>
        <v>0</v>
      </c>
    </row>
    <row r="15" spans="1:25" x14ac:dyDescent="0.2">
      <c r="A15" s="6" t="s">
        <v>3</v>
      </c>
      <c r="B15" s="5" t="s">
        <v>31</v>
      </c>
      <c r="C15" s="90"/>
      <c r="D15" s="76">
        <f>投入係数表!C15</f>
        <v>0</v>
      </c>
      <c r="E15" s="77">
        <f t="shared" si="9"/>
        <v>0</v>
      </c>
      <c r="F15" s="76">
        <f>分析係数表!C18</f>
        <v>0.93182768716018405</v>
      </c>
      <c r="G15" s="77">
        <f t="shared" si="0"/>
        <v>0</v>
      </c>
      <c r="H15" s="77">
        <v>5.0981872938003336E-3</v>
      </c>
      <c r="I15" s="77">
        <f t="shared" si="1"/>
        <v>5.0981872938003336E-3</v>
      </c>
      <c r="J15" s="76">
        <f>分析係数表!G18</f>
        <v>0.215658731332249</v>
      </c>
      <c r="K15" s="78">
        <f t="shared" si="2"/>
        <v>1.0994686038751718E-3</v>
      </c>
      <c r="L15" s="79"/>
      <c r="M15" s="80"/>
      <c r="N15" s="81">
        <f>分析係数表!H18</f>
        <v>4.4239087691702714E-4</v>
      </c>
      <c r="O15" s="82">
        <f t="shared" si="3"/>
        <v>3.6449352086384192E-3</v>
      </c>
      <c r="P15" s="76">
        <f>分析係数表!C18</f>
        <v>0.93182768716018405</v>
      </c>
      <c r="Q15" s="82">
        <f t="shared" si="4"/>
        <v>3.3964515453142612E-3</v>
      </c>
      <c r="R15" s="83">
        <v>7.8865102326491944E-3</v>
      </c>
      <c r="S15" s="84">
        <f t="shared" si="5"/>
        <v>1.2984697526449528E-2</v>
      </c>
      <c r="T15" s="85">
        <f>分析係数表!F18</f>
        <v>0.45992902558036375</v>
      </c>
      <c r="U15" s="86">
        <f t="shared" si="6"/>
        <v>5.9720392807956907E-3</v>
      </c>
      <c r="V15" s="87">
        <f>分析係数表!D18</f>
        <v>2.3436344817388734E-2</v>
      </c>
      <c r="W15" s="167">
        <f t="shared" si="7"/>
        <v>0</v>
      </c>
      <c r="X15" s="76">
        <f>分析係数表!E18</f>
        <v>2.5506432056779535E-2</v>
      </c>
      <c r="Y15" s="166">
        <f t="shared" si="8"/>
        <v>0</v>
      </c>
    </row>
    <row r="16" spans="1:25" x14ac:dyDescent="0.2">
      <c r="A16" s="6" t="s">
        <v>4</v>
      </c>
      <c r="B16" s="5" t="s">
        <v>32</v>
      </c>
      <c r="C16" s="90"/>
      <c r="D16" s="76">
        <f>投入係数表!C16</f>
        <v>0</v>
      </c>
      <c r="E16" s="77">
        <f t="shared" si="9"/>
        <v>0</v>
      </c>
      <c r="F16" s="76">
        <f>分析係数表!C19</f>
        <v>0.22734014153142079</v>
      </c>
      <c r="G16" s="77">
        <f t="shared" si="0"/>
        <v>0</v>
      </c>
      <c r="H16" s="77">
        <v>2.8316228824875451E-3</v>
      </c>
      <c r="I16" s="77">
        <f t="shared" si="1"/>
        <v>2.8316228824875451E-3</v>
      </c>
      <c r="J16" s="76">
        <f>分析係数表!G19</f>
        <v>5.767935331761536E-2</v>
      </c>
      <c r="K16" s="78">
        <f t="shared" si="2"/>
        <v>1.6332617670124355E-4</v>
      </c>
      <c r="L16" s="79"/>
      <c r="M16" s="80"/>
      <c r="N16" s="81">
        <f>分析係数表!H19</f>
        <v>-1.1059771922925678E-4</v>
      </c>
      <c r="O16" s="82">
        <f t="shared" si="3"/>
        <v>-9.1123380215960481E-4</v>
      </c>
      <c r="P16" s="76">
        <f>分析係数表!C19</f>
        <v>0.22734014153142079</v>
      </c>
      <c r="Q16" s="82">
        <f t="shared" si="4"/>
        <v>-2.0716002155117926E-4</v>
      </c>
      <c r="R16" s="83">
        <v>1.311877717555923E-3</v>
      </c>
      <c r="S16" s="84">
        <f t="shared" si="5"/>
        <v>4.1435006000434677E-3</v>
      </c>
      <c r="T16" s="85">
        <f>分析係数表!F19</f>
        <v>0.2401481980464803</v>
      </c>
      <c r="U16" s="86">
        <f t="shared" si="6"/>
        <v>9.9505420270494852E-4</v>
      </c>
      <c r="V16" s="87">
        <f>分析係数表!D19</f>
        <v>6.946783428763894E-3</v>
      </c>
      <c r="W16" s="167">
        <f t="shared" si="7"/>
        <v>0</v>
      </c>
      <c r="X16" s="76">
        <f>分析係数表!E19</f>
        <v>7.830919501515661E-3</v>
      </c>
      <c r="Y16" s="166">
        <f t="shared" si="8"/>
        <v>0</v>
      </c>
    </row>
    <row r="17" spans="1:25" x14ac:dyDescent="0.2">
      <c r="A17" s="6" t="s">
        <v>5</v>
      </c>
      <c r="B17" s="5" t="s">
        <v>33</v>
      </c>
      <c r="C17" s="90"/>
      <c r="D17" s="76">
        <f>投入係数表!C17</f>
        <v>0</v>
      </c>
      <c r="E17" s="77">
        <f t="shared" si="9"/>
        <v>0</v>
      </c>
      <c r="F17" s="76">
        <f>分析係数表!C20</f>
        <v>0.28316987938225679</v>
      </c>
      <c r="G17" s="77">
        <f t="shared" si="0"/>
        <v>0</v>
      </c>
      <c r="H17" s="77">
        <v>1.2088784700667273E-3</v>
      </c>
      <c r="I17" s="77">
        <f t="shared" si="1"/>
        <v>1.2088784700667273E-3</v>
      </c>
      <c r="J17" s="76">
        <f>分析係数表!G20</f>
        <v>0.10003293265272517</v>
      </c>
      <c r="K17" s="78">
        <f t="shared" si="2"/>
        <v>1.2092765858151437E-4</v>
      </c>
      <c r="L17" s="79"/>
      <c r="M17" s="80"/>
      <c r="N17" s="81">
        <f>分析係数表!H20</f>
        <v>5.4069996067636654E-4</v>
      </c>
      <c r="O17" s="82">
        <f t="shared" si="3"/>
        <v>4.4549208105580679E-3</v>
      </c>
      <c r="P17" s="76">
        <f>分析係数表!C20</f>
        <v>0.28316987938225679</v>
      </c>
      <c r="Q17" s="82">
        <f t="shared" si="4"/>
        <v>1.2614993885832339E-3</v>
      </c>
      <c r="R17" s="83">
        <v>2.7434261418734316E-3</v>
      </c>
      <c r="S17" s="84">
        <f t="shared" si="5"/>
        <v>3.9523046119401585E-3</v>
      </c>
      <c r="T17" s="85">
        <f>分析係数表!F20</f>
        <v>0.22295405894944839</v>
      </c>
      <c r="U17" s="86">
        <f t="shared" si="6"/>
        <v>8.811823554366829E-4</v>
      </c>
      <c r="V17" s="87">
        <f>分析係数表!D20</f>
        <v>1.4243372303639057E-2</v>
      </c>
      <c r="W17" s="167">
        <f t="shared" si="7"/>
        <v>0</v>
      </c>
      <c r="X17" s="76">
        <f>分析係数表!E20</f>
        <v>1.6054668203523793E-2</v>
      </c>
      <c r="Y17" s="166">
        <f t="shared" si="8"/>
        <v>0</v>
      </c>
    </row>
    <row r="18" spans="1:25" x14ac:dyDescent="0.2">
      <c r="A18" s="6" t="s">
        <v>6</v>
      </c>
      <c r="B18" s="5" t="s">
        <v>34</v>
      </c>
      <c r="C18" s="90"/>
      <c r="D18" s="76">
        <f>投入係数表!C18</f>
        <v>0</v>
      </c>
      <c r="E18" s="77">
        <f t="shared" si="9"/>
        <v>0</v>
      </c>
      <c r="F18" s="76">
        <f>分析係数表!C21</f>
        <v>0.39165775401069514</v>
      </c>
      <c r="G18" s="77">
        <f t="shared" si="0"/>
        <v>0</v>
      </c>
      <c r="H18" s="77">
        <v>6.1881913382181254E-3</v>
      </c>
      <c r="I18" s="77">
        <f t="shared" si="1"/>
        <v>6.1881913382181254E-3</v>
      </c>
      <c r="J18" s="76">
        <f>分析係数表!G21</f>
        <v>0.28516576829358342</v>
      </c>
      <c r="K18" s="78">
        <f t="shared" si="2"/>
        <v>1.7646603373106698E-3</v>
      </c>
      <c r="L18" s="79"/>
      <c r="M18" s="80"/>
      <c r="N18" s="81">
        <f>分析係数表!H21</f>
        <v>9.2164766024380651E-4</v>
      </c>
      <c r="O18" s="82">
        <f t="shared" si="3"/>
        <v>7.5936150179967063E-3</v>
      </c>
      <c r="P18" s="76">
        <f>分析係数表!C21</f>
        <v>0.39165775401069514</v>
      </c>
      <c r="Q18" s="82">
        <f t="shared" si="4"/>
        <v>2.9740982027704741E-3</v>
      </c>
      <c r="R18" s="83">
        <v>5.8248710840418287E-3</v>
      </c>
      <c r="S18" s="84">
        <f t="shared" si="5"/>
        <v>1.2013062422259954E-2</v>
      </c>
      <c r="T18" s="85">
        <f>分析係数表!F21</f>
        <v>0.42597651923502916</v>
      </c>
      <c r="U18" s="86">
        <f t="shared" si="6"/>
        <v>5.1172825159874237E-3</v>
      </c>
      <c r="V18" s="87">
        <f>分析係数表!D21</f>
        <v>3.8470058332718007E-2</v>
      </c>
      <c r="W18" s="167">
        <f t="shared" si="7"/>
        <v>0</v>
      </c>
      <c r="X18" s="76">
        <f>分析係数表!E21</f>
        <v>3.5885697408255188E-2</v>
      </c>
      <c r="Y18" s="166">
        <f t="shared" si="8"/>
        <v>0</v>
      </c>
    </row>
    <row r="19" spans="1:25" x14ac:dyDescent="0.2">
      <c r="A19" s="6" t="s">
        <v>7</v>
      </c>
      <c r="B19" s="5" t="s">
        <v>268</v>
      </c>
      <c r="C19" s="90"/>
      <c r="D19" s="76">
        <f>投入係数表!C19</f>
        <v>0</v>
      </c>
      <c r="E19" s="77">
        <f t="shared" si="9"/>
        <v>0</v>
      </c>
      <c r="F19" s="76">
        <f>分析係数表!C22</f>
        <v>0.15642615558060879</v>
      </c>
      <c r="G19" s="77">
        <f t="shared" si="0"/>
        <v>0</v>
      </c>
      <c r="H19" s="77">
        <v>2.6188392882886009E-3</v>
      </c>
      <c r="I19" s="77">
        <f t="shared" si="1"/>
        <v>2.6188392882886009E-3</v>
      </c>
      <c r="J19" s="76">
        <f>分析係数表!G22</f>
        <v>0.19460412625639217</v>
      </c>
      <c r="K19" s="78">
        <f t="shared" si="2"/>
        <v>5.0963693150331507E-4</v>
      </c>
      <c r="L19" s="79"/>
      <c r="M19" s="80"/>
      <c r="N19" s="81">
        <f>分析係数表!H22</f>
        <v>4.915454187966968E-5</v>
      </c>
      <c r="O19" s="82">
        <f t="shared" si="3"/>
        <v>4.049928009598243E-4</v>
      </c>
      <c r="P19" s="76">
        <f>分析係数表!C22</f>
        <v>0.15642615558060879</v>
      </c>
      <c r="Q19" s="82">
        <f t="shared" si="4"/>
        <v>6.335146689196801E-5</v>
      </c>
      <c r="R19" s="83">
        <v>8.685730387208633E-4</v>
      </c>
      <c r="S19" s="84">
        <f t="shared" si="5"/>
        <v>3.4874123270094643E-3</v>
      </c>
      <c r="T19" s="85">
        <f>分析係数表!F22</f>
        <v>0.41322518074413683</v>
      </c>
      <c r="U19" s="86">
        <f t="shared" si="6"/>
        <v>1.4410865891578168E-3</v>
      </c>
      <c r="V19" s="87">
        <f>分析係数表!D22</f>
        <v>2.140715923117616E-2</v>
      </c>
      <c r="W19" s="167">
        <f t="shared" si="7"/>
        <v>0</v>
      </c>
      <c r="X19" s="76">
        <f>分析係数表!E22</f>
        <v>2.2006700758243698E-2</v>
      </c>
      <c r="Y19" s="166">
        <f t="shared" si="8"/>
        <v>0</v>
      </c>
    </row>
    <row r="20" spans="1:25" x14ac:dyDescent="0.2">
      <c r="A20" s="6" t="s">
        <v>8</v>
      </c>
      <c r="B20" s="5" t="s">
        <v>269</v>
      </c>
      <c r="C20" s="90"/>
      <c r="D20" s="76">
        <f>投入係数表!C20</f>
        <v>0</v>
      </c>
      <c r="E20" s="77">
        <f t="shared" si="9"/>
        <v>0</v>
      </c>
      <c r="F20" s="76">
        <f>分析係数表!C23</f>
        <v>0</v>
      </c>
      <c r="G20" s="77">
        <f t="shared" si="0"/>
        <v>0</v>
      </c>
      <c r="H20" s="77">
        <v>0</v>
      </c>
      <c r="I20" s="77">
        <f t="shared" si="1"/>
        <v>0</v>
      </c>
      <c r="J20" s="76">
        <f>分析係数表!G23</f>
        <v>0.21581694098755519</v>
      </c>
      <c r="K20" s="78">
        <f t="shared" si="2"/>
        <v>0</v>
      </c>
      <c r="L20" s="79"/>
      <c r="M20" s="80"/>
      <c r="N20" s="81">
        <f>分析係数表!H23</f>
        <v>2.457727093983484E-5</v>
      </c>
      <c r="O20" s="82">
        <f t="shared" si="3"/>
        <v>2.0249640047991215E-4</v>
      </c>
      <c r="P20" s="76">
        <f>分析係数表!C23</f>
        <v>0</v>
      </c>
      <c r="Q20" s="82">
        <f t="shared" si="4"/>
        <v>0</v>
      </c>
      <c r="R20" s="83">
        <v>0</v>
      </c>
      <c r="S20" s="84">
        <f t="shared" si="5"/>
        <v>0</v>
      </c>
      <c r="T20" s="85">
        <f>分析係数表!F23</f>
        <v>0.44146928944199115</v>
      </c>
      <c r="U20" s="86">
        <f t="shared" si="6"/>
        <v>0</v>
      </c>
      <c r="V20" s="87">
        <f>分析係数表!D23</f>
        <v>4.8735447611401042E-2</v>
      </c>
      <c r="W20" s="167">
        <f t="shared" si="7"/>
        <v>0</v>
      </c>
      <c r="X20" s="76">
        <f>分析係数表!E23</f>
        <v>5.2107587314331592E-2</v>
      </c>
      <c r="Y20" s="166">
        <f t="shared" si="8"/>
        <v>0</v>
      </c>
    </row>
    <row r="21" spans="1:25" x14ac:dyDescent="0.2">
      <c r="A21" s="6" t="s">
        <v>9</v>
      </c>
      <c r="B21" s="5" t="s">
        <v>270</v>
      </c>
      <c r="C21" s="90"/>
      <c r="D21" s="76">
        <f>投入係数表!C21</f>
        <v>0</v>
      </c>
      <c r="E21" s="77">
        <f t="shared" si="9"/>
        <v>0</v>
      </c>
      <c r="F21" s="76">
        <f>分析係数表!C24</f>
        <v>0.44109195402298851</v>
      </c>
      <c r="G21" s="77">
        <f t="shared" si="0"/>
        <v>0</v>
      </c>
      <c r="H21" s="77">
        <v>4.0370384365141189E-3</v>
      </c>
      <c r="I21" s="77">
        <f t="shared" si="1"/>
        <v>4.0370384365141189E-3</v>
      </c>
      <c r="J21" s="76">
        <f>分析係数表!G24</f>
        <v>0.2076771653543307</v>
      </c>
      <c r="K21" s="78">
        <f t="shared" si="2"/>
        <v>8.3840069892173136E-4</v>
      </c>
      <c r="L21" s="79"/>
      <c r="M21" s="80"/>
      <c r="N21" s="81">
        <f>分析係数表!H24</f>
        <v>3.3179315768777033E-4</v>
      </c>
      <c r="O21" s="82">
        <f t="shared" si="3"/>
        <v>2.733701406478814E-3</v>
      </c>
      <c r="P21" s="76">
        <f>分析係数表!C24</f>
        <v>0.44109195402298851</v>
      </c>
      <c r="Q21" s="82">
        <f t="shared" si="4"/>
        <v>1.2058136950991321E-3</v>
      </c>
      <c r="R21" s="83">
        <v>4.205278962181226E-3</v>
      </c>
      <c r="S21" s="84">
        <f t="shared" si="5"/>
        <v>8.2423173986953448E-3</v>
      </c>
      <c r="T21" s="85">
        <f>分析係数表!F24</f>
        <v>0.39173228346456695</v>
      </c>
      <c r="U21" s="86">
        <f t="shared" si="6"/>
        <v>3.2287818156306568E-3</v>
      </c>
      <c r="V21" s="87">
        <f>分析係数表!D24</f>
        <v>6.7913385826771658E-2</v>
      </c>
      <c r="W21" s="167">
        <f t="shared" si="7"/>
        <v>0</v>
      </c>
      <c r="X21" s="76">
        <f>分析係数表!E24</f>
        <v>7.1850393700787399E-2</v>
      </c>
      <c r="Y21" s="166">
        <f t="shared" si="8"/>
        <v>0</v>
      </c>
    </row>
    <row r="22" spans="1:25" x14ac:dyDescent="0.2">
      <c r="A22" s="6" t="s">
        <v>10</v>
      </c>
      <c r="B22" s="5" t="s">
        <v>271</v>
      </c>
      <c r="C22" s="90"/>
      <c r="D22" s="76">
        <f>投入係数表!C22</f>
        <v>0</v>
      </c>
      <c r="E22" s="77">
        <f t="shared" si="9"/>
        <v>0</v>
      </c>
      <c r="F22" s="76">
        <f>分析係数表!C25</f>
        <v>7.8343592613318025E-3</v>
      </c>
      <c r="G22" s="77">
        <f t="shared" si="0"/>
        <v>0</v>
      </c>
      <c r="H22" s="77">
        <v>1.8582345731107719E-4</v>
      </c>
      <c r="I22" s="77">
        <f t="shared" si="1"/>
        <v>1.8582345731107719E-4</v>
      </c>
      <c r="J22" s="76">
        <f>分析係数表!G25</f>
        <v>0.2</v>
      </c>
      <c r="K22" s="78">
        <f t="shared" si="2"/>
        <v>3.7164691462215439E-5</v>
      </c>
      <c r="L22" s="79"/>
      <c r="M22" s="80"/>
      <c r="N22" s="81">
        <f>分析係数表!H25</f>
        <v>5.0383405426661419E-4</v>
      </c>
      <c r="O22" s="82">
        <f t="shared" si="3"/>
        <v>4.1511762098381992E-3</v>
      </c>
      <c r="P22" s="76">
        <f>分析係数表!C25</f>
        <v>7.8343592613318025E-3</v>
      </c>
      <c r="Q22" s="82">
        <f t="shared" si="4"/>
        <v>3.2521805784966145E-5</v>
      </c>
      <c r="R22" s="83">
        <v>1.1166619269557235E-4</v>
      </c>
      <c r="S22" s="84">
        <f t="shared" si="5"/>
        <v>2.9748965000664954E-4</v>
      </c>
      <c r="T22" s="85">
        <f>分析係数表!F25</f>
        <v>0.35199999999999998</v>
      </c>
      <c r="U22" s="86">
        <f t="shared" si="6"/>
        <v>1.0471635680234063E-4</v>
      </c>
      <c r="V22" s="87">
        <f>分析係数表!D25</f>
        <v>8.0000000000000002E-3</v>
      </c>
      <c r="W22" s="167">
        <f t="shared" si="7"/>
        <v>0</v>
      </c>
      <c r="X22" s="76">
        <f>分析係数表!E25</f>
        <v>4.0000000000000001E-3</v>
      </c>
      <c r="Y22" s="166">
        <f t="shared" si="8"/>
        <v>0</v>
      </c>
    </row>
    <row r="23" spans="1:25" x14ac:dyDescent="0.2">
      <c r="A23" s="6" t="s">
        <v>11</v>
      </c>
      <c r="B23" s="5" t="s">
        <v>35</v>
      </c>
      <c r="C23" s="90"/>
      <c r="D23" s="76">
        <f>投入係数表!C23</f>
        <v>0</v>
      </c>
      <c r="E23" s="77">
        <f t="shared" si="9"/>
        <v>0</v>
      </c>
      <c r="F23" s="76">
        <f>分析係数表!C26</f>
        <v>0.12107728337236534</v>
      </c>
      <c r="G23" s="77">
        <f t="shared" si="0"/>
        <v>0</v>
      </c>
      <c r="H23" s="77">
        <v>1.7379759187910208E-3</v>
      </c>
      <c r="I23" s="77">
        <f t="shared" si="1"/>
        <v>1.7379759187910208E-3</v>
      </c>
      <c r="J23" s="76">
        <f>分析係数表!G26</f>
        <v>0.19685039370078741</v>
      </c>
      <c r="K23" s="78">
        <f t="shared" si="2"/>
        <v>3.4212124385650018E-4</v>
      </c>
      <c r="L23" s="79"/>
      <c r="M23" s="80"/>
      <c r="N23" s="81">
        <f>分析係数表!H26</f>
        <v>1.0396185607550137E-2</v>
      </c>
      <c r="O23" s="82">
        <f t="shared" si="3"/>
        <v>8.5655977403002848E-2</v>
      </c>
      <c r="P23" s="76">
        <f>分析係数表!C26</f>
        <v>0.12107728337236534</v>
      </c>
      <c r="Q23" s="82">
        <f t="shared" si="4"/>
        <v>1.0370993048560298E-2</v>
      </c>
      <c r="R23" s="83">
        <v>1.1190784769077311E-2</v>
      </c>
      <c r="S23" s="84">
        <f t="shared" si="5"/>
        <v>1.2928760687868333E-2</v>
      </c>
      <c r="T23" s="85">
        <f>分析係数表!F26</f>
        <v>0.33584388907908252</v>
      </c>
      <c r="U23" s="86">
        <f t="shared" si="6"/>
        <v>4.3420452703864547E-3</v>
      </c>
      <c r="V23" s="87">
        <f>分析係数表!D26</f>
        <v>3.2865457035261898E-2</v>
      </c>
      <c r="W23" s="167">
        <f t="shared" si="7"/>
        <v>0</v>
      </c>
      <c r="X23" s="76">
        <f>分析係数表!E26</f>
        <v>3.457719958918179E-2</v>
      </c>
      <c r="Y23" s="166">
        <f t="shared" si="8"/>
        <v>0</v>
      </c>
    </row>
    <row r="24" spans="1:25" x14ac:dyDescent="0.2">
      <c r="A24" s="6" t="s">
        <v>12</v>
      </c>
      <c r="B24" s="5" t="s">
        <v>366</v>
      </c>
      <c r="C24" s="90"/>
      <c r="D24" s="76">
        <f>投入係数表!C24</f>
        <v>0</v>
      </c>
      <c r="E24" s="77">
        <f t="shared" si="9"/>
        <v>0</v>
      </c>
      <c r="F24" s="76">
        <f>分析係数表!C27</f>
        <v>2.7391659852820882E-2</v>
      </c>
      <c r="G24" s="77">
        <f t="shared" si="0"/>
        <v>0</v>
      </c>
      <c r="H24" s="77">
        <v>5.4848886640488284E-5</v>
      </c>
      <c r="I24" s="77">
        <f t="shared" si="1"/>
        <v>5.4848886640488284E-5</v>
      </c>
      <c r="J24" s="76">
        <f>分析係数表!G27</f>
        <v>0.16959064327485379</v>
      </c>
      <c r="K24" s="78">
        <f t="shared" si="2"/>
        <v>9.3018579682699424E-6</v>
      </c>
      <c r="L24" s="79"/>
      <c r="M24" s="80"/>
      <c r="N24" s="81">
        <f>分析係数表!H27</f>
        <v>1.0924596932756587E-2</v>
      </c>
      <c r="O24" s="82">
        <f t="shared" si="3"/>
        <v>9.0009650013320966E-2</v>
      </c>
      <c r="P24" s="76">
        <f>分析係数表!C27</f>
        <v>2.7391659852820882E-2</v>
      </c>
      <c r="Q24" s="82">
        <f t="shared" si="4"/>
        <v>2.4655137166363426E-3</v>
      </c>
      <c r="R24" s="83">
        <v>2.4938016861242524E-3</v>
      </c>
      <c r="S24" s="84">
        <f t="shared" si="5"/>
        <v>2.5486505727647405E-3</v>
      </c>
      <c r="T24" s="85">
        <f>分析係数表!F27</f>
        <v>0.32163742690058478</v>
      </c>
      <c r="U24" s="86">
        <f t="shared" si="6"/>
        <v>8.1974141229275281E-4</v>
      </c>
      <c r="V24" s="87">
        <f>分析係数表!D27</f>
        <v>0</v>
      </c>
      <c r="W24" s="167">
        <f t="shared" si="7"/>
        <v>0</v>
      </c>
      <c r="X24" s="76">
        <f>分析係数表!E27</f>
        <v>0</v>
      </c>
      <c r="Y24" s="166">
        <f t="shared" si="8"/>
        <v>0</v>
      </c>
    </row>
    <row r="25" spans="1:25" x14ac:dyDescent="0.2">
      <c r="A25" s="6" t="s">
        <v>13</v>
      </c>
      <c r="B25" s="5" t="s">
        <v>191</v>
      </c>
      <c r="C25" s="90"/>
      <c r="D25" s="76">
        <f>投入係数表!C25</f>
        <v>0</v>
      </c>
      <c r="E25" s="77">
        <f t="shared" si="9"/>
        <v>0</v>
      </c>
      <c r="F25" s="76">
        <f>分析係数表!C28</f>
        <v>0.24324482738409237</v>
      </c>
      <c r="G25" s="77">
        <f t="shared" si="0"/>
        <v>0</v>
      </c>
      <c r="H25" s="77">
        <v>1.5259339604902515E-2</v>
      </c>
      <c r="I25" s="77">
        <f t="shared" si="1"/>
        <v>1.5259339604902515E-2</v>
      </c>
      <c r="J25" s="76">
        <f>分析係数表!G28</f>
        <v>0.12486010072747622</v>
      </c>
      <c r="K25" s="78">
        <f t="shared" si="2"/>
        <v>1.9052826801028953E-3</v>
      </c>
      <c r="L25" s="79"/>
      <c r="M25" s="80"/>
      <c r="N25" s="81">
        <f>分析係数表!H28</f>
        <v>2.0841525756979944E-2</v>
      </c>
      <c r="O25" s="82">
        <f t="shared" si="3"/>
        <v>0.17171694760696551</v>
      </c>
      <c r="P25" s="76">
        <f>分析係数表!C28</f>
        <v>0.24324482738409237</v>
      </c>
      <c r="Q25" s="82">
        <f t="shared" si="4"/>
        <v>4.1769259279579557E-2</v>
      </c>
      <c r="R25" s="83">
        <v>5.0978447345205534E-2</v>
      </c>
      <c r="S25" s="84">
        <f t="shared" si="5"/>
        <v>6.6237786950108055E-2</v>
      </c>
      <c r="T25" s="85">
        <f>分析係数表!F28</f>
        <v>0.21387101287073307</v>
      </c>
      <c r="U25" s="86">
        <f t="shared" si="6"/>
        <v>1.4166342585335435E-2</v>
      </c>
      <c r="V25" s="87">
        <f>分析係数表!D28</f>
        <v>5.1063234471180746E-3</v>
      </c>
      <c r="W25" s="167">
        <f t="shared" si="7"/>
        <v>0</v>
      </c>
      <c r="X25" s="76">
        <f>分析係数表!E28</f>
        <v>5.1412982652490205E-3</v>
      </c>
      <c r="Y25" s="166">
        <f t="shared" si="8"/>
        <v>0</v>
      </c>
    </row>
    <row r="26" spans="1:25" x14ac:dyDescent="0.2">
      <c r="A26" s="6" t="s">
        <v>14</v>
      </c>
      <c r="B26" s="5" t="s">
        <v>50</v>
      </c>
      <c r="C26" s="90"/>
      <c r="D26" s="76">
        <f>投入係数表!C26</f>
        <v>0</v>
      </c>
      <c r="E26" s="77">
        <f t="shared" si="9"/>
        <v>0</v>
      </c>
      <c r="F26" s="76">
        <f>分析係数表!C29</f>
        <v>5.9106021425932798E-2</v>
      </c>
      <c r="G26" s="77">
        <f t="shared" si="0"/>
        <v>0</v>
      </c>
      <c r="H26" s="77">
        <v>1.1110726334248779E-3</v>
      </c>
      <c r="I26" s="77">
        <f t="shared" si="1"/>
        <v>1.1110726334248779E-3</v>
      </c>
      <c r="J26" s="76">
        <f>分析係数表!G29</f>
        <v>0.26651982378854627</v>
      </c>
      <c r="K26" s="78">
        <f t="shared" si="2"/>
        <v>2.9612288247667453E-4</v>
      </c>
      <c r="L26" s="79"/>
      <c r="M26" s="80"/>
      <c r="N26" s="81">
        <f>分析係数表!H29</f>
        <v>1.0052103814392449E-2</v>
      </c>
      <c r="O26" s="82">
        <f t="shared" si="3"/>
        <v>8.2821027796284072E-2</v>
      </c>
      <c r="P26" s="76">
        <f>分析係数表!C29</f>
        <v>5.9106021425932798E-2</v>
      </c>
      <c r="Q26" s="82">
        <f t="shared" si="4"/>
        <v>4.8952214434449422E-3</v>
      </c>
      <c r="R26" s="83">
        <v>6.0299338905639892E-3</v>
      </c>
      <c r="S26" s="84">
        <f t="shared" si="5"/>
        <v>7.1410065239888671E-3</v>
      </c>
      <c r="T26" s="85">
        <f>分析係数表!F29</f>
        <v>0.40308370044052866</v>
      </c>
      <c r="U26" s="86">
        <f t="shared" si="6"/>
        <v>2.8784233345593895E-3</v>
      </c>
      <c r="V26" s="87">
        <f>分析係数表!D29</f>
        <v>6.1674008810572688E-2</v>
      </c>
      <c r="W26" s="167">
        <f t="shared" si="7"/>
        <v>0</v>
      </c>
      <c r="X26" s="76">
        <f>分析係数表!E29</f>
        <v>2.8634361233480177E-2</v>
      </c>
      <c r="Y26" s="166">
        <f t="shared" si="8"/>
        <v>0</v>
      </c>
    </row>
    <row r="27" spans="1:25" x14ac:dyDescent="0.2">
      <c r="A27" s="6" t="s">
        <v>15</v>
      </c>
      <c r="B27" s="5" t="s">
        <v>36</v>
      </c>
      <c r="C27" s="90"/>
      <c r="D27" s="76">
        <f>投入係数表!C27</f>
        <v>0</v>
      </c>
      <c r="E27" s="77">
        <f t="shared" si="9"/>
        <v>0</v>
      </c>
      <c r="F27" s="76">
        <f>分析係数表!C30</f>
        <v>1</v>
      </c>
      <c r="G27" s="77">
        <f t="shared" si="0"/>
        <v>0</v>
      </c>
      <c r="H27" s="77">
        <v>1.0113122851176723E-2</v>
      </c>
      <c r="I27" s="77">
        <f t="shared" si="1"/>
        <v>1.0113122851176723E-2</v>
      </c>
      <c r="J27" s="76">
        <f>分析係数表!G30</f>
        <v>0.34458106948813266</v>
      </c>
      <c r="K27" s="78">
        <f t="shared" si="2"/>
        <v>3.4847906879233487E-3</v>
      </c>
      <c r="L27" s="79"/>
      <c r="M27" s="80"/>
      <c r="N27" s="81">
        <f>分析係数表!H30</f>
        <v>0</v>
      </c>
      <c r="O27" s="82">
        <f t="shared" si="3"/>
        <v>0</v>
      </c>
      <c r="P27" s="76">
        <f>分析係数表!C30</f>
        <v>1</v>
      </c>
      <c r="Q27" s="82">
        <f t="shared" si="4"/>
        <v>0</v>
      </c>
      <c r="R27" s="83">
        <v>1.9185939062694068E-2</v>
      </c>
      <c r="S27" s="84">
        <f t="shared" si="5"/>
        <v>2.9299061913870793E-2</v>
      </c>
      <c r="T27" s="85">
        <f>分析係数表!F30</f>
        <v>0.44094938518730342</v>
      </c>
      <c r="U27" s="86">
        <f t="shared" si="6"/>
        <v>1.2919403337486063E-2</v>
      </c>
      <c r="V27" s="87">
        <f>分析係数表!D30</f>
        <v>0.11881612810980841</v>
      </c>
      <c r="W27" s="167">
        <f t="shared" si="7"/>
        <v>0</v>
      </c>
      <c r="X27" s="76">
        <f>分析係数表!E30</f>
        <v>7.9782670860737773E-2</v>
      </c>
      <c r="Y27" s="166">
        <f t="shared" si="8"/>
        <v>0</v>
      </c>
    </row>
    <row r="28" spans="1:25" x14ac:dyDescent="0.2">
      <c r="A28" s="6" t="s">
        <v>16</v>
      </c>
      <c r="B28" s="5" t="s">
        <v>192</v>
      </c>
      <c r="C28" s="90"/>
      <c r="D28" s="76">
        <f>投入係数表!C28</f>
        <v>1.5151515151515152E-2</v>
      </c>
      <c r="E28" s="77">
        <f t="shared" si="9"/>
        <v>1.5151515151515151</v>
      </c>
      <c r="F28" s="76">
        <f>分析係数表!C31</f>
        <v>9.6726786907147644E-2</v>
      </c>
      <c r="G28" s="77">
        <f t="shared" si="0"/>
        <v>0.14655573773810249</v>
      </c>
      <c r="H28" s="77">
        <v>0.15232208138744829</v>
      </c>
      <c r="I28" s="77">
        <f t="shared" si="1"/>
        <v>0.15232208138744829</v>
      </c>
      <c r="J28" s="76">
        <f>分析係数表!G31</f>
        <v>7.0151306740027508E-2</v>
      </c>
      <c r="K28" s="78">
        <f t="shared" si="2"/>
        <v>1.068559305469032E-2</v>
      </c>
      <c r="L28" s="79"/>
      <c r="M28" s="80"/>
      <c r="N28" s="81">
        <f>分析係数表!H31</f>
        <v>2.2131832481321275E-2</v>
      </c>
      <c r="O28" s="82">
        <f t="shared" si="3"/>
        <v>0.18234800863216091</v>
      </c>
      <c r="P28" s="76">
        <f>分析係数表!C31</f>
        <v>9.6726786907147644E-2</v>
      </c>
      <c r="Q28" s="82">
        <f t="shared" si="4"/>
        <v>1.7637936973905748E-2</v>
      </c>
      <c r="R28" s="83">
        <v>2.1061133603757123E-2</v>
      </c>
      <c r="S28" s="84">
        <f t="shared" si="5"/>
        <v>0.1733832149912054</v>
      </c>
      <c r="T28" s="85">
        <f>分析係数表!F31</f>
        <v>0.34525447042640989</v>
      </c>
      <c r="U28" s="86">
        <f t="shared" si="6"/>
        <v>5.9861330072616993E-2</v>
      </c>
      <c r="V28" s="87">
        <f>分析係数表!D31</f>
        <v>0</v>
      </c>
      <c r="W28" s="167">
        <f t="shared" si="7"/>
        <v>0</v>
      </c>
      <c r="X28" s="76">
        <f>分析係数表!E31</f>
        <v>0</v>
      </c>
      <c r="Y28" s="166">
        <f t="shared" si="8"/>
        <v>0</v>
      </c>
    </row>
    <row r="29" spans="1:25" x14ac:dyDescent="0.2">
      <c r="A29" s="6" t="s">
        <v>17</v>
      </c>
      <c r="B29" s="5" t="s">
        <v>272</v>
      </c>
      <c r="C29" s="90"/>
      <c r="D29" s="76">
        <f>投入係数表!C29</f>
        <v>0</v>
      </c>
      <c r="E29" s="77">
        <f t="shared" si="9"/>
        <v>0</v>
      </c>
      <c r="F29" s="76">
        <f>分析係数表!C32</f>
        <v>0.7834008097165992</v>
      </c>
      <c r="G29" s="77">
        <f t="shared" si="0"/>
        <v>0</v>
      </c>
      <c r="H29" s="77">
        <v>3.6417484480431666E-3</v>
      </c>
      <c r="I29" s="77">
        <f t="shared" si="1"/>
        <v>3.6417484480431666E-3</v>
      </c>
      <c r="J29" s="76">
        <f>分析係数表!G32</f>
        <v>0.13992297817715019</v>
      </c>
      <c r="K29" s="78">
        <f t="shared" si="2"/>
        <v>5.0956428862221456E-4</v>
      </c>
      <c r="L29" s="79"/>
      <c r="M29" s="80"/>
      <c r="N29" s="81">
        <f>分析係数表!H32</f>
        <v>6.3286472670074714E-3</v>
      </c>
      <c r="O29" s="82">
        <f t="shared" si="3"/>
        <v>5.2142823123577382E-2</v>
      </c>
      <c r="P29" s="76">
        <f>分析係数表!C32</f>
        <v>0.7834008097165992</v>
      </c>
      <c r="Q29" s="82">
        <f t="shared" si="4"/>
        <v>4.0848729855919932E-2</v>
      </c>
      <c r="R29" s="83">
        <v>5.0527810472258516E-2</v>
      </c>
      <c r="S29" s="84">
        <f t="shared" si="5"/>
        <v>5.4169558920301682E-2</v>
      </c>
      <c r="T29" s="85">
        <f>分析係数表!F32</f>
        <v>0.48138639281129653</v>
      </c>
      <c r="U29" s="86">
        <f t="shared" si="6"/>
        <v>2.6076488568823018E-2</v>
      </c>
      <c r="V29" s="87">
        <f>分析係数表!D32</f>
        <v>1.4120667522464698E-2</v>
      </c>
      <c r="W29" s="167">
        <f t="shared" si="7"/>
        <v>0</v>
      </c>
      <c r="X29" s="76">
        <f>分析係数表!E32</f>
        <v>2.1822849807445442E-2</v>
      </c>
      <c r="Y29" s="166">
        <f t="shared" si="8"/>
        <v>0</v>
      </c>
    </row>
    <row r="30" spans="1:25" x14ac:dyDescent="0.2">
      <c r="A30" s="6" t="s">
        <v>18</v>
      </c>
      <c r="B30" s="5" t="s">
        <v>273</v>
      </c>
      <c r="C30" s="90"/>
      <c r="D30" s="76">
        <f>投入係数表!C30</f>
        <v>0</v>
      </c>
      <c r="E30" s="77">
        <f t="shared" si="9"/>
        <v>0</v>
      </c>
      <c r="F30" s="76">
        <f>分析係数表!C33</f>
        <v>1</v>
      </c>
      <c r="G30" s="77">
        <f t="shared" si="0"/>
        <v>0</v>
      </c>
      <c r="H30" s="77">
        <v>5.2463225364792468E-3</v>
      </c>
      <c r="I30" s="77">
        <f t="shared" si="1"/>
        <v>5.2463225364792468E-3</v>
      </c>
      <c r="J30" s="76">
        <f>分析係数表!G33</f>
        <v>0.50732356857523297</v>
      </c>
      <c r="K30" s="78">
        <f t="shared" si="2"/>
        <v>2.6615830711033193E-3</v>
      </c>
      <c r="L30" s="79"/>
      <c r="M30" s="80"/>
      <c r="N30" s="81">
        <f>分析係数表!H33</f>
        <v>9.4622493118364133E-4</v>
      </c>
      <c r="O30" s="82">
        <f t="shared" si="3"/>
        <v>7.7961114184766185E-3</v>
      </c>
      <c r="P30" s="76">
        <f>分析係数表!C33</f>
        <v>1</v>
      </c>
      <c r="Q30" s="82">
        <f t="shared" si="4"/>
        <v>7.7961114184766185E-3</v>
      </c>
      <c r="R30" s="83">
        <v>1.7897865034673811E-2</v>
      </c>
      <c r="S30" s="84">
        <f t="shared" si="5"/>
        <v>2.3144187571153059E-2</v>
      </c>
      <c r="T30" s="85">
        <f>分析係数表!F33</f>
        <v>0.64713715046604525</v>
      </c>
      <c r="U30" s="86">
        <f t="shared" si="6"/>
        <v>1.4977463594647652E-2</v>
      </c>
      <c r="V30" s="87">
        <f>分析係数表!D33</f>
        <v>3.462050599201065E-2</v>
      </c>
      <c r="W30" s="167">
        <f t="shared" si="7"/>
        <v>0</v>
      </c>
      <c r="X30" s="76">
        <f>分析係数表!E33</f>
        <v>3.3288948069241014E-2</v>
      </c>
      <c r="Y30" s="166">
        <f t="shared" si="8"/>
        <v>0</v>
      </c>
    </row>
    <row r="31" spans="1:25" x14ac:dyDescent="0.2">
      <c r="A31" s="6" t="s">
        <v>19</v>
      </c>
      <c r="B31" s="5" t="s">
        <v>274</v>
      </c>
      <c r="C31" s="90"/>
      <c r="D31" s="76">
        <f>投入係数表!C31</f>
        <v>7.575757575757576E-2</v>
      </c>
      <c r="E31" s="77">
        <f t="shared" si="9"/>
        <v>7.5757575757575761</v>
      </c>
      <c r="F31" s="76">
        <f>分析係数表!C34</f>
        <v>0.10125199563061926</v>
      </c>
      <c r="G31" s="77">
        <f t="shared" si="0"/>
        <v>0.76706057295923691</v>
      </c>
      <c r="H31" s="77">
        <v>0.77717025147182939</v>
      </c>
      <c r="I31" s="77">
        <f t="shared" si="1"/>
        <v>0.77717025147182939</v>
      </c>
      <c r="J31" s="76">
        <f>分析係数表!G34</f>
        <v>0.42460217226572367</v>
      </c>
      <c r="K31" s="78">
        <f t="shared" si="2"/>
        <v>0.32998817699523747</v>
      </c>
      <c r="L31" s="79"/>
      <c r="M31" s="80"/>
      <c r="N31" s="81">
        <f>分析係数表!H34</f>
        <v>0.15770005898545025</v>
      </c>
      <c r="O31" s="82">
        <f t="shared" si="3"/>
        <v>1.2993181536793563</v>
      </c>
      <c r="P31" s="76">
        <f>分析係数表!C34</f>
        <v>0.10125199563061926</v>
      </c>
      <c r="Q31" s="82">
        <f t="shared" si="4"/>
        <v>0.13155855601912647</v>
      </c>
      <c r="R31" s="83">
        <v>0.13944259055180627</v>
      </c>
      <c r="S31" s="84">
        <f t="shared" si="5"/>
        <v>0.91661284202363569</v>
      </c>
      <c r="T31" s="85">
        <f>分析係数表!F34</f>
        <v>0.7004294013639808</v>
      </c>
      <c r="U31" s="86">
        <f t="shared" si="6"/>
        <v>0.64202258422115221</v>
      </c>
      <c r="V31" s="87">
        <f>分析係数表!D34</f>
        <v>0.3617075018944178</v>
      </c>
      <c r="W31" s="167">
        <f t="shared" si="7"/>
        <v>0</v>
      </c>
      <c r="X31" s="76">
        <f>分析係数表!E34</f>
        <v>0.25183127052285931</v>
      </c>
      <c r="Y31" s="166">
        <f t="shared" si="8"/>
        <v>0</v>
      </c>
    </row>
    <row r="32" spans="1:25" x14ac:dyDescent="0.2">
      <c r="A32" s="6" t="s">
        <v>20</v>
      </c>
      <c r="B32" s="5" t="s">
        <v>37</v>
      </c>
      <c r="C32" s="90"/>
      <c r="D32" s="76">
        <f>投入係数表!C32</f>
        <v>0</v>
      </c>
      <c r="E32" s="77">
        <f t="shared" si="9"/>
        <v>0</v>
      </c>
      <c r="F32" s="76">
        <f>分析係数表!C35</f>
        <v>0.28050490883590462</v>
      </c>
      <c r="G32" s="77">
        <f t="shared" si="0"/>
        <v>0</v>
      </c>
      <c r="H32" s="77">
        <v>9.7046273906031353E-3</v>
      </c>
      <c r="I32" s="77">
        <f t="shared" si="1"/>
        <v>9.7046273906031353E-3</v>
      </c>
      <c r="J32" s="76">
        <f>分析係数表!G35</f>
        <v>0.31444397102684279</v>
      </c>
      <c r="K32" s="78">
        <f t="shared" si="2"/>
        <v>3.0515615740371173E-3</v>
      </c>
      <c r="L32" s="79"/>
      <c r="M32" s="80"/>
      <c r="N32" s="81">
        <f>分析係数表!H35</f>
        <v>5.9366397955171055E-2</v>
      </c>
      <c r="O32" s="82">
        <f t="shared" si="3"/>
        <v>0.48913005535922782</v>
      </c>
      <c r="P32" s="76">
        <f>分析係数表!C35</f>
        <v>0.28050490883590462</v>
      </c>
      <c r="Q32" s="82">
        <f t="shared" si="4"/>
        <v>0.13720338158744119</v>
      </c>
      <c r="R32" s="83">
        <v>0.17236763048812859</v>
      </c>
      <c r="S32" s="84">
        <f t="shared" si="5"/>
        <v>0.18207225787873171</v>
      </c>
      <c r="T32" s="85">
        <f>分析係数表!F35</f>
        <v>0.64720920323817643</v>
      </c>
      <c r="U32" s="86">
        <f t="shared" si="6"/>
        <v>0.11783884095346975</v>
      </c>
      <c r="V32" s="87">
        <f>分析係数表!D35</f>
        <v>3.7068598210481467E-2</v>
      </c>
      <c r="W32" s="167">
        <f t="shared" si="7"/>
        <v>0</v>
      </c>
      <c r="X32" s="76">
        <f>分析係数表!E35</f>
        <v>2.8973157221985513E-2</v>
      </c>
      <c r="Y32" s="166">
        <f t="shared" si="8"/>
        <v>0</v>
      </c>
    </row>
    <row r="33" spans="1:25" x14ac:dyDescent="0.2">
      <c r="A33" s="6" t="s">
        <v>21</v>
      </c>
      <c r="B33" s="5" t="s">
        <v>38</v>
      </c>
      <c r="C33" s="90"/>
      <c r="D33" s="76">
        <f>投入係数表!C33</f>
        <v>0</v>
      </c>
      <c r="E33" s="77">
        <f t="shared" si="9"/>
        <v>0</v>
      </c>
      <c r="F33" s="76">
        <f>分析係数表!C36</f>
        <v>0.80389274373750441</v>
      </c>
      <c r="G33" s="77">
        <f t="shared" si="0"/>
        <v>0</v>
      </c>
      <c r="H33" s="77">
        <v>3.1470157121780445E-2</v>
      </c>
      <c r="I33" s="77">
        <f t="shared" si="1"/>
        <v>3.1470157121780445E-2</v>
      </c>
      <c r="J33" s="76">
        <f>分析係数表!G36</f>
        <v>1.7855841410975876E-2</v>
      </c>
      <c r="K33" s="78">
        <f t="shared" si="2"/>
        <v>5.6192613474500468E-4</v>
      </c>
      <c r="L33" s="79"/>
      <c r="M33" s="80"/>
      <c r="N33" s="81">
        <f>分析係数表!H36</f>
        <v>0.19255062917813606</v>
      </c>
      <c r="O33" s="82">
        <f t="shared" si="3"/>
        <v>1.5864580495598719</v>
      </c>
      <c r="P33" s="76">
        <f>分析係数表!C36</f>
        <v>0.80389274373750441</v>
      </c>
      <c r="Q33" s="82">
        <f t="shared" si="4"/>
        <v>1.2753421142851351</v>
      </c>
      <c r="R33" s="83">
        <v>1.3069730543737559</v>
      </c>
      <c r="S33" s="84">
        <f t="shared" si="5"/>
        <v>1.3384432114955362</v>
      </c>
      <c r="T33" s="85">
        <f>分析係数表!F36</f>
        <v>0.88404635230668316</v>
      </c>
      <c r="U33" s="86">
        <f t="shared" si="6"/>
        <v>1.1832458388922713</v>
      </c>
      <c r="V33" s="87">
        <f>分析係数表!D36</f>
        <v>1.122367174404198E-2</v>
      </c>
      <c r="W33" s="167">
        <f t="shared" si="7"/>
        <v>0</v>
      </c>
      <c r="X33" s="76">
        <f>分析係数表!E36</f>
        <v>3.3525253261424094E-3</v>
      </c>
      <c r="Y33" s="166">
        <f t="shared" si="8"/>
        <v>0</v>
      </c>
    </row>
    <row r="34" spans="1:25" x14ac:dyDescent="0.2">
      <c r="A34" s="6" t="s">
        <v>22</v>
      </c>
      <c r="B34" s="5" t="s">
        <v>377</v>
      </c>
      <c r="C34" s="90"/>
      <c r="D34" s="76">
        <f>投入係数表!C34</f>
        <v>1.5151515151515152E-2</v>
      </c>
      <c r="E34" s="77">
        <f t="shared" si="9"/>
        <v>1.5151515151515151</v>
      </c>
      <c r="F34" s="76">
        <f>分析係数表!C37</f>
        <v>0.21032967032967032</v>
      </c>
      <c r="G34" s="77">
        <f t="shared" si="0"/>
        <v>0.31868131868131866</v>
      </c>
      <c r="H34" s="77">
        <v>0.33137570721342552</v>
      </c>
      <c r="I34" s="77">
        <f t="shared" si="1"/>
        <v>0.33137570721342552</v>
      </c>
      <c r="J34" s="76">
        <f>分析係数表!G37</f>
        <v>0.29813928761297182</v>
      </c>
      <c r="K34" s="78">
        <f t="shared" si="2"/>
        <v>9.8796117280855411E-2</v>
      </c>
      <c r="L34" s="79"/>
      <c r="M34" s="80"/>
      <c r="N34" s="81">
        <f>分析係数表!H37</f>
        <v>4.7409555642941408E-2</v>
      </c>
      <c r="O34" s="82">
        <f t="shared" si="3"/>
        <v>0.39061555652575058</v>
      </c>
      <c r="P34" s="76">
        <f>分析係数表!C37</f>
        <v>0.21032967032967032</v>
      </c>
      <c r="Q34" s="82">
        <f t="shared" si="4"/>
        <v>8.2158041229701814E-2</v>
      </c>
      <c r="R34" s="83">
        <v>9.0663279029852176E-2</v>
      </c>
      <c r="S34" s="84">
        <f t="shared" si="5"/>
        <v>0.42203898624327768</v>
      </c>
      <c r="T34" s="85">
        <f>分析係数表!F37</f>
        <v>0.65348219032429555</v>
      </c>
      <c r="U34" s="86">
        <f t="shared" si="6"/>
        <v>0.27579496113250235</v>
      </c>
      <c r="V34" s="87">
        <f>分析係数表!D37</f>
        <v>7.4641148325358855E-2</v>
      </c>
      <c r="W34" s="167">
        <f t="shared" si="7"/>
        <v>0</v>
      </c>
      <c r="X34" s="76">
        <f>分析係数表!E37</f>
        <v>6.6454013822434876E-2</v>
      </c>
      <c r="Y34" s="166">
        <f t="shared" si="8"/>
        <v>0</v>
      </c>
    </row>
    <row r="35" spans="1:25" x14ac:dyDescent="0.2">
      <c r="A35" s="6" t="s">
        <v>23</v>
      </c>
      <c r="B35" s="5" t="s">
        <v>193</v>
      </c>
      <c r="C35" s="90"/>
      <c r="D35" s="76">
        <f>投入係数表!C35</f>
        <v>0</v>
      </c>
      <c r="E35" s="77">
        <f t="shared" si="9"/>
        <v>0</v>
      </c>
      <c r="F35" s="76">
        <f>分析係数表!C38</f>
        <v>3.0064329788630717E-2</v>
      </c>
      <c r="G35" s="77">
        <f t="shared" si="0"/>
        <v>0</v>
      </c>
      <c r="H35" s="77">
        <v>2.1099901990773214E-3</v>
      </c>
      <c r="I35" s="77">
        <f t="shared" si="1"/>
        <v>2.1099901990773214E-3</v>
      </c>
      <c r="J35" s="76">
        <f>分析係数表!G38</f>
        <v>0.36119402985074628</v>
      </c>
      <c r="K35" s="78">
        <f t="shared" si="2"/>
        <v>7.6211586295031608E-4</v>
      </c>
      <c r="L35" s="79"/>
      <c r="M35" s="80"/>
      <c r="N35" s="81">
        <f>分析係数表!H38</f>
        <v>4.2911915060951634E-2</v>
      </c>
      <c r="O35" s="82">
        <f t="shared" si="3"/>
        <v>0.35355871523792665</v>
      </c>
      <c r="P35" s="76">
        <f>分析係数表!C38</f>
        <v>3.0064329788630717E-2</v>
      </c>
      <c r="Q35" s="82">
        <f t="shared" si="4"/>
        <v>1.0629505814557603E-2</v>
      </c>
      <c r="R35" s="83">
        <v>1.2189799040951113E-2</v>
      </c>
      <c r="S35" s="84">
        <f t="shared" si="5"/>
        <v>1.4299789240028435E-2</v>
      </c>
      <c r="T35" s="85">
        <f>分析係数表!F38</f>
        <v>0.57313432835820899</v>
      </c>
      <c r="U35" s="86">
        <f t="shared" si="6"/>
        <v>8.19570010174764E-3</v>
      </c>
      <c r="V35" s="87">
        <f>分析係数表!D38</f>
        <v>7.1641791044776124E-2</v>
      </c>
      <c r="W35" s="167">
        <f t="shared" si="7"/>
        <v>0</v>
      </c>
      <c r="X35" s="76">
        <f>分析係数表!E38</f>
        <v>8.6567164179104483E-2</v>
      </c>
      <c r="Y35" s="166">
        <f t="shared" si="8"/>
        <v>0</v>
      </c>
    </row>
    <row r="36" spans="1:25" x14ac:dyDescent="0.2">
      <c r="A36" s="6" t="s">
        <v>24</v>
      </c>
      <c r="B36" s="5" t="s">
        <v>39</v>
      </c>
      <c r="C36" s="90"/>
      <c r="D36" s="76">
        <f>投入係数表!C36</f>
        <v>0</v>
      </c>
      <c r="E36" s="77">
        <f t="shared" si="9"/>
        <v>0</v>
      </c>
      <c r="F36" s="76">
        <f>分析係数表!C39</f>
        <v>1</v>
      </c>
      <c r="G36" s="77">
        <f t="shared" si="0"/>
        <v>0</v>
      </c>
      <c r="H36" s="77">
        <v>1.2836207474688935E-3</v>
      </c>
      <c r="I36" s="77">
        <f t="shared" si="1"/>
        <v>1.2836207474688935E-3</v>
      </c>
      <c r="J36" s="76">
        <f>分析係数表!G39</f>
        <v>0.35369011652999566</v>
      </c>
      <c r="K36" s="78">
        <f t="shared" si="2"/>
        <v>4.5400397175259308E-4</v>
      </c>
      <c r="L36" s="79"/>
      <c r="M36" s="80"/>
      <c r="N36" s="81">
        <f>分析係数表!H39</f>
        <v>3.7848997247345653E-3</v>
      </c>
      <c r="O36" s="82">
        <f t="shared" si="3"/>
        <v>3.1184445673906474E-2</v>
      </c>
      <c r="P36" s="76">
        <f>分析係数表!C39</f>
        <v>1</v>
      </c>
      <c r="Q36" s="82">
        <f t="shared" si="4"/>
        <v>3.1184445673906474E-2</v>
      </c>
      <c r="R36" s="83">
        <v>4.4199354180531905E-2</v>
      </c>
      <c r="S36" s="84">
        <f t="shared" si="5"/>
        <v>4.5482974928000797E-2</v>
      </c>
      <c r="T36" s="85">
        <f>分析係数表!F39</f>
        <v>0.70414328873543375</v>
      </c>
      <c r="U36" s="86">
        <f t="shared" si="6"/>
        <v>3.2026531547273758E-2</v>
      </c>
      <c r="V36" s="87">
        <f>分析係数表!D39</f>
        <v>4.8338368580060423E-2</v>
      </c>
      <c r="W36" s="167">
        <f t="shared" si="7"/>
        <v>0</v>
      </c>
      <c r="X36" s="76">
        <f>分析係数表!E39</f>
        <v>5.0927924039706515E-2</v>
      </c>
      <c r="Y36" s="166">
        <f t="shared" si="8"/>
        <v>0</v>
      </c>
    </row>
    <row r="37" spans="1:25" x14ac:dyDescent="0.2">
      <c r="A37" s="6" t="s">
        <v>25</v>
      </c>
      <c r="B37" s="5" t="s">
        <v>40</v>
      </c>
      <c r="C37" s="90"/>
      <c r="D37" s="76">
        <f>投入係数表!C37</f>
        <v>0</v>
      </c>
      <c r="E37" s="77">
        <f t="shared" si="9"/>
        <v>0</v>
      </c>
      <c r="F37" s="76">
        <f>分析係数表!C40</f>
        <v>0.7013368112161722</v>
      </c>
      <c r="G37" s="77">
        <f t="shared" si="0"/>
        <v>0</v>
      </c>
      <c r="H37" s="77">
        <v>2.7744845778313694E-4</v>
      </c>
      <c r="I37" s="77">
        <f t="shared" si="1"/>
        <v>2.7744845778313694E-4</v>
      </c>
      <c r="J37" s="76">
        <f>分析係数表!G40</f>
        <v>0.55395580898075547</v>
      </c>
      <c r="K37" s="78">
        <f t="shared" si="2"/>
        <v>1.5369418488172059E-4</v>
      </c>
      <c r="L37" s="79"/>
      <c r="M37" s="80"/>
      <c r="N37" s="81">
        <f>分析係数表!H40</f>
        <v>3.2392843098702322E-2</v>
      </c>
      <c r="O37" s="82">
        <f t="shared" si="3"/>
        <v>0.26689025583252424</v>
      </c>
      <c r="P37" s="76">
        <f>分析係数表!C40</f>
        <v>0.7013368112161722</v>
      </c>
      <c r="Q37" s="82">
        <f t="shared" si="4"/>
        <v>0.18717996097025094</v>
      </c>
      <c r="R37" s="83">
        <v>0.18732072181568418</v>
      </c>
      <c r="S37" s="84">
        <f t="shared" si="5"/>
        <v>0.18759817027346731</v>
      </c>
      <c r="T37" s="85">
        <f>分析係数表!F40</f>
        <v>0.75181753385602279</v>
      </c>
      <c r="U37" s="86">
        <f t="shared" si="6"/>
        <v>0.14103959373090044</v>
      </c>
      <c r="V37" s="87">
        <f>分析係数表!D40</f>
        <v>0.10919458303635067</v>
      </c>
      <c r="W37" s="167">
        <f t="shared" si="7"/>
        <v>0</v>
      </c>
      <c r="X37" s="76">
        <f>分析係数表!E40</f>
        <v>6.9850320741268707E-2</v>
      </c>
      <c r="Y37" s="166">
        <f t="shared" si="8"/>
        <v>0</v>
      </c>
    </row>
    <row r="38" spans="1:25" x14ac:dyDescent="0.2">
      <c r="A38" s="6" t="s">
        <v>26</v>
      </c>
      <c r="B38" s="5" t="s">
        <v>276</v>
      </c>
      <c r="C38" s="90"/>
      <c r="D38" s="76">
        <f>投入係数表!C38</f>
        <v>0</v>
      </c>
      <c r="E38" s="77">
        <f t="shared" si="9"/>
        <v>0</v>
      </c>
      <c r="F38" s="76">
        <f>分析係数表!C41</f>
        <v>0.58586841174389814</v>
      </c>
      <c r="G38" s="77">
        <f t="shared" si="0"/>
        <v>0</v>
      </c>
      <c r="H38" s="77">
        <v>9.6826482527538442E-4</v>
      </c>
      <c r="I38" s="77">
        <f t="shared" si="1"/>
        <v>9.6826482527538442E-4</v>
      </c>
      <c r="J38" s="76">
        <f>分析係数表!G41</f>
        <v>0.44498040397949956</v>
      </c>
      <c r="K38" s="78">
        <f t="shared" si="2"/>
        <v>4.3085887311018013E-4</v>
      </c>
      <c r="L38" s="79"/>
      <c r="M38" s="80"/>
      <c r="N38" s="81">
        <f>分析係数表!H41</f>
        <v>5.4868757373181282E-2</v>
      </c>
      <c r="O38" s="82">
        <f t="shared" si="3"/>
        <v>0.45207321407140394</v>
      </c>
      <c r="P38" s="76">
        <f>分析係数表!C41</f>
        <v>0.58586841174389814</v>
      </c>
      <c r="Q38" s="82">
        <f t="shared" si="4"/>
        <v>0.26485541591997269</v>
      </c>
      <c r="R38" s="83">
        <v>0.26843389075607305</v>
      </c>
      <c r="S38" s="84">
        <f t="shared" si="5"/>
        <v>0.26940215558134845</v>
      </c>
      <c r="T38" s="85">
        <f>分析係数表!F41</f>
        <v>0.54989448296653598</v>
      </c>
      <c r="U38" s="86">
        <f t="shared" si="6"/>
        <v>0.14814275905347588</v>
      </c>
      <c r="V38" s="87">
        <f>分析係数表!D41</f>
        <v>0.15480856195357251</v>
      </c>
      <c r="W38" s="167">
        <f t="shared" si="7"/>
        <v>0</v>
      </c>
      <c r="X38" s="76">
        <f>分析係数表!E41</f>
        <v>0.14651793789568887</v>
      </c>
      <c r="Y38" s="166">
        <f t="shared" si="8"/>
        <v>0</v>
      </c>
    </row>
    <row r="39" spans="1:25" x14ac:dyDescent="0.2">
      <c r="A39" s="6" t="s">
        <v>51</v>
      </c>
      <c r="B39" s="5" t="s">
        <v>367</v>
      </c>
      <c r="C39" s="90"/>
      <c r="D39" s="76">
        <f>投入係数表!C39</f>
        <v>0</v>
      </c>
      <c r="E39" s="77">
        <f>$C$5*D39</f>
        <v>0</v>
      </c>
      <c r="F39" s="76">
        <f>分析係数表!C42</f>
        <v>0.81969817315329629</v>
      </c>
      <c r="G39" s="77">
        <f>E39*F39</f>
        <v>0</v>
      </c>
      <c r="H39" s="77">
        <v>2.8832457980973664E-3</v>
      </c>
      <c r="I39" s="77">
        <f>C39+H39</f>
        <v>2.8832457980973664E-3</v>
      </c>
      <c r="J39" s="76">
        <f>分析係数表!G42</f>
        <v>0.48461538461538461</v>
      </c>
      <c r="K39" s="78">
        <f>I39*J39</f>
        <v>1.3972652713856468E-3</v>
      </c>
      <c r="L39" s="79"/>
      <c r="M39" s="80"/>
      <c r="N39" s="81">
        <f>分析係数表!H42</f>
        <v>1.2153460479748329E-2</v>
      </c>
      <c r="O39" s="82">
        <f t="shared" si="3"/>
        <v>0.10013447003731657</v>
      </c>
      <c r="P39" s="76">
        <f>分析係数表!C42</f>
        <v>0.81969817315329629</v>
      </c>
      <c r="Q39" s="82">
        <f>O39*P39</f>
        <v>8.2080042159261873E-2</v>
      </c>
      <c r="R39" s="83">
        <v>8.4706754116489147E-2</v>
      </c>
      <c r="S39" s="84">
        <f>I39+R39</f>
        <v>8.7589999914586519E-2</v>
      </c>
      <c r="T39" s="85">
        <f>分析係数表!F42</f>
        <v>0.55865384615384617</v>
      </c>
      <c r="U39" s="86">
        <f t="shared" si="6"/>
        <v>4.8932490336898816E-2</v>
      </c>
      <c r="V39" s="87">
        <f>分析係数表!D42</f>
        <v>8.8461538461538466E-2</v>
      </c>
      <c r="W39" s="167">
        <f t="shared" si="7"/>
        <v>0</v>
      </c>
      <c r="X39" s="76">
        <f>分析係数表!E42</f>
        <v>7.8846153846153844E-2</v>
      </c>
      <c r="Y39" s="166">
        <f t="shared" si="8"/>
        <v>0</v>
      </c>
    </row>
    <row r="40" spans="1:25" x14ac:dyDescent="0.2">
      <c r="A40" s="6" t="s">
        <v>194</v>
      </c>
      <c r="B40" s="5" t="s">
        <v>41</v>
      </c>
      <c r="C40" s="90"/>
      <c r="D40" s="76">
        <f>投入係数表!C40</f>
        <v>1.5151515151515152E-2</v>
      </c>
      <c r="E40" s="77">
        <f>$C$5*D40</f>
        <v>1.5151515151515151</v>
      </c>
      <c r="F40" s="76">
        <f>分析係数表!C43</f>
        <v>0.67829131652661068</v>
      </c>
      <c r="G40" s="77">
        <f>E40*F40</f>
        <v>1.0277141159494101</v>
      </c>
      <c r="H40" s="77">
        <v>1.2329592427380787</v>
      </c>
      <c r="I40" s="77">
        <f>C40+H40</f>
        <v>1.2329592427380787</v>
      </c>
      <c r="J40" s="76">
        <f>分析係数表!G43</f>
        <v>0.37364673754023214</v>
      </c>
      <c r="K40" s="78">
        <f>I40*J40</f>
        <v>0.46069119856915824</v>
      </c>
      <c r="L40" s="79"/>
      <c r="M40" s="80"/>
      <c r="N40" s="81">
        <f>分析係数表!H43</f>
        <v>3.3707727093983487E-2</v>
      </c>
      <c r="O40" s="82">
        <f t="shared" si="3"/>
        <v>0.27772381325819956</v>
      </c>
      <c r="P40" s="76">
        <f>分析係数表!C43</f>
        <v>0.67829131652661068</v>
      </c>
      <c r="Q40" s="82">
        <f>O40*P40</f>
        <v>0.18837765092569475</v>
      </c>
      <c r="R40" s="83">
        <v>0.29520409072895781</v>
      </c>
      <c r="S40" s="84">
        <f>I40+R40</f>
        <v>1.5281633334670364</v>
      </c>
      <c r="T40" s="85">
        <f>分析係数表!F43</f>
        <v>0.61386911147956691</v>
      </c>
      <c r="U40" s="86">
        <f t="shared" si="6"/>
        <v>0.93809226771106269</v>
      </c>
      <c r="V40" s="87">
        <f>分析係数表!D43</f>
        <v>0.15810006827270068</v>
      </c>
      <c r="W40" s="167">
        <f t="shared" si="7"/>
        <v>0</v>
      </c>
      <c r="X40" s="76">
        <f>分析係数表!E43</f>
        <v>0.12220813420462304</v>
      </c>
      <c r="Y40" s="166">
        <f t="shared" si="8"/>
        <v>0</v>
      </c>
    </row>
    <row r="41" spans="1:25" x14ac:dyDescent="0.2">
      <c r="A41" s="6" t="s">
        <v>340</v>
      </c>
      <c r="B41" s="5" t="s">
        <v>345</v>
      </c>
      <c r="C41" s="90"/>
      <c r="D41" s="76">
        <f>投入係数表!C41</f>
        <v>0</v>
      </c>
      <c r="E41" s="77">
        <f>$C$5*D41</f>
        <v>0</v>
      </c>
      <c r="F41" s="76">
        <f>分析係数表!C44</f>
        <v>0.28860582795323675</v>
      </c>
      <c r="G41" s="77">
        <f>E41*F41</f>
        <v>0</v>
      </c>
      <c r="H41" s="77">
        <v>5.229940343722643E-4</v>
      </c>
      <c r="I41" s="77">
        <f>C41+H41</f>
        <v>5.229940343722643E-4</v>
      </c>
      <c r="J41" s="76">
        <f>分析係数表!G44</f>
        <v>0.2722812755519215</v>
      </c>
      <c r="K41" s="78">
        <f>I41*J41</f>
        <v>1.424014827849256E-4</v>
      </c>
      <c r="L41" s="79"/>
      <c r="M41" s="80"/>
      <c r="N41" s="81">
        <f>分析係数表!H44</f>
        <v>0.11129817145104208</v>
      </c>
      <c r="O41" s="82">
        <f t="shared" si="3"/>
        <v>0.91700494957328227</v>
      </c>
      <c r="P41" s="76">
        <f>分析係数表!C44</f>
        <v>0.28860582795323675</v>
      </c>
      <c r="Q41" s="82">
        <f>O41*P41</f>
        <v>0.26465297270881322</v>
      </c>
      <c r="R41" s="83">
        <v>0.2671855616721332</v>
      </c>
      <c r="S41" s="84">
        <f>I41+R41</f>
        <v>0.26770855570650548</v>
      </c>
      <c r="T41" s="85">
        <f>分析係数表!F44</f>
        <v>0.4454210956663941</v>
      </c>
      <c r="U41" s="86">
        <f t="shared" si="6"/>
        <v>0.11924303820205957</v>
      </c>
      <c r="V41" s="87">
        <f>分析係数表!D44</f>
        <v>0.25695012264922323</v>
      </c>
      <c r="W41" s="167">
        <f t="shared" si="7"/>
        <v>0</v>
      </c>
      <c r="X41" s="76">
        <f>分析係数表!E44</f>
        <v>0.1731398201144726</v>
      </c>
      <c r="Y41" s="166">
        <f t="shared" si="8"/>
        <v>0</v>
      </c>
    </row>
    <row r="42" spans="1:25" x14ac:dyDescent="0.2">
      <c r="A42" s="6" t="s">
        <v>341</v>
      </c>
      <c r="B42" s="5" t="s">
        <v>278</v>
      </c>
      <c r="C42" s="90"/>
      <c r="D42" s="76">
        <f>投入係数表!C42</f>
        <v>0</v>
      </c>
      <c r="E42" s="77">
        <f>$C$5*D42</f>
        <v>0</v>
      </c>
      <c r="F42" s="76">
        <f>分析係数表!C45</f>
        <v>1</v>
      </c>
      <c r="G42" s="77">
        <f>E42*F42</f>
        <v>0</v>
      </c>
      <c r="H42" s="77">
        <v>3.3904666568903563E-3</v>
      </c>
      <c r="I42" s="77">
        <f>C42+H42</f>
        <v>3.3904666568903563E-3</v>
      </c>
      <c r="J42" s="76">
        <f>分析係数表!G45</f>
        <v>0</v>
      </c>
      <c r="K42" s="78">
        <f>I42*J42</f>
        <v>0</v>
      </c>
      <c r="L42" s="79"/>
      <c r="M42" s="80"/>
      <c r="N42" s="81">
        <f>分析係数表!H45</f>
        <v>0</v>
      </c>
      <c r="O42" s="82">
        <f t="shared" si="3"/>
        <v>0</v>
      </c>
      <c r="P42" s="76">
        <f>分析係数表!C45</f>
        <v>1</v>
      </c>
      <c r="Q42" s="82">
        <f>O42*P42</f>
        <v>0</v>
      </c>
      <c r="R42" s="83">
        <v>2.7438187072025902E-3</v>
      </c>
      <c r="S42" s="84">
        <f>I42+R42</f>
        <v>6.1342853640929465E-3</v>
      </c>
      <c r="T42" s="85">
        <f>分析係数表!F45</f>
        <v>0</v>
      </c>
      <c r="U42" s="86">
        <f t="shared" si="6"/>
        <v>0</v>
      </c>
      <c r="V42" s="87">
        <f>分析係数表!D45</f>
        <v>0</v>
      </c>
      <c r="W42" s="167">
        <f t="shared" si="7"/>
        <v>0</v>
      </c>
      <c r="X42" s="76">
        <f>分析係数表!E45</f>
        <v>0</v>
      </c>
      <c r="Y42" s="166">
        <f t="shared" si="8"/>
        <v>0</v>
      </c>
    </row>
    <row r="43" spans="1:25" x14ac:dyDescent="0.2">
      <c r="A43" s="6" t="s">
        <v>342</v>
      </c>
      <c r="B43" s="5" t="s">
        <v>279</v>
      </c>
      <c r="C43" s="90"/>
      <c r="D43" s="76">
        <f>投入係数表!C43</f>
        <v>0</v>
      </c>
      <c r="E43" s="77">
        <f>$C$5*D43</f>
        <v>0</v>
      </c>
      <c r="F43" s="76">
        <f>分析係数表!C46</f>
        <v>0.35026323939300097</v>
      </c>
      <c r="G43" s="77">
        <f>E43*F43</f>
        <v>0</v>
      </c>
      <c r="H43" s="77">
        <v>6.7703531517661645E-3</v>
      </c>
      <c r="I43" s="77">
        <f>C43+H43</f>
        <v>6.7703531517661645E-3</v>
      </c>
      <c r="J43" s="76">
        <f>分析係数表!G46</f>
        <v>8.8183421516754845E-3</v>
      </c>
      <c r="K43" s="78">
        <f>I43*J43</f>
        <v>5.9703290579948538E-5</v>
      </c>
      <c r="L43" s="79"/>
      <c r="M43" s="80"/>
      <c r="N43" s="81">
        <f>分析係数表!H46</f>
        <v>2.2070389303971687E-2</v>
      </c>
      <c r="O43" s="82">
        <f t="shared" si="3"/>
        <v>0.18184176763096113</v>
      </c>
      <c r="P43" s="76">
        <f>分析係数表!C46</f>
        <v>0.35026323939300097</v>
      </c>
      <c r="Q43" s="82">
        <f>O43*P43</f>
        <v>6.3692486587369798E-2</v>
      </c>
      <c r="R43" s="83">
        <v>6.8646075565177933E-2</v>
      </c>
      <c r="S43" s="84">
        <f>I43+R43</f>
        <v>7.5416428716944095E-2</v>
      </c>
      <c r="T43" s="85">
        <f>分析係数表!F46</f>
        <v>0.31305114638447973</v>
      </c>
      <c r="U43" s="86">
        <f t="shared" si="6"/>
        <v>2.3609199466062748E-2</v>
      </c>
      <c r="V43" s="87">
        <f>分析係数表!D46</f>
        <v>2.6455026455026454E-3</v>
      </c>
      <c r="W43" s="167">
        <f t="shared" si="7"/>
        <v>0</v>
      </c>
      <c r="X43" s="76">
        <f>分析係数表!E46</f>
        <v>7.0546737213403876E-3</v>
      </c>
      <c r="Y43" s="166">
        <f t="shared" si="8"/>
        <v>0</v>
      </c>
    </row>
    <row r="44" spans="1:25" x14ac:dyDescent="0.2">
      <c r="A44" s="192">
        <v>40</v>
      </c>
      <c r="B44" s="14" t="s">
        <v>150</v>
      </c>
      <c r="C44" s="197">
        <f>SUM(C5:C43)</f>
        <v>100</v>
      </c>
      <c r="D44" s="92">
        <f>投入係数表!C44</f>
        <v>0.51515151515151514</v>
      </c>
      <c r="E44" s="91">
        <f>SUM(E5:E43)</f>
        <v>51.515151515151523</v>
      </c>
      <c r="F44" s="92">
        <f>分析係数表!C47</f>
        <v>0.31394387080298369</v>
      </c>
      <c r="G44" s="91">
        <f>SUM(G5:G43)</f>
        <v>2.8950118577318449</v>
      </c>
      <c r="H44" s="91">
        <f>SUM(H5:H43)</f>
        <v>3.2621079509870974</v>
      </c>
      <c r="I44" s="91">
        <f>SUM(I5:I43)</f>
        <v>103.26210795098707</v>
      </c>
      <c r="J44" s="92">
        <f>分析係数表!G47</f>
        <v>0.19998528352451841</v>
      </c>
      <c r="K44" s="93">
        <f>SUM(K5:K43)</f>
        <v>13.140627659851143</v>
      </c>
      <c r="L44" s="94">
        <f>最終需要_まとめ!$L$33</f>
        <v>0.627</v>
      </c>
      <c r="M44" s="91">
        <f>K44*L44</f>
        <v>8.2391735427266664</v>
      </c>
      <c r="N44" s="95">
        <f>分析係数表!H47</f>
        <v>1</v>
      </c>
      <c r="O44" s="96">
        <f>SUM(O5:O43)</f>
        <v>8.2391735427266646</v>
      </c>
      <c r="P44" s="92">
        <f>分析係数表!C47</f>
        <v>0.31394387080298369</v>
      </c>
      <c r="Q44" s="96">
        <f>SUM(Q5:Q43)</f>
        <v>2.8784709190223654</v>
      </c>
      <c r="R44" s="91">
        <f>SUM(R5:R43)</f>
        <v>3.1738092271258047</v>
      </c>
      <c r="S44" s="97">
        <f>SUM(S5:S43)</f>
        <v>106.43591717811292</v>
      </c>
      <c r="T44" s="98">
        <f>分析係数表!F47</f>
        <v>0.426688715561511</v>
      </c>
      <c r="U44" s="99">
        <f>SUM(U5:U43)</f>
        <v>52.606090834651567</v>
      </c>
      <c r="V44" s="100">
        <f>分析係数表!D47</f>
        <v>4.9757178154553973E-2</v>
      </c>
      <c r="W44" s="164">
        <f>SUM(W5:W43)</f>
        <v>108</v>
      </c>
      <c r="X44" s="92">
        <f>分析係数表!E47</f>
        <v>4.1907100312144188E-2</v>
      </c>
      <c r="Y44" s="165">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46"/>
  <sheetViews>
    <sheetView showGridLines="0" workbookViewId="0">
      <pane xSplit="2" ySplit="4" topLeftCell="C11" activePane="bottomRight" state="frozen"/>
      <selection activeCell="A19" sqref="A19"/>
      <selection pane="topRight" activeCell="A19" sqref="A19"/>
      <selection pane="bottomLeft" activeCell="A19" sqref="A19"/>
      <selection pane="bottomRight" activeCell="K46" sqref="K46"/>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2015年播磨町産業連関表</v>
      </c>
      <c r="H1" s="401"/>
      <c r="I1" s="401"/>
    </row>
    <row r="2" spans="1:25" x14ac:dyDescent="0.2">
      <c r="B2" s="3" t="s">
        <v>265</v>
      </c>
      <c r="S2" s="3" t="s">
        <v>152</v>
      </c>
      <c r="U2" s="64" t="s">
        <v>209</v>
      </c>
      <c r="W2" s="3" t="s">
        <v>130</v>
      </c>
      <c r="Y2" s="3" t="s">
        <v>153</v>
      </c>
    </row>
    <row r="3" spans="1:25" ht="44" x14ac:dyDescent="0.2">
      <c r="B3" s="65"/>
      <c r="C3" s="66" t="s">
        <v>227</v>
      </c>
      <c r="D3" s="66" t="s">
        <v>307</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投入係数表!D5</f>
        <v>0</v>
      </c>
      <c r="E5" s="77">
        <f t="shared" ref="E5:E38" si="0">$C$6*D5</f>
        <v>0</v>
      </c>
      <c r="F5" s="76">
        <f>分析係数表!C8</f>
        <v>2.4086378737541492E-2</v>
      </c>
      <c r="G5" s="77">
        <f t="shared" ref="G5:G38" si="1">E5*F5</f>
        <v>0</v>
      </c>
      <c r="H5" s="77">
        <f t="array" ref="H5:H43">MMULT(逆行列係数!C5:AO43,'2'!G5:G43)</f>
        <v>0</v>
      </c>
      <c r="I5" s="77">
        <f t="shared" ref="I5:I38" si="2">C5+H5</f>
        <v>0</v>
      </c>
      <c r="J5" s="76">
        <f>分析係数表!G8</f>
        <v>0.12121212121212122</v>
      </c>
      <c r="K5" s="78">
        <f t="shared" ref="K5:K38" si="3">I5*J5</f>
        <v>0</v>
      </c>
      <c r="L5" s="79" t="s">
        <v>181</v>
      </c>
      <c r="M5" s="80" t="s">
        <v>181</v>
      </c>
      <c r="N5" s="81">
        <f>分析係数表!H8</f>
        <v>1.0986040110106173E-2</v>
      </c>
      <c r="O5" s="82">
        <f t="shared" ref="O5:O43" si="4">$M$44*N5</f>
        <v>0</v>
      </c>
      <c r="P5" s="76">
        <f>分析係数表!C8</f>
        <v>2.4086378737541492E-2</v>
      </c>
      <c r="Q5" s="82">
        <f t="shared" ref="Q5:Q38" si="5">O5*P5</f>
        <v>0</v>
      </c>
      <c r="R5" s="83">
        <f t="array" ref="R5:R43">MMULT(逆行列係数!C5:AO43,'2'!Q5:Q43)</f>
        <v>0</v>
      </c>
      <c r="S5" s="84">
        <f t="shared" ref="S5:S38" si="6">I5+R5</f>
        <v>0</v>
      </c>
      <c r="T5" s="85">
        <f>分析係数表!F8</f>
        <v>0.48484848484848486</v>
      </c>
      <c r="U5" s="86">
        <f t="shared" ref="U5:U43" si="7">S5*T5</f>
        <v>0</v>
      </c>
      <c r="V5" s="87">
        <f>分析係数表!D8</f>
        <v>1.0757575757575757</v>
      </c>
      <c r="W5" s="167">
        <f t="shared" ref="W5:W43" si="8">ROUND(S5*V5,0)</f>
        <v>0</v>
      </c>
      <c r="X5" s="76">
        <f>分析係数表!E8</f>
        <v>0</v>
      </c>
      <c r="Y5" s="166">
        <f t="shared" ref="Y5:Y43" si="9">ROUND(S5*X5,0)</f>
        <v>0</v>
      </c>
    </row>
    <row r="6" spans="1:25" x14ac:dyDescent="0.2">
      <c r="A6" s="6" t="s">
        <v>219</v>
      </c>
      <c r="B6" s="5" t="s">
        <v>265</v>
      </c>
      <c r="C6" s="75">
        <f>最終需要_まとめ!$C$7</f>
        <v>100</v>
      </c>
      <c r="D6" s="76">
        <f>投入係数表!D6</f>
        <v>0</v>
      </c>
      <c r="E6" s="77">
        <f t="shared" si="0"/>
        <v>0</v>
      </c>
      <c r="F6" s="76">
        <f>分析係数表!C9</f>
        <v>0</v>
      </c>
      <c r="G6" s="77">
        <f t="shared" si="1"/>
        <v>0</v>
      </c>
      <c r="H6" s="77">
        <v>0</v>
      </c>
      <c r="I6" s="77">
        <f t="shared" si="2"/>
        <v>100</v>
      </c>
      <c r="J6" s="76">
        <f>分析係数表!G9</f>
        <v>0</v>
      </c>
      <c r="K6" s="78">
        <f t="shared" si="3"/>
        <v>0</v>
      </c>
      <c r="L6" s="79"/>
      <c r="M6" s="80"/>
      <c r="N6" s="81">
        <f>分析係数表!H9</f>
        <v>5.8985450255603618E-4</v>
      </c>
      <c r="O6" s="82">
        <f t="shared" si="4"/>
        <v>0</v>
      </c>
      <c r="P6" s="76">
        <f>分析係数表!C9</f>
        <v>0</v>
      </c>
      <c r="Q6" s="82">
        <f t="shared" si="5"/>
        <v>0</v>
      </c>
      <c r="R6" s="83">
        <v>0</v>
      </c>
      <c r="S6" s="84">
        <f t="shared" si="6"/>
        <v>100</v>
      </c>
      <c r="T6" s="85">
        <f>分析係数表!F9</f>
        <v>0</v>
      </c>
      <c r="U6" s="86">
        <f t="shared" si="7"/>
        <v>0</v>
      </c>
      <c r="V6" s="87">
        <f>分析係数表!D9</f>
        <v>0</v>
      </c>
      <c r="W6" s="167">
        <f t="shared" si="8"/>
        <v>0</v>
      </c>
      <c r="X6" s="76">
        <f>分析係数表!E9</f>
        <v>0</v>
      </c>
      <c r="Y6" s="166">
        <f t="shared" si="9"/>
        <v>0</v>
      </c>
    </row>
    <row r="7" spans="1:25" x14ac:dyDescent="0.2">
      <c r="A7" s="6" t="s">
        <v>220</v>
      </c>
      <c r="B7" s="5" t="s">
        <v>266</v>
      </c>
      <c r="C7" s="90"/>
      <c r="D7" s="76">
        <f>投入係数表!D7</f>
        <v>0</v>
      </c>
      <c r="E7" s="77">
        <f t="shared" si="0"/>
        <v>0</v>
      </c>
      <c r="F7" s="76">
        <f>分析係数表!C10</f>
        <v>0.85034013605442182</v>
      </c>
      <c r="G7" s="77">
        <f t="shared" si="1"/>
        <v>0</v>
      </c>
      <c r="H7" s="77">
        <v>0</v>
      </c>
      <c r="I7" s="77">
        <f t="shared" si="2"/>
        <v>0</v>
      </c>
      <c r="J7" s="76">
        <f>分析係数表!G10</f>
        <v>0.18064516129032257</v>
      </c>
      <c r="K7" s="78">
        <f t="shared" si="3"/>
        <v>0</v>
      </c>
      <c r="L7" s="79"/>
      <c r="M7" s="80"/>
      <c r="N7" s="81">
        <f>分析係数表!H10</f>
        <v>1.1059771922925679E-3</v>
      </c>
      <c r="O7" s="82">
        <f t="shared" si="4"/>
        <v>0</v>
      </c>
      <c r="P7" s="76">
        <f>分析係数表!C10</f>
        <v>0.85034013605442182</v>
      </c>
      <c r="Q7" s="82">
        <f t="shared" si="5"/>
        <v>0</v>
      </c>
      <c r="R7" s="83">
        <v>0</v>
      </c>
      <c r="S7" s="84">
        <f t="shared" si="6"/>
        <v>0</v>
      </c>
      <c r="T7" s="85">
        <f>分析係数表!F10</f>
        <v>0.52258064516129032</v>
      </c>
      <c r="U7" s="86">
        <f t="shared" si="7"/>
        <v>0</v>
      </c>
      <c r="V7" s="87">
        <f>分析係数表!D10</f>
        <v>9.0322580645161285E-2</v>
      </c>
      <c r="W7" s="167">
        <f t="shared" si="8"/>
        <v>0</v>
      </c>
      <c r="X7" s="76">
        <f>分析係数表!E10</f>
        <v>0</v>
      </c>
      <c r="Y7" s="166">
        <f t="shared" si="9"/>
        <v>0</v>
      </c>
    </row>
    <row r="8" spans="1:25" x14ac:dyDescent="0.2">
      <c r="A8" s="6" t="s">
        <v>221</v>
      </c>
      <c r="B8" s="5" t="s">
        <v>27</v>
      </c>
      <c r="C8" s="90"/>
      <c r="D8" s="76">
        <f>投入係数表!D8</f>
        <v>0</v>
      </c>
      <c r="E8" s="77">
        <f t="shared" si="0"/>
        <v>0</v>
      </c>
      <c r="F8" s="76">
        <f>分析係数表!C11</f>
        <v>1.6645596291613995E-2</v>
      </c>
      <c r="G8" s="77">
        <f t="shared" si="1"/>
        <v>0</v>
      </c>
      <c r="H8" s="77">
        <v>0</v>
      </c>
      <c r="I8" s="77">
        <f t="shared" si="2"/>
        <v>0</v>
      </c>
      <c r="J8" s="76">
        <f>分析係数表!G11</f>
        <v>0.35897435897435898</v>
      </c>
      <c r="K8" s="78">
        <f t="shared" si="3"/>
        <v>0</v>
      </c>
      <c r="L8" s="79"/>
      <c r="M8" s="80"/>
      <c r="N8" s="81">
        <f>分析係数表!H11</f>
        <v>-2.457727093983484E-5</v>
      </c>
      <c r="O8" s="82">
        <f t="shared" si="4"/>
        <v>0</v>
      </c>
      <c r="P8" s="76">
        <f>分析係数表!C11</f>
        <v>1.6645596291613995E-2</v>
      </c>
      <c r="Q8" s="82">
        <f t="shared" si="5"/>
        <v>0</v>
      </c>
      <c r="R8" s="83">
        <v>0</v>
      </c>
      <c r="S8" s="84">
        <f t="shared" si="6"/>
        <v>0</v>
      </c>
      <c r="T8" s="85">
        <f>分析係数表!F11</f>
        <v>0.58974358974358976</v>
      </c>
      <c r="U8" s="86">
        <f t="shared" si="7"/>
        <v>0</v>
      </c>
      <c r="V8" s="87">
        <f>分析係数表!D11</f>
        <v>8.5470085470085479E-3</v>
      </c>
      <c r="W8" s="167">
        <f t="shared" si="8"/>
        <v>0</v>
      </c>
      <c r="X8" s="76">
        <f>分析係数表!E11</f>
        <v>0</v>
      </c>
      <c r="Y8" s="166">
        <f t="shared" si="9"/>
        <v>0</v>
      </c>
    </row>
    <row r="9" spans="1:25" x14ac:dyDescent="0.2">
      <c r="A9" s="6" t="s">
        <v>222</v>
      </c>
      <c r="B9" s="5" t="s">
        <v>190</v>
      </c>
      <c r="C9" s="90"/>
      <c r="D9" s="76">
        <f>投入係数表!D9</f>
        <v>0</v>
      </c>
      <c r="E9" s="77">
        <f t="shared" si="0"/>
        <v>0</v>
      </c>
      <c r="F9" s="76">
        <f>分析係数表!C12</f>
        <v>5.1883600270696828E-3</v>
      </c>
      <c r="G9" s="77">
        <f t="shared" si="1"/>
        <v>0</v>
      </c>
      <c r="H9" s="77">
        <v>0</v>
      </c>
      <c r="I9" s="77">
        <f t="shared" si="2"/>
        <v>0</v>
      </c>
      <c r="J9" s="76">
        <f>分析係数表!G12</f>
        <v>0.13719512195121952</v>
      </c>
      <c r="K9" s="78">
        <f t="shared" si="3"/>
        <v>0</v>
      </c>
      <c r="L9" s="79"/>
      <c r="M9" s="80"/>
      <c r="N9" s="81">
        <f>分析係数表!H12</f>
        <v>8.9657884388517503E-2</v>
      </c>
      <c r="O9" s="82">
        <f t="shared" si="4"/>
        <v>0</v>
      </c>
      <c r="P9" s="76">
        <f>分析係数表!C12</f>
        <v>5.1883600270696828E-3</v>
      </c>
      <c r="Q9" s="82">
        <f t="shared" si="5"/>
        <v>0</v>
      </c>
      <c r="R9" s="83">
        <v>0</v>
      </c>
      <c r="S9" s="84">
        <f t="shared" si="6"/>
        <v>0</v>
      </c>
      <c r="T9" s="85">
        <f>分析係数表!F12</f>
        <v>0.31707317073170732</v>
      </c>
      <c r="U9" s="86">
        <f t="shared" si="7"/>
        <v>0</v>
      </c>
      <c r="V9" s="87">
        <f>分析係数表!D12</f>
        <v>6.7073170731707321E-2</v>
      </c>
      <c r="W9" s="167">
        <f t="shared" si="8"/>
        <v>0</v>
      </c>
      <c r="X9" s="76">
        <f>分析係数表!E12</f>
        <v>5.7926829268292686E-2</v>
      </c>
      <c r="Y9" s="166">
        <f t="shared" si="9"/>
        <v>0</v>
      </c>
    </row>
    <row r="10" spans="1:25" x14ac:dyDescent="0.2">
      <c r="A10" s="6" t="s">
        <v>223</v>
      </c>
      <c r="B10" s="5" t="s">
        <v>28</v>
      </c>
      <c r="C10" s="90"/>
      <c r="D10" s="76">
        <f>投入係数表!D10</f>
        <v>0</v>
      </c>
      <c r="E10" s="77">
        <f t="shared" si="0"/>
        <v>0</v>
      </c>
      <c r="F10" s="76">
        <f>分析係数表!C13</f>
        <v>0</v>
      </c>
      <c r="G10" s="77">
        <f t="shared" si="1"/>
        <v>0</v>
      </c>
      <c r="H10" s="77">
        <v>0</v>
      </c>
      <c r="I10" s="77">
        <f t="shared" si="2"/>
        <v>0</v>
      </c>
      <c r="J10" s="76">
        <f>分析係数表!G13</f>
        <v>0.24459953472914589</v>
      </c>
      <c r="K10" s="78">
        <f t="shared" si="3"/>
        <v>0</v>
      </c>
      <c r="L10" s="79"/>
      <c r="M10" s="80"/>
      <c r="N10" s="81">
        <f>分析係数表!H13</f>
        <v>1.4131930790405034E-2</v>
      </c>
      <c r="O10" s="82">
        <f t="shared" si="4"/>
        <v>0</v>
      </c>
      <c r="P10" s="76">
        <f>分析係数表!C13</f>
        <v>0</v>
      </c>
      <c r="Q10" s="82">
        <f t="shared" si="5"/>
        <v>0</v>
      </c>
      <c r="R10" s="83">
        <v>0</v>
      </c>
      <c r="S10" s="84">
        <f t="shared" si="6"/>
        <v>0</v>
      </c>
      <c r="T10" s="85">
        <f>分析係数表!F13</f>
        <v>0.38318378198737124</v>
      </c>
      <c r="U10" s="86">
        <f t="shared" si="7"/>
        <v>0</v>
      </c>
      <c r="V10" s="87">
        <f>分析係数表!D13</f>
        <v>4.7856430707876374E-2</v>
      </c>
      <c r="W10" s="167">
        <f t="shared" si="8"/>
        <v>0</v>
      </c>
      <c r="X10" s="76">
        <f>分析係数表!E13</f>
        <v>4.9850448654037885E-2</v>
      </c>
      <c r="Y10" s="166">
        <f t="shared" si="9"/>
        <v>0</v>
      </c>
    </row>
    <row r="11" spans="1:25" x14ac:dyDescent="0.2">
      <c r="A11" s="6" t="s">
        <v>224</v>
      </c>
      <c r="B11" s="5" t="s">
        <v>267</v>
      </c>
      <c r="C11" s="90"/>
      <c r="D11" s="76">
        <f>投入係数表!D11</f>
        <v>0</v>
      </c>
      <c r="E11" s="77">
        <f t="shared" si="0"/>
        <v>0</v>
      </c>
      <c r="F11" s="76">
        <f>分析係数表!C14</f>
        <v>6.5770523283725346E-2</v>
      </c>
      <c r="G11" s="77">
        <f t="shared" si="1"/>
        <v>0</v>
      </c>
      <c r="H11" s="77">
        <v>0</v>
      </c>
      <c r="I11" s="77">
        <f t="shared" si="2"/>
        <v>0</v>
      </c>
      <c r="J11" s="76">
        <f>分析係数表!G14</f>
        <v>0.20976692563817981</v>
      </c>
      <c r="K11" s="78">
        <f t="shared" si="3"/>
        <v>0</v>
      </c>
      <c r="L11" s="79"/>
      <c r="M11" s="80"/>
      <c r="N11" s="81">
        <f>分析係数表!H14</f>
        <v>1.167420369642155E-3</v>
      </c>
      <c r="O11" s="82">
        <f t="shared" si="4"/>
        <v>0</v>
      </c>
      <c r="P11" s="76">
        <f>分析係数表!C14</f>
        <v>6.5770523283725346E-2</v>
      </c>
      <c r="Q11" s="82">
        <f t="shared" si="5"/>
        <v>0</v>
      </c>
      <c r="R11" s="83">
        <v>0</v>
      </c>
      <c r="S11" s="84">
        <f t="shared" si="6"/>
        <v>0</v>
      </c>
      <c r="T11" s="85">
        <f>分析係数表!F14</f>
        <v>0.3607103218645949</v>
      </c>
      <c r="U11" s="86">
        <f t="shared" si="7"/>
        <v>0</v>
      </c>
      <c r="V11" s="87">
        <f>分析係数表!D14</f>
        <v>6.7702552719200892E-2</v>
      </c>
      <c r="W11" s="167">
        <f t="shared" si="8"/>
        <v>0</v>
      </c>
      <c r="X11" s="76">
        <f>分析係数表!E14</f>
        <v>6.8812430632630414E-2</v>
      </c>
      <c r="Y11" s="166">
        <f t="shared" si="9"/>
        <v>0</v>
      </c>
    </row>
    <row r="12" spans="1:25" x14ac:dyDescent="0.2">
      <c r="A12" s="6" t="s">
        <v>225</v>
      </c>
      <c r="B12" s="5" t="s">
        <v>29</v>
      </c>
      <c r="C12" s="90"/>
      <c r="D12" s="76">
        <f>投入係数表!D12</f>
        <v>0</v>
      </c>
      <c r="E12" s="77">
        <f t="shared" si="0"/>
        <v>0</v>
      </c>
      <c r="F12" s="76">
        <f>分析係数表!C15</f>
        <v>0</v>
      </c>
      <c r="G12" s="77">
        <f t="shared" si="1"/>
        <v>0</v>
      </c>
      <c r="H12" s="77">
        <v>0</v>
      </c>
      <c r="I12" s="77">
        <f t="shared" si="2"/>
        <v>0</v>
      </c>
      <c r="J12" s="76">
        <f>分析係数表!G15</f>
        <v>9.5622477491462285E-2</v>
      </c>
      <c r="K12" s="78">
        <f t="shared" si="3"/>
        <v>0</v>
      </c>
      <c r="L12" s="79"/>
      <c r="M12" s="80"/>
      <c r="N12" s="81">
        <f>分析係数表!H15</f>
        <v>8.2333857648446713E-3</v>
      </c>
      <c r="O12" s="82">
        <f t="shared" si="4"/>
        <v>0</v>
      </c>
      <c r="P12" s="76">
        <f>分析係数表!C15</f>
        <v>0</v>
      </c>
      <c r="Q12" s="82">
        <f t="shared" si="5"/>
        <v>0</v>
      </c>
      <c r="R12" s="83">
        <v>0</v>
      </c>
      <c r="S12" s="84">
        <f t="shared" si="6"/>
        <v>0</v>
      </c>
      <c r="T12" s="85">
        <f>分析係数表!F15</f>
        <v>0.3039816827072338</v>
      </c>
      <c r="U12" s="86">
        <f t="shared" si="7"/>
        <v>0</v>
      </c>
      <c r="V12" s="87">
        <f>分析係数表!D15</f>
        <v>3.1667184104315432E-2</v>
      </c>
      <c r="W12" s="167">
        <f t="shared" si="8"/>
        <v>0</v>
      </c>
      <c r="X12" s="76">
        <f>分析係数表!E15</f>
        <v>2.9261099037565973E-2</v>
      </c>
      <c r="Y12" s="166">
        <f t="shared" si="9"/>
        <v>0</v>
      </c>
    </row>
    <row r="13" spans="1:25" x14ac:dyDescent="0.2">
      <c r="A13" s="6" t="s">
        <v>226</v>
      </c>
      <c r="B13" s="5" t="s">
        <v>30</v>
      </c>
      <c r="C13" s="90"/>
      <c r="D13" s="76">
        <f>投入係数表!D13</f>
        <v>0</v>
      </c>
      <c r="E13" s="77">
        <f t="shared" si="0"/>
        <v>0</v>
      </c>
      <c r="F13" s="76">
        <f>分析係数表!C16</f>
        <v>5.8671439936356373E-2</v>
      </c>
      <c r="G13" s="77">
        <f t="shared" si="1"/>
        <v>0</v>
      </c>
      <c r="H13" s="77">
        <v>0</v>
      </c>
      <c r="I13" s="77">
        <f t="shared" si="2"/>
        <v>0</v>
      </c>
      <c r="J13" s="76">
        <f>分析係数表!G16</f>
        <v>3.3950617283950615E-2</v>
      </c>
      <c r="K13" s="78">
        <f t="shared" si="3"/>
        <v>0</v>
      </c>
      <c r="L13" s="79"/>
      <c r="M13" s="80"/>
      <c r="N13" s="81">
        <f>分析係数表!H16</f>
        <v>1.6626523790798271E-2</v>
      </c>
      <c r="O13" s="82">
        <f t="shared" si="4"/>
        <v>0</v>
      </c>
      <c r="P13" s="76">
        <f>分析係数表!C16</f>
        <v>5.8671439936356373E-2</v>
      </c>
      <c r="Q13" s="82">
        <f t="shared" si="5"/>
        <v>0</v>
      </c>
      <c r="R13" s="83">
        <v>0</v>
      </c>
      <c r="S13" s="84">
        <f t="shared" si="6"/>
        <v>0</v>
      </c>
      <c r="T13" s="85">
        <f>分析係数表!F16</f>
        <v>0.28858024691358025</v>
      </c>
      <c r="U13" s="86">
        <f t="shared" si="7"/>
        <v>0</v>
      </c>
      <c r="V13" s="87">
        <f>分析係数表!D16</f>
        <v>0</v>
      </c>
      <c r="W13" s="167">
        <f t="shared" si="8"/>
        <v>0</v>
      </c>
      <c r="X13" s="76">
        <f>分析係数表!E16</f>
        <v>0</v>
      </c>
      <c r="Y13" s="166">
        <f t="shared" si="9"/>
        <v>0</v>
      </c>
    </row>
    <row r="14" spans="1:25" x14ac:dyDescent="0.2">
      <c r="A14" s="6" t="s">
        <v>2</v>
      </c>
      <c r="B14" s="5" t="s">
        <v>364</v>
      </c>
      <c r="C14" s="90"/>
      <c r="D14" s="76">
        <f>投入係数表!D14</f>
        <v>0</v>
      </c>
      <c r="E14" s="77">
        <f t="shared" si="0"/>
        <v>0</v>
      </c>
      <c r="F14" s="76">
        <f>分析係数表!C17</f>
        <v>0.10640681003584229</v>
      </c>
      <c r="G14" s="77">
        <f t="shared" si="1"/>
        <v>0</v>
      </c>
      <c r="H14" s="77">
        <v>0</v>
      </c>
      <c r="I14" s="77">
        <f t="shared" si="2"/>
        <v>0</v>
      </c>
      <c r="J14" s="76">
        <f>分析係数表!G17</f>
        <v>0.21283422459893048</v>
      </c>
      <c r="K14" s="78">
        <f t="shared" si="3"/>
        <v>0</v>
      </c>
      <c r="L14" s="79"/>
      <c r="M14" s="80"/>
      <c r="N14" s="81">
        <f>分析係数表!H17</f>
        <v>2.9861384191899334E-3</v>
      </c>
      <c r="O14" s="82">
        <f t="shared" si="4"/>
        <v>0</v>
      </c>
      <c r="P14" s="76">
        <f>分析係数表!C17</f>
        <v>0.10640681003584229</v>
      </c>
      <c r="Q14" s="82">
        <f t="shared" si="5"/>
        <v>0</v>
      </c>
      <c r="R14" s="83">
        <v>0</v>
      </c>
      <c r="S14" s="84">
        <f t="shared" si="6"/>
        <v>0</v>
      </c>
      <c r="T14" s="85">
        <f>分析係数表!F17</f>
        <v>0.3233511586452763</v>
      </c>
      <c r="U14" s="86">
        <f t="shared" si="7"/>
        <v>0</v>
      </c>
      <c r="V14" s="87">
        <f>分析係数表!D17</f>
        <v>4.4206773618538323E-2</v>
      </c>
      <c r="W14" s="167">
        <f t="shared" si="8"/>
        <v>0</v>
      </c>
      <c r="X14" s="76">
        <f>分析係数表!E17</f>
        <v>4.0641711229946524E-2</v>
      </c>
      <c r="Y14" s="166">
        <f t="shared" si="9"/>
        <v>0</v>
      </c>
    </row>
    <row r="15" spans="1:25" x14ac:dyDescent="0.2">
      <c r="A15" s="6" t="s">
        <v>3</v>
      </c>
      <c r="B15" s="5" t="s">
        <v>31</v>
      </c>
      <c r="C15" s="90"/>
      <c r="D15" s="76">
        <f>投入係数表!D15</f>
        <v>0</v>
      </c>
      <c r="E15" s="77">
        <f t="shared" si="0"/>
        <v>0</v>
      </c>
      <c r="F15" s="76">
        <f>分析係数表!C18</f>
        <v>0.93182768716018405</v>
      </c>
      <c r="G15" s="77">
        <f t="shared" si="1"/>
        <v>0</v>
      </c>
      <c r="H15" s="77">
        <v>0</v>
      </c>
      <c r="I15" s="77">
        <f t="shared" si="2"/>
        <v>0</v>
      </c>
      <c r="J15" s="76">
        <f>分析係数表!G18</f>
        <v>0.215658731332249</v>
      </c>
      <c r="K15" s="78">
        <f t="shared" si="3"/>
        <v>0</v>
      </c>
      <c r="L15" s="79"/>
      <c r="M15" s="80"/>
      <c r="N15" s="81">
        <f>分析係数表!H18</f>
        <v>4.4239087691702714E-4</v>
      </c>
      <c r="O15" s="82">
        <f t="shared" si="4"/>
        <v>0</v>
      </c>
      <c r="P15" s="76">
        <f>分析係数表!C18</f>
        <v>0.93182768716018405</v>
      </c>
      <c r="Q15" s="82">
        <f t="shared" si="5"/>
        <v>0</v>
      </c>
      <c r="R15" s="83">
        <v>0</v>
      </c>
      <c r="S15" s="84">
        <f t="shared" si="6"/>
        <v>0</v>
      </c>
      <c r="T15" s="85">
        <f>分析係数表!F18</f>
        <v>0.45992902558036375</v>
      </c>
      <c r="U15" s="86">
        <f t="shared" si="7"/>
        <v>0</v>
      </c>
      <c r="V15" s="87">
        <f>分析係数表!D18</f>
        <v>2.3436344817388734E-2</v>
      </c>
      <c r="W15" s="167">
        <f t="shared" si="8"/>
        <v>0</v>
      </c>
      <c r="X15" s="76">
        <f>分析係数表!E18</f>
        <v>2.5506432056779535E-2</v>
      </c>
      <c r="Y15" s="166">
        <f t="shared" si="9"/>
        <v>0</v>
      </c>
    </row>
    <row r="16" spans="1:25" x14ac:dyDescent="0.2">
      <c r="A16" s="6" t="s">
        <v>4</v>
      </c>
      <c r="B16" s="5" t="s">
        <v>32</v>
      </c>
      <c r="C16" s="90"/>
      <c r="D16" s="76">
        <f>投入係数表!D16</f>
        <v>0</v>
      </c>
      <c r="E16" s="77">
        <f t="shared" si="0"/>
        <v>0</v>
      </c>
      <c r="F16" s="76">
        <f>分析係数表!C19</f>
        <v>0.22734014153142079</v>
      </c>
      <c r="G16" s="77">
        <f t="shared" si="1"/>
        <v>0</v>
      </c>
      <c r="H16" s="77">
        <v>0</v>
      </c>
      <c r="I16" s="77">
        <f t="shared" si="2"/>
        <v>0</v>
      </c>
      <c r="J16" s="76">
        <f>分析係数表!G19</f>
        <v>5.767935331761536E-2</v>
      </c>
      <c r="K16" s="78">
        <f t="shared" si="3"/>
        <v>0</v>
      </c>
      <c r="L16" s="79"/>
      <c r="M16" s="80"/>
      <c r="N16" s="81">
        <f>分析係数表!H19</f>
        <v>-1.1059771922925678E-4</v>
      </c>
      <c r="O16" s="82">
        <f t="shared" si="4"/>
        <v>0</v>
      </c>
      <c r="P16" s="76">
        <f>分析係数表!C19</f>
        <v>0.22734014153142079</v>
      </c>
      <c r="Q16" s="82">
        <f t="shared" si="5"/>
        <v>0</v>
      </c>
      <c r="R16" s="83">
        <v>0</v>
      </c>
      <c r="S16" s="84">
        <f t="shared" si="6"/>
        <v>0</v>
      </c>
      <c r="T16" s="85">
        <f>分析係数表!F19</f>
        <v>0.2401481980464803</v>
      </c>
      <c r="U16" s="86">
        <f t="shared" si="7"/>
        <v>0</v>
      </c>
      <c r="V16" s="87">
        <f>分析係数表!D19</f>
        <v>6.946783428763894E-3</v>
      </c>
      <c r="W16" s="167">
        <f t="shared" si="8"/>
        <v>0</v>
      </c>
      <c r="X16" s="76">
        <f>分析係数表!E19</f>
        <v>7.830919501515661E-3</v>
      </c>
      <c r="Y16" s="166">
        <f t="shared" si="9"/>
        <v>0</v>
      </c>
    </row>
    <row r="17" spans="1:25" x14ac:dyDescent="0.2">
      <c r="A17" s="6" t="s">
        <v>5</v>
      </c>
      <c r="B17" s="5" t="s">
        <v>33</v>
      </c>
      <c r="C17" s="90"/>
      <c r="D17" s="76">
        <f>投入係数表!D17</f>
        <v>0</v>
      </c>
      <c r="E17" s="77">
        <f t="shared" si="0"/>
        <v>0</v>
      </c>
      <c r="F17" s="76">
        <f>分析係数表!C20</f>
        <v>0.28316987938225679</v>
      </c>
      <c r="G17" s="77">
        <f t="shared" si="1"/>
        <v>0</v>
      </c>
      <c r="H17" s="77">
        <v>0</v>
      </c>
      <c r="I17" s="77">
        <f t="shared" si="2"/>
        <v>0</v>
      </c>
      <c r="J17" s="76">
        <f>分析係数表!G20</f>
        <v>0.10003293265272517</v>
      </c>
      <c r="K17" s="78">
        <f t="shared" si="3"/>
        <v>0</v>
      </c>
      <c r="L17" s="79"/>
      <c r="M17" s="80"/>
      <c r="N17" s="81">
        <f>分析係数表!H20</f>
        <v>5.4069996067636654E-4</v>
      </c>
      <c r="O17" s="82">
        <f t="shared" si="4"/>
        <v>0</v>
      </c>
      <c r="P17" s="76">
        <f>分析係数表!C20</f>
        <v>0.28316987938225679</v>
      </c>
      <c r="Q17" s="82">
        <f t="shared" si="5"/>
        <v>0</v>
      </c>
      <c r="R17" s="83">
        <v>0</v>
      </c>
      <c r="S17" s="84">
        <f t="shared" si="6"/>
        <v>0</v>
      </c>
      <c r="T17" s="85">
        <f>分析係数表!F20</f>
        <v>0.22295405894944839</v>
      </c>
      <c r="U17" s="86">
        <f t="shared" si="7"/>
        <v>0</v>
      </c>
      <c r="V17" s="87">
        <f>分析係数表!D20</f>
        <v>1.4243372303639057E-2</v>
      </c>
      <c r="W17" s="167">
        <f t="shared" si="8"/>
        <v>0</v>
      </c>
      <c r="X17" s="76">
        <f>分析係数表!E20</f>
        <v>1.6054668203523793E-2</v>
      </c>
      <c r="Y17" s="166">
        <f t="shared" si="9"/>
        <v>0</v>
      </c>
    </row>
    <row r="18" spans="1:25" x14ac:dyDescent="0.2">
      <c r="A18" s="6" t="s">
        <v>6</v>
      </c>
      <c r="B18" s="5" t="s">
        <v>34</v>
      </c>
      <c r="C18" s="90"/>
      <c r="D18" s="76">
        <f>投入係数表!D18</f>
        <v>0</v>
      </c>
      <c r="E18" s="77">
        <f t="shared" si="0"/>
        <v>0</v>
      </c>
      <c r="F18" s="76">
        <f>分析係数表!C21</f>
        <v>0.39165775401069514</v>
      </c>
      <c r="G18" s="77">
        <f t="shared" si="1"/>
        <v>0</v>
      </c>
      <c r="H18" s="77">
        <v>0</v>
      </c>
      <c r="I18" s="77">
        <f t="shared" si="2"/>
        <v>0</v>
      </c>
      <c r="J18" s="76">
        <f>分析係数表!G21</f>
        <v>0.28516576829358342</v>
      </c>
      <c r="K18" s="78">
        <f t="shared" si="3"/>
        <v>0</v>
      </c>
      <c r="L18" s="79"/>
      <c r="M18" s="80"/>
      <c r="N18" s="81">
        <f>分析係数表!H21</f>
        <v>9.2164766024380651E-4</v>
      </c>
      <c r="O18" s="82">
        <f t="shared" si="4"/>
        <v>0</v>
      </c>
      <c r="P18" s="76">
        <f>分析係数表!C21</f>
        <v>0.39165775401069514</v>
      </c>
      <c r="Q18" s="82">
        <f t="shared" si="5"/>
        <v>0</v>
      </c>
      <c r="R18" s="83">
        <v>0</v>
      </c>
      <c r="S18" s="84">
        <f t="shared" si="6"/>
        <v>0</v>
      </c>
      <c r="T18" s="85">
        <f>分析係数表!F21</f>
        <v>0.42597651923502916</v>
      </c>
      <c r="U18" s="86">
        <f t="shared" si="7"/>
        <v>0</v>
      </c>
      <c r="V18" s="87">
        <f>分析係数表!D21</f>
        <v>3.8470058332718007E-2</v>
      </c>
      <c r="W18" s="167">
        <f t="shared" si="8"/>
        <v>0</v>
      </c>
      <c r="X18" s="76">
        <f>分析係数表!E21</f>
        <v>3.5885697408255188E-2</v>
      </c>
      <c r="Y18" s="166">
        <f t="shared" si="9"/>
        <v>0</v>
      </c>
    </row>
    <row r="19" spans="1:25" x14ac:dyDescent="0.2">
      <c r="A19" s="6" t="s">
        <v>7</v>
      </c>
      <c r="B19" s="5" t="s">
        <v>268</v>
      </c>
      <c r="C19" s="90"/>
      <c r="D19" s="76">
        <f>投入係数表!D19</f>
        <v>0</v>
      </c>
      <c r="E19" s="77">
        <f t="shared" si="0"/>
        <v>0</v>
      </c>
      <c r="F19" s="76">
        <f>分析係数表!C22</f>
        <v>0.15642615558060879</v>
      </c>
      <c r="G19" s="77">
        <f t="shared" si="1"/>
        <v>0</v>
      </c>
      <c r="H19" s="77">
        <v>0</v>
      </c>
      <c r="I19" s="77">
        <f t="shared" si="2"/>
        <v>0</v>
      </c>
      <c r="J19" s="76">
        <f>分析係数表!G22</f>
        <v>0.19460412625639217</v>
      </c>
      <c r="K19" s="78">
        <f t="shared" si="3"/>
        <v>0</v>
      </c>
      <c r="L19" s="79"/>
      <c r="M19" s="80"/>
      <c r="N19" s="81">
        <f>分析係数表!H22</f>
        <v>4.915454187966968E-5</v>
      </c>
      <c r="O19" s="82">
        <f t="shared" si="4"/>
        <v>0</v>
      </c>
      <c r="P19" s="76">
        <f>分析係数表!C22</f>
        <v>0.15642615558060879</v>
      </c>
      <c r="Q19" s="82">
        <f t="shared" si="5"/>
        <v>0</v>
      </c>
      <c r="R19" s="83">
        <v>0</v>
      </c>
      <c r="S19" s="84">
        <f t="shared" si="6"/>
        <v>0</v>
      </c>
      <c r="T19" s="85">
        <f>分析係数表!F22</f>
        <v>0.41322518074413683</v>
      </c>
      <c r="U19" s="86">
        <f t="shared" si="7"/>
        <v>0</v>
      </c>
      <c r="V19" s="87">
        <f>分析係数表!D22</f>
        <v>2.140715923117616E-2</v>
      </c>
      <c r="W19" s="167">
        <f t="shared" si="8"/>
        <v>0</v>
      </c>
      <c r="X19" s="76">
        <f>分析係数表!E22</f>
        <v>2.2006700758243698E-2</v>
      </c>
      <c r="Y19" s="166">
        <f t="shared" si="9"/>
        <v>0</v>
      </c>
    </row>
    <row r="20" spans="1:25" x14ac:dyDescent="0.2">
      <c r="A20" s="6" t="s">
        <v>8</v>
      </c>
      <c r="B20" s="5" t="s">
        <v>269</v>
      </c>
      <c r="C20" s="90"/>
      <c r="D20" s="76">
        <f>投入係数表!D20</f>
        <v>0</v>
      </c>
      <c r="E20" s="77">
        <f t="shared" si="0"/>
        <v>0</v>
      </c>
      <c r="F20" s="76">
        <f>分析係数表!C23</f>
        <v>0</v>
      </c>
      <c r="G20" s="77">
        <f t="shared" si="1"/>
        <v>0</v>
      </c>
      <c r="H20" s="77">
        <v>0</v>
      </c>
      <c r="I20" s="77">
        <f t="shared" si="2"/>
        <v>0</v>
      </c>
      <c r="J20" s="76">
        <f>分析係数表!G23</f>
        <v>0.21581694098755519</v>
      </c>
      <c r="K20" s="78">
        <f t="shared" si="3"/>
        <v>0</v>
      </c>
      <c r="L20" s="79"/>
      <c r="M20" s="80"/>
      <c r="N20" s="81">
        <f>分析係数表!H23</f>
        <v>2.457727093983484E-5</v>
      </c>
      <c r="O20" s="82">
        <f t="shared" si="4"/>
        <v>0</v>
      </c>
      <c r="P20" s="76">
        <f>分析係数表!C23</f>
        <v>0</v>
      </c>
      <c r="Q20" s="82">
        <f t="shared" si="5"/>
        <v>0</v>
      </c>
      <c r="R20" s="83">
        <v>0</v>
      </c>
      <c r="S20" s="84">
        <f t="shared" si="6"/>
        <v>0</v>
      </c>
      <c r="T20" s="85">
        <f>分析係数表!F23</f>
        <v>0.44146928944199115</v>
      </c>
      <c r="U20" s="86">
        <f t="shared" si="7"/>
        <v>0</v>
      </c>
      <c r="V20" s="87">
        <f>分析係数表!D23</f>
        <v>4.8735447611401042E-2</v>
      </c>
      <c r="W20" s="167">
        <f t="shared" si="8"/>
        <v>0</v>
      </c>
      <c r="X20" s="76">
        <f>分析係数表!E23</f>
        <v>5.2107587314331592E-2</v>
      </c>
      <c r="Y20" s="166">
        <f t="shared" si="9"/>
        <v>0</v>
      </c>
    </row>
    <row r="21" spans="1:25" x14ac:dyDescent="0.2">
      <c r="A21" s="6" t="s">
        <v>9</v>
      </c>
      <c r="B21" s="5" t="s">
        <v>270</v>
      </c>
      <c r="C21" s="90"/>
      <c r="D21" s="76">
        <f>投入係数表!D21</f>
        <v>0</v>
      </c>
      <c r="E21" s="77">
        <f t="shared" si="0"/>
        <v>0</v>
      </c>
      <c r="F21" s="76">
        <f>分析係数表!C24</f>
        <v>0.44109195402298851</v>
      </c>
      <c r="G21" s="77">
        <f t="shared" si="1"/>
        <v>0</v>
      </c>
      <c r="H21" s="77">
        <v>0</v>
      </c>
      <c r="I21" s="77">
        <f t="shared" si="2"/>
        <v>0</v>
      </c>
      <c r="J21" s="76">
        <f>分析係数表!G24</f>
        <v>0.2076771653543307</v>
      </c>
      <c r="K21" s="78">
        <f t="shared" si="3"/>
        <v>0</v>
      </c>
      <c r="L21" s="79"/>
      <c r="M21" s="80"/>
      <c r="N21" s="81">
        <f>分析係数表!H24</f>
        <v>3.3179315768777033E-4</v>
      </c>
      <c r="O21" s="82">
        <f t="shared" si="4"/>
        <v>0</v>
      </c>
      <c r="P21" s="76">
        <f>分析係数表!C24</f>
        <v>0.44109195402298851</v>
      </c>
      <c r="Q21" s="82">
        <f t="shared" si="5"/>
        <v>0</v>
      </c>
      <c r="R21" s="83">
        <v>0</v>
      </c>
      <c r="S21" s="84">
        <f t="shared" si="6"/>
        <v>0</v>
      </c>
      <c r="T21" s="85">
        <f>分析係数表!F24</f>
        <v>0.39173228346456695</v>
      </c>
      <c r="U21" s="86">
        <f t="shared" si="7"/>
        <v>0</v>
      </c>
      <c r="V21" s="87">
        <f>分析係数表!D24</f>
        <v>6.7913385826771658E-2</v>
      </c>
      <c r="W21" s="167">
        <f t="shared" si="8"/>
        <v>0</v>
      </c>
      <c r="X21" s="76">
        <f>分析係数表!E24</f>
        <v>7.1850393700787399E-2</v>
      </c>
      <c r="Y21" s="166">
        <f t="shared" si="9"/>
        <v>0</v>
      </c>
    </row>
    <row r="22" spans="1:25" x14ac:dyDescent="0.2">
      <c r="A22" s="6" t="s">
        <v>10</v>
      </c>
      <c r="B22" s="5" t="s">
        <v>271</v>
      </c>
      <c r="C22" s="90"/>
      <c r="D22" s="76">
        <f>投入係数表!D22</f>
        <v>0</v>
      </c>
      <c r="E22" s="77">
        <f t="shared" si="0"/>
        <v>0</v>
      </c>
      <c r="F22" s="76">
        <f>分析係数表!C25</f>
        <v>7.8343592613318025E-3</v>
      </c>
      <c r="G22" s="77">
        <f t="shared" si="1"/>
        <v>0</v>
      </c>
      <c r="H22" s="77">
        <v>0</v>
      </c>
      <c r="I22" s="77">
        <f t="shared" si="2"/>
        <v>0</v>
      </c>
      <c r="J22" s="76">
        <f>分析係数表!G25</f>
        <v>0.2</v>
      </c>
      <c r="K22" s="78">
        <f t="shared" si="3"/>
        <v>0</v>
      </c>
      <c r="L22" s="79"/>
      <c r="M22" s="80"/>
      <c r="N22" s="81">
        <f>分析係数表!H25</f>
        <v>5.0383405426661419E-4</v>
      </c>
      <c r="O22" s="82">
        <f t="shared" si="4"/>
        <v>0</v>
      </c>
      <c r="P22" s="76">
        <f>分析係数表!C25</f>
        <v>7.8343592613318025E-3</v>
      </c>
      <c r="Q22" s="82">
        <f t="shared" si="5"/>
        <v>0</v>
      </c>
      <c r="R22" s="83">
        <v>0</v>
      </c>
      <c r="S22" s="84">
        <f t="shared" si="6"/>
        <v>0</v>
      </c>
      <c r="T22" s="85">
        <f>分析係数表!F25</f>
        <v>0.35199999999999998</v>
      </c>
      <c r="U22" s="86">
        <f t="shared" si="7"/>
        <v>0</v>
      </c>
      <c r="V22" s="87">
        <f>分析係数表!D25</f>
        <v>8.0000000000000002E-3</v>
      </c>
      <c r="W22" s="167">
        <f t="shared" si="8"/>
        <v>0</v>
      </c>
      <c r="X22" s="76">
        <f>分析係数表!E25</f>
        <v>4.0000000000000001E-3</v>
      </c>
      <c r="Y22" s="166">
        <f t="shared" si="9"/>
        <v>0</v>
      </c>
    </row>
    <row r="23" spans="1:25" x14ac:dyDescent="0.2">
      <c r="A23" s="6" t="s">
        <v>11</v>
      </c>
      <c r="B23" s="5" t="s">
        <v>35</v>
      </c>
      <c r="C23" s="90"/>
      <c r="D23" s="76">
        <f>投入係数表!D23</f>
        <v>0</v>
      </c>
      <c r="E23" s="77">
        <f t="shared" si="0"/>
        <v>0</v>
      </c>
      <c r="F23" s="76">
        <f>分析係数表!C26</f>
        <v>0.12107728337236534</v>
      </c>
      <c r="G23" s="77">
        <f t="shared" si="1"/>
        <v>0</v>
      </c>
      <c r="H23" s="77">
        <v>0</v>
      </c>
      <c r="I23" s="77">
        <f t="shared" si="2"/>
        <v>0</v>
      </c>
      <c r="J23" s="76">
        <f>分析係数表!G26</f>
        <v>0.19685039370078741</v>
      </c>
      <c r="K23" s="78">
        <f t="shared" si="3"/>
        <v>0</v>
      </c>
      <c r="L23" s="79"/>
      <c r="M23" s="80"/>
      <c r="N23" s="81">
        <f>分析係数表!H26</f>
        <v>1.0396185607550137E-2</v>
      </c>
      <c r="O23" s="82">
        <f t="shared" si="4"/>
        <v>0</v>
      </c>
      <c r="P23" s="76">
        <f>分析係数表!C26</f>
        <v>0.12107728337236534</v>
      </c>
      <c r="Q23" s="82">
        <f t="shared" si="5"/>
        <v>0</v>
      </c>
      <c r="R23" s="83">
        <v>0</v>
      </c>
      <c r="S23" s="84">
        <f t="shared" si="6"/>
        <v>0</v>
      </c>
      <c r="T23" s="85">
        <f>分析係数表!F26</f>
        <v>0.33584388907908252</v>
      </c>
      <c r="U23" s="86">
        <f t="shared" si="7"/>
        <v>0</v>
      </c>
      <c r="V23" s="87">
        <f>分析係数表!D26</f>
        <v>3.2865457035261898E-2</v>
      </c>
      <c r="W23" s="167">
        <f t="shared" si="8"/>
        <v>0</v>
      </c>
      <c r="X23" s="76">
        <f>分析係数表!E26</f>
        <v>3.457719958918179E-2</v>
      </c>
      <c r="Y23" s="166">
        <f t="shared" si="9"/>
        <v>0</v>
      </c>
    </row>
    <row r="24" spans="1:25" x14ac:dyDescent="0.2">
      <c r="A24" s="6" t="s">
        <v>12</v>
      </c>
      <c r="B24" s="5" t="s">
        <v>365</v>
      </c>
      <c r="C24" s="90"/>
      <c r="D24" s="76">
        <f>投入係数表!D24</f>
        <v>0</v>
      </c>
      <c r="E24" s="77">
        <f t="shared" si="0"/>
        <v>0</v>
      </c>
      <c r="F24" s="76">
        <f>分析係数表!C27</f>
        <v>2.7391659852820882E-2</v>
      </c>
      <c r="G24" s="77">
        <f t="shared" si="1"/>
        <v>0</v>
      </c>
      <c r="H24" s="77">
        <v>0</v>
      </c>
      <c r="I24" s="77">
        <f t="shared" si="2"/>
        <v>0</v>
      </c>
      <c r="J24" s="76">
        <f>分析係数表!G27</f>
        <v>0.16959064327485379</v>
      </c>
      <c r="K24" s="78">
        <f t="shared" si="3"/>
        <v>0</v>
      </c>
      <c r="L24" s="79"/>
      <c r="M24" s="80"/>
      <c r="N24" s="81">
        <f>分析係数表!H27</f>
        <v>1.0924596932756587E-2</v>
      </c>
      <c r="O24" s="82">
        <f t="shared" si="4"/>
        <v>0</v>
      </c>
      <c r="P24" s="76">
        <f>分析係数表!C27</f>
        <v>2.7391659852820882E-2</v>
      </c>
      <c r="Q24" s="82">
        <f t="shared" si="5"/>
        <v>0</v>
      </c>
      <c r="R24" s="83">
        <v>0</v>
      </c>
      <c r="S24" s="84">
        <f t="shared" si="6"/>
        <v>0</v>
      </c>
      <c r="T24" s="85">
        <f>分析係数表!F27</f>
        <v>0.32163742690058478</v>
      </c>
      <c r="U24" s="86">
        <f t="shared" si="7"/>
        <v>0</v>
      </c>
      <c r="V24" s="87">
        <f>分析係数表!D27</f>
        <v>0</v>
      </c>
      <c r="W24" s="167">
        <f t="shared" si="8"/>
        <v>0</v>
      </c>
      <c r="X24" s="76">
        <f>分析係数表!E27</f>
        <v>0</v>
      </c>
      <c r="Y24" s="166">
        <f t="shared" si="9"/>
        <v>0</v>
      </c>
    </row>
    <row r="25" spans="1:25" x14ac:dyDescent="0.2">
      <c r="A25" s="6" t="s">
        <v>13</v>
      </c>
      <c r="B25" s="5" t="s">
        <v>191</v>
      </c>
      <c r="C25" s="90"/>
      <c r="D25" s="76">
        <f>投入係数表!D25</f>
        <v>0</v>
      </c>
      <c r="E25" s="77">
        <f t="shared" si="0"/>
        <v>0</v>
      </c>
      <c r="F25" s="76">
        <f>分析係数表!C28</f>
        <v>0.24324482738409237</v>
      </c>
      <c r="G25" s="77">
        <f t="shared" si="1"/>
        <v>0</v>
      </c>
      <c r="H25" s="77">
        <v>0</v>
      </c>
      <c r="I25" s="77">
        <f t="shared" si="2"/>
        <v>0</v>
      </c>
      <c r="J25" s="76">
        <f>分析係数表!G28</f>
        <v>0.12486010072747622</v>
      </c>
      <c r="K25" s="78">
        <f t="shared" si="3"/>
        <v>0</v>
      </c>
      <c r="L25" s="79"/>
      <c r="M25" s="80"/>
      <c r="N25" s="81">
        <f>分析係数表!H28</f>
        <v>2.0841525756979944E-2</v>
      </c>
      <c r="O25" s="82">
        <f t="shared" si="4"/>
        <v>0</v>
      </c>
      <c r="P25" s="76">
        <f>分析係数表!C28</f>
        <v>0.24324482738409237</v>
      </c>
      <c r="Q25" s="82">
        <f t="shared" si="5"/>
        <v>0</v>
      </c>
      <c r="R25" s="83">
        <v>0</v>
      </c>
      <c r="S25" s="84">
        <f t="shared" si="6"/>
        <v>0</v>
      </c>
      <c r="T25" s="85">
        <f>分析係数表!F28</f>
        <v>0.21387101287073307</v>
      </c>
      <c r="U25" s="86">
        <f t="shared" si="7"/>
        <v>0</v>
      </c>
      <c r="V25" s="87">
        <f>分析係数表!D28</f>
        <v>5.1063234471180746E-3</v>
      </c>
      <c r="W25" s="167">
        <f t="shared" si="8"/>
        <v>0</v>
      </c>
      <c r="X25" s="76">
        <f>分析係数表!E28</f>
        <v>5.1412982652490205E-3</v>
      </c>
      <c r="Y25" s="166">
        <f t="shared" si="9"/>
        <v>0</v>
      </c>
    </row>
    <row r="26" spans="1:25" x14ac:dyDescent="0.2">
      <c r="A26" s="6" t="s">
        <v>14</v>
      </c>
      <c r="B26" s="5" t="s">
        <v>50</v>
      </c>
      <c r="C26" s="90"/>
      <c r="D26" s="76">
        <f>投入係数表!D26</f>
        <v>0</v>
      </c>
      <c r="E26" s="77">
        <f t="shared" si="0"/>
        <v>0</v>
      </c>
      <c r="F26" s="76">
        <f>分析係数表!C29</f>
        <v>5.9106021425932798E-2</v>
      </c>
      <c r="G26" s="77">
        <f t="shared" si="1"/>
        <v>0</v>
      </c>
      <c r="H26" s="77">
        <v>0</v>
      </c>
      <c r="I26" s="77">
        <f t="shared" si="2"/>
        <v>0</v>
      </c>
      <c r="J26" s="76">
        <f>分析係数表!G29</f>
        <v>0.26651982378854627</v>
      </c>
      <c r="K26" s="78">
        <f t="shared" si="3"/>
        <v>0</v>
      </c>
      <c r="L26" s="79"/>
      <c r="M26" s="80"/>
      <c r="N26" s="81">
        <f>分析係数表!H29</f>
        <v>1.0052103814392449E-2</v>
      </c>
      <c r="O26" s="82">
        <f t="shared" si="4"/>
        <v>0</v>
      </c>
      <c r="P26" s="76">
        <f>分析係数表!C29</f>
        <v>5.9106021425932798E-2</v>
      </c>
      <c r="Q26" s="82">
        <f t="shared" si="5"/>
        <v>0</v>
      </c>
      <c r="R26" s="83">
        <v>0</v>
      </c>
      <c r="S26" s="84">
        <f t="shared" si="6"/>
        <v>0</v>
      </c>
      <c r="T26" s="85">
        <f>分析係数表!F29</f>
        <v>0.40308370044052866</v>
      </c>
      <c r="U26" s="86">
        <f t="shared" si="7"/>
        <v>0</v>
      </c>
      <c r="V26" s="87">
        <f>分析係数表!D29</f>
        <v>6.1674008810572688E-2</v>
      </c>
      <c r="W26" s="167">
        <f t="shared" si="8"/>
        <v>0</v>
      </c>
      <c r="X26" s="76">
        <f>分析係数表!E29</f>
        <v>2.8634361233480177E-2</v>
      </c>
      <c r="Y26" s="166">
        <f t="shared" si="9"/>
        <v>0</v>
      </c>
    </row>
    <row r="27" spans="1:25" x14ac:dyDescent="0.2">
      <c r="A27" s="6" t="s">
        <v>15</v>
      </c>
      <c r="B27" s="5" t="s">
        <v>36</v>
      </c>
      <c r="C27" s="90"/>
      <c r="D27" s="76">
        <f>投入係数表!D27</f>
        <v>0</v>
      </c>
      <c r="E27" s="77">
        <f t="shared" si="0"/>
        <v>0</v>
      </c>
      <c r="F27" s="76">
        <f>分析係数表!C30</f>
        <v>1</v>
      </c>
      <c r="G27" s="77">
        <f t="shared" si="1"/>
        <v>0</v>
      </c>
      <c r="H27" s="77">
        <v>0</v>
      </c>
      <c r="I27" s="77">
        <f t="shared" si="2"/>
        <v>0</v>
      </c>
      <c r="J27" s="76">
        <f>分析係数表!G30</f>
        <v>0.34458106948813266</v>
      </c>
      <c r="K27" s="78">
        <f t="shared" si="3"/>
        <v>0</v>
      </c>
      <c r="L27" s="79"/>
      <c r="M27" s="80"/>
      <c r="N27" s="81">
        <f>分析係数表!H30</f>
        <v>0</v>
      </c>
      <c r="O27" s="82">
        <f t="shared" si="4"/>
        <v>0</v>
      </c>
      <c r="P27" s="76">
        <f>分析係数表!C30</f>
        <v>1</v>
      </c>
      <c r="Q27" s="82">
        <f t="shared" si="5"/>
        <v>0</v>
      </c>
      <c r="R27" s="83">
        <v>0</v>
      </c>
      <c r="S27" s="84">
        <f t="shared" si="6"/>
        <v>0</v>
      </c>
      <c r="T27" s="85">
        <f>分析係数表!F30</f>
        <v>0.44094938518730342</v>
      </c>
      <c r="U27" s="86">
        <f t="shared" si="7"/>
        <v>0</v>
      </c>
      <c r="V27" s="87">
        <f>分析係数表!D30</f>
        <v>0.11881612810980841</v>
      </c>
      <c r="W27" s="167">
        <f t="shared" si="8"/>
        <v>0</v>
      </c>
      <c r="X27" s="76">
        <f>分析係数表!E30</f>
        <v>7.9782670860737773E-2</v>
      </c>
      <c r="Y27" s="166">
        <f t="shared" si="9"/>
        <v>0</v>
      </c>
    </row>
    <row r="28" spans="1:25" x14ac:dyDescent="0.2">
      <c r="A28" s="6" t="s">
        <v>16</v>
      </c>
      <c r="B28" s="5" t="s">
        <v>192</v>
      </c>
      <c r="C28" s="90"/>
      <c r="D28" s="76">
        <f>投入係数表!D28</f>
        <v>0</v>
      </c>
      <c r="E28" s="77">
        <f t="shared" si="0"/>
        <v>0</v>
      </c>
      <c r="F28" s="76">
        <f>分析係数表!C31</f>
        <v>9.6726786907147644E-2</v>
      </c>
      <c r="G28" s="77">
        <f t="shared" si="1"/>
        <v>0</v>
      </c>
      <c r="H28" s="77">
        <v>0</v>
      </c>
      <c r="I28" s="77">
        <f t="shared" si="2"/>
        <v>0</v>
      </c>
      <c r="J28" s="76">
        <f>分析係数表!G31</f>
        <v>7.0151306740027508E-2</v>
      </c>
      <c r="K28" s="78">
        <f t="shared" si="3"/>
        <v>0</v>
      </c>
      <c r="L28" s="79"/>
      <c r="M28" s="80"/>
      <c r="N28" s="81">
        <f>分析係数表!H31</f>
        <v>2.2131832481321275E-2</v>
      </c>
      <c r="O28" s="82">
        <f t="shared" si="4"/>
        <v>0</v>
      </c>
      <c r="P28" s="76">
        <f>分析係数表!C31</f>
        <v>9.6726786907147644E-2</v>
      </c>
      <c r="Q28" s="82">
        <f t="shared" si="5"/>
        <v>0</v>
      </c>
      <c r="R28" s="83">
        <v>0</v>
      </c>
      <c r="S28" s="84">
        <f t="shared" si="6"/>
        <v>0</v>
      </c>
      <c r="T28" s="85">
        <f>分析係数表!F31</f>
        <v>0.34525447042640989</v>
      </c>
      <c r="U28" s="86">
        <f t="shared" si="7"/>
        <v>0</v>
      </c>
      <c r="V28" s="87">
        <f>分析係数表!D31</f>
        <v>0</v>
      </c>
      <c r="W28" s="167">
        <f t="shared" si="8"/>
        <v>0</v>
      </c>
      <c r="X28" s="76">
        <f>分析係数表!E31</f>
        <v>0</v>
      </c>
      <c r="Y28" s="166">
        <f t="shared" si="9"/>
        <v>0</v>
      </c>
    </row>
    <row r="29" spans="1:25" x14ac:dyDescent="0.2">
      <c r="A29" s="6" t="s">
        <v>17</v>
      </c>
      <c r="B29" s="5" t="s">
        <v>272</v>
      </c>
      <c r="C29" s="90"/>
      <c r="D29" s="76">
        <f>投入係数表!D29</f>
        <v>0</v>
      </c>
      <c r="E29" s="77">
        <f t="shared" si="0"/>
        <v>0</v>
      </c>
      <c r="F29" s="76">
        <f>分析係数表!C32</f>
        <v>0.7834008097165992</v>
      </c>
      <c r="G29" s="77">
        <f t="shared" si="1"/>
        <v>0</v>
      </c>
      <c r="H29" s="77">
        <v>0</v>
      </c>
      <c r="I29" s="77">
        <f t="shared" si="2"/>
        <v>0</v>
      </c>
      <c r="J29" s="76">
        <f>分析係数表!G32</f>
        <v>0.13992297817715019</v>
      </c>
      <c r="K29" s="78">
        <f t="shared" si="3"/>
        <v>0</v>
      </c>
      <c r="L29" s="79"/>
      <c r="M29" s="80"/>
      <c r="N29" s="81">
        <f>分析係数表!H32</f>
        <v>6.3286472670074714E-3</v>
      </c>
      <c r="O29" s="82">
        <f t="shared" si="4"/>
        <v>0</v>
      </c>
      <c r="P29" s="76">
        <f>分析係数表!C32</f>
        <v>0.7834008097165992</v>
      </c>
      <c r="Q29" s="82">
        <f t="shared" si="5"/>
        <v>0</v>
      </c>
      <c r="R29" s="83">
        <v>0</v>
      </c>
      <c r="S29" s="84">
        <f t="shared" si="6"/>
        <v>0</v>
      </c>
      <c r="T29" s="85">
        <f>分析係数表!F32</f>
        <v>0.48138639281129653</v>
      </c>
      <c r="U29" s="86">
        <f t="shared" si="7"/>
        <v>0</v>
      </c>
      <c r="V29" s="87">
        <f>分析係数表!D32</f>
        <v>1.4120667522464698E-2</v>
      </c>
      <c r="W29" s="167">
        <f t="shared" si="8"/>
        <v>0</v>
      </c>
      <c r="X29" s="76">
        <f>分析係数表!E32</f>
        <v>2.1822849807445442E-2</v>
      </c>
      <c r="Y29" s="166">
        <f t="shared" si="9"/>
        <v>0</v>
      </c>
    </row>
    <row r="30" spans="1:25" x14ac:dyDescent="0.2">
      <c r="A30" s="6" t="s">
        <v>18</v>
      </c>
      <c r="B30" s="5" t="s">
        <v>273</v>
      </c>
      <c r="C30" s="90"/>
      <c r="D30" s="76">
        <f>投入係数表!D30</f>
        <v>0</v>
      </c>
      <c r="E30" s="77">
        <f t="shared" si="0"/>
        <v>0</v>
      </c>
      <c r="F30" s="76">
        <f>分析係数表!C33</f>
        <v>1</v>
      </c>
      <c r="G30" s="77">
        <f t="shared" si="1"/>
        <v>0</v>
      </c>
      <c r="H30" s="77">
        <v>0</v>
      </c>
      <c r="I30" s="77">
        <f t="shared" si="2"/>
        <v>0</v>
      </c>
      <c r="J30" s="76">
        <f>分析係数表!G33</f>
        <v>0.50732356857523297</v>
      </c>
      <c r="K30" s="78">
        <f t="shared" si="3"/>
        <v>0</v>
      </c>
      <c r="L30" s="79"/>
      <c r="M30" s="80"/>
      <c r="N30" s="81">
        <f>分析係数表!H33</f>
        <v>9.4622493118364133E-4</v>
      </c>
      <c r="O30" s="82">
        <f t="shared" si="4"/>
        <v>0</v>
      </c>
      <c r="P30" s="76">
        <f>分析係数表!C33</f>
        <v>1</v>
      </c>
      <c r="Q30" s="82">
        <f t="shared" si="5"/>
        <v>0</v>
      </c>
      <c r="R30" s="83">
        <v>0</v>
      </c>
      <c r="S30" s="84">
        <f t="shared" si="6"/>
        <v>0</v>
      </c>
      <c r="T30" s="85">
        <f>分析係数表!F33</f>
        <v>0.64713715046604525</v>
      </c>
      <c r="U30" s="86">
        <f t="shared" si="7"/>
        <v>0</v>
      </c>
      <c r="V30" s="87">
        <f>分析係数表!D33</f>
        <v>3.462050599201065E-2</v>
      </c>
      <c r="W30" s="167">
        <f t="shared" si="8"/>
        <v>0</v>
      </c>
      <c r="X30" s="76">
        <f>分析係数表!E33</f>
        <v>3.3288948069241014E-2</v>
      </c>
      <c r="Y30" s="166">
        <f t="shared" si="9"/>
        <v>0</v>
      </c>
    </row>
    <row r="31" spans="1:25" x14ac:dyDescent="0.2">
      <c r="A31" s="6" t="s">
        <v>19</v>
      </c>
      <c r="B31" s="5" t="s">
        <v>274</v>
      </c>
      <c r="C31" s="90"/>
      <c r="D31" s="76">
        <f>投入係数表!D31</f>
        <v>0</v>
      </c>
      <c r="E31" s="77">
        <f t="shared" si="0"/>
        <v>0</v>
      </c>
      <c r="F31" s="76">
        <f>分析係数表!C34</f>
        <v>0.10125199563061926</v>
      </c>
      <c r="G31" s="77">
        <f t="shared" si="1"/>
        <v>0</v>
      </c>
      <c r="H31" s="77">
        <v>0</v>
      </c>
      <c r="I31" s="77">
        <f t="shared" si="2"/>
        <v>0</v>
      </c>
      <c r="J31" s="76">
        <f>分析係数表!G34</f>
        <v>0.42460217226572367</v>
      </c>
      <c r="K31" s="78">
        <f t="shared" si="3"/>
        <v>0</v>
      </c>
      <c r="L31" s="79"/>
      <c r="M31" s="80"/>
      <c r="N31" s="81">
        <f>分析係数表!H34</f>
        <v>0.15770005898545025</v>
      </c>
      <c r="O31" s="82">
        <f t="shared" si="4"/>
        <v>0</v>
      </c>
      <c r="P31" s="76">
        <f>分析係数表!C34</f>
        <v>0.10125199563061926</v>
      </c>
      <c r="Q31" s="82">
        <f t="shared" si="5"/>
        <v>0</v>
      </c>
      <c r="R31" s="83">
        <v>0</v>
      </c>
      <c r="S31" s="84">
        <f t="shared" si="6"/>
        <v>0</v>
      </c>
      <c r="T31" s="85">
        <f>分析係数表!F34</f>
        <v>0.7004294013639808</v>
      </c>
      <c r="U31" s="86">
        <f t="shared" si="7"/>
        <v>0</v>
      </c>
      <c r="V31" s="87">
        <f>分析係数表!D34</f>
        <v>0.3617075018944178</v>
      </c>
      <c r="W31" s="167">
        <f t="shared" si="8"/>
        <v>0</v>
      </c>
      <c r="X31" s="76">
        <f>分析係数表!E34</f>
        <v>0.25183127052285931</v>
      </c>
      <c r="Y31" s="166">
        <f t="shared" si="9"/>
        <v>0</v>
      </c>
    </row>
    <row r="32" spans="1:25" x14ac:dyDescent="0.2">
      <c r="A32" s="6" t="s">
        <v>20</v>
      </c>
      <c r="B32" s="5" t="s">
        <v>37</v>
      </c>
      <c r="C32" s="90"/>
      <c r="D32" s="76">
        <f>投入係数表!D32</f>
        <v>0</v>
      </c>
      <c r="E32" s="77">
        <f t="shared" si="0"/>
        <v>0</v>
      </c>
      <c r="F32" s="76">
        <f>分析係数表!C35</f>
        <v>0.28050490883590462</v>
      </c>
      <c r="G32" s="77">
        <f t="shared" si="1"/>
        <v>0</v>
      </c>
      <c r="H32" s="77">
        <v>0</v>
      </c>
      <c r="I32" s="77">
        <f t="shared" si="2"/>
        <v>0</v>
      </c>
      <c r="J32" s="76">
        <f>分析係数表!G35</f>
        <v>0.31444397102684279</v>
      </c>
      <c r="K32" s="78">
        <f t="shared" si="3"/>
        <v>0</v>
      </c>
      <c r="L32" s="79"/>
      <c r="M32" s="80"/>
      <c r="N32" s="81">
        <f>分析係数表!H35</f>
        <v>5.9366397955171055E-2</v>
      </c>
      <c r="O32" s="82">
        <f t="shared" si="4"/>
        <v>0</v>
      </c>
      <c r="P32" s="76">
        <f>分析係数表!C35</f>
        <v>0.28050490883590462</v>
      </c>
      <c r="Q32" s="82">
        <f t="shared" si="5"/>
        <v>0</v>
      </c>
      <c r="R32" s="83">
        <v>0</v>
      </c>
      <c r="S32" s="84">
        <f t="shared" si="6"/>
        <v>0</v>
      </c>
      <c r="T32" s="85">
        <f>分析係数表!F35</f>
        <v>0.64720920323817643</v>
      </c>
      <c r="U32" s="86">
        <f t="shared" si="7"/>
        <v>0</v>
      </c>
      <c r="V32" s="87">
        <f>分析係数表!D35</f>
        <v>3.7068598210481467E-2</v>
      </c>
      <c r="W32" s="167">
        <f t="shared" si="8"/>
        <v>0</v>
      </c>
      <c r="X32" s="76">
        <f>分析係数表!E35</f>
        <v>2.8973157221985513E-2</v>
      </c>
      <c r="Y32" s="166">
        <f t="shared" si="9"/>
        <v>0</v>
      </c>
    </row>
    <row r="33" spans="1:25" x14ac:dyDescent="0.2">
      <c r="A33" s="6" t="s">
        <v>21</v>
      </c>
      <c r="B33" s="5" t="s">
        <v>38</v>
      </c>
      <c r="C33" s="90"/>
      <c r="D33" s="76">
        <f>投入係数表!D33</f>
        <v>0</v>
      </c>
      <c r="E33" s="77">
        <f t="shared" si="0"/>
        <v>0</v>
      </c>
      <c r="F33" s="76">
        <f>分析係数表!C36</f>
        <v>0.80389274373750441</v>
      </c>
      <c r="G33" s="77">
        <f t="shared" si="1"/>
        <v>0</v>
      </c>
      <c r="H33" s="77">
        <v>0</v>
      </c>
      <c r="I33" s="77">
        <f t="shared" si="2"/>
        <v>0</v>
      </c>
      <c r="J33" s="76">
        <f>分析係数表!G36</f>
        <v>1.7855841410975876E-2</v>
      </c>
      <c r="K33" s="78">
        <f t="shared" si="3"/>
        <v>0</v>
      </c>
      <c r="L33" s="79"/>
      <c r="M33" s="80"/>
      <c r="N33" s="81">
        <f>分析係数表!H36</f>
        <v>0.19255062917813606</v>
      </c>
      <c r="O33" s="82">
        <f t="shared" si="4"/>
        <v>0</v>
      </c>
      <c r="P33" s="76">
        <f>分析係数表!C36</f>
        <v>0.80389274373750441</v>
      </c>
      <c r="Q33" s="82">
        <f t="shared" si="5"/>
        <v>0</v>
      </c>
      <c r="R33" s="83">
        <v>0</v>
      </c>
      <c r="S33" s="84">
        <f t="shared" si="6"/>
        <v>0</v>
      </c>
      <c r="T33" s="85">
        <f>分析係数表!F36</f>
        <v>0.88404635230668316</v>
      </c>
      <c r="U33" s="86">
        <f t="shared" si="7"/>
        <v>0</v>
      </c>
      <c r="V33" s="87">
        <f>分析係数表!D36</f>
        <v>1.122367174404198E-2</v>
      </c>
      <c r="W33" s="167">
        <f t="shared" si="8"/>
        <v>0</v>
      </c>
      <c r="X33" s="76">
        <f>分析係数表!E36</f>
        <v>3.3525253261424094E-3</v>
      </c>
      <c r="Y33" s="166">
        <f t="shared" si="9"/>
        <v>0</v>
      </c>
    </row>
    <row r="34" spans="1:25" x14ac:dyDescent="0.2">
      <c r="A34" s="6" t="s">
        <v>22</v>
      </c>
      <c r="B34" s="5" t="s">
        <v>377</v>
      </c>
      <c r="C34" s="90"/>
      <c r="D34" s="76">
        <f>投入係数表!D34</f>
        <v>0</v>
      </c>
      <c r="E34" s="77">
        <f t="shared" si="0"/>
        <v>0</v>
      </c>
      <c r="F34" s="76">
        <f>分析係数表!C37</f>
        <v>0.21032967032967032</v>
      </c>
      <c r="G34" s="77">
        <f t="shared" si="1"/>
        <v>0</v>
      </c>
      <c r="H34" s="77">
        <v>0</v>
      </c>
      <c r="I34" s="77">
        <f t="shared" si="2"/>
        <v>0</v>
      </c>
      <c r="J34" s="76">
        <f>分析係数表!G37</f>
        <v>0.29813928761297182</v>
      </c>
      <c r="K34" s="78">
        <f t="shared" si="3"/>
        <v>0</v>
      </c>
      <c r="L34" s="79"/>
      <c r="M34" s="80"/>
      <c r="N34" s="81">
        <f>分析係数表!H37</f>
        <v>4.7409555642941408E-2</v>
      </c>
      <c r="O34" s="82">
        <f t="shared" si="4"/>
        <v>0</v>
      </c>
      <c r="P34" s="76">
        <f>分析係数表!C37</f>
        <v>0.21032967032967032</v>
      </c>
      <c r="Q34" s="82">
        <f t="shared" si="5"/>
        <v>0</v>
      </c>
      <c r="R34" s="83">
        <v>0</v>
      </c>
      <c r="S34" s="84">
        <f t="shared" si="6"/>
        <v>0</v>
      </c>
      <c r="T34" s="85">
        <f>分析係数表!F37</f>
        <v>0.65348219032429555</v>
      </c>
      <c r="U34" s="86">
        <f t="shared" si="7"/>
        <v>0</v>
      </c>
      <c r="V34" s="87">
        <f>分析係数表!D37</f>
        <v>7.4641148325358855E-2</v>
      </c>
      <c r="W34" s="167">
        <f t="shared" si="8"/>
        <v>0</v>
      </c>
      <c r="X34" s="76">
        <f>分析係数表!E37</f>
        <v>6.6454013822434876E-2</v>
      </c>
      <c r="Y34" s="166">
        <f t="shared" si="9"/>
        <v>0</v>
      </c>
    </row>
    <row r="35" spans="1:25" x14ac:dyDescent="0.2">
      <c r="A35" s="6" t="s">
        <v>23</v>
      </c>
      <c r="B35" s="5" t="s">
        <v>193</v>
      </c>
      <c r="C35" s="90"/>
      <c r="D35" s="76">
        <f>投入係数表!D35</f>
        <v>0</v>
      </c>
      <c r="E35" s="77">
        <f t="shared" si="0"/>
        <v>0</v>
      </c>
      <c r="F35" s="76">
        <f>分析係数表!C38</f>
        <v>3.0064329788630717E-2</v>
      </c>
      <c r="G35" s="77">
        <f t="shared" si="1"/>
        <v>0</v>
      </c>
      <c r="H35" s="77">
        <v>0</v>
      </c>
      <c r="I35" s="77">
        <f t="shared" si="2"/>
        <v>0</v>
      </c>
      <c r="J35" s="76">
        <f>分析係数表!G38</f>
        <v>0.36119402985074628</v>
      </c>
      <c r="K35" s="78">
        <f t="shared" si="3"/>
        <v>0</v>
      </c>
      <c r="L35" s="79"/>
      <c r="M35" s="80"/>
      <c r="N35" s="81">
        <f>分析係数表!H38</f>
        <v>4.2911915060951634E-2</v>
      </c>
      <c r="O35" s="82">
        <f t="shared" si="4"/>
        <v>0</v>
      </c>
      <c r="P35" s="76">
        <f>分析係数表!C38</f>
        <v>3.0064329788630717E-2</v>
      </c>
      <c r="Q35" s="82">
        <f t="shared" si="5"/>
        <v>0</v>
      </c>
      <c r="R35" s="83">
        <v>0</v>
      </c>
      <c r="S35" s="84">
        <f t="shared" si="6"/>
        <v>0</v>
      </c>
      <c r="T35" s="85">
        <f>分析係数表!F38</f>
        <v>0.57313432835820899</v>
      </c>
      <c r="U35" s="86">
        <f t="shared" si="7"/>
        <v>0</v>
      </c>
      <c r="V35" s="87">
        <f>分析係数表!D38</f>
        <v>7.1641791044776124E-2</v>
      </c>
      <c r="W35" s="167">
        <f t="shared" si="8"/>
        <v>0</v>
      </c>
      <c r="X35" s="76">
        <f>分析係数表!E38</f>
        <v>8.6567164179104483E-2</v>
      </c>
      <c r="Y35" s="166">
        <f t="shared" si="9"/>
        <v>0</v>
      </c>
    </row>
    <row r="36" spans="1:25" x14ac:dyDescent="0.2">
      <c r="A36" s="6" t="s">
        <v>24</v>
      </c>
      <c r="B36" s="5" t="s">
        <v>39</v>
      </c>
      <c r="C36" s="90"/>
      <c r="D36" s="76">
        <f>投入係数表!D36</f>
        <v>0</v>
      </c>
      <c r="E36" s="77">
        <f t="shared" si="0"/>
        <v>0</v>
      </c>
      <c r="F36" s="76">
        <f>分析係数表!C39</f>
        <v>1</v>
      </c>
      <c r="G36" s="77">
        <f t="shared" si="1"/>
        <v>0</v>
      </c>
      <c r="H36" s="77">
        <v>0</v>
      </c>
      <c r="I36" s="77">
        <f t="shared" si="2"/>
        <v>0</v>
      </c>
      <c r="J36" s="76">
        <f>分析係数表!G39</f>
        <v>0.35369011652999566</v>
      </c>
      <c r="K36" s="78">
        <f t="shared" si="3"/>
        <v>0</v>
      </c>
      <c r="L36" s="79"/>
      <c r="M36" s="80"/>
      <c r="N36" s="81">
        <f>分析係数表!H39</f>
        <v>3.7848997247345653E-3</v>
      </c>
      <c r="O36" s="82">
        <f t="shared" si="4"/>
        <v>0</v>
      </c>
      <c r="P36" s="76">
        <f>分析係数表!C39</f>
        <v>1</v>
      </c>
      <c r="Q36" s="82">
        <f t="shared" si="5"/>
        <v>0</v>
      </c>
      <c r="R36" s="83">
        <v>0</v>
      </c>
      <c r="S36" s="84">
        <f t="shared" si="6"/>
        <v>0</v>
      </c>
      <c r="T36" s="85">
        <f>分析係数表!F39</f>
        <v>0.70414328873543375</v>
      </c>
      <c r="U36" s="86">
        <f t="shared" si="7"/>
        <v>0</v>
      </c>
      <c r="V36" s="87">
        <f>分析係数表!D39</f>
        <v>4.8338368580060423E-2</v>
      </c>
      <c r="W36" s="167">
        <f t="shared" si="8"/>
        <v>0</v>
      </c>
      <c r="X36" s="76">
        <f>分析係数表!E39</f>
        <v>5.0927924039706515E-2</v>
      </c>
      <c r="Y36" s="166">
        <f t="shared" si="9"/>
        <v>0</v>
      </c>
    </row>
    <row r="37" spans="1:25" x14ac:dyDescent="0.2">
      <c r="A37" s="6" t="s">
        <v>25</v>
      </c>
      <c r="B37" s="5" t="s">
        <v>40</v>
      </c>
      <c r="C37" s="90"/>
      <c r="D37" s="76">
        <f>投入係数表!D37</f>
        <v>0</v>
      </c>
      <c r="E37" s="77">
        <f t="shared" si="0"/>
        <v>0</v>
      </c>
      <c r="F37" s="76">
        <f>分析係数表!C40</f>
        <v>0.7013368112161722</v>
      </c>
      <c r="G37" s="77">
        <f t="shared" si="1"/>
        <v>0</v>
      </c>
      <c r="H37" s="77">
        <v>0</v>
      </c>
      <c r="I37" s="77">
        <f t="shared" si="2"/>
        <v>0</v>
      </c>
      <c r="J37" s="76">
        <f>分析係数表!G40</f>
        <v>0.55395580898075547</v>
      </c>
      <c r="K37" s="78">
        <f t="shared" si="3"/>
        <v>0</v>
      </c>
      <c r="L37" s="79"/>
      <c r="M37" s="80"/>
      <c r="N37" s="81">
        <f>分析係数表!H40</f>
        <v>3.2392843098702322E-2</v>
      </c>
      <c r="O37" s="82">
        <f t="shared" si="4"/>
        <v>0</v>
      </c>
      <c r="P37" s="76">
        <f>分析係数表!C40</f>
        <v>0.7013368112161722</v>
      </c>
      <c r="Q37" s="82">
        <f t="shared" si="5"/>
        <v>0</v>
      </c>
      <c r="R37" s="83">
        <v>0</v>
      </c>
      <c r="S37" s="84">
        <f t="shared" si="6"/>
        <v>0</v>
      </c>
      <c r="T37" s="85">
        <f>分析係数表!F40</f>
        <v>0.75181753385602279</v>
      </c>
      <c r="U37" s="86">
        <f t="shared" si="7"/>
        <v>0</v>
      </c>
      <c r="V37" s="87">
        <f>分析係数表!D40</f>
        <v>0.10919458303635067</v>
      </c>
      <c r="W37" s="167">
        <f t="shared" si="8"/>
        <v>0</v>
      </c>
      <c r="X37" s="76">
        <f>分析係数表!E40</f>
        <v>6.9850320741268707E-2</v>
      </c>
      <c r="Y37" s="166">
        <f t="shared" si="9"/>
        <v>0</v>
      </c>
    </row>
    <row r="38" spans="1:25" x14ac:dyDescent="0.2">
      <c r="A38" s="6" t="s">
        <v>26</v>
      </c>
      <c r="B38" s="5" t="s">
        <v>276</v>
      </c>
      <c r="C38" s="90"/>
      <c r="D38" s="76">
        <f>投入係数表!D38</f>
        <v>0</v>
      </c>
      <c r="E38" s="77">
        <f t="shared" si="0"/>
        <v>0</v>
      </c>
      <c r="F38" s="76">
        <f>分析係数表!C41</f>
        <v>0.58586841174389814</v>
      </c>
      <c r="G38" s="77">
        <f t="shared" si="1"/>
        <v>0</v>
      </c>
      <c r="H38" s="77">
        <v>0</v>
      </c>
      <c r="I38" s="77">
        <f t="shared" si="2"/>
        <v>0</v>
      </c>
      <c r="J38" s="76">
        <f>分析係数表!G41</f>
        <v>0.44498040397949956</v>
      </c>
      <c r="K38" s="78">
        <f t="shared" si="3"/>
        <v>0</v>
      </c>
      <c r="L38" s="79"/>
      <c r="M38" s="80"/>
      <c r="N38" s="81">
        <f>分析係数表!H41</f>
        <v>5.4868757373181282E-2</v>
      </c>
      <c r="O38" s="82">
        <f t="shared" si="4"/>
        <v>0</v>
      </c>
      <c r="P38" s="76">
        <f>分析係数表!C41</f>
        <v>0.58586841174389814</v>
      </c>
      <c r="Q38" s="82">
        <f t="shared" si="5"/>
        <v>0</v>
      </c>
      <c r="R38" s="83">
        <v>0</v>
      </c>
      <c r="S38" s="84">
        <f t="shared" si="6"/>
        <v>0</v>
      </c>
      <c r="T38" s="85">
        <f>分析係数表!F41</f>
        <v>0.54989448296653598</v>
      </c>
      <c r="U38" s="86">
        <f t="shared" si="7"/>
        <v>0</v>
      </c>
      <c r="V38" s="87">
        <f>分析係数表!D41</f>
        <v>0.15480856195357251</v>
      </c>
      <c r="W38" s="167">
        <f t="shared" si="8"/>
        <v>0</v>
      </c>
      <c r="X38" s="76">
        <f>分析係数表!E41</f>
        <v>0.14651793789568887</v>
      </c>
      <c r="Y38" s="166">
        <f t="shared" si="9"/>
        <v>0</v>
      </c>
    </row>
    <row r="39" spans="1:25" x14ac:dyDescent="0.2">
      <c r="A39" s="6" t="s">
        <v>51</v>
      </c>
      <c r="B39" s="5" t="s">
        <v>367</v>
      </c>
      <c r="C39" s="90"/>
      <c r="D39" s="76">
        <f>投入係数表!D39</f>
        <v>0</v>
      </c>
      <c r="E39" s="77">
        <f>$C$6*D39</f>
        <v>0</v>
      </c>
      <c r="F39" s="76">
        <f>分析係数表!C42</f>
        <v>0.81969817315329629</v>
      </c>
      <c r="G39" s="77">
        <f>E39*F39</f>
        <v>0</v>
      </c>
      <c r="H39" s="77">
        <v>0</v>
      </c>
      <c r="I39" s="77">
        <f>C39+H39</f>
        <v>0</v>
      </c>
      <c r="J39" s="76">
        <f>分析係数表!G42</f>
        <v>0.48461538461538461</v>
      </c>
      <c r="K39" s="78">
        <f>I39*J39</f>
        <v>0</v>
      </c>
      <c r="L39" s="79"/>
      <c r="M39" s="80"/>
      <c r="N39" s="81">
        <f>分析係数表!H42</f>
        <v>1.2153460479748329E-2</v>
      </c>
      <c r="O39" s="82">
        <f t="shared" si="4"/>
        <v>0</v>
      </c>
      <c r="P39" s="76">
        <f>分析係数表!C42</f>
        <v>0.81969817315329629</v>
      </c>
      <c r="Q39" s="82">
        <f>O39*P39</f>
        <v>0</v>
      </c>
      <c r="R39" s="83">
        <v>0</v>
      </c>
      <c r="S39" s="84">
        <f>I39+R39</f>
        <v>0</v>
      </c>
      <c r="T39" s="85">
        <f>分析係数表!F42</f>
        <v>0.55865384615384617</v>
      </c>
      <c r="U39" s="86">
        <f t="shared" si="7"/>
        <v>0</v>
      </c>
      <c r="V39" s="87">
        <f>分析係数表!D42</f>
        <v>8.8461538461538466E-2</v>
      </c>
      <c r="W39" s="167">
        <f t="shared" si="8"/>
        <v>0</v>
      </c>
      <c r="X39" s="76">
        <f>分析係数表!E42</f>
        <v>7.8846153846153844E-2</v>
      </c>
      <c r="Y39" s="166">
        <f t="shared" si="9"/>
        <v>0</v>
      </c>
    </row>
    <row r="40" spans="1:25" x14ac:dyDescent="0.2">
      <c r="A40" s="6" t="s">
        <v>194</v>
      </c>
      <c r="B40" s="5" t="s">
        <v>41</v>
      </c>
      <c r="C40" s="90"/>
      <c r="D40" s="76">
        <f>投入係数表!D40</f>
        <v>0</v>
      </c>
      <c r="E40" s="77">
        <f>$C$6*D40</f>
        <v>0</v>
      </c>
      <c r="F40" s="76">
        <f>分析係数表!C43</f>
        <v>0.67829131652661068</v>
      </c>
      <c r="G40" s="77">
        <f>E40*F40</f>
        <v>0</v>
      </c>
      <c r="H40" s="77">
        <v>0</v>
      </c>
      <c r="I40" s="77">
        <f>C40+H40</f>
        <v>0</v>
      </c>
      <c r="J40" s="76">
        <f>分析係数表!G43</f>
        <v>0.37364673754023214</v>
      </c>
      <c r="K40" s="78">
        <f>I40*J40</f>
        <v>0</v>
      </c>
      <c r="L40" s="79"/>
      <c r="M40" s="80"/>
      <c r="N40" s="81">
        <f>分析係数表!H43</f>
        <v>3.3707727093983487E-2</v>
      </c>
      <c r="O40" s="82">
        <f t="shared" si="4"/>
        <v>0</v>
      </c>
      <c r="P40" s="76">
        <f>分析係数表!C43</f>
        <v>0.67829131652661068</v>
      </c>
      <c r="Q40" s="82">
        <f>O40*P40</f>
        <v>0</v>
      </c>
      <c r="R40" s="83">
        <v>0</v>
      </c>
      <c r="S40" s="84">
        <f>I40+R40</f>
        <v>0</v>
      </c>
      <c r="T40" s="85">
        <f>分析係数表!F43</f>
        <v>0.61386911147956691</v>
      </c>
      <c r="U40" s="86">
        <f t="shared" si="7"/>
        <v>0</v>
      </c>
      <c r="V40" s="87">
        <f>分析係数表!D43</f>
        <v>0.15810006827270068</v>
      </c>
      <c r="W40" s="167">
        <f t="shared" si="8"/>
        <v>0</v>
      </c>
      <c r="X40" s="76">
        <f>分析係数表!E43</f>
        <v>0.12220813420462304</v>
      </c>
      <c r="Y40" s="166">
        <f t="shared" si="9"/>
        <v>0</v>
      </c>
    </row>
    <row r="41" spans="1:25" x14ac:dyDescent="0.2">
      <c r="A41" s="6" t="s">
        <v>340</v>
      </c>
      <c r="B41" s="5" t="s">
        <v>42</v>
      </c>
      <c r="C41" s="90"/>
      <c r="D41" s="76">
        <f>投入係数表!D41</f>
        <v>0</v>
      </c>
      <c r="E41" s="77">
        <f>$C$6*D41</f>
        <v>0</v>
      </c>
      <c r="F41" s="76">
        <f>分析係数表!C44</f>
        <v>0.28860582795323675</v>
      </c>
      <c r="G41" s="77">
        <f>E41*F41</f>
        <v>0</v>
      </c>
      <c r="H41" s="77">
        <v>0</v>
      </c>
      <c r="I41" s="77">
        <f>C41+H41</f>
        <v>0</v>
      </c>
      <c r="J41" s="76">
        <f>分析係数表!G44</f>
        <v>0.2722812755519215</v>
      </c>
      <c r="K41" s="78">
        <f>I41*J41</f>
        <v>0</v>
      </c>
      <c r="L41" s="79"/>
      <c r="M41" s="80"/>
      <c r="N41" s="81">
        <f>分析係数表!H44</f>
        <v>0.11129817145104208</v>
      </c>
      <c r="O41" s="82">
        <f t="shared" si="4"/>
        <v>0</v>
      </c>
      <c r="P41" s="76">
        <f>分析係数表!C44</f>
        <v>0.28860582795323675</v>
      </c>
      <c r="Q41" s="82">
        <f>O41*P41</f>
        <v>0</v>
      </c>
      <c r="R41" s="83">
        <v>0</v>
      </c>
      <c r="S41" s="84">
        <f>I41+R41</f>
        <v>0</v>
      </c>
      <c r="T41" s="85">
        <f>分析係数表!F44</f>
        <v>0.4454210956663941</v>
      </c>
      <c r="U41" s="86">
        <f t="shared" si="7"/>
        <v>0</v>
      </c>
      <c r="V41" s="87">
        <f>分析係数表!D44</f>
        <v>0.25695012264922323</v>
      </c>
      <c r="W41" s="167">
        <f t="shared" si="8"/>
        <v>0</v>
      </c>
      <c r="X41" s="76">
        <f>分析係数表!E44</f>
        <v>0.1731398201144726</v>
      </c>
      <c r="Y41" s="166">
        <f t="shared" si="9"/>
        <v>0</v>
      </c>
    </row>
    <row r="42" spans="1:25" x14ac:dyDescent="0.2">
      <c r="A42" s="6" t="s">
        <v>341</v>
      </c>
      <c r="B42" s="5" t="s">
        <v>278</v>
      </c>
      <c r="C42" s="90"/>
      <c r="D42" s="76">
        <f>投入係数表!D42</f>
        <v>0</v>
      </c>
      <c r="E42" s="77">
        <f>$C$6*D42</f>
        <v>0</v>
      </c>
      <c r="F42" s="76">
        <f>分析係数表!C45</f>
        <v>1</v>
      </c>
      <c r="G42" s="77">
        <f>E42*F42</f>
        <v>0</v>
      </c>
      <c r="H42" s="77">
        <v>0</v>
      </c>
      <c r="I42" s="77">
        <f>C42+H42</f>
        <v>0</v>
      </c>
      <c r="J42" s="76">
        <f>分析係数表!G45</f>
        <v>0</v>
      </c>
      <c r="K42" s="78">
        <f>I42*J42</f>
        <v>0</v>
      </c>
      <c r="L42" s="79"/>
      <c r="M42" s="80"/>
      <c r="N42" s="81">
        <f>分析係数表!H45</f>
        <v>0</v>
      </c>
      <c r="O42" s="82">
        <f t="shared" si="4"/>
        <v>0</v>
      </c>
      <c r="P42" s="76">
        <f>分析係数表!C45</f>
        <v>1</v>
      </c>
      <c r="Q42" s="82">
        <f>O42*P42</f>
        <v>0</v>
      </c>
      <c r="R42" s="83">
        <v>0</v>
      </c>
      <c r="S42" s="84">
        <f>I42+R42</f>
        <v>0</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投入係数表!D43</f>
        <v>0</v>
      </c>
      <c r="E43" s="77">
        <f>$C$6*D43</f>
        <v>0</v>
      </c>
      <c r="F43" s="76">
        <f>分析係数表!C46</f>
        <v>0.35026323939300097</v>
      </c>
      <c r="G43" s="77">
        <f>E43*F43</f>
        <v>0</v>
      </c>
      <c r="H43" s="77">
        <v>0</v>
      </c>
      <c r="I43" s="77">
        <f>C43+H43</f>
        <v>0</v>
      </c>
      <c r="J43" s="76">
        <f>分析係数表!G46</f>
        <v>8.8183421516754845E-3</v>
      </c>
      <c r="K43" s="78">
        <f>I43*J43</f>
        <v>0</v>
      </c>
      <c r="L43" s="79"/>
      <c r="M43" s="80"/>
      <c r="N43" s="81">
        <f>分析係数表!H46</f>
        <v>2.2070389303971687E-2</v>
      </c>
      <c r="O43" s="82">
        <f t="shared" si="4"/>
        <v>0</v>
      </c>
      <c r="P43" s="76">
        <f>分析係数表!C46</f>
        <v>0.35026323939300097</v>
      </c>
      <c r="Q43" s="82">
        <f>O43*P43</f>
        <v>0</v>
      </c>
      <c r="R43" s="83">
        <v>0</v>
      </c>
      <c r="S43" s="84">
        <f>I43+R43</f>
        <v>0</v>
      </c>
      <c r="T43" s="85">
        <f>分析係数表!F46</f>
        <v>0.31305114638447973</v>
      </c>
      <c r="U43" s="86">
        <f t="shared" si="7"/>
        <v>0</v>
      </c>
      <c r="V43" s="87">
        <f>分析係数表!D46</f>
        <v>2.6455026455026454E-3</v>
      </c>
      <c r="W43" s="167">
        <f t="shared" si="8"/>
        <v>0</v>
      </c>
      <c r="X43" s="76">
        <f>分析係数表!E46</f>
        <v>7.0546737213403876E-3</v>
      </c>
      <c r="Y43" s="166">
        <f t="shared" si="9"/>
        <v>0</v>
      </c>
    </row>
    <row r="44" spans="1:25" x14ac:dyDescent="0.2">
      <c r="A44" s="192">
        <v>40</v>
      </c>
      <c r="B44" s="14" t="s">
        <v>150</v>
      </c>
      <c r="C44" s="197">
        <f>SUM(C5:C43)</f>
        <v>100</v>
      </c>
      <c r="D44" s="92">
        <f>投入係数表!D44</f>
        <v>0</v>
      </c>
      <c r="E44" s="91">
        <f>SUM(E5:E43)</f>
        <v>0</v>
      </c>
      <c r="F44" s="92">
        <f>分析係数表!C47</f>
        <v>0.31394387080298369</v>
      </c>
      <c r="G44" s="91">
        <f>SUM(G5:G43)</f>
        <v>0</v>
      </c>
      <c r="H44" s="91">
        <f>SUM(H5:H43)</f>
        <v>0</v>
      </c>
      <c r="I44" s="91">
        <f>SUM(I5:I43)</f>
        <v>100</v>
      </c>
      <c r="J44" s="92">
        <f>分析係数表!G47</f>
        <v>0.19998528352451841</v>
      </c>
      <c r="K44" s="93">
        <f>SUM(K5:K43)</f>
        <v>0</v>
      </c>
      <c r="L44" s="94">
        <f>最終需要_まとめ!$L$33</f>
        <v>0.627</v>
      </c>
      <c r="M44" s="91">
        <f>K44*L44</f>
        <v>0</v>
      </c>
      <c r="N44" s="95">
        <f>分析係数表!H47</f>
        <v>1</v>
      </c>
      <c r="O44" s="96">
        <f>SUM(O5:O43)</f>
        <v>0</v>
      </c>
      <c r="P44" s="92">
        <f>分析係数表!C47</f>
        <v>0.31394387080298369</v>
      </c>
      <c r="Q44" s="96">
        <f>SUM(Q5:Q43)</f>
        <v>0</v>
      </c>
      <c r="R44" s="91">
        <f>SUM(R5:R43)</f>
        <v>0</v>
      </c>
      <c r="S44" s="97">
        <f>SUM(S5:S43)</f>
        <v>100</v>
      </c>
      <c r="T44" s="98">
        <f>分析係数表!F47</f>
        <v>0.426688715561511</v>
      </c>
      <c r="U44" s="99">
        <f>SUM(U5:U43)</f>
        <v>0</v>
      </c>
      <c r="V44" s="100">
        <f>分析係数表!D47</f>
        <v>4.9757178154553973E-2</v>
      </c>
      <c r="W44" s="164">
        <f>SUM(W5:W43)</f>
        <v>0</v>
      </c>
      <c r="X44" s="92">
        <f>分析係数表!E47</f>
        <v>4.1907100312144188E-2</v>
      </c>
      <c r="Y44" s="165">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2015年播磨町産業連関表</v>
      </c>
      <c r="H1" s="401"/>
      <c r="I1" s="401"/>
    </row>
    <row r="2" spans="1:25" x14ac:dyDescent="0.2">
      <c r="B2" s="3" t="s">
        <v>249</v>
      </c>
      <c r="S2" s="3" t="s">
        <v>152</v>
      </c>
      <c r="U2" s="64" t="s">
        <v>209</v>
      </c>
      <c r="W2" s="3" t="s">
        <v>130</v>
      </c>
      <c r="Y2" s="3" t="s">
        <v>153</v>
      </c>
    </row>
    <row r="3" spans="1:25" ht="44" x14ac:dyDescent="0.2">
      <c r="B3" s="65"/>
      <c r="C3" s="66" t="s">
        <v>227</v>
      </c>
      <c r="D3" s="66" t="s">
        <v>250</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投入係数表!E5</f>
        <v>0</v>
      </c>
      <c r="E5" s="77">
        <f t="shared" ref="E5:E38" si="0">$C$7*D5</f>
        <v>0</v>
      </c>
      <c r="F5" s="76">
        <f>分析係数表!C8</f>
        <v>2.4086378737541492E-2</v>
      </c>
      <c r="G5" s="77">
        <f t="shared" ref="G5:G38" si="1">E5*F5</f>
        <v>0</v>
      </c>
      <c r="H5" s="77">
        <f t="array" ref="H5:H43">MMULT(逆行列係数!C5:AO43,'3'!G5:G43)</f>
        <v>3.2199434640233811E-4</v>
      </c>
      <c r="I5" s="77">
        <f t="shared" ref="I5:I38" si="2">C5+H5</f>
        <v>3.2199434640233811E-4</v>
      </c>
      <c r="J5" s="76">
        <f>分析係数表!G8</f>
        <v>0.12121212121212122</v>
      </c>
      <c r="K5" s="78">
        <f t="shared" ref="K5:K38" si="3">I5*J5</f>
        <v>3.9029617745737954E-5</v>
      </c>
      <c r="L5" s="79" t="s">
        <v>181</v>
      </c>
      <c r="M5" s="80" t="s">
        <v>181</v>
      </c>
      <c r="N5" s="81">
        <f>分析係数表!H8</f>
        <v>1.0986040110106173E-2</v>
      </c>
      <c r="O5" s="82">
        <f t="shared" ref="O5:O44" si="4">$M$44*N5</f>
        <v>0.13846474332977629</v>
      </c>
      <c r="P5" s="76">
        <f>分析係数表!C8</f>
        <v>2.4086378737541492E-2</v>
      </c>
      <c r="Q5" s="82">
        <f t="shared" ref="Q5:Q38" si="5">O5*P5</f>
        <v>3.3351142496374636E-3</v>
      </c>
      <c r="R5" s="83">
        <f t="array" ref="R5:R43">MMULT(逆行列係数!C5:AO43,'3'!Q5:Q43)</f>
        <v>3.6560470954861411E-3</v>
      </c>
      <c r="S5" s="84">
        <f t="shared" ref="S5:S38" si="6">I5+R5</f>
        <v>3.9780414418884788E-3</v>
      </c>
      <c r="T5" s="85">
        <f>分析係数表!F8</f>
        <v>0.48484848484848486</v>
      </c>
      <c r="U5" s="86">
        <f t="shared" ref="U5:U38" si="7">S5*T5</f>
        <v>1.928747365764111E-3</v>
      </c>
      <c r="V5" s="87">
        <f>分析係数表!D8</f>
        <v>1.0757575757575757</v>
      </c>
      <c r="W5" s="167">
        <f t="shared" ref="W5:W43" si="8">ROUND(S5*V5,0)</f>
        <v>0</v>
      </c>
      <c r="X5" s="76">
        <f>分析係数表!E8</f>
        <v>0</v>
      </c>
      <c r="Y5" s="166">
        <f t="shared" ref="Y5:Y43" si="9">ROUND(S5*X5,0)</f>
        <v>0</v>
      </c>
    </row>
    <row r="6" spans="1:25" x14ac:dyDescent="0.2">
      <c r="A6" s="6" t="s">
        <v>219</v>
      </c>
      <c r="B6" s="5" t="s">
        <v>265</v>
      </c>
      <c r="C6" s="90"/>
      <c r="D6" s="76">
        <f>投入係数表!E6</f>
        <v>0</v>
      </c>
      <c r="E6" s="77">
        <f t="shared" si="0"/>
        <v>0</v>
      </c>
      <c r="F6" s="76">
        <f>分析係数表!C9</f>
        <v>0</v>
      </c>
      <c r="G6" s="77">
        <f t="shared" si="1"/>
        <v>0</v>
      </c>
      <c r="H6" s="77">
        <v>0</v>
      </c>
      <c r="I6" s="77">
        <f t="shared" si="2"/>
        <v>0</v>
      </c>
      <c r="J6" s="76">
        <f>分析係数表!G9</f>
        <v>0</v>
      </c>
      <c r="K6" s="78">
        <f t="shared" si="3"/>
        <v>0</v>
      </c>
      <c r="L6" s="79"/>
      <c r="M6" s="80"/>
      <c r="N6" s="81">
        <f>分析係数表!H9</f>
        <v>5.8985450255603618E-4</v>
      </c>
      <c r="O6" s="82">
        <f t="shared" si="4"/>
        <v>7.4343486351557747E-3</v>
      </c>
      <c r="P6" s="76">
        <f>分析係数表!C9</f>
        <v>0</v>
      </c>
      <c r="Q6" s="82">
        <f t="shared" si="5"/>
        <v>0</v>
      </c>
      <c r="R6" s="83">
        <v>0</v>
      </c>
      <c r="S6" s="84">
        <f t="shared" si="6"/>
        <v>0</v>
      </c>
      <c r="T6" s="85">
        <f>分析係数表!F9</f>
        <v>0</v>
      </c>
      <c r="U6" s="86">
        <f t="shared" si="7"/>
        <v>0</v>
      </c>
      <c r="V6" s="87">
        <f>分析係数表!D9</f>
        <v>0</v>
      </c>
      <c r="W6" s="167">
        <f t="shared" si="8"/>
        <v>0</v>
      </c>
      <c r="X6" s="76">
        <f>分析係数表!E9</f>
        <v>0</v>
      </c>
      <c r="Y6" s="166">
        <f t="shared" si="9"/>
        <v>0</v>
      </c>
    </row>
    <row r="7" spans="1:25" x14ac:dyDescent="0.2">
      <c r="A7" s="6" t="s">
        <v>220</v>
      </c>
      <c r="B7" s="5" t="s">
        <v>266</v>
      </c>
      <c r="C7" s="75">
        <f>最終需要_まとめ!$C$8</f>
        <v>100</v>
      </c>
      <c r="D7" s="76">
        <f>投入係数表!E7</f>
        <v>4.5161290322580643E-2</v>
      </c>
      <c r="E7" s="77">
        <f t="shared" si="0"/>
        <v>4.5161290322580641</v>
      </c>
      <c r="F7" s="76">
        <f>分析係数表!C10</f>
        <v>0.85034013605442182</v>
      </c>
      <c r="G7" s="77">
        <f t="shared" si="1"/>
        <v>3.8402457757296466</v>
      </c>
      <c r="H7" s="77">
        <v>3.995713988228923</v>
      </c>
      <c r="I7" s="77">
        <f t="shared" si="2"/>
        <v>103.99571398822893</v>
      </c>
      <c r="J7" s="76">
        <f>分析係数表!G10</f>
        <v>0.18064516129032257</v>
      </c>
      <c r="K7" s="78">
        <f t="shared" si="3"/>
        <v>18.78632252690587</v>
      </c>
      <c r="L7" s="79"/>
      <c r="M7" s="80"/>
      <c r="N7" s="81">
        <f>分析係数表!H10</f>
        <v>1.1059771922925679E-3</v>
      </c>
      <c r="O7" s="82">
        <f t="shared" si="4"/>
        <v>1.3939403690917078E-2</v>
      </c>
      <c r="P7" s="76">
        <f>分析係数表!C10</f>
        <v>0.85034013605442182</v>
      </c>
      <c r="Q7" s="82">
        <f t="shared" si="5"/>
        <v>1.1853234431051938E-2</v>
      </c>
      <c r="R7" s="83">
        <v>1.4671334659655862E-2</v>
      </c>
      <c r="S7" s="84">
        <f t="shared" si="6"/>
        <v>104.01038532288858</v>
      </c>
      <c r="T7" s="85">
        <f>分析係数表!F10</f>
        <v>0.52258064516129032</v>
      </c>
      <c r="U7" s="86">
        <f t="shared" si="7"/>
        <v>54.35381426550952</v>
      </c>
      <c r="V7" s="87">
        <f>分析係数表!D10</f>
        <v>9.0322580645161285E-2</v>
      </c>
      <c r="W7" s="167">
        <f t="shared" si="8"/>
        <v>9</v>
      </c>
      <c r="X7" s="76">
        <f>分析係数表!E10</f>
        <v>0</v>
      </c>
      <c r="Y7" s="166">
        <f t="shared" si="9"/>
        <v>0</v>
      </c>
    </row>
    <row r="8" spans="1:25" x14ac:dyDescent="0.2">
      <c r="A8" s="6" t="s">
        <v>221</v>
      </c>
      <c r="B8" s="5" t="s">
        <v>27</v>
      </c>
      <c r="C8" s="90"/>
      <c r="D8" s="76">
        <f>投入係数表!E8</f>
        <v>0</v>
      </c>
      <c r="E8" s="77">
        <f t="shared" si="0"/>
        <v>0</v>
      </c>
      <c r="F8" s="76">
        <f>分析係数表!C11</f>
        <v>1.6645596291613995E-2</v>
      </c>
      <c r="G8" s="77">
        <f t="shared" si="1"/>
        <v>0</v>
      </c>
      <c r="H8" s="77">
        <v>3.9198325393785833E-3</v>
      </c>
      <c r="I8" s="77">
        <f t="shared" si="2"/>
        <v>3.9198325393785833E-3</v>
      </c>
      <c r="J8" s="76">
        <f>分析係数表!G11</f>
        <v>0.35897435897435898</v>
      </c>
      <c r="K8" s="78">
        <f t="shared" si="3"/>
        <v>1.4071193731102606E-3</v>
      </c>
      <c r="L8" s="79"/>
      <c r="M8" s="80"/>
      <c r="N8" s="81">
        <f>分析係数表!H11</f>
        <v>-2.457727093983484E-5</v>
      </c>
      <c r="O8" s="82">
        <f t="shared" si="4"/>
        <v>-3.0976452646482391E-4</v>
      </c>
      <c r="P8" s="76">
        <f>分析係数表!C11</f>
        <v>1.6645596291613995E-2</v>
      </c>
      <c r="Q8" s="82">
        <f t="shared" si="5"/>
        <v>-5.1562152529964383E-6</v>
      </c>
      <c r="R8" s="83">
        <v>3.1354626218141357E-4</v>
      </c>
      <c r="S8" s="84">
        <f t="shared" si="6"/>
        <v>4.2333788015599966E-3</v>
      </c>
      <c r="T8" s="85">
        <f>分析係数表!F11</f>
        <v>0.58974358974358976</v>
      </c>
      <c r="U8" s="86">
        <f t="shared" si="7"/>
        <v>2.4966080111764083E-3</v>
      </c>
      <c r="V8" s="87">
        <f>分析係数表!D11</f>
        <v>8.5470085470085479E-3</v>
      </c>
      <c r="W8" s="167">
        <f t="shared" si="8"/>
        <v>0</v>
      </c>
      <c r="X8" s="76">
        <f>分析係数表!E11</f>
        <v>0</v>
      </c>
      <c r="Y8" s="166">
        <f t="shared" si="9"/>
        <v>0</v>
      </c>
    </row>
    <row r="9" spans="1:25" x14ac:dyDescent="0.2">
      <c r="A9" s="6" t="s">
        <v>222</v>
      </c>
      <c r="B9" s="5" t="s">
        <v>190</v>
      </c>
      <c r="C9" s="90"/>
      <c r="D9" s="76">
        <f>投入係数表!E9</f>
        <v>0.10967741935483871</v>
      </c>
      <c r="E9" s="77">
        <f t="shared" si="0"/>
        <v>10.967741935483872</v>
      </c>
      <c r="F9" s="76">
        <f>分析係数表!C12</f>
        <v>5.1883600270696828E-3</v>
      </c>
      <c r="G9" s="77">
        <f t="shared" si="1"/>
        <v>5.6904593845280398E-2</v>
      </c>
      <c r="H9" s="77">
        <v>5.9256555853997923E-2</v>
      </c>
      <c r="I9" s="77">
        <f t="shared" si="2"/>
        <v>5.9256555853997923E-2</v>
      </c>
      <c r="J9" s="76">
        <f>分析係数表!G12</f>
        <v>0.13719512195121952</v>
      </c>
      <c r="K9" s="78">
        <f t="shared" si="3"/>
        <v>8.129710406798496E-3</v>
      </c>
      <c r="L9" s="79"/>
      <c r="M9" s="80"/>
      <c r="N9" s="81">
        <f>分析係数表!H12</f>
        <v>8.9657884388517503E-2</v>
      </c>
      <c r="O9" s="82">
        <f t="shared" si="4"/>
        <v>1.1300209925436777</v>
      </c>
      <c r="P9" s="76">
        <f>分析係数表!C12</f>
        <v>5.1883600270696828E-3</v>
      </c>
      <c r="Q9" s="82">
        <f t="shared" si="5"/>
        <v>5.8629557474632254E-3</v>
      </c>
      <c r="R9" s="83">
        <v>6.3296006854634025E-3</v>
      </c>
      <c r="S9" s="84">
        <f t="shared" si="6"/>
        <v>6.5586156539461329E-2</v>
      </c>
      <c r="T9" s="85">
        <f>分析係数表!F12</f>
        <v>0.31707317073170732</v>
      </c>
      <c r="U9" s="86">
        <f t="shared" si="7"/>
        <v>2.0795610610073106E-2</v>
      </c>
      <c r="V9" s="87">
        <f>分析係数表!D12</f>
        <v>6.7073170731707321E-2</v>
      </c>
      <c r="W9" s="167">
        <f t="shared" si="8"/>
        <v>0</v>
      </c>
      <c r="X9" s="76">
        <f>分析係数表!E12</f>
        <v>5.7926829268292686E-2</v>
      </c>
      <c r="Y9" s="166">
        <f t="shared" si="9"/>
        <v>0</v>
      </c>
    </row>
    <row r="10" spans="1:25" x14ac:dyDescent="0.2">
      <c r="A10" s="6" t="s">
        <v>223</v>
      </c>
      <c r="B10" s="5" t="s">
        <v>28</v>
      </c>
      <c r="C10" s="90"/>
      <c r="D10" s="76">
        <f>投入係数表!E10</f>
        <v>2.5806451612903226E-2</v>
      </c>
      <c r="E10" s="77">
        <f t="shared" si="0"/>
        <v>2.5806451612903225</v>
      </c>
      <c r="F10" s="76">
        <f>分析係数表!C13</f>
        <v>0</v>
      </c>
      <c r="G10" s="77">
        <f t="shared" si="1"/>
        <v>0</v>
      </c>
      <c r="H10" s="77">
        <v>0</v>
      </c>
      <c r="I10" s="77">
        <f t="shared" si="2"/>
        <v>0</v>
      </c>
      <c r="J10" s="76">
        <f>分析係数表!G13</f>
        <v>0.24459953472914589</v>
      </c>
      <c r="K10" s="78">
        <f t="shared" si="3"/>
        <v>0</v>
      </c>
      <c r="L10" s="79"/>
      <c r="M10" s="80"/>
      <c r="N10" s="81">
        <f>分析係数表!H13</f>
        <v>1.4131930790405034E-2</v>
      </c>
      <c r="O10" s="82">
        <f t="shared" si="4"/>
        <v>0.17811460271727378</v>
      </c>
      <c r="P10" s="76">
        <f>分析係数表!C13</f>
        <v>0</v>
      </c>
      <c r="Q10" s="82">
        <f t="shared" si="5"/>
        <v>0</v>
      </c>
      <c r="R10" s="83">
        <v>0</v>
      </c>
      <c r="S10" s="84">
        <f t="shared" si="6"/>
        <v>0</v>
      </c>
      <c r="T10" s="85">
        <f>分析係数表!F13</f>
        <v>0.38318378198737124</v>
      </c>
      <c r="U10" s="86">
        <f t="shared" si="7"/>
        <v>0</v>
      </c>
      <c r="V10" s="87">
        <f>分析係数表!D13</f>
        <v>4.7856430707876374E-2</v>
      </c>
      <c r="W10" s="167">
        <f t="shared" si="8"/>
        <v>0</v>
      </c>
      <c r="X10" s="76">
        <f>分析係数表!E13</f>
        <v>4.9850448654037885E-2</v>
      </c>
      <c r="Y10" s="166">
        <f t="shared" si="9"/>
        <v>0</v>
      </c>
    </row>
    <row r="11" spans="1:25" x14ac:dyDescent="0.2">
      <c r="A11" s="6" t="s">
        <v>224</v>
      </c>
      <c r="B11" s="5" t="s">
        <v>267</v>
      </c>
      <c r="C11" s="90"/>
      <c r="D11" s="76">
        <f>投入係数表!E11</f>
        <v>0</v>
      </c>
      <c r="E11" s="77">
        <f t="shared" si="0"/>
        <v>0</v>
      </c>
      <c r="F11" s="76">
        <f>分析係数表!C14</f>
        <v>6.5770523283725346E-2</v>
      </c>
      <c r="G11" s="77">
        <f t="shared" si="1"/>
        <v>0</v>
      </c>
      <c r="H11" s="77">
        <v>5.6117491286319481E-3</v>
      </c>
      <c r="I11" s="77">
        <f t="shared" si="2"/>
        <v>5.6117491286319481E-3</v>
      </c>
      <c r="J11" s="76">
        <f>分析係数表!G14</f>
        <v>0.20976692563817981</v>
      </c>
      <c r="K11" s="78">
        <f t="shared" si="3"/>
        <v>1.1771593621658582E-3</v>
      </c>
      <c r="L11" s="79"/>
      <c r="M11" s="80"/>
      <c r="N11" s="81">
        <f>分析係数表!H14</f>
        <v>1.167420369642155E-3</v>
      </c>
      <c r="O11" s="82">
        <f t="shared" si="4"/>
        <v>1.4713815007079138E-2</v>
      </c>
      <c r="P11" s="76">
        <f>分析係数表!C14</f>
        <v>6.5770523283725346E-2</v>
      </c>
      <c r="Q11" s="82">
        <f t="shared" si="5"/>
        <v>9.6773531251552589E-4</v>
      </c>
      <c r="R11" s="83">
        <v>3.0130196064119511E-3</v>
      </c>
      <c r="S11" s="84">
        <f t="shared" si="6"/>
        <v>8.6247687350438987E-3</v>
      </c>
      <c r="T11" s="85">
        <f>分析係数表!F14</f>
        <v>0.3607103218645949</v>
      </c>
      <c r="U11" s="86">
        <f t="shared" si="7"/>
        <v>3.1110431064253798E-3</v>
      </c>
      <c r="V11" s="87">
        <f>分析係数表!D14</f>
        <v>6.7702552719200892E-2</v>
      </c>
      <c r="W11" s="167">
        <f t="shared" si="8"/>
        <v>0</v>
      </c>
      <c r="X11" s="76">
        <f>分析係数表!E14</f>
        <v>6.8812430632630414E-2</v>
      </c>
      <c r="Y11" s="166">
        <f t="shared" si="9"/>
        <v>0</v>
      </c>
    </row>
    <row r="12" spans="1:25" x14ac:dyDescent="0.2">
      <c r="A12" s="6" t="s">
        <v>225</v>
      </c>
      <c r="B12" s="5" t="s">
        <v>29</v>
      </c>
      <c r="C12" s="90"/>
      <c r="D12" s="76">
        <f>投入係数表!E12</f>
        <v>1.2903225806451613E-2</v>
      </c>
      <c r="E12" s="77">
        <f t="shared" si="0"/>
        <v>1.2903225806451613</v>
      </c>
      <c r="F12" s="76">
        <f>分析係数表!C15</f>
        <v>0</v>
      </c>
      <c r="G12" s="77">
        <f t="shared" si="1"/>
        <v>0</v>
      </c>
      <c r="H12" s="77">
        <v>0</v>
      </c>
      <c r="I12" s="77">
        <f t="shared" si="2"/>
        <v>0</v>
      </c>
      <c r="J12" s="76">
        <f>分析係数表!G15</f>
        <v>9.5622477491462285E-2</v>
      </c>
      <c r="K12" s="78">
        <f t="shared" si="3"/>
        <v>0</v>
      </c>
      <c r="L12" s="79"/>
      <c r="M12" s="80"/>
      <c r="N12" s="81">
        <f>分析係数表!H15</f>
        <v>8.2333857648446713E-3</v>
      </c>
      <c r="O12" s="82">
        <f t="shared" si="4"/>
        <v>0.10377111636571601</v>
      </c>
      <c r="P12" s="76">
        <f>分析係数表!C15</f>
        <v>0</v>
      </c>
      <c r="Q12" s="82">
        <f t="shared" si="5"/>
        <v>0</v>
      </c>
      <c r="R12" s="83">
        <v>0</v>
      </c>
      <c r="S12" s="84">
        <f t="shared" si="6"/>
        <v>0</v>
      </c>
      <c r="T12" s="85">
        <f>分析係数表!F15</f>
        <v>0.3039816827072338</v>
      </c>
      <c r="U12" s="86">
        <f t="shared" si="7"/>
        <v>0</v>
      </c>
      <c r="V12" s="87">
        <f>分析係数表!D15</f>
        <v>3.1667184104315432E-2</v>
      </c>
      <c r="W12" s="167">
        <f t="shared" si="8"/>
        <v>0</v>
      </c>
      <c r="X12" s="76">
        <f>分析係数表!E15</f>
        <v>2.9261099037565973E-2</v>
      </c>
      <c r="Y12" s="166">
        <f t="shared" si="9"/>
        <v>0</v>
      </c>
    </row>
    <row r="13" spans="1:25" x14ac:dyDescent="0.2">
      <c r="A13" s="6" t="s">
        <v>226</v>
      </c>
      <c r="B13" s="5" t="s">
        <v>30</v>
      </c>
      <c r="C13" s="90"/>
      <c r="D13" s="76">
        <f>投入係数表!E13</f>
        <v>5.8064516129032261E-2</v>
      </c>
      <c r="E13" s="77">
        <f t="shared" si="0"/>
        <v>5.806451612903226</v>
      </c>
      <c r="F13" s="76">
        <f>分析係数表!C16</f>
        <v>5.8671439936356373E-2</v>
      </c>
      <c r="G13" s="77">
        <f t="shared" si="1"/>
        <v>0.3406728770498112</v>
      </c>
      <c r="H13" s="77">
        <v>0.35711769560328699</v>
      </c>
      <c r="I13" s="77">
        <f t="shared" si="2"/>
        <v>0.35711769560328699</v>
      </c>
      <c r="J13" s="76">
        <f>分析係数表!G16</f>
        <v>3.3950617283950615E-2</v>
      </c>
      <c r="K13" s="78">
        <f t="shared" si="3"/>
        <v>1.2124366208753569E-2</v>
      </c>
      <c r="L13" s="79"/>
      <c r="M13" s="80"/>
      <c r="N13" s="81">
        <f>分析係数表!H16</f>
        <v>1.6626523790798271E-2</v>
      </c>
      <c r="O13" s="82">
        <f t="shared" si="4"/>
        <v>0.20955570215345343</v>
      </c>
      <c r="P13" s="76">
        <f>分析係数表!C16</f>
        <v>5.8671439936356373E-2</v>
      </c>
      <c r="Q13" s="82">
        <f t="shared" si="5"/>
        <v>1.2294934792217329E-2</v>
      </c>
      <c r="R13" s="83">
        <v>1.3236332347703779E-2</v>
      </c>
      <c r="S13" s="84">
        <f t="shared" si="6"/>
        <v>0.37035402795099076</v>
      </c>
      <c r="T13" s="85">
        <f>分析係数表!F16</f>
        <v>0.28858024691358025</v>
      </c>
      <c r="U13" s="86">
        <f t="shared" si="7"/>
        <v>0.10687685683153592</v>
      </c>
      <c r="V13" s="87">
        <f>分析係数表!D16</f>
        <v>0</v>
      </c>
      <c r="W13" s="167">
        <f t="shared" si="8"/>
        <v>0</v>
      </c>
      <c r="X13" s="76">
        <f>分析係数表!E16</f>
        <v>0</v>
      </c>
      <c r="Y13" s="166">
        <f t="shared" si="9"/>
        <v>0</v>
      </c>
    </row>
    <row r="14" spans="1:25" x14ac:dyDescent="0.2">
      <c r="A14" s="6" t="s">
        <v>2</v>
      </c>
      <c r="B14" s="5" t="s">
        <v>364</v>
      </c>
      <c r="C14" s="90"/>
      <c r="D14" s="76">
        <f>投入係数表!E14</f>
        <v>1.935483870967742E-2</v>
      </c>
      <c r="E14" s="77">
        <f t="shared" si="0"/>
        <v>1.935483870967742</v>
      </c>
      <c r="F14" s="76">
        <f>分析係数表!C17</f>
        <v>0.10640681003584229</v>
      </c>
      <c r="G14" s="77">
        <f t="shared" si="1"/>
        <v>0.20594866458550121</v>
      </c>
      <c r="H14" s="77">
        <v>0.23015677376730345</v>
      </c>
      <c r="I14" s="77">
        <f t="shared" si="2"/>
        <v>0.23015677376730345</v>
      </c>
      <c r="J14" s="76">
        <f>分析係数表!G17</f>
        <v>0.21283422459893048</v>
      </c>
      <c r="K14" s="78">
        <f t="shared" si="3"/>
        <v>4.8985238480955491E-2</v>
      </c>
      <c r="L14" s="79"/>
      <c r="M14" s="80"/>
      <c r="N14" s="81">
        <f>分析係数表!H17</f>
        <v>2.9861384191899334E-3</v>
      </c>
      <c r="O14" s="82">
        <f t="shared" si="4"/>
        <v>3.7636389965476108E-2</v>
      </c>
      <c r="P14" s="76">
        <f>分析係数表!C17</f>
        <v>0.10640681003584229</v>
      </c>
      <c r="Q14" s="82">
        <f t="shared" si="5"/>
        <v>4.0047681974912973E-3</v>
      </c>
      <c r="R14" s="83">
        <v>6.8360629436319568E-3</v>
      </c>
      <c r="S14" s="84">
        <f t="shared" si="6"/>
        <v>0.23699283671093541</v>
      </c>
      <c r="T14" s="85">
        <f>分析係数表!F17</f>
        <v>0.3233511586452763</v>
      </c>
      <c r="U14" s="86">
        <f t="shared" si="7"/>
        <v>7.6631908341111735E-2</v>
      </c>
      <c r="V14" s="87">
        <f>分析係数表!D17</f>
        <v>4.4206773618538323E-2</v>
      </c>
      <c r="W14" s="167">
        <f t="shared" si="8"/>
        <v>0</v>
      </c>
      <c r="X14" s="76">
        <f>分析係数表!E17</f>
        <v>4.0641711229946524E-2</v>
      </c>
      <c r="Y14" s="166">
        <f t="shared" si="9"/>
        <v>0</v>
      </c>
    </row>
    <row r="15" spans="1:25" x14ac:dyDescent="0.2">
      <c r="A15" s="6" t="s">
        <v>3</v>
      </c>
      <c r="B15" s="5" t="s">
        <v>31</v>
      </c>
      <c r="C15" s="90"/>
      <c r="D15" s="76">
        <f>投入係数表!E15</f>
        <v>0</v>
      </c>
      <c r="E15" s="77">
        <f t="shared" si="0"/>
        <v>0</v>
      </c>
      <c r="F15" s="76">
        <f>分析係数表!C18</f>
        <v>0.93182768716018405</v>
      </c>
      <c r="G15" s="77">
        <f t="shared" si="1"/>
        <v>0</v>
      </c>
      <c r="H15" s="77">
        <v>1.6088293970228512E-2</v>
      </c>
      <c r="I15" s="77">
        <f t="shared" si="2"/>
        <v>1.6088293970228512E-2</v>
      </c>
      <c r="J15" s="76">
        <f>分析係数表!G18</f>
        <v>0.215658731332249</v>
      </c>
      <c r="K15" s="78">
        <f t="shared" si="3"/>
        <v>3.4695810669197521E-3</v>
      </c>
      <c r="L15" s="79"/>
      <c r="M15" s="80"/>
      <c r="N15" s="81">
        <f>分析係数表!H18</f>
        <v>4.4239087691702714E-4</v>
      </c>
      <c r="O15" s="82">
        <f t="shared" si="4"/>
        <v>5.5757614763668308E-3</v>
      </c>
      <c r="P15" s="76">
        <f>分析係数表!C18</f>
        <v>0.93182768716018405</v>
      </c>
      <c r="Q15" s="82">
        <f t="shared" si="5"/>
        <v>5.195648920679757E-3</v>
      </c>
      <c r="R15" s="83">
        <v>1.2064219916437038E-2</v>
      </c>
      <c r="S15" s="84">
        <f t="shared" si="6"/>
        <v>2.8152513886665551E-2</v>
      </c>
      <c r="T15" s="85">
        <f>分析係数表!F18</f>
        <v>0.45992902558036375</v>
      </c>
      <c r="U15" s="86">
        <f t="shared" si="7"/>
        <v>1.2948158279531746E-2</v>
      </c>
      <c r="V15" s="87">
        <f>分析係数表!D18</f>
        <v>2.3436344817388734E-2</v>
      </c>
      <c r="W15" s="167">
        <f t="shared" si="8"/>
        <v>0</v>
      </c>
      <c r="X15" s="76">
        <f>分析係数表!E18</f>
        <v>2.5506432056779535E-2</v>
      </c>
      <c r="Y15" s="166">
        <f t="shared" si="9"/>
        <v>0</v>
      </c>
    </row>
    <row r="16" spans="1:25" x14ac:dyDescent="0.2">
      <c r="A16" s="6" t="s">
        <v>4</v>
      </c>
      <c r="B16" s="5" t="s">
        <v>32</v>
      </c>
      <c r="C16" s="90"/>
      <c r="D16" s="76">
        <f>投入係数表!E16</f>
        <v>0</v>
      </c>
      <c r="E16" s="77">
        <f t="shared" si="0"/>
        <v>0</v>
      </c>
      <c r="F16" s="76">
        <f>分析係数表!C19</f>
        <v>0.22734014153142079</v>
      </c>
      <c r="G16" s="77">
        <f t="shared" si="1"/>
        <v>0</v>
      </c>
      <c r="H16" s="77">
        <v>2.2923648733555495E-2</v>
      </c>
      <c r="I16" s="77">
        <f t="shared" si="2"/>
        <v>2.2923648733555495E-2</v>
      </c>
      <c r="J16" s="76">
        <f>分析係数表!G19</f>
        <v>5.767935331761536E-2</v>
      </c>
      <c r="K16" s="78">
        <f t="shared" si="3"/>
        <v>1.3222212346316532E-3</v>
      </c>
      <c r="L16" s="79"/>
      <c r="M16" s="80"/>
      <c r="N16" s="81">
        <f>分析係数表!H19</f>
        <v>-1.1059771922925678E-4</v>
      </c>
      <c r="O16" s="82">
        <f t="shared" si="4"/>
        <v>-1.3939403690917077E-3</v>
      </c>
      <c r="P16" s="76">
        <f>分析係数表!C19</f>
        <v>0.22734014153142079</v>
      </c>
      <c r="Q16" s="82">
        <f t="shared" si="5"/>
        <v>-3.1689860079566975E-4</v>
      </c>
      <c r="R16" s="83">
        <v>2.0068168075845737E-3</v>
      </c>
      <c r="S16" s="84">
        <f t="shared" si="6"/>
        <v>2.4930465541140069E-2</v>
      </c>
      <c r="T16" s="85">
        <f>分析係数表!F19</f>
        <v>0.2401481980464803</v>
      </c>
      <c r="U16" s="86">
        <f t="shared" si="7"/>
        <v>5.987006376164658E-3</v>
      </c>
      <c r="V16" s="87">
        <f>分析係数表!D19</f>
        <v>6.946783428763894E-3</v>
      </c>
      <c r="W16" s="167">
        <f t="shared" si="8"/>
        <v>0</v>
      </c>
      <c r="X16" s="76">
        <f>分析係数表!E19</f>
        <v>7.830919501515661E-3</v>
      </c>
      <c r="Y16" s="166">
        <f t="shared" si="9"/>
        <v>0</v>
      </c>
    </row>
    <row r="17" spans="1:25" x14ac:dyDescent="0.2">
      <c r="A17" s="6" t="s">
        <v>5</v>
      </c>
      <c r="B17" s="5" t="s">
        <v>33</v>
      </c>
      <c r="C17" s="90"/>
      <c r="D17" s="76">
        <f>投入係数表!E17</f>
        <v>0</v>
      </c>
      <c r="E17" s="77">
        <f t="shared" si="0"/>
        <v>0</v>
      </c>
      <c r="F17" s="76">
        <f>分析係数表!C20</f>
        <v>0.28316987938225679</v>
      </c>
      <c r="G17" s="77">
        <f t="shared" si="1"/>
        <v>0</v>
      </c>
      <c r="H17" s="77">
        <v>1.3534846667164046E-2</v>
      </c>
      <c r="I17" s="77">
        <f t="shared" si="2"/>
        <v>1.3534846667164046E-2</v>
      </c>
      <c r="J17" s="76">
        <f>分析係数表!G20</f>
        <v>0.10003293265272517</v>
      </c>
      <c r="K17" s="78">
        <f t="shared" si="3"/>
        <v>1.3539304051213828E-3</v>
      </c>
      <c r="L17" s="79"/>
      <c r="M17" s="80"/>
      <c r="N17" s="81">
        <f>分析係数表!H20</f>
        <v>5.4069996067636654E-4</v>
      </c>
      <c r="O17" s="82">
        <f t="shared" si="4"/>
        <v>6.8148195822261273E-3</v>
      </c>
      <c r="P17" s="76">
        <f>分析係数表!C20</f>
        <v>0.28316987938225679</v>
      </c>
      <c r="Q17" s="82">
        <f t="shared" si="5"/>
        <v>1.9297516391108141E-3</v>
      </c>
      <c r="R17" s="83">
        <v>4.1966973127156642E-3</v>
      </c>
      <c r="S17" s="84">
        <f t="shared" si="6"/>
        <v>1.7731543979879711E-2</v>
      </c>
      <c r="T17" s="85">
        <f>分析係数表!F20</f>
        <v>0.22295405894944839</v>
      </c>
      <c r="U17" s="86">
        <f t="shared" si="7"/>
        <v>3.9533197017548377E-3</v>
      </c>
      <c r="V17" s="87">
        <f>分析係数表!D20</f>
        <v>1.4243372303639057E-2</v>
      </c>
      <c r="W17" s="167">
        <f t="shared" si="8"/>
        <v>0</v>
      </c>
      <c r="X17" s="76">
        <f>分析係数表!E20</f>
        <v>1.6054668203523793E-2</v>
      </c>
      <c r="Y17" s="166">
        <f t="shared" si="9"/>
        <v>0</v>
      </c>
    </row>
    <row r="18" spans="1:25" x14ac:dyDescent="0.2">
      <c r="A18" s="6" t="s">
        <v>6</v>
      </c>
      <c r="B18" s="5" t="s">
        <v>34</v>
      </c>
      <c r="C18" s="90"/>
      <c r="D18" s="76">
        <f>投入係数表!E18</f>
        <v>0</v>
      </c>
      <c r="E18" s="77">
        <f t="shared" si="0"/>
        <v>0</v>
      </c>
      <c r="F18" s="76">
        <f>分析係数表!C21</f>
        <v>0.39165775401069514</v>
      </c>
      <c r="G18" s="77">
        <f t="shared" si="1"/>
        <v>0</v>
      </c>
      <c r="H18" s="77">
        <v>1.1618880192974943E-2</v>
      </c>
      <c r="I18" s="77">
        <f t="shared" si="2"/>
        <v>1.1618880192974943E-2</v>
      </c>
      <c r="J18" s="76">
        <f>分析係数表!G21</f>
        <v>0.28516576829358342</v>
      </c>
      <c r="K18" s="78">
        <f t="shared" si="3"/>
        <v>3.3133068969407983E-3</v>
      </c>
      <c r="L18" s="79"/>
      <c r="M18" s="80"/>
      <c r="N18" s="81">
        <f>分析係数表!H21</f>
        <v>9.2164766024380651E-4</v>
      </c>
      <c r="O18" s="82">
        <f t="shared" si="4"/>
        <v>1.1616169742430897E-2</v>
      </c>
      <c r="P18" s="76">
        <f>分析係数表!C21</f>
        <v>0.39165775401069514</v>
      </c>
      <c r="Q18" s="82">
        <f t="shared" si="5"/>
        <v>4.5495629515274801E-3</v>
      </c>
      <c r="R18" s="83">
        <v>8.9104716369803084E-3</v>
      </c>
      <c r="S18" s="84">
        <f t="shared" si="6"/>
        <v>2.0529351829955252E-2</v>
      </c>
      <c r="T18" s="85">
        <f>分析係数表!F21</f>
        <v>0.42597651923502916</v>
      </c>
      <c r="U18" s="86">
        <f t="shared" si="7"/>
        <v>8.7450218346756137E-3</v>
      </c>
      <c r="V18" s="87">
        <f>分析係数表!D21</f>
        <v>3.8470058332718007E-2</v>
      </c>
      <c r="W18" s="167">
        <f t="shared" si="8"/>
        <v>0</v>
      </c>
      <c r="X18" s="76">
        <f>分析係数表!E21</f>
        <v>3.5885697408255188E-2</v>
      </c>
      <c r="Y18" s="166">
        <f t="shared" si="9"/>
        <v>0</v>
      </c>
    </row>
    <row r="19" spans="1:25" x14ac:dyDescent="0.2">
      <c r="A19" s="6" t="s">
        <v>7</v>
      </c>
      <c r="B19" s="5" t="s">
        <v>268</v>
      </c>
      <c r="C19" s="90"/>
      <c r="D19" s="76">
        <f>投入係数表!E19</f>
        <v>0</v>
      </c>
      <c r="E19" s="77">
        <f t="shared" si="0"/>
        <v>0</v>
      </c>
      <c r="F19" s="76">
        <f>分析係数表!C22</f>
        <v>0.15642615558060879</v>
      </c>
      <c r="G19" s="77">
        <f t="shared" si="1"/>
        <v>0</v>
      </c>
      <c r="H19" s="77">
        <v>3.3518289663307548E-3</v>
      </c>
      <c r="I19" s="77">
        <f t="shared" si="2"/>
        <v>3.3518289663307548E-3</v>
      </c>
      <c r="J19" s="76">
        <f>分析係数表!G22</f>
        <v>0.19460412625639217</v>
      </c>
      <c r="K19" s="78">
        <f t="shared" si="3"/>
        <v>6.5227974735366265E-4</v>
      </c>
      <c r="L19" s="79"/>
      <c r="M19" s="80"/>
      <c r="N19" s="81">
        <f>分析係数表!H22</f>
        <v>4.915454187966968E-5</v>
      </c>
      <c r="O19" s="82">
        <f t="shared" si="4"/>
        <v>6.1952905292964782E-4</v>
      </c>
      <c r="P19" s="76">
        <f>分析係数表!C22</f>
        <v>0.15642615558060879</v>
      </c>
      <c r="Q19" s="82">
        <f t="shared" si="5"/>
        <v>9.6910548020280311E-5</v>
      </c>
      <c r="R19" s="83">
        <v>1.3286809810042609E-3</v>
      </c>
      <c r="S19" s="84">
        <f t="shared" si="6"/>
        <v>4.6805099473350154E-3</v>
      </c>
      <c r="T19" s="85">
        <f>分析係数表!F22</f>
        <v>0.41322518074413683</v>
      </c>
      <c r="U19" s="86">
        <f t="shared" si="7"/>
        <v>1.9341045689622422E-3</v>
      </c>
      <c r="V19" s="87">
        <f>分析係数表!D22</f>
        <v>2.140715923117616E-2</v>
      </c>
      <c r="W19" s="167">
        <f t="shared" si="8"/>
        <v>0</v>
      </c>
      <c r="X19" s="76">
        <f>分析係数表!E22</f>
        <v>2.2006700758243698E-2</v>
      </c>
      <c r="Y19" s="166">
        <f t="shared" si="9"/>
        <v>0</v>
      </c>
    </row>
    <row r="20" spans="1:25" x14ac:dyDescent="0.2">
      <c r="A20" s="6" t="s">
        <v>8</v>
      </c>
      <c r="B20" s="5" t="s">
        <v>269</v>
      </c>
      <c r="C20" s="90"/>
      <c r="D20" s="76">
        <f>投入係数表!E20</f>
        <v>0</v>
      </c>
      <c r="E20" s="77">
        <f t="shared" si="0"/>
        <v>0</v>
      </c>
      <c r="F20" s="76">
        <f>分析係数表!C23</f>
        <v>0</v>
      </c>
      <c r="G20" s="77">
        <f t="shared" si="1"/>
        <v>0</v>
      </c>
      <c r="H20" s="77">
        <v>0</v>
      </c>
      <c r="I20" s="77">
        <f t="shared" si="2"/>
        <v>0</v>
      </c>
      <c r="J20" s="76">
        <f>分析係数表!G23</f>
        <v>0.21581694098755519</v>
      </c>
      <c r="K20" s="78">
        <f t="shared" si="3"/>
        <v>0</v>
      </c>
      <c r="L20" s="79"/>
      <c r="M20" s="80"/>
      <c r="N20" s="81">
        <f>分析係数表!H23</f>
        <v>2.457727093983484E-5</v>
      </c>
      <c r="O20" s="82">
        <f t="shared" si="4"/>
        <v>3.0976452646482391E-4</v>
      </c>
      <c r="P20" s="76">
        <f>分析係数表!C23</f>
        <v>0</v>
      </c>
      <c r="Q20" s="82">
        <f t="shared" si="5"/>
        <v>0</v>
      </c>
      <c r="R20" s="83">
        <v>0</v>
      </c>
      <c r="S20" s="84">
        <f t="shared" si="6"/>
        <v>0</v>
      </c>
      <c r="T20" s="85">
        <f>分析係数表!F23</f>
        <v>0.44146928944199115</v>
      </c>
      <c r="U20" s="86">
        <f t="shared" si="7"/>
        <v>0</v>
      </c>
      <c r="V20" s="87">
        <f>分析係数表!D23</f>
        <v>4.8735447611401042E-2</v>
      </c>
      <c r="W20" s="167">
        <f t="shared" si="8"/>
        <v>0</v>
      </c>
      <c r="X20" s="76">
        <f>分析係数表!E23</f>
        <v>5.2107587314331592E-2</v>
      </c>
      <c r="Y20" s="166">
        <f t="shared" si="9"/>
        <v>0</v>
      </c>
    </row>
    <row r="21" spans="1:25" x14ac:dyDescent="0.2">
      <c r="A21" s="6" t="s">
        <v>9</v>
      </c>
      <c r="B21" s="5" t="s">
        <v>270</v>
      </c>
      <c r="C21" s="90"/>
      <c r="D21" s="76">
        <f>投入係数表!E21</f>
        <v>0</v>
      </c>
      <c r="E21" s="77">
        <f t="shared" si="0"/>
        <v>0</v>
      </c>
      <c r="F21" s="76">
        <f>分析係数表!C24</f>
        <v>0.44109195402298851</v>
      </c>
      <c r="G21" s="77">
        <f t="shared" si="1"/>
        <v>0</v>
      </c>
      <c r="H21" s="77">
        <v>4.2181080953986212E-3</v>
      </c>
      <c r="I21" s="77">
        <f t="shared" si="2"/>
        <v>4.2181080953986212E-3</v>
      </c>
      <c r="J21" s="76">
        <f>分析係数表!G24</f>
        <v>0.2076771653543307</v>
      </c>
      <c r="K21" s="78">
        <f t="shared" si="3"/>
        <v>8.7600473241054042E-4</v>
      </c>
      <c r="L21" s="79"/>
      <c r="M21" s="80"/>
      <c r="N21" s="81">
        <f>分析係数表!H24</f>
        <v>3.3179315768777033E-4</v>
      </c>
      <c r="O21" s="82">
        <f t="shared" si="4"/>
        <v>4.1818211072751224E-3</v>
      </c>
      <c r="P21" s="76">
        <f>分析係数表!C24</f>
        <v>0.44109195402298851</v>
      </c>
      <c r="Q21" s="82">
        <f t="shared" si="5"/>
        <v>1.8445676435825612E-3</v>
      </c>
      <c r="R21" s="83">
        <v>6.4329353177898976E-3</v>
      </c>
      <c r="S21" s="84">
        <f t="shared" si="6"/>
        <v>1.0651043413188519E-2</v>
      </c>
      <c r="T21" s="85">
        <f>分析係数表!F24</f>
        <v>0.39173228346456695</v>
      </c>
      <c r="U21" s="86">
        <f t="shared" si="7"/>
        <v>4.1723575575285735E-3</v>
      </c>
      <c r="V21" s="87">
        <f>分析係数表!D24</f>
        <v>6.7913385826771658E-2</v>
      </c>
      <c r="W21" s="167">
        <f t="shared" si="8"/>
        <v>0</v>
      </c>
      <c r="X21" s="76">
        <f>分析係数表!E24</f>
        <v>7.1850393700787399E-2</v>
      </c>
      <c r="Y21" s="166">
        <f t="shared" si="9"/>
        <v>0</v>
      </c>
    </row>
    <row r="22" spans="1:25" x14ac:dyDescent="0.2">
      <c r="A22" s="6" t="s">
        <v>10</v>
      </c>
      <c r="B22" s="5" t="s">
        <v>271</v>
      </c>
      <c r="C22" s="90"/>
      <c r="D22" s="76">
        <f>投入係数表!E22</f>
        <v>0</v>
      </c>
      <c r="E22" s="77">
        <f t="shared" si="0"/>
        <v>0</v>
      </c>
      <c r="F22" s="76">
        <f>分析係数表!C25</f>
        <v>7.8343592613318025E-3</v>
      </c>
      <c r="G22" s="77">
        <f t="shared" si="1"/>
        <v>0</v>
      </c>
      <c r="H22" s="77">
        <v>2.8160737019490594E-4</v>
      </c>
      <c r="I22" s="77">
        <f t="shared" si="2"/>
        <v>2.8160737019490594E-4</v>
      </c>
      <c r="J22" s="76">
        <f>分析係数表!G25</f>
        <v>0.2</v>
      </c>
      <c r="K22" s="78">
        <f t="shared" si="3"/>
        <v>5.632147403898119E-5</v>
      </c>
      <c r="L22" s="79"/>
      <c r="M22" s="80"/>
      <c r="N22" s="81">
        <f>分析係数表!H25</f>
        <v>5.0383405426661419E-4</v>
      </c>
      <c r="O22" s="82">
        <f t="shared" si="4"/>
        <v>6.35017279252889E-3</v>
      </c>
      <c r="P22" s="76">
        <f>分析係数表!C25</f>
        <v>7.8343592613318025E-3</v>
      </c>
      <c r="Q22" s="82">
        <f t="shared" si="5"/>
        <v>4.9749535028205944E-5</v>
      </c>
      <c r="R22" s="83">
        <v>1.7081896379637194E-4</v>
      </c>
      <c r="S22" s="84">
        <f t="shared" si="6"/>
        <v>4.5242633399127791E-4</v>
      </c>
      <c r="T22" s="85">
        <f>分析係数表!F25</f>
        <v>0.35199999999999998</v>
      </c>
      <c r="U22" s="86">
        <f t="shared" si="7"/>
        <v>1.592540695649298E-4</v>
      </c>
      <c r="V22" s="87">
        <f>分析係数表!D25</f>
        <v>8.0000000000000002E-3</v>
      </c>
      <c r="W22" s="167">
        <f t="shared" si="8"/>
        <v>0</v>
      </c>
      <c r="X22" s="76">
        <f>分析係数表!E25</f>
        <v>4.0000000000000001E-3</v>
      </c>
      <c r="Y22" s="166">
        <f t="shared" si="9"/>
        <v>0</v>
      </c>
    </row>
    <row r="23" spans="1:25" x14ac:dyDescent="0.2">
      <c r="A23" s="6" t="s">
        <v>11</v>
      </c>
      <c r="B23" s="5" t="s">
        <v>35</v>
      </c>
      <c r="C23" s="90"/>
      <c r="D23" s="76">
        <f>投入係数表!E23</f>
        <v>0</v>
      </c>
      <c r="E23" s="77">
        <f t="shared" si="0"/>
        <v>0</v>
      </c>
      <c r="F23" s="76">
        <f>分析係数表!C26</f>
        <v>0.12107728337236534</v>
      </c>
      <c r="G23" s="77">
        <f t="shared" si="1"/>
        <v>0</v>
      </c>
      <c r="H23" s="77">
        <v>7.0164270490801848E-3</v>
      </c>
      <c r="I23" s="77">
        <f t="shared" si="2"/>
        <v>7.0164270490801848E-3</v>
      </c>
      <c r="J23" s="76">
        <f>分析係数表!G26</f>
        <v>0.19685039370078741</v>
      </c>
      <c r="K23" s="78">
        <f t="shared" si="3"/>
        <v>1.3811864269842884E-3</v>
      </c>
      <c r="L23" s="79"/>
      <c r="M23" s="80"/>
      <c r="N23" s="81">
        <f>分析係数表!H26</f>
        <v>1.0396185607550137E-2</v>
      </c>
      <c r="O23" s="82">
        <f t="shared" si="4"/>
        <v>0.13103039469462052</v>
      </c>
      <c r="P23" s="76">
        <f>分析係数表!C26</f>
        <v>0.12107728337236534</v>
      </c>
      <c r="Q23" s="82">
        <f t="shared" si="5"/>
        <v>1.5864804228833445E-2</v>
      </c>
      <c r="R23" s="83">
        <v>1.7118863034342569E-2</v>
      </c>
      <c r="S23" s="84">
        <f t="shared" si="6"/>
        <v>2.4135290083422752E-2</v>
      </c>
      <c r="T23" s="85">
        <f>分析係数表!F26</f>
        <v>0.33584388907908252</v>
      </c>
      <c r="U23" s="86">
        <f t="shared" si="7"/>
        <v>8.1056896856685108E-3</v>
      </c>
      <c r="V23" s="87">
        <f>分析係数表!D26</f>
        <v>3.2865457035261898E-2</v>
      </c>
      <c r="W23" s="167">
        <f t="shared" si="8"/>
        <v>0</v>
      </c>
      <c r="X23" s="76">
        <f>分析係数表!E26</f>
        <v>3.457719958918179E-2</v>
      </c>
      <c r="Y23" s="166">
        <f t="shared" si="9"/>
        <v>0</v>
      </c>
    </row>
    <row r="24" spans="1:25" x14ac:dyDescent="0.2">
      <c r="A24" s="6" t="s">
        <v>12</v>
      </c>
      <c r="B24" s="5" t="s">
        <v>365</v>
      </c>
      <c r="C24" s="90"/>
      <c r="D24" s="76">
        <f>投入係数表!E24</f>
        <v>0</v>
      </c>
      <c r="E24" s="77">
        <f t="shared" si="0"/>
        <v>0</v>
      </c>
      <c r="F24" s="76">
        <f>分析係数表!C27</f>
        <v>2.7391659852820882E-2</v>
      </c>
      <c r="G24" s="77">
        <f t="shared" si="1"/>
        <v>0</v>
      </c>
      <c r="H24" s="77">
        <v>2.9827373725589397E-4</v>
      </c>
      <c r="I24" s="77">
        <f t="shared" si="2"/>
        <v>2.9827373725589397E-4</v>
      </c>
      <c r="J24" s="76">
        <f>分析係数表!G27</f>
        <v>0.16959064327485379</v>
      </c>
      <c r="K24" s="78">
        <f t="shared" si="3"/>
        <v>5.0584434973221784E-5</v>
      </c>
      <c r="L24" s="79"/>
      <c r="M24" s="80"/>
      <c r="N24" s="81">
        <f>分析係数表!H27</f>
        <v>1.0924596932756587E-2</v>
      </c>
      <c r="O24" s="82">
        <f t="shared" si="4"/>
        <v>0.13769033201361425</v>
      </c>
      <c r="P24" s="76">
        <f>分析係数表!C27</f>
        <v>2.7391659852820882E-2</v>
      </c>
      <c r="Q24" s="82">
        <f t="shared" si="5"/>
        <v>3.771566739538895E-3</v>
      </c>
      <c r="R24" s="83">
        <v>3.8148396542786464E-3</v>
      </c>
      <c r="S24" s="84">
        <f t="shared" si="6"/>
        <v>4.1131133915345407E-3</v>
      </c>
      <c r="T24" s="85">
        <f>分析係数表!F27</f>
        <v>0.32163742690058478</v>
      </c>
      <c r="U24" s="86">
        <f t="shared" si="7"/>
        <v>1.3229312078035071E-3</v>
      </c>
      <c r="V24" s="87">
        <f>分析係数表!D27</f>
        <v>0</v>
      </c>
      <c r="W24" s="167">
        <f t="shared" si="8"/>
        <v>0</v>
      </c>
      <c r="X24" s="76">
        <f>分析係数表!E27</f>
        <v>0</v>
      </c>
      <c r="Y24" s="166">
        <f t="shared" si="9"/>
        <v>0</v>
      </c>
    </row>
    <row r="25" spans="1:25" x14ac:dyDescent="0.2">
      <c r="A25" s="6" t="s">
        <v>13</v>
      </c>
      <c r="B25" s="5" t="s">
        <v>191</v>
      </c>
      <c r="C25" s="90"/>
      <c r="D25" s="76">
        <f>投入係数表!E25</f>
        <v>5.1612903225806452E-2</v>
      </c>
      <c r="E25" s="77">
        <f t="shared" si="0"/>
        <v>5.161290322580645</v>
      </c>
      <c r="F25" s="76">
        <f>分析係数表!C28</f>
        <v>0.24324482738409237</v>
      </c>
      <c r="G25" s="77">
        <f t="shared" si="1"/>
        <v>1.2554571735953155</v>
      </c>
      <c r="H25" s="77">
        <v>1.4816137256570161</v>
      </c>
      <c r="I25" s="77">
        <f t="shared" si="2"/>
        <v>1.4816137256570161</v>
      </c>
      <c r="J25" s="76">
        <f>分析係数表!G28</f>
        <v>0.12486010072747622</v>
      </c>
      <c r="K25" s="78">
        <f t="shared" si="3"/>
        <v>0.18499443902474635</v>
      </c>
      <c r="L25" s="79"/>
      <c r="M25" s="80"/>
      <c r="N25" s="81">
        <f>分析係数表!H28</f>
        <v>2.0841525756979944E-2</v>
      </c>
      <c r="O25" s="82">
        <f t="shared" si="4"/>
        <v>0.26268031844217066</v>
      </c>
      <c r="P25" s="76">
        <f>分析係数表!C28</f>
        <v>0.24324482738409237</v>
      </c>
      <c r="Q25" s="82">
        <f t="shared" si="5"/>
        <v>6.389562871666421E-2</v>
      </c>
      <c r="R25" s="83">
        <v>7.7983186685661912E-2</v>
      </c>
      <c r="S25" s="84">
        <f t="shared" si="6"/>
        <v>1.5595969123426781</v>
      </c>
      <c r="T25" s="85">
        <f>分析係数表!F28</f>
        <v>0.21387101287073307</v>
      </c>
      <c r="U25" s="86">
        <f t="shared" si="7"/>
        <v>0.33355257131279648</v>
      </c>
      <c r="V25" s="87">
        <f>分析係数表!D28</f>
        <v>5.1063234471180746E-3</v>
      </c>
      <c r="W25" s="167">
        <f t="shared" si="8"/>
        <v>0</v>
      </c>
      <c r="X25" s="76">
        <f>分析係数表!E28</f>
        <v>5.1412982652490205E-3</v>
      </c>
      <c r="Y25" s="166">
        <f t="shared" si="9"/>
        <v>0</v>
      </c>
    </row>
    <row r="26" spans="1:25" x14ac:dyDescent="0.2">
      <c r="A26" s="6" t="s">
        <v>14</v>
      </c>
      <c r="B26" s="5" t="s">
        <v>50</v>
      </c>
      <c r="C26" s="90"/>
      <c r="D26" s="76">
        <f>投入係数表!E26</f>
        <v>6.4516129032258064E-3</v>
      </c>
      <c r="E26" s="77">
        <f t="shared" si="0"/>
        <v>0.64516129032258063</v>
      </c>
      <c r="F26" s="76">
        <f>分析係数表!C29</f>
        <v>5.9106021425932798E-2</v>
      </c>
      <c r="G26" s="77">
        <f t="shared" si="1"/>
        <v>3.8132917048988899E-2</v>
      </c>
      <c r="H26" s="77">
        <v>4.3644315825937814E-2</v>
      </c>
      <c r="I26" s="77">
        <f t="shared" si="2"/>
        <v>4.3644315825937814E-2</v>
      </c>
      <c r="J26" s="76">
        <f>分析係数表!G29</f>
        <v>0.26651982378854627</v>
      </c>
      <c r="K26" s="78">
        <f t="shared" si="3"/>
        <v>1.1632075363300607E-2</v>
      </c>
      <c r="L26" s="79"/>
      <c r="M26" s="80"/>
      <c r="N26" s="81">
        <f>分析係数表!H29</f>
        <v>1.0052103814392449E-2</v>
      </c>
      <c r="O26" s="82">
        <f t="shared" si="4"/>
        <v>0.12669369132411298</v>
      </c>
      <c r="P26" s="76">
        <f>分析係数表!C29</f>
        <v>5.9106021425932798E-2</v>
      </c>
      <c r="Q26" s="82">
        <f t="shared" si="5"/>
        <v>7.4883600339335386E-3</v>
      </c>
      <c r="R26" s="83">
        <v>9.2241620680563186E-3</v>
      </c>
      <c r="S26" s="84">
        <f t="shared" si="6"/>
        <v>5.2868477893994133E-2</v>
      </c>
      <c r="T26" s="85">
        <f>分析係数表!F29</f>
        <v>0.40308370044052866</v>
      </c>
      <c r="U26" s="86">
        <f t="shared" si="7"/>
        <v>2.1310421706169442E-2</v>
      </c>
      <c r="V26" s="87">
        <f>分析係数表!D29</f>
        <v>6.1674008810572688E-2</v>
      </c>
      <c r="W26" s="167">
        <f t="shared" si="8"/>
        <v>0</v>
      </c>
      <c r="X26" s="76">
        <f>分析係数表!E29</f>
        <v>2.8634361233480177E-2</v>
      </c>
      <c r="Y26" s="166">
        <f t="shared" si="9"/>
        <v>0</v>
      </c>
    </row>
    <row r="27" spans="1:25" x14ac:dyDescent="0.2">
      <c r="A27" s="6" t="s">
        <v>15</v>
      </c>
      <c r="B27" s="5" t="s">
        <v>36</v>
      </c>
      <c r="C27" s="90"/>
      <c r="D27" s="76">
        <f>投入係数表!E27</f>
        <v>0</v>
      </c>
      <c r="E27" s="77">
        <f t="shared" si="0"/>
        <v>0</v>
      </c>
      <c r="F27" s="76">
        <f>分析係数表!C30</f>
        <v>1</v>
      </c>
      <c r="G27" s="77">
        <f t="shared" si="1"/>
        <v>0</v>
      </c>
      <c r="H27" s="77">
        <v>1.1991257589691585E-2</v>
      </c>
      <c r="I27" s="77">
        <f t="shared" si="2"/>
        <v>1.1991257589691585E-2</v>
      </c>
      <c r="J27" s="76">
        <f>分析係数表!G30</f>
        <v>0.34458106948813266</v>
      </c>
      <c r="K27" s="78">
        <f t="shared" si="3"/>
        <v>4.1319603647636148E-3</v>
      </c>
      <c r="L27" s="79"/>
      <c r="M27" s="80"/>
      <c r="N27" s="81">
        <f>分析係数表!H30</f>
        <v>0</v>
      </c>
      <c r="O27" s="82">
        <f t="shared" si="4"/>
        <v>0</v>
      </c>
      <c r="P27" s="76">
        <f>分析係数表!C30</f>
        <v>1</v>
      </c>
      <c r="Q27" s="82">
        <f t="shared" si="5"/>
        <v>0</v>
      </c>
      <c r="R27" s="83">
        <v>2.9349278873369203E-2</v>
      </c>
      <c r="S27" s="84">
        <f t="shared" si="6"/>
        <v>4.1340536463060788E-2</v>
      </c>
      <c r="T27" s="85">
        <f>分析係数表!F30</f>
        <v>0.44094938518730342</v>
      </c>
      <c r="U27" s="86">
        <f t="shared" si="7"/>
        <v>1.8229084136699953E-2</v>
      </c>
      <c r="V27" s="87">
        <f>分析係数表!D30</f>
        <v>0.11881612810980841</v>
      </c>
      <c r="W27" s="167">
        <f t="shared" si="8"/>
        <v>0</v>
      </c>
      <c r="X27" s="76">
        <f>分析係数表!E30</f>
        <v>7.9782670860737773E-2</v>
      </c>
      <c r="Y27" s="166">
        <f t="shared" si="9"/>
        <v>0</v>
      </c>
    </row>
    <row r="28" spans="1:25" x14ac:dyDescent="0.2">
      <c r="A28" s="6" t="s">
        <v>16</v>
      </c>
      <c r="B28" s="5" t="s">
        <v>192</v>
      </c>
      <c r="C28" s="90"/>
      <c r="D28" s="76">
        <f>投入係数表!E28</f>
        <v>6.4516129032258064E-3</v>
      </c>
      <c r="E28" s="77">
        <f t="shared" si="0"/>
        <v>0.64516129032258063</v>
      </c>
      <c r="F28" s="76">
        <f>分析係数表!C31</f>
        <v>9.6726786907147644E-2</v>
      </c>
      <c r="G28" s="77">
        <f t="shared" si="1"/>
        <v>6.240437864977267E-2</v>
      </c>
      <c r="H28" s="77">
        <v>7.210730074921845E-2</v>
      </c>
      <c r="I28" s="77">
        <f t="shared" si="2"/>
        <v>7.210730074921845E-2</v>
      </c>
      <c r="J28" s="76">
        <f>分析係数表!G31</f>
        <v>7.0151306740027508E-2</v>
      </c>
      <c r="K28" s="78">
        <f t="shared" si="3"/>
        <v>5.0584213730538391E-3</v>
      </c>
      <c r="L28" s="79"/>
      <c r="M28" s="80"/>
      <c r="N28" s="81">
        <f>分析係数表!H31</f>
        <v>2.2131832481321275E-2</v>
      </c>
      <c r="O28" s="82">
        <f t="shared" si="4"/>
        <v>0.27894295608157399</v>
      </c>
      <c r="P28" s="76">
        <f>分析係数表!C31</f>
        <v>9.6726786907147644E-2</v>
      </c>
      <c r="Q28" s="82">
        <f t="shared" si="5"/>
        <v>2.6981255872152252E-2</v>
      </c>
      <c r="R28" s="83">
        <v>3.2217817512402651E-2</v>
      </c>
      <c r="S28" s="84">
        <f t="shared" si="6"/>
        <v>0.10432511826162111</v>
      </c>
      <c r="T28" s="85">
        <f>分析係数表!F31</f>
        <v>0.34525447042640989</v>
      </c>
      <c r="U28" s="86">
        <f t="shared" si="7"/>
        <v>3.6018713457588579E-2</v>
      </c>
      <c r="V28" s="87">
        <f>分析係数表!D31</f>
        <v>0</v>
      </c>
      <c r="W28" s="167">
        <f t="shared" si="8"/>
        <v>0</v>
      </c>
      <c r="X28" s="76">
        <f>分析係数表!E31</f>
        <v>0</v>
      </c>
      <c r="Y28" s="166">
        <f t="shared" si="9"/>
        <v>0</v>
      </c>
    </row>
    <row r="29" spans="1:25" x14ac:dyDescent="0.2">
      <c r="A29" s="6" t="s">
        <v>17</v>
      </c>
      <c r="B29" s="5" t="s">
        <v>272</v>
      </c>
      <c r="C29" s="90"/>
      <c r="D29" s="76">
        <f>投入係数表!E29</f>
        <v>0</v>
      </c>
      <c r="E29" s="77">
        <f t="shared" si="0"/>
        <v>0</v>
      </c>
      <c r="F29" s="76">
        <f>分析係数表!C32</f>
        <v>0.7834008097165992</v>
      </c>
      <c r="G29" s="77">
        <f t="shared" si="1"/>
        <v>0</v>
      </c>
      <c r="H29" s="77">
        <v>6.2319344065391042E-3</v>
      </c>
      <c r="I29" s="77">
        <f t="shared" si="2"/>
        <v>6.2319344065391042E-3</v>
      </c>
      <c r="J29" s="76">
        <f>分析係数表!G32</f>
        <v>0.13992297817715019</v>
      </c>
      <c r="K29" s="78">
        <f t="shared" si="3"/>
        <v>8.7199082196760249E-4</v>
      </c>
      <c r="L29" s="79"/>
      <c r="M29" s="80"/>
      <c r="N29" s="81">
        <f>分析係数表!H32</f>
        <v>6.3286472670074714E-3</v>
      </c>
      <c r="O29" s="82">
        <f t="shared" si="4"/>
        <v>7.9764365564692158E-2</v>
      </c>
      <c r="P29" s="76">
        <f>分析係数表!C32</f>
        <v>0.7834008097165992</v>
      </c>
      <c r="Q29" s="82">
        <f t="shared" si="5"/>
        <v>6.2487468569910658E-2</v>
      </c>
      <c r="R29" s="83">
        <v>7.7293834592364538E-2</v>
      </c>
      <c r="S29" s="84">
        <f t="shared" si="6"/>
        <v>8.3525768998903641E-2</v>
      </c>
      <c r="T29" s="85">
        <f>分析係数表!F32</f>
        <v>0.48138639281129653</v>
      </c>
      <c r="U29" s="86">
        <f t="shared" si="7"/>
        <v>4.0208168645171842E-2</v>
      </c>
      <c r="V29" s="87">
        <f>分析係数表!D32</f>
        <v>1.4120667522464698E-2</v>
      </c>
      <c r="W29" s="167">
        <f t="shared" si="8"/>
        <v>0</v>
      </c>
      <c r="X29" s="76">
        <f>分析係数表!E32</f>
        <v>2.1822849807445442E-2</v>
      </c>
      <c r="Y29" s="166">
        <f t="shared" si="9"/>
        <v>0</v>
      </c>
    </row>
    <row r="30" spans="1:25" x14ac:dyDescent="0.2">
      <c r="A30" s="6" t="s">
        <v>18</v>
      </c>
      <c r="B30" s="5" t="s">
        <v>273</v>
      </c>
      <c r="C30" s="90"/>
      <c r="D30" s="76">
        <f>投入係数表!E30</f>
        <v>0</v>
      </c>
      <c r="E30" s="77">
        <f t="shared" si="0"/>
        <v>0</v>
      </c>
      <c r="F30" s="76">
        <f>分析係数表!C33</f>
        <v>1</v>
      </c>
      <c r="G30" s="77">
        <f t="shared" si="1"/>
        <v>0</v>
      </c>
      <c r="H30" s="77">
        <v>1.2475424172373926E-2</v>
      </c>
      <c r="I30" s="77">
        <f t="shared" si="2"/>
        <v>1.2475424172373926E-2</v>
      </c>
      <c r="J30" s="76">
        <f>分析係数表!G33</f>
        <v>0.50732356857523297</v>
      </c>
      <c r="K30" s="78">
        <f t="shared" si="3"/>
        <v>6.3290767106184628E-3</v>
      </c>
      <c r="L30" s="79"/>
      <c r="M30" s="80"/>
      <c r="N30" s="81">
        <f>分析係数表!H33</f>
        <v>9.4622493118364133E-4</v>
      </c>
      <c r="O30" s="82">
        <f t="shared" si="4"/>
        <v>1.1925934268895721E-2</v>
      </c>
      <c r="P30" s="76">
        <f>分析係数表!C33</f>
        <v>1</v>
      </c>
      <c r="Q30" s="82">
        <f t="shared" si="5"/>
        <v>1.1925934268895721E-2</v>
      </c>
      <c r="R30" s="83">
        <v>2.7378875249424717E-2</v>
      </c>
      <c r="S30" s="84">
        <f t="shared" si="6"/>
        <v>3.9854299421798647E-2</v>
      </c>
      <c r="T30" s="85">
        <f>分析係数表!F33</f>
        <v>0.64713715046604525</v>
      </c>
      <c r="U30" s="86">
        <f t="shared" si="7"/>
        <v>2.579119776164333E-2</v>
      </c>
      <c r="V30" s="87">
        <f>分析係数表!D33</f>
        <v>3.462050599201065E-2</v>
      </c>
      <c r="W30" s="167">
        <f t="shared" si="8"/>
        <v>0</v>
      </c>
      <c r="X30" s="76">
        <f>分析係数表!E33</f>
        <v>3.3288948069241014E-2</v>
      </c>
      <c r="Y30" s="166">
        <f t="shared" si="9"/>
        <v>0</v>
      </c>
    </row>
    <row r="31" spans="1:25" x14ac:dyDescent="0.2">
      <c r="A31" s="6" t="s">
        <v>19</v>
      </c>
      <c r="B31" s="5" t="s">
        <v>274</v>
      </c>
      <c r="C31" s="90"/>
      <c r="D31" s="76">
        <f>投入係数表!E31</f>
        <v>6.4516129032258063E-2</v>
      </c>
      <c r="E31" s="77">
        <f t="shared" si="0"/>
        <v>6.4516129032258061</v>
      </c>
      <c r="F31" s="76">
        <f>分析係数表!C34</f>
        <v>0.10125199563061926</v>
      </c>
      <c r="G31" s="77">
        <f t="shared" si="1"/>
        <v>0.65323868148786612</v>
      </c>
      <c r="H31" s="77">
        <v>0.69708983859598084</v>
      </c>
      <c r="I31" s="77">
        <f t="shared" si="2"/>
        <v>0.69708983859598084</v>
      </c>
      <c r="J31" s="76">
        <f>分析係数表!G34</f>
        <v>0.42460217226572367</v>
      </c>
      <c r="K31" s="78">
        <f t="shared" si="3"/>
        <v>0.29598585973221614</v>
      </c>
      <c r="L31" s="79"/>
      <c r="M31" s="80"/>
      <c r="N31" s="81">
        <f>分析係数表!H34</f>
        <v>0.15770005898545025</v>
      </c>
      <c r="O31" s="82">
        <f t="shared" si="4"/>
        <v>1.9876040840615428</v>
      </c>
      <c r="P31" s="76">
        <f>分析係数表!C34</f>
        <v>0.10125199563061926</v>
      </c>
      <c r="Q31" s="82">
        <f t="shared" si="5"/>
        <v>0.20124888003480032</v>
      </c>
      <c r="R31" s="83">
        <v>0.21330931280229606</v>
      </c>
      <c r="S31" s="84">
        <f t="shared" si="6"/>
        <v>0.91039915139827687</v>
      </c>
      <c r="T31" s="85">
        <f>分析係数表!F34</f>
        <v>0.7004294013639808</v>
      </c>
      <c r="U31" s="86">
        <f t="shared" si="7"/>
        <v>0.63767033261617123</v>
      </c>
      <c r="V31" s="87">
        <f>分析係数表!D34</f>
        <v>0.3617075018944178</v>
      </c>
      <c r="W31" s="167">
        <f t="shared" si="8"/>
        <v>0</v>
      </c>
      <c r="X31" s="76">
        <f>分析係数表!E34</f>
        <v>0.25183127052285931</v>
      </c>
      <c r="Y31" s="166">
        <f t="shared" si="9"/>
        <v>0</v>
      </c>
    </row>
    <row r="32" spans="1:25" x14ac:dyDescent="0.2">
      <c r="A32" s="6" t="s">
        <v>20</v>
      </c>
      <c r="B32" s="5" t="s">
        <v>37</v>
      </c>
      <c r="C32" s="90"/>
      <c r="D32" s="76">
        <f>投入係数表!E32</f>
        <v>6.4516129032258064E-3</v>
      </c>
      <c r="E32" s="77">
        <f t="shared" si="0"/>
        <v>0.64516129032258063</v>
      </c>
      <c r="F32" s="76">
        <f>分析係数表!C35</f>
        <v>0.28050490883590462</v>
      </c>
      <c r="G32" s="77">
        <f t="shared" si="1"/>
        <v>0.18097090892639006</v>
      </c>
      <c r="H32" s="77">
        <v>0.20592866643368862</v>
      </c>
      <c r="I32" s="77">
        <f t="shared" si="2"/>
        <v>0.20592866643368862</v>
      </c>
      <c r="J32" s="76">
        <f>分析係数表!G35</f>
        <v>0.31444397102684279</v>
      </c>
      <c r="K32" s="78">
        <f t="shared" si="3"/>
        <v>6.4753027621671164E-2</v>
      </c>
      <c r="L32" s="79"/>
      <c r="M32" s="80"/>
      <c r="N32" s="81">
        <f>分析係数表!H35</f>
        <v>5.9366397955171055E-2</v>
      </c>
      <c r="O32" s="82">
        <f t="shared" si="4"/>
        <v>0.74823621367578219</v>
      </c>
      <c r="P32" s="76">
        <f>分析係数表!C35</f>
        <v>0.28050490883590462</v>
      </c>
      <c r="Q32" s="82">
        <f t="shared" si="5"/>
        <v>0.20988393090484772</v>
      </c>
      <c r="R32" s="83">
        <v>0.26367568662691149</v>
      </c>
      <c r="S32" s="84">
        <f t="shared" si="6"/>
        <v>0.46960435306060011</v>
      </c>
      <c r="T32" s="85">
        <f>分析係数表!F35</f>
        <v>0.64720920323817643</v>
      </c>
      <c r="U32" s="86">
        <f t="shared" si="7"/>
        <v>0.30393225918153027</v>
      </c>
      <c r="V32" s="87">
        <f>分析係数表!D35</f>
        <v>3.7068598210481467E-2</v>
      </c>
      <c r="W32" s="167">
        <f t="shared" si="8"/>
        <v>0</v>
      </c>
      <c r="X32" s="76">
        <f>分析係数表!E35</f>
        <v>2.8973157221985513E-2</v>
      </c>
      <c r="Y32" s="166">
        <f t="shared" si="9"/>
        <v>0</v>
      </c>
    </row>
    <row r="33" spans="1:25" x14ac:dyDescent="0.2">
      <c r="A33" s="6" t="s">
        <v>21</v>
      </c>
      <c r="B33" s="5" t="s">
        <v>38</v>
      </c>
      <c r="C33" s="90"/>
      <c r="D33" s="76">
        <f>投入係数表!E33</f>
        <v>0</v>
      </c>
      <c r="E33" s="77">
        <f t="shared" si="0"/>
        <v>0</v>
      </c>
      <c r="F33" s="76">
        <f>分析係数表!C36</f>
        <v>0.80389274373750441</v>
      </c>
      <c r="G33" s="77">
        <f t="shared" si="1"/>
        <v>0</v>
      </c>
      <c r="H33" s="77">
        <v>4.5960793479261547E-2</v>
      </c>
      <c r="I33" s="77">
        <f t="shared" si="2"/>
        <v>4.5960793479261547E-2</v>
      </c>
      <c r="J33" s="76">
        <f>分析係数表!G36</f>
        <v>1.7855841410975876E-2</v>
      </c>
      <c r="K33" s="78">
        <f t="shared" si="3"/>
        <v>8.2066863948830832E-4</v>
      </c>
      <c r="L33" s="79"/>
      <c r="M33" s="80"/>
      <c r="N33" s="81">
        <f>分析係数表!H36</f>
        <v>0.19255062917813606</v>
      </c>
      <c r="O33" s="82">
        <f t="shared" si="4"/>
        <v>2.4268501825886633</v>
      </c>
      <c r="P33" s="76">
        <f>分析係数表!C36</f>
        <v>0.80389274373750441</v>
      </c>
      <c r="Q33" s="82">
        <f t="shared" si="5"/>
        <v>1.9509272519210641</v>
      </c>
      <c r="R33" s="83">
        <v>1.9993140042532902</v>
      </c>
      <c r="S33" s="84">
        <f t="shared" si="6"/>
        <v>2.0452747977325516</v>
      </c>
      <c r="T33" s="85">
        <f>分析係数表!F36</f>
        <v>0.88404635230668316</v>
      </c>
      <c r="U33" s="86">
        <f t="shared" si="7"/>
        <v>1.8081177244002515</v>
      </c>
      <c r="V33" s="87">
        <f>分析係数表!D36</f>
        <v>1.122367174404198E-2</v>
      </c>
      <c r="W33" s="167">
        <f t="shared" si="8"/>
        <v>0</v>
      </c>
      <c r="X33" s="76">
        <f>分析係数表!E36</f>
        <v>3.3525253261424094E-3</v>
      </c>
      <c r="Y33" s="166">
        <f t="shared" si="9"/>
        <v>0</v>
      </c>
    </row>
    <row r="34" spans="1:25" x14ac:dyDescent="0.2">
      <c r="A34" s="6" t="s">
        <v>22</v>
      </c>
      <c r="B34" s="5" t="s">
        <v>377</v>
      </c>
      <c r="C34" s="90"/>
      <c r="D34" s="76">
        <f>投入係数表!E34</f>
        <v>1.2903225806451613E-2</v>
      </c>
      <c r="E34" s="77">
        <f t="shared" si="0"/>
        <v>1.2903225806451613</v>
      </c>
      <c r="F34" s="76">
        <f>分析係数表!C37</f>
        <v>0.21032967032967032</v>
      </c>
      <c r="G34" s="77">
        <f t="shared" si="1"/>
        <v>0.27139312300602619</v>
      </c>
      <c r="H34" s="77">
        <v>0.31079741985495335</v>
      </c>
      <c r="I34" s="77">
        <f t="shared" si="2"/>
        <v>0.31079741985495335</v>
      </c>
      <c r="J34" s="76">
        <f>分析係数表!G37</f>
        <v>0.29813928761297182</v>
      </c>
      <c r="K34" s="78">
        <f t="shared" si="3"/>
        <v>9.266092134750549E-2</v>
      </c>
      <c r="L34" s="79"/>
      <c r="M34" s="80"/>
      <c r="N34" s="81">
        <f>分析係数表!H37</f>
        <v>4.7409555642941408E-2</v>
      </c>
      <c r="O34" s="82">
        <f t="shared" si="4"/>
        <v>0.59753577155064541</v>
      </c>
      <c r="P34" s="76">
        <f>分析係数表!C37</f>
        <v>0.21032967032967032</v>
      </c>
      <c r="Q34" s="82">
        <f t="shared" si="5"/>
        <v>0.12567950184043244</v>
      </c>
      <c r="R34" s="83">
        <v>0.13869020698576001</v>
      </c>
      <c r="S34" s="84">
        <f t="shared" si="6"/>
        <v>0.44948762684071336</v>
      </c>
      <c r="T34" s="85">
        <f>分析係数表!F37</f>
        <v>0.65348219032429555</v>
      </c>
      <c r="U34" s="86">
        <f t="shared" si="7"/>
        <v>0.29373215891153898</v>
      </c>
      <c r="V34" s="87">
        <f>分析係数表!D37</f>
        <v>7.4641148325358855E-2</v>
      </c>
      <c r="W34" s="167">
        <f t="shared" si="8"/>
        <v>0</v>
      </c>
      <c r="X34" s="76">
        <f>分析係数表!E37</f>
        <v>6.6454013822434876E-2</v>
      </c>
      <c r="Y34" s="166">
        <f t="shared" si="9"/>
        <v>0</v>
      </c>
    </row>
    <row r="35" spans="1:25" x14ac:dyDescent="0.2">
      <c r="A35" s="6" t="s">
        <v>23</v>
      </c>
      <c r="B35" s="5" t="s">
        <v>193</v>
      </c>
      <c r="C35" s="90"/>
      <c r="D35" s="76">
        <f>投入係数表!E35</f>
        <v>0</v>
      </c>
      <c r="E35" s="77">
        <f t="shared" si="0"/>
        <v>0</v>
      </c>
      <c r="F35" s="76">
        <f>分析係数表!C38</f>
        <v>3.0064329788630717E-2</v>
      </c>
      <c r="G35" s="77">
        <f t="shared" si="1"/>
        <v>0</v>
      </c>
      <c r="H35" s="77">
        <v>4.1197860604604217E-3</v>
      </c>
      <c r="I35" s="77">
        <f t="shared" si="2"/>
        <v>4.1197860604604217E-3</v>
      </c>
      <c r="J35" s="76">
        <f>分析係数表!G38</f>
        <v>0.36119402985074628</v>
      </c>
      <c r="K35" s="78">
        <f t="shared" si="3"/>
        <v>1.4880421293006301E-3</v>
      </c>
      <c r="L35" s="79"/>
      <c r="M35" s="80"/>
      <c r="N35" s="81">
        <f>分析係数表!H38</f>
        <v>4.2911915060951634E-2</v>
      </c>
      <c r="O35" s="82">
        <f t="shared" si="4"/>
        <v>0.54084886320758263</v>
      </c>
      <c r="P35" s="76">
        <f>分析係数表!C38</f>
        <v>3.0064329788630717E-2</v>
      </c>
      <c r="Q35" s="82">
        <f t="shared" si="5"/>
        <v>1.6260258589278785E-2</v>
      </c>
      <c r="R35" s="83">
        <v>1.8647083694686054E-2</v>
      </c>
      <c r="S35" s="84">
        <f t="shared" si="6"/>
        <v>2.2766869755146475E-2</v>
      </c>
      <c r="T35" s="85">
        <f>分析係数表!F38</f>
        <v>0.57313432835820899</v>
      </c>
      <c r="U35" s="86">
        <f t="shared" si="7"/>
        <v>1.3048474605934697E-2</v>
      </c>
      <c r="V35" s="87">
        <f>分析係数表!D38</f>
        <v>7.1641791044776124E-2</v>
      </c>
      <c r="W35" s="167">
        <f t="shared" si="8"/>
        <v>0</v>
      </c>
      <c r="X35" s="76">
        <f>分析係数表!E38</f>
        <v>8.6567164179104483E-2</v>
      </c>
      <c r="Y35" s="166">
        <f t="shared" si="9"/>
        <v>0</v>
      </c>
    </row>
    <row r="36" spans="1:25" x14ac:dyDescent="0.2">
      <c r="A36" s="6" t="s">
        <v>24</v>
      </c>
      <c r="B36" s="5" t="s">
        <v>39</v>
      </c>
      <c r="C36" s="90"/>
      <c r="D36" s="76">
        <f>投入係数表!E36</f>
        <v>0</v>
      </c>
      <c r="E36" s="77">
        <f t="shared" si="0"/>
        <v>0</v>
      </c>
      <c r="F36" s="76">
        <f>分析係数表!C39</f>
        <v>1</v>
      </c>
      <c r="G36" s="77">
        <f t="shared" si="1"/>
        <v>0</v>
      </c>
      <c r="H36" s="77">
        <v>9.0832058029836821E-2</v>
      </c>
      <c r="I36" s="77">
        <f t="shared" si="2"/>
        <v>9.0832058029836821E-2</v>
      </c>
      <c r="J36" s="76">
        <f>分析係数表!G39</f>
        <v>0.35369011652999566</v>
      </c>
      <c r="K36" s="78">
        <f t="shared" si="3"/>
        <v>3.2126401189232316E-2</v>
      </c>
      <c r="L36" s="79"/>
      <c r="M36" s="80"/>
      <c r="N36" s="81">
        <f>分析係数表!H39</f>
        <v>3.7848997247345653E-3</v>
      </c>
      <c r="O36" s="82">
        <f t="shared" si="4"/>
        <v>4.7703737075582883E-2</v>
      </c>
      <c r="P36" s="76">
        <f>分析係数表!C39</f>
        <v>1</v>
      </c>
      <c r="Q36" s="82">
        <f t="shared" si="5"/>
        <v>4.7703737075582883E-2</v>
      </c>
      <c r="R36" s="83">
        <v>6.7613014282403031E-2</v>
      </c>
      <c r="S36" s="84">
        <f t="shared" si="6"/>
        <v>0.15844507231223987</v>
      </c>
      <c r="T36" s="85">
        <f>分析係数表!F39</f>
        <v>0.70414328873543375</v>
      </c>
      <c r="U36" s="86">
        <f t="shared" si="7"/>
        <v>0.1115680343018642</v>
      </c>
      <c r="V36" s="87">
        <f>分析係数表!D39</f>
        <v>4.8338368580060423E-2</v>
      </c>
      <c r="W36" s="167">
        <f t="shared" si="8"/>
        <v>0</v>
      </c>
      <c r="X36" s="76">
        <f>分析係数表!E39</f>
        <v>5.0927924039706515E-2</v>
      </c>
      <c r="Y36" s="166">
        <f t="shared" si="9"/>
        <v>0</v>
      </c>
    </row>
    <row r="37" spans="1:25" x14ac:dyDescent="0.2">
      <c r="A37" s="6" t="s">
        <v>25</v>
      </c>
      <c r="B37" s="5" t="s">
        <v>40</v>
      </c>
      <c r="C37" s="90"/>
      <c r="D37" s="76">
        <f>投入係数表!E37</f>
        <v>0</v>
      </c>
      <c r="E37" s="77">
        <f t="shared" si="0"/>
        <v>0</v>
      </c>
      <c r="F37" s="76">
        <f>分析係数表!C40</f>
        <v>0.7013368112161722</v>
      </c>
      <c r="G37" s="77">
        <f t="shared" si="1"/>
        <v>0</v>
      </c>
      <c r="H37" s="77">
        <v>2.9300435194877831E-4</v>
      </c>
      <c r="I37" s="77">
        <f t="shared" si="2"/>
        <v>2.9300435194877831E-4</v>
      </c>
      <c r="J37" s="76">
        <f>分析係数表!G40</f>
        <v>0.55395580898075547</v>
      </c>
      <c r="K37" s="78">
        <f t="shared" si="3"/>
        <v>1.6231146281866748E-4</v>
      </c>
      <c r="L37" s="79"/>
      <c r="M37" s="80"/>
      <c r="N37" s="81">
        <f>分析係数表!H40</f>
        <v>3.2392843098702322E-2</v>
      </c>
      <c r="O37" s="82">
        <f t="shared" si="4"/>
        <v>0.40826964588063797</v>
      </c>
      <c r="P37" s="76">
        <f>分析係数表!C40</f>
        <v>0.7013368112161722</v>
      </c>
      <c r="Q37" s="82">
        <f t="shared" si="5"/>
        <v>0.28633453155828248</v>
      </c>
      <c r="R37" s="83">
        <v>0.28654985744322209</v>
      </c>
      <c r="S37" s="84">
        <f t="shared" si="6"/>
        <v>0.28684286179517088</v>
      </c>
      <c r="T37" s="85">
        <f>分析係数表!F40</f>
        <v>0.75181753385602279</v>
      </c>
      <c r="U37" s="86">
        <f t="shared" si="7"/>
        <v>0.21565349295904934</v>
      </c>
      <c r="V37" s="87">
        <f>分析係数表!D40</f>
        <v>0.10919458303635067</v>
      </c>
      <c r="W37" s="167">
        <f t="shared" si="8"/>
        <v>0</v>
      </c>
      <c r="X37" s="76">
        <f>分析係数表!E40</f>
        <v>6.9850320741268707E-2</v>
      </c>
      <c r="Y37" s="166">
        <f t="shared" si="9"/>
        <v>0</v>
      </c>
    </row>
    <row r="38" spans="1:25" x14ac:dyDescent="0.2">
      <c r="A38" s="6" t="s">
        <v>26</v>
      </c>
      <c r="B38" s="5" t="s">
        <v>276</v>
      </c>
      <c r="C38" s="90"/>
      <c r="D38" s="76">
        <f>投入係数表!E38</f>
        <v>0</v>
      </c>
      <c r="E38" s="77">
        <f t="shared" si="0"/>
        <v>0</v>
      </c>
      <c r="F38" s="76">
        <f>分析係数表!C41</f>
        <v>0.58586841174389814</v>
      </c>
      <c r="G38" s="77">
        <f t="shared" si="1"/>
        <v>0</v>
      </c>
      <c r="H38" s="77">
        <v>1.4025862167901927E-3</v>
      </c>
      <c r="I38" s="77">
        <f t="shared" si="2"/>
        <v>1.4025862167901927E-3</v>
      </c>
      <c r="J38" s="76">
        <f>分析係数表!G41</f>
        <v>0.44498040397949956</v>
      </c>
      <c r="K38" s="78">
        <f t="shared" si="3"/>
        <v>6.2412338136337792E-4</v>
      </c>
      <c r="L38" s="79"/>
      <c r="M38" s="80"/>
      <c r="N38" s="81">
        <f>分析係数表!H41</f>
        <v>5.4868757373181282E-2</v>
      </c>
      <c r="O38" s="82">
        <f t="shared" si="4"/>
        <v>0.69154930533271941</v>
      </c>
      <c r="P38" s="76">
        <f>分析係数表!C41</f>
        <v>0.58586841174389814</v>
      </c>
      <c r="Q38" s="82">
        <f t="shared" si="5"/>
        <v>0.4051568931578764</v>
      </c>
      <c r="R38" s="83">
        <v>0.41063098830447564</v>
      </c>
      <c r="S38" s="84">
        <f t="shared" si="6"/>
        <v>0.41203357452126582</v>
      </c>
      <c r="T38" s="85">
        <f>分析係数表!F41</f>
        <v>0.54989448296653598</v>
      </c>
      <c r="U38" s="86">
        <f t="shared" si="7"/>
        <v>0.22657498942622514</v>
      </c>
      <c r="V38" s="87">
        <f>分析係数表!D41</f>
        <v>0.15480856195357251</v>
      </c>
      <c r="W38" s="167">
        <f t="shared" si="8"/>
        <v>0</v>
      </c>
      <c r="X38" s="76">
        <f>分析係数表!E41</f>
        <v>0.14651793789568887</v>
      </c>
      <c r="Y38" s="166">
        <f t="shared" si="9"/>
        <v>0</v>
      </c>
    </row>
    <row r="39" spans="1:25" x14ac:dyDescent="0.2">
      <c r="A39" s="6" t="s">
        <v>51</v>
      </c>
      <c r="B39" s="5" t="s">
        <v>367</v>
      </c>
      <c r="C39" s="90"/>
      <c r="D39" s="76">
        <f>投入係数表!E39</f>
        <v>6.4516129032258064E-3</v>
      </c>
      <c r="E39" s="77">
        <f>$C$7*D39</f>
        <v>0.64516129032258063</v>
      </c>
      <c r="F39" s="76">
        <f>分析係数表!C42</f>
        <v>0.81969817315329629</v>
      </c>
      <c r="G39" s="77">
        <f>E39*F39</f>
        <v>0.52883753106664277</v>
      </c>
      <c r="H39" s="77">
        <v>0.55384217763056209</v>
      </c>
      <c r="I39" s="77">
        <f>C39+H39</f>
        <v>0.55384217763056209</v>
      </c>
      <c r="J39" s="76">
        <f>分析係数表!G42</f>
        <v>0.48461538461538461</v>
      </c>
      <c r="K39" s="78">
        <f>I39*J39</f>
        <v>0.26840043992865703</v>
      </c>
      <c r="L39" s="79"/>
      <c r="M39" s="80"/>
      <c r="N39" s="81">
        <f>分析係数表!H42</f>
        <v>1.2153460479748329E-2</v>
      </c>
      <c r="O39" s="82">
        <f t="shared" si="4"/>
        <v>0.15317855833685545</v>
      </c>
      <c r="P39" s="76">
        <f>分析係数表!C42</f>
        <v>0.81969817315329629</v>
      </c>
      <c r="Q39" s="82">
        <f>O39*P39</f>
        <v>0.12556018443497605</v>
      </c>
      <c r="R39" s="83">
        <v>0.12957834072645397</v>
      </c>
      <c r="S39" s="84">
        <f>I39+R39</f>
        <v>0.68342051835701612</v>
      </c>
      <c r="T39" s="85">
        <f>分析係数表!F42</f>
        <v>0.55865384615384617</v>
      </c>
      <c r="U39" s="86">
        <f>S39*T39</f>
        <v>0.38179550112060229</v>
      </c>
      <c r="V39" s="87">
        <f>分析係数表!D42</f>
        <v>8.8461538461538466E-2</v>
      </c>
      <c r="W39" s="167">
        <f t="shared" si="8"/>
        <v>0</v>
      </c>
      <c r="X39" s="76">
        <f>分析係数表!E42</f>
        <v>7.8846153846153844E-2</v>
      </c>
      <c r="Y39" s="166">
        <f t="shared" si="9"/>
        <v>0</v>
      </c>
    </row>
    <row r="40" spans="1:25" x14ac:dyDescent="0.2">
      <c r="A40" s="6" t="s">
        <v>194</v>
      </c>
      <c r="B40" s="5" t="s">
        <v>41</v>
      </c>
      <c r="C40" s="90"/>
      <c r="D40" s="76">
        <f>投入係数表!E40</f>
        <v>6.4516129032258064E-3</v>
      </c>
      <c r="E40" s="77">
        <f>$C$7*D40</f>
        <v>0.64516129032258063</v>
      </c>
      <c r="F40" s="76">
        <f>分析係数表!C43</f>
        <v>0.67829131652661068</v>
      </c>
      <c r="G40" s="77">
        <f>E40*F40</f>
        <v>0.43760730098491007</v>
      </c>
      <c r="H40" s="77">
        <v>0.68602416727255744</v>
      </c>
      <c r="I40" s="77">
        <f>C40+H40</f>
        <v>0.68602416727255744</v>
      </c>
      <c r="J40" s="76">
        <f>分析係数表!G43</f>
        <v>0.37364673754023214</v>
      </c>
      <c r="K40" s="78">
        <f>I40*J40</f>
        <v>0.25633069197514557</v>
      </c>
      <c r="L40" s="79"/>
      <c r="M40" s="80"/>
      <c r="N40" s="81">
        <f>分析係数表!H43</f>
        <v>3.3707727093983487E-2</v>
      </c>
      <c r="O40" s="82">
        <f t="shared" si="4"/>
        <v>0.42484204804650605</v>
      </c>
      <c r="P40" s="76">
        <f>分析係数表!C43</f>
        <v>0.67829131652661068</v>
      </c>
      <c r="Q40" s="82">
        <f>O40*P40</f>
        <v>0.2881666720853262</v>
      </c>
      <c r="R40" s="83">
        <v>0.4515821276744415</v>
      </c>
      <c r="S40" s="84">
        <f>I40+R40</f>
        <v>1.1376062949469989</v>
      </c>
      <c r="T40" s="85">
        <f>分析係数表!F43</f>
        <v>0.61386911147956691</v>
      </c>
      <c r="U40" s="86">
        <f>S40*T40</f>
        <v>0.69834136549267634</v>
      </c>
      <c r="V40" s="87">
        <f>分析係数表!D43</f>
        <v>0.15810006827270068</v>
      </c>
      <c r="W40" s="167">
        <f t="shared" si="8"/>
        <v>0</v>
      </c>
      <c r="X40" s="76">
        <f>分析係数表!E43</f>
        <v>0.12220813420462304</v>
      </c>
      <c r="Y40" s="166">
        <f t="shared" si="9"/>
        <v>0</v>
      </c>
    </row>
    <row r="41" spans="1:25" x14ac:dyDescent="0.2">
      <c r="A41" s="6" t="s">
        <v>340</v>
      </c>
      <c r="B41" s="5" t="s">
        <v>42</v>
      </c>
      <c r="C41" s="90"/>
      <c r="D41" s="76">
        <f>投入係数表!E41</f>
        <v>0</v>
      </c>
      <c r="E41" s="77">
        <f>$C$7*D41</f>
        <v>0</v>
      </c>
      <c r="F41" s="76">
        <f>分析係数表!C44</f>
        <v>0.28860582795323675</v>
      </c>
      <c r="G41" s="77">
        <f>E41*F41</f>
        <v>0</v>
      </c>
      <c r="H41" s="77">
        <v>1.2399711318250056E-3</v>
      </c>
      <c r="I41" s="77">
        <f>C41+H41</f>
        <v>1.2399711318250056E-3</v>
      </c>
      <c r="J41" s="76">
        <f>分析係数表!G44</f>
        <v>0.2722812755519215</v>
      </c>
      <c r="K41" s="78">
        <f>I41*J41</f>
        <v>3.3762092142087234E-4</v>
      </c>
      <c r="L41" s="79"/>
      <c r="M41" s="80"/>
      <c r="N41" s="81">
        <f>分析係数表!H44</f>
        <v>0.11129817145104208</v>
      </c>
      <c r="O41" s="82">
        <f t="shared" si="4"/>
        <v>1.4027686580959553</v>
      </c>
      <c r="P41" s="76">
        <f>分析係数表!C44</f>
        <v>0.28860582795323675</v>
      </c>
      <c r="Q41" s="82">
        <f>O41*P41</f>
        <v>0.40484720999663404</v>
      </c>
      <c r="R41" s="83">
        <v>0.40872138365647981</v>
      </c>
      <c r="S41" s="84">
        <f>I41+R41</f>
        <v>0.40996135478830481</v>
      </c>
      <c r="T41" s="85">
        <f>分析係数表!F44</f>
        <v>0.4454210956663941</v>
      </c>
      <c r="U41" s="86">
        <f>S41*T41</f>
        <v>0.18260543583068606</v>
      </c>
      <c r="V41" s="87">
        <f>分析係数表!D44</f>
        <v>0.25695012264922323</v>
      </c>
      <c r="W41" s="167">
        <f t="shared" si="8"/>
        <v>0</v>
      </c>
      <c r="X41" s="76">
        <f>分析係数表!E44</f>
        <v>0.1731398201144726</v>
      </c>
      <c r="Y41" s="166">
        <f t="shared" si="9"/>
        <v>0</v>
      </c>
    </row>
    <row r="42" spans="1:25" x14ac:dyDescent="0.2">
      <c r="A42" s="6" t="s">
        <v>341</v>
      </c>
      <c r="B42" s="5" t="s">
        <v>278</v>
      </c>
      <c r="C42" s="90"/>
      <c r="D42" s="76">
        <f>投入係数表!E42</f>
        <v>0</v>
      </c>
      <c r="E42" s="77">
        <f>$C$7*D42</f>
        <v>0</v>
      </c>
      <c r="F42" s="76">
        <f>分析係数表!C45</f>
        <v>1</v>
      </c>
      <c r="G42" s="77">
        <f>E42*F42</f>
        <v>0</v>
      </c>
      <c r="H42" s="77">
        <v>5.4081070418327973E-3</v>
      </c>
      <c r="I42" s="77">
        <f>C42+H42</f>
        <v>5.4081070418327973E-3</v>
      </c>
      <c r="J42" s="76">
        <f>分析係数表!G45</f>
        <v>0</v>
      </c>
      <c r="K42" s="78">
        <f>I42*J42</f>
        <v>0</v>
      </c>
      <c r="L42" s="79"/>
      <c r="M42" s="80"/>
      <c r="N42" s="81">
        <f>分析係数表!H45</f>
        <v>0</v>
      </c>
      <c r="O42" s="82">
        <f t="shared" si="4"/>
        <v>0</v>
      </c>
      <c r="P42" s="76">
        <f>分析係数表!C45</f>
        <v>1</v>
      </c>
      <c r="Q42" s="82">
        <f>O42*P42</f>
        <v>0</v>
      </c>
      <c r="R42" s="83">
        <v>4.1972978311100905E-3</v>
      </c>
      <c r="S42" s="84">
        <f>I42+R42</f>
        <v>9.6054048729428878E-3</v>
      </c>
      <c r="T42" s="85">
        <f>分析係数表!F45</f>
        <v>0</v>
      </c>
      <c r="U42" s="86">
        <f>S42*T42</f>
        <v>0</v>
      </c>
      <c r="V42" s="87">
        <f>分析係数表!D45</f>
        <v>0</v>
      </c>
      <c r="W42" s="167">
        <f t="shared" si="8"/>
        <v>0</v>
      </c>
      <c r="X42" s="76">
        <f>分析係数表!E45</f>
        <v>0</v>
      </c>
      <c r="Y42" s="166">
        <f t="shared" si="9"/>
        <v>0</v>
      </c>
    </row>
    <row r="43" spans="1:25" x14ac:dyDescent="0.2">
      <c r="A43" s="6" t="s">
        <v>342</v>
      </c>
      <c r="B43" s="5" t="s">
        <v>279</v>
      </c>
      <c r="C43" s="90"/>
      <c r="D43" s="76">
        <f>投入係数表!E43</f>
        <v>1.2903225806451613E-2</v>
      </c>
      <c r="E43" s="77">
        <f>$C$7*D43</f>
        <v>1.2903225806451613</v>
      </c>
      <c r="F43" s="76">
        <f>分析係数表!C46</f>
        <v>0.35026323939300097</v>
      </c>
      <c r="G43" s="77">
        <f>E43*F43</f>
        <v>0.45195256695871089</v>
      </c>
      <c r="H43" s="77">
        <v>0.47908629677132542</v>
      </c>
      <c r="I43" s="77">
        <f>C43+H43</f>
        <v>0.47908629677132542</v>
      </c>
      <c r="J43" s="76">
        <f>分析係数表!G46</f>
        <v>8.8183421516754845E-3</v>
      </c>
      <c r="K43" s="78">
        <f>I43*J43</f>
        <v>4.2247468851086892E-3</v>
      </c>
      <c r="L43" s="79"/>
      <c r="M43" s="80"/>
      <c r="N43" s="81">
        <f>分析係数表!H46</f>
        <v>2.2070389303971687E-2</v>
      </c>
      <c r="O43" s="82">
        <f t="shared" si="4"/>
        <v>0.27816854476541192</v>
      </c>
      <c r="P43" s="76">
        <f>分析係数表!C46</f>
        <v>0.35026323939300097</v>
      </c>
      <c r="Q43" s="82">
        <f>O43*P43</f>
        <v>9.7432215586770177E-2</v>
      </c>
      <c r="R43" s="83">
        <v>0.10500986210480952</v>
      </c>
      <c r="S43" s="84">
        <f>I43+R43</f>
        <v>0.58409615887613497</v>
      </c>
      <c r="T43" s="85">
        <f>分析係数表!F46</f>
        <v>0.31305114638447973</v>
      </c>
      <c r="U43" s="86">
        <f>S43*T43</f>
        <v>0.18285197213494525</v>
      </c>
      <c r="V43" s="87">
        <f>分析係数表!D46</f>
        <v>2.6455026455026454E-3</v>
      </c>
      <c r="W43" s="167">
        <f t="shared" si="8"/>
        <v>0</v>
      </c>
      <c r="X43" s="76">
        <f>分析係数表!E46</f>
        <v>7.0546737213403876E-3</v>
      </c>
      <c r="Y43" s="166">
        <f t="shared" si="9"/>
        <v>0</v>
      </c>
    </row>
    <row r="44" spans="1:25" x14ac:dyDescent="0.2">
      <c r="A44" s="192">
        <v>40</v>
      </c>
      <c r="B44" s="14" t="s">
        <v>150</v>
      </c>
      <c r="C44" s="197">
        <f>SUM(C5:C43)</f>
        <v>100</v>
      </c>
      <c r="D44" s="92">
        <f>投入係数表!E44</f>
        <v>0.44516129032258067</v>
      </c>
      <c r="E44" s="91">
        <f>SUM(E5:E43)</f>
        <v>44.516129032258085</v>
      </c>
      <c r="F44" s="92">
        <f>分析係数表!C47</f>
        <v>0.31394387080298369</v>
      </c>
      <c r="G44" s="91">
        <f>SUM(G5:G43)</f>
        <v>8.3237664929348636</v>
      </c>
      <c r="H44" s="91">
        <f>SUM(H5:H43)</f>
        <v>9.4415193355219103</v>
      </c>
      <c r="I44" s="91">
        <f>SUM(I5:I43)</f>
        <v>109.44151933552193</v>
      </c>
      <c r="J44" s="92">
        <f>分析係数表!G47</f>
        <v>0.19998528352451841</v>
      </c>
      <c r="K44" s="93">
        <f>SUM(K5:K43)</f>
        <v>20.101593385647138</v>
      </c>
      <c r="L44" s="94">
        <f>最終需要_まとめ!$L$33</f>
        <v>0.627</v>
      </c>
      <c r="M44" s="91">
        <f>K44*L44</f>
        <v>12.603699052800756</v>
      </c>
      <c r="N44" s="95">
        <f>分析係数表!H47</f>
        <v>1</v>
      </c>
      <c r="O44" s="109">
        <f t="shared" si="4"/>
        <v>12.603699052800756</v>
      </c>
      <c r="P44" s="92">
        <f>分析係数表!C47</f>
        <v>0.31394387080298369</v>
      </c>
      <c r="Q44" s="96">
        <f>SUM(Q5:Q43)</f>
        <v>4.4032791647680769</v>
      </c>
      <c r="R44" s="91">
        <f>SUM(R5:R43)</f>
        <v>4.8550666085930834</v>
      </c>
      <c r="S44" s="97">
        <f>SUM(S5:S43)</f>
        <v>114.29658594411502</v>
      </c>
      <c r="T44" s="98">
        <f>分析係数表!F47</f>
        <v>0.426688715561511</v>
      </c>
      <c r="U44" s="99">
        <f>SUM(U5:U43)</f>
        <v>60.143984781058812</v>
      </c>
      <c r="V44" s="100">
        <f>分析係数表!D47</f>
        <v>4.9757178154553973E-2</v>
      </c>
      <c r="W44" s="164">
        <f>SUM(W5:W43)</f>
        <v>9</v>
      </c>
      <c r="X44" s="92">
        <f>分析係数表!E47</f>
        <v>4.1907100312144188E-2</v>
      </c>
      <c r="Y44" s="165">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2015年播磨町産業連関表</v>
      </c>
      <c r="H1" s="401"/>
      <c r="I1" s="401"/>
    </row>
    <row r="2" spans="1:25" x14ac:dyDescent="0.2">
      <c r="B2" s="3" t="s">
        <v>304</v>
      </c>
      <c r="S2" s="3" t="s">
        <v>152</v>
      </c>
      <c r="U2" s="64" t="s">
        <v>209</v>
      </c>
      <c r="W2" s="3" t="s">
        <v>130</v>
      </c>
      <c r="Y2" s="3" t="s">
        <v>153</v>
      </c>
    </row>
    <row r="3" spans="1:25" ht="44" x14ac:dyDescent="0.2">
      <c r="B3" s="65"/>
      <c r="C3" s="66" t="s">
        <v>227</v>
      </c>
      <c r="D3" s="66" t="s">
        <v>248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投入係数表!F5</f>
        <v>0</v>
      </c>
      <c r="E5" s="77">
        <f t="shared" ref="E5:E38" si="0">$C$8*D5</f>
        <v>0</v>
      </c>
      <c r="F5" s="76">
        <f>分析係数表!C8</f>
        <v>2.4086378737541492E-2</v>
      </c>
      <c r="G5" s="77">
        <f t="shared" ref="G5:G38" si="1">E5*F5</f>
        <v>0</v>
      </c>
      <c r="H5" s="77">
        <f t="array" ref="H5:H43">MMULT(逆行列係数!C5:AO43,'4'!G5:G43)</f>
        <v>4.5378313003351011E-6</v>
      </c>
      <c r="I5" s="77">
        <f t="shared" ref="I5:I38" si="2">C5+H5</f>
        <v>4.5378313003351011E-6</v>
      </c>
      <c r="J5" s="76">
        <f>分析係数表!G8</f>
        <v>0.12121212121212122</v>
      </c>
      <c r="K5" s="78">
        <f t="shared" ref="K5:K38" si="3">I5*J5</f>
        <v>5.5004015761637593E-7</v>
      </c>
      <c r="L5" s="79" t="s">
        <v>180</v>
      </c>
      <c r="M5" s="80" t="s">
        <v>180</v>
      </c>
      <c r="N5" s="81">
        <f>分析係数表!H8</f>
        <v>1.0986040110106173E-2</v>
      </c>
      <c r="O5" s="82">
        <f t="shared" ref="O5:O43" si="4">$M$44*N5</f>
        <v>0.26806330987860588</v>
      </c>
      <c r="P5" s="76">
        <f>分析係数表!C8</f>
        <v>2.4086378737541492E-2</v>
      </c>
      <c r="Q5" s="82">
        <f t="shared" ref="Q5:Q38" si="5">O5*P5</f>
        <v>6.4566744073750485E-3</v>
      </c>
      <c r="R5" s="83">
        <f t="array" ref="R5:R43">MMULT(逆行列係数!C5:AO43,'4'!Q5:Q43)</f>
        <v>7.0779901216725255E-3</v>
      </c>
      <c r="S5" s="84">
        <f t="shared" ref="S5:S38" si="6">I5+R5</f>
        <v>7.0825279529728603E-3</v>
      </c>
      <c r="T5" s="85">
        <f>分析係数表!F8</f>
        <v>0.48484848484848486</v>
      </c>
      <c r="U5" s="86">
        <f t="shared" ref="U5:U43" si="7">S5*T5</f>
        <v>3.4339529468959324E-3</v>
      </c>
      <c r="V5" s="87">
        <f>分析係数表!D8</f>
        <v>1.0757575757575757</v>
      </c>
      <c r="W5" s="167">
        <f t="shared" ref="W5:W43" si="8">ROUND(S5*V5,0)</f>
        <v>0</v>
      </c>
      <c r="X5" s="76">
        <f>分析係数表!E8</f>
        <v>0</v>
      </c>
      <c r="Y5" s="166">
        <f t="shared" ref="Y5:Y43" si="9">ROUND(S5*X5,0)</f>
        <v>0</v>
      </c>
    </row>
    <row r="6" spans="1:25" x14ac:dyDescent="0.2">
      <c r="A6" s="6" t="s">
        <v>219</v>
      </c>
      <c r="B6" s="5" t="s">
        <v>265</v>
      </c>
      <c r="C6" s="90"/>
      <c r="D6" s="76">
        <f>投入係数表!F6</f>
        <v>0</v>
      </c>
      <c r="E6" s="77">
        <f t="shared" si="0"/>
        <v>0</v>
      </c>
      <c r="F6" s="76">
        <f>分析係数表!C9</f>
        <v>0</v>
      </c>
      <c r="G6" s="77">
        <f t="shared" si="1"/>
        <v>0</v>
      </c>
      <c r="H6" s="77">
        <v>0</v>
      </c>
      <c r="I6" s="77">
        <f t="shared" si="2"/>
        <v>0</v>
      </c>
      <c r="J6" s="76">
        <f>分析係数表!G9</f>
        <v>0</v>
      </c>
      <c r="K6" s="78">
        <f t="shared" si="3"/>
        <v>0</v>
      </c>
      <c r="L6" s="79"/>
      <c r="M6" s="80"/>
      <c r="N6" s="81">
        <f>分析係数表!H9</f>
        <v>5.8985450255603618E-4</v>
      </c>
      <c r="O6" s="82">
        <f t="shared" si="4"/>
        <v>1.4392660933079511E-2</v>
      </c>
      <c r="P6" s="76">
        <f>分析係数表!C9</f>
        <v>0</v>
      </c>
      <c r="Q6" s="82">
        <f t="shared" si="5"/>
        <v>0</v>
      </c>
      <c r="R6" s="83">
        <v>0</v>
      </c>
      <c r="S6" s="84">
        <f t="shared" si="6"/>
        <v>0</v>
      </c>
      <c r="T6" s="85">
        <f>分析係数表!F9</f>
        <v>0</v>
      </c>
      <c r="U6" s="86">
        <f t="shared" si="7"/>
        <v>0</v>
      </c>
      <c r="V6" s="87">
        <f>分析係数表!D9</f>
        <v>0</v>
      </c>
      <c r="W6" s="167">
        <f t="shared" si="8"/>
        <v>0</v>
      </c>
      <c r="X6" s="76">
        <f>分析係数表!E9</f>
        <v>0</v>
      </c>
      <c r="Y6" s="166">
        <f t="shared" si="9"/>
        <v>0</v>
      </c>
    </row>
    <row r="7" spans="1:25" x14ac:dyDescent="0.2">
      <c r="A7" s="6" t="s">
        <v>220</v>
      </c>
      <c r="B7" s="5" t="s">
        <v>266</v>
      </c>
      <c r="C7" s="90"/>
      <c r="D7" s="76">
        <f>投入係数表!F7</f>
        <v>0</v>
      </c>
      <c r="E7" s="77">
        <f t="shared" si="0"/>
        <v>0</v>
      </c>
      <c r="F7" s="76">
        <f>分析係数表!C10</f>
        <v>0.85034013605442182</v>
      </c>
      <c r="G7" s="77">
        <f t="shared" si="1"/>
        <v>0</v>
      </c>
      <c r="H7" s="77">
        <v>5.9865996867204828E-5</v>
      </c>
      <c r="I7" s="77">
        <f t="shared" si="2"/>
        <v>5.9865996867204828E-5</v>
      </c>
      <c r="J7" s="76">
        <f>分析係数表!G10</f>
        <v>0.18064516129032257</v>
      </c>
      <c r="K7" s="78">
        <f t="shared" si="3"/>
        <v>1.0814502659882161E-5</v>
      </c>
      <c r="L7" s="79"/>
      <c r="M7" s="80"/>
      <c r="N7" s="81">
        <f>分析係数表!H10</f>
        <v>1.1059771922925679E-3</v>
      </c>
      <c r="O7" s="82">
        <f t="shared" si="4"/>
        <v>2.6986239249524084E-2</v>
      </c>
      <c r="P7" s="76">
        <f>分析係数表!C10</f>
        <v>0.85034013605442182</v>
      </c>
      <c r="Q7" s="82">
        <f t="shared" si="5"/>
        <v>2.2947482355037487E-2</v>
      </c>
      <c r="R7" s="83">
        <v>2.8403234170862879E-2</v>
      </c>
      <c r="S7" s="84">
        <f t="shared" si="6"/>
        <v>2.8463100167730085E-2</v>
      </c>
      <c r="T7" s="85">
        <f>分析係数表!F10</f>
        <v>0.52258064516129032</v>
      </c>
      <c r="U7" s="86">
        <f t="shared" si="7"/>
        <v>1.4874265248942819E-2</v>
      </c>
      <c r="V7" s="87">
        <f>分析係数表!D10</f>
        <v>9.0322580645161285E-2</v>
      </c>
      <c r="W7" s="167">
        <f t="shared" si="8"/>
        <v>0</v>
      </c>
      <c r="X7" s="76">
        <f>分析係数表!E10</f>
        <v>0</v>
      </c>
      <c r="Y7" s="166">
        <f t="shared" si="9"/>
        <v>0</v>
      </c>
    </row>
    <row r="8" spans="1:25" x14ac:dyDescent="0.2">
      <c r="A8" s="6" t="s">
        <v>221</v>
      </c>
      <c r="B8" s="5" t="s">
        <v>27</v>
      </c>
      <c r="C8" s="75">
        <f>最終需要_まとめ!C9</f>
        <v>100</v>
      </c>
      <c r="D8" s="76">
        <f>投入係数表!F8</f>
        <v>0</v>
      </c>
      <c r="E8" s="77">
        <f t="shared" si="0"/>
        <v>0</v>
      </c>
      <c r="F8" s="76">
        <f>分析係数表!C11</f>
        <v>1.6645596291613995E-2</v>
      </c>
      <c r="G8" s="77">
        <f t="shared" si="1"/>
        <v>0</v>
      </c>
      <c r="H8" s="77">
        <v>5.1063754017631833E-3</v>
      </c>
      <c r="I8" s="77">
        <f t="shared" si="2"/>
        <v>100.00510637540177</v>
      </c>
      <c r="J8" s="76">
        <f>分析係数表!G11</f>
        <v>0.35897435897435898</v>
      </c>
      <c r="K8" s="78">
        <f t="shared" si="3"/>
        <v>35.899268955272426</v>
      </c>
      <c r="L8" s="79"/>
      <c r="M8" s="80"/>
      <c r="N8" s="81">
        <f>分析係数表!H11</f>
        <v>-2.457727093983484E-5</v>
      </c>
      <c r="O8" s="82">
        <f t="shared" si="4"/>
        <v>-5.9969420554497959E-4</v>
      </c>
      <c r="P8" s="76">
        <f>分析係数表!C11</f>
        <v>1.6645596291613995E-2</v>
      </c>
      <c r="Q8" s="82">
        <f t="shared" si="5"/>
        <v>-9.9822676439219129E-6</v>
      </c>
      <c r="R8" s="83">
        <v>6.0701552481295235E-4</v>
      </c>
      <c r="S8" s="84">
        <f t="shared" si="6"/>
        <v>100.00571339092657</v>
      </c>
      <c r="T8" s="85">
        <f>分析係数表!F11</f>
        <v>0.58974358974358976</v>
      </c>
      <c r="U8" s="86">
        <f t="shared" si="7"/>
        <v>58.97772841003362</v>
      </c>
      <c r="V8" s="87">
        <f>分析係数表!D11</f>
        <v>8.5470085470085479E-3</v>
      </c>
      <c r="W8" s="167">
        <f t="shared" si="8"/>
        <v>1</v>
      </c>
      <c r="X8" s="76">
        <f>分析係数表!E11</f>
        <v>0</v>
      </c>
      <c r="Y8" s="166">
        <f t="shared" si="9"/>
        <v>0</v>
      </c>
    </row>
    <row r="9" spans="1:25" x14ac:dyDescent="0.2">
      <c r="A9" s="6" t="s">
        <v>222</v>
      </c>
      <c r="B9" s="5" t="s">
        <v>190</v>
      </c>
      <c r="C9" s="90"/>
      <c r="D9" s="76">
        <f>投入係数表!F9</f>
        <v>0</v>
      </c>
      <c r="E9" s="77">
        <f t="shared" si="0"/>
        <v>0</v>
      </c>
      <c r="F9" s="76">
        <f>分析係数表!C12</f>
        <v>5.1883600270696828E-3</v>
      </c>
      <c r="G9" s="77">
        <f t="shared" si="1"/>
        <v>0</v>
      </c>
      <c r="H9" s="77">
        <v>1.677153499264981E-5</v>
      </c>
      <c r="I9" s="77">
        <f t="shared" si="2"/>
        <v>1.677153499264981E-5</v>
      </c>
      <c r="J9" s="76">
        <f>分析係数表!G12</f>
        <v>0.13719512195121952</v>
      </c>
      <c r="K9" s="78">
        <f t="shared" si="3"/>
        <v>2.3009727886257363E-6</v>
      </c>
      <c r="L9" s="79"/>
      <c r="M9" s="80"/>
      <c r="N9" s="81">
        <f>分析係数表!H12</f>
        <v>8.9657884388517503E-2</v>
      </c>
      <c r="O9" s="82">
        <f t="shared" si="4"/>
        <v>2.1876844618280855</v>
      </c>
      <c r="P9" s="76">
        <f>分析係数表!C12</f>
        <v>5.1883600270696828E-3</v>
      </c>
      <c r="Q9" s="82">
        <f t="shared" si="5"/>
        <v>1.1350494613590291E-2</v>
      </c>
      <c r="R9" s="83">
        <v>1.2253904273047799E-2</v>
      </c>
      <c r="S9" s="84">
        <f t="shared" si="6"/>
        <v>1.2270675808040449E-2</v>
      </c>
      <c r="T9" s="85">
        <f>分析係数表!F12</f>
        <v>0.31707317073170732</v>
      </c>
      <c r="U9" s="86">
        <f t="shared" si="7"/>
        <v>3.89070208547624E-3</v>
      </c>
      <c r="V9" s="87">
        <f>分析係数表!D12</f>
        <v>6.7073170731707321E-2</v>
      </c>
      <c r="W9" s="167">
        <f t="shared" si="8"/>
        <v>0</v>
      </c>
      <c r="X9" s="76">
        <f>分析係数表!E12</f>
        <v>5.7926829268292686E-2</v>
      </c>
      <c r="Y9" s="166">
        <f t="shared" si="9"/>
        <v>0</v>
      </c>
    </row>
    <row r="10" spans="1:25" x14ac:dyDescent="0.2">
      <c r="A10" s="6" t="s">
        <v>223</v>
      </c>
      <c r="B10" s="5" t="s">
        <v>28</v>
      </c>
      <c r="C10" s="90"/>
      <c r="D10" s="76">
        <f>投入係数表!F10</f>
        <v>0</v>
      </c>
      <c r="E10" s="77">
        <f t="shared" si="0"/>
        <v>0</v>
      </c>
      <c r="F10" s="76">
        <f>分析係数表!C13</f>
        <v>0</v>
      </c>
      <c r="G10" s="77">
        <f t="shared" si="1"/>
        <v>0</v>
      </c>
      <c r="H10" s="77">
        <v>0</v>
      </c>
      <c r="I10" s="77">
        <f t="shared" si="2"/>
        <v>0</v>
      </c>
      <c r="J10" s="76">
        <f>分析係数表!G13</f>
        <v>0.24459953472914589</v>
      </c>
      <c r="K10" s="78">
        <f t="shared" si="3"/>
        <v>0</v>
      </c>
      <c r="L10" s="79"/>
      <c r="M10" s="80"/>
      <c r="N10" s="81">
        <f>分析係数表!H13</f>
        <v>1.4131930790405034E-2</v>
      </c>
      <c r="O10" s="82">
        <f t="shared" si="4"/>
        <v>0.34482416818836331</v>
      </c>
      <c r="P10" s="76">
        <f>分析係数表!C13</f>
        <v>0</v>
      </c>
      <c r="Q10" s="82">
        <f t="shared" si="5"/>
        <v>0</v>
      </c>
      <c r="R10" s="83">
        <v>0</v>
      </c>
      <c r="S10" s="84">
        <f t="shared" si="6"/>
        <v>0</v>
      </c>
      <c r="T10" s="85">
        <f>分析係数表!F13</f>
        <v>0.38318378198737124</v>
      </c>
      <c r="U10" s="86">
        <f t="shared" si="7"/>
        <v>0</v>
      </c>
      <c r="V10" s="87">
        <f>分析係数表!D13</f>
        <v>4.7856430707876374E-2</v>
      </c>
      <c r="W10" s="167">
        <f t="shared" si="8"/>
        <v>0</v>
      </c>
      <c r="X10" s="76">
        <f>分析係数表!E13</f>
        <v>4.9850448654037885E-2</v>
      </c>
      <c r="Y10" s="166">
        <f t="shared" si="9"/>
        <v>0</v>
      </c>
    </row>
    <row r="11" spans="1:25" x14ac:dyDescent="0.2">
      <c r="A11" s="6" t="s">
        <v>224</v>
      </c>
      <c r="B11" s="5" t="s">
        <v>267</v>
      </c>
      <c r="C11" s="90"/>
      <c r="D11" s="76">
        <f>投入係数表!F11</f>
        <v>0</v>
      </c>
      <c r="E11" s="77">
        <f t="shared" si="0"/>
        <v>0</v>
      </c>
      <c r="F11" s="76">
        <f>分析係数表!C14</f>
        <v>6.5770523283725346E-2</v>
      </c>
      <c r="G11" s="77">
        <f t="shared" si="1"/>
        <v>0</v>
      </c>
      <c r="H11" s="77">
        <v>9.1423752090123468E-3</v>
      </c>
      <c r="I11" s="77">
        <f t="shared" si="2"/>
        <v>9.1423752090123468E-3</v>
      </c>
      <c r="J11" s="76">
        <f>分析係数表!G14</f>
        <v>0.20976692563817981</v>
      </c>
      <c r="K11" s="78">
        <f t="shared" si="3"/>
        <v>1.9177679406252315E-3</v>
      </c>
      <c r="L11" s="79"/>
      <c r="M11" s="80"/>
      <c r="N11" s="81">
        <f>分析係数表!H14</f>
        <v>1.167420369642155E-3</v>
      </c>
      <c r="O11" s="82">
        <f t="shared" si="4"/>
        <v>2.8485474763386531E-2</v>
      </c>
      <c r="P11" s="76">
        <f>分析係数表!C14</f>
        <v>6.5770523283725346E-2</v>
      </c>
      <c r="Q11" s="82">
        <f t="shared" si="5"/>
        <v>1.8735045811732846E-3</v>
      </c>
      <c r="R11" s="83">
        <v>5.8331094905531332E-3</v>
      </c>
      <c r="S11" s="84">
        <f t="shared" si="6"/>
        <v>1.4975484699565479E-2</v>
      </c>
      <c r="T11" s="85">
        <f>分析係数表!F14</f>
        <v>0.3607103218645949</v>
      </c>
      <c r="U11" s="86">
        <f t="shared" si="7"/>
        <v>5.40181190605858E-3</v>
      </c>
      <c r="V11" s="87">
        <f>分析係数表!D14</f>
        <v>6.7702552719200892E-2</v>
      </c>
      <c r="W11" s="167">
        <f t="shared" si="8"/>
        <v>0</v>
      </c>
      <c r="X11" s="76">
        <f>分析係数表!E14</f>
        <v>6.8812430632630414E-2</v>
      </c>
      <c r="Y11" s="166">
        <f t="shared" si="9"/>
        <v>0</v>
      </c>
    </row>
    <row r="12" spans="1:25" x14ac:dyDescent="0.2">
      <c r="A12" s="6" t="s">
        <v>225</v>
      </c>
      <c r="B12" s="5" t="s">
        <v>29</v>
      </c>
      <c r="C12" s="90"/>
      <c r="D12" s="76">
        <f>投入係数表!F12</f>
        <v>2.564102564102564E-2</v>
      </c>
      <c r="E12" s="77">
        <f t="shared" si="0"/>
        <v>2.5641025641025639</v>
      </c>
      <c r="F12" s="76">
        <f>分析係数表!C15</f>
        <v>0</v>
      </c>
      <c r="G12" s="77">
        <f t="shared" si="1"/>
        <v>0</v>
      </c>
      <c r="H12" s="77">
        <v>0</v>
      </c>
      <c r="I12" s="77">
        <f t="shared" si="2"/>
        <v>0</v>
      </c>
      <c r="J12" s="76">
        <f>分析係数表!G15</f>
        <v>9.5622477491462285E-2</v>
      </c>
      <c r="K12" s="78">
        <f t="shared" si="3"/>
        <v>0</v>
      </c>
      <c r="L12" s="79"/>
      <c r="M12" s="80"/>
      <c r="N12" s="81">
        <f>分析係数表!H15</f>
        <v>8.2333857648446713E-3</v>
      </c>
      <c r="O12" s="82">
        <f t="shared" si="4"/>
        <v>0.20089755885756816</v>
      </c>
      <c r="P12" s="76">
        <f>分析係数表!C15</f>
        <v>0</v>
      </c>
      <c r="Q12" s="82">
        <f t="shared" si="5"/>
        <v>0</v>
      </c>
      <c r="R12" s="83">
        <v>0</v>
      </c>
      <c r="S12" s="84">
        <f t="shared" si="6"/>
        <v>0</v>
      </c>
      <c r="T12" s="85">
        <f>分析係数表!F15</f>
        <v>0.3039816827072338</v>
      </c>
      <c r="U12" s="86">
        <f t="shared" si="7"/>
        <v>0</v>
      </c>
      <c r="V12" s="87">
        <f>分析係数表!D15</f>
        <v>3.1667184104315432E-2</v>
      </c>
      <c r="W12" s="167">
        <f t="shared" si="8"/>
        <v>0</v>
      </c>
      <c r="X12" s="76">
        <f>分析係数表!E15</f>
        <v>2.9261099037565973E-2</v>
      </c>
      <c r="Y12" s="166">
        <f t="shared" si="9"/>
        <v>0</v>
      </c>
    </row>
    <row r="13" spans="1:25" x14ac:dyDescent="0.2">
      <c r="A13" s="6" t="s">
        <v>226</v>
      </c>
      <c r="B13" s="5" t="s">
        <v>30</v>
      </c>
      <c r="C13" s="90"/>
      <c r="D13" s="76">
        <f>投入係数表!F13</f>
        <v>3.4188034188034191E-2</v>
      </c>
      <c r="E13" s="77">
        <f t="shared" si="0"/>
        <v>3.4188034188034191</v>
      </c>
      <c r="F13" s="76">
        <f>分析係数表!C16</f>
        <v>5.8671439936356373E-2</v>
      </c>
      <c r="G13" s="77">
        <f t="shared" si="1"/>
        <v>0.20058611944053462</v>
      </c>
      <c r="H13" s="77">
        <v>0.20554539590608328</v>
      </c>
      <c r="I13" s="77">
        <f t="shared" si="2"/>
        <v>0.20554539590608328</v>
      </c>
      <c r="J13" s="76">
        <f>分析係数表!G16</f>
        <v>3.3950617283950615E-2</v>
      </c>
      <c r="K13" s="78">
        <f t="shared" si="3"/>
        <v>6.9783930708855434E-3</v>
      </c>
      <c r="L13" s="79"/>
      <c r="M13" s="80"/>
      <c r="N13" s="81">
        <f>分析係数表!H16</f>
        <v>1.6626523790798271E-2</v>
      </c>
      <c r="O13" s="82">
        <f t="shared" si="4"/>
        <v>0.40569313005117874</v>
      </c>
      <c r="P13" s="76">
        <f>分析係数表!C16</f>
        <v>5.8671439936356373E-2</v>
      </c>
      <c r="Q13" s="82">
        <f t="shared" si="5"/>
        <v>2.3802600112390149E-2</v>
      </c>
      <c r="R13" s="83">
        <v>2.5625115639207718E-2</v>
      </c>
      <c r="S13" s="84">
        <f t="shared" si="6"/>
        <v>0.231170511545291</v>
      </c>
      <c r="T13" s="85">
        <f>分析係数表!F16</f>
        <v>0.28858024691358025</v>
      </c>
      <c r="U13" s="86">
        <f t="shared" si="7"/>
        <v>6.6711243300878728E-2</v>
      </c>
      <c r="V13" s="87">
        <f>分析係数表!D16</f>
        <v>0</v>
      </c>
      <c r="W13" s="167">
        <f t="shared" si="8"/>
        <v>0</v>
      </c>
      <c r="X13" s="76">
        <f>分析係数表!E16</f>
        <v>0</v>
      </c>
      <c r="Y13" s="166">
        <f t="shared" si="9"/>
        <v>0</v>
      </c>
    </row>
    <row r="14" spans="1:25" x14ac:dyDescent="0.2">
      <c r="A14" s="6" t="s">
        <v>2</v>
      </c>
      <c r="B14" s="5" t="s">
        <v>364</v>
      </c>
      <c r="C14" s="90"/>
      <c r="D14" s="76">
        <f>投入係数表!F14</f>
        <v>0</v>
      </c>
      <c r="E14" s="77">
        <f t="shared" si="0"/>
        <v>0</v>
      </c>
      <c r="F14" s="76">
        <f>分析係数表!C17</f>
        <v>0.10640681003584229</v>
      </c>
      <c r="G14" s="77">
        <f t="shared" si="1"/>
        <v>0</v>
      </c>
      <c r="H14" s="77">
        <v>1.1406667281829725E-2</v>
      </c>
      <c r="I14" s="77">
        <f t="shared" si="2"/>
        <v>1.1406667281829725E-2</v>
      </c>
      <c r="J14" s="76">
        <f>分析係数表!G17</f>
        <v>0.21283422459893048</v>
      </c>
      <c r="K14" s="78">
        <f t="shared" si="3"/>
        <v>2.4277291861862197E-3</v>
      </c>
      <c r="L14" s="79"/>
      <c r="M14" s="80"/>
      <c r="N14" s="81">
        <f>分析係数表!H17</f>
        <v>2.9861384191899334E-3</v>
      </c>
      <c r="O14" s="82">
        <f t="shared" si="4"/>
        <v>7.2862845973715021E-2</v>
      </c>
      <c r="P14" s="76">
        <f>分析係数表!C17</f>
        <v>0.10640681003584229</v>
      </c>
      <c r="Q14" s="82">
        <f t="shared" si="5"/>
        <v>7.7531030101959308E-3</v>
      </c>
      <c r="R14" s="83">
        <v>1.3234398989525274E-2</v>
      </c>
      <c r="S14" s="84">
        <f t="shared" si="6"/>
        <v>2.4641066271354997E-2</v>
      </c>
      <c r="T14" s="85">
        <f>分析係数表!F17</f>
        <v>0.3233511586452763</v>
      </c>
      <c r="U14" s="86">
        <f t="shared" si="7"/>
        <v>7.9677173290976771E-3</v>
      </c>
      <c r="V14" s="87">
        <f>分析係数表!D17</f>
        <v>4.4206773618538323E-2</v>
      </c>
      <c r="W14" s="167">
        <f t="shared" si="8"/>
        <v>0</v>
      </c>
      <c r="X14" s="76">
        <f>分析係数表!E17</f>
        <v>4.0641711229946524E-2</v>
      </c>
      <c r="Y14" s="166">
        <f t="shared" si="9"/>
        <v>0</v>
      </c>
    </row>
    <row r="15" spans="1:25" x14ac:dyDescent="0.2">
      <c r="A15" s="6" t="s">
        <v>3</v>
      </c>
      <c r="B15" s="5" t="s">
        <v>31</v>
      </c>
      <c r="C15" s="90"/>
      <c r="D15" s="76">
        <f>投入係数表!F15</f>
        <v>0</v>
      </c>
      <c r="E15" s="77">
        <f t="shared" si="0"/>
        <v>0</v>
      </c>
      <c r="F15" s="76">
        <f>分析係数表!C18</f>
        <v>0.93182768716018405</v>
      </c>
      <c r="G15" s="77">
        <f t="shared" si="1"/>
        <v>0</v>
      </c>
      <c r="H15" s="77">
        <v>1.9062500097648767E-2</v>
      </c>
      <c r="I15" s="77">
        <f t="shared" si="2"/>
        <v>1.9062500097648767E-2</v>
      </c>
      <c r="J15" s="76">
        <f>分析係数表!G18</f>
        <v>0.215658731332249</v>
      </c>
      <c r="K15" s="78">
        <f t="shared" si="3"/>
        <v>4.1109945870798055E-3</v>
      </c>
      <c r="L15" s="79"/>
      <c r="M15" s="80"/>
      <c r="N15" s="81">
        <f>分析係数表!H18</f>
        <v>4.4239087691702714E-4</v>
      </c>
      <c r="O15" s="82">
        <f t="shared" si="4"/>
        <v>1.0794495699809633E-2</v>
      </c>
      <c r="P15" s="76">
        <f>分析係数表!C18</f>
        <v>0.93182768716018405</v>
      </c>
      <c r="Q15" s="82">
        <f t="shared" si="5"/>
        <v>1.0058609962014162E-2</v>
      </c>
      <c r="R15" s="83">
        <v>2.3355943499647949E-2</v>
      </c>
      <c r="S15" s="84">
        <f t="shared" si="6"/>
        <v>4.2418443597296712E-2</v>
      </c>
      <c r="T15" s="85">
        <f>分析係数表!F18</f>
        <v>0.45992902558036375</v>
      </c>
      <c r="U15" s="86">
        <f t="shared" si="7"/>
        <v>1.9509473430340298E-2</v>
      </c>
      <c r="V15" s="87">
        <f>分析係数表!D18</f>
        <v>2.3436344817388734E-2</v>
      </c>
      <c r="W15" s="167">
        <f t="shared" si="8"/>
        <v>0</v>
      </c>
      <c r="X15" s="76">
        <f>分析係数表!E18</f>
        <v>2.5506432056779535E-2</v>
      </c>
      <c r="Y15" s="166">
        <f t="shared" si="9"/>
        <v>0</v>
      </c>
    </row>
    <row r="16" spans="1:25" x14ac:dyDescent="0.2">
      <c r="A16" s="6" t="s">
        <v>4</v>
      </c>
      <c r="B16" s="5" t="s">
        <v>32</v>
      </c>
      <c r="C16" s="90"/>
      <c r="D16" s="76">
        <f>投入係数表!F16</f>
        <v>0</v>
      </c>
      <c r="E16" s="77">
        <f t="shared" si="0"/>
        <v>0</v>
      </c>
      <c r="F16" s="76">
        <f>分析係数表!C19</f>
        <v>0.22734014153142079</v>
      </c>
      <c r="G16" s="77">
        <f t="shared" si="1"/>
        <v>0</v>
      </c>
      <c r="H16" s="77">
        <v>6.6554585708755526E-2</v>
      </c>
      <c r="I16" s="77">
        <f t="shared" si="2"/>
        <v>6.6554585708755526E-2</v>
      </c>
      <c r="J16" s="76">
        <f>分析係数表!G19</f>
        <v>5.767935331761536E-2</v>
      </c>
      <c r="K16" s="78">
        <f t="shared" si="3"/>
        <v>3.8388254640028237E-3</v>
      </c>
      <c r="L16" s="79"/>
      <c r="M16" s="80"/>
      <c r="N16" s="81">
        <f>分析係数表!H19</f>
        <v>-1.1059771922925678E-4</v>
      </c>
      <c r="O16" s="82">
        <f t="shared" si="4"/>
        <v>-2.6986239249524083E-3</v>
      </c>
      <c r="P16" s="76">
        <f>分析係数表!C19</f>
        <v>0.22734014153142079</v>
      </c>
      <c r="Q16" s="82">
        <f t="shared" si="5"/>
        <v>-6.1350554503875878E-4</v>
      </c>
      <c r="R16" s="83">
        <v>3.8851330874886568E-3</v>
      </c>
      <c r="S16" s="84">
        <f t="shared" si="6"/>
        <v>7.043971879624418E-2</v>
      </c>
      <c r="T16" s="85">
        <f>分析係数表!F19</f>
        <v>0.2401481980464803</v>
      </c>
      <c r="U16" s="86">
        <f t="shared" si="7"/>
        <v>1.6915971539818827E-2</v>
      </c>
      <c r="V16" s="87">
        <f>分析係数表!D19</f>
        <v>6.946783428763894E-3</v>
      </c>
      <c r="W16" s="167">
        <f t="shared" si="8"/>
        <v>0</v>
      </c>
      <c r="X16" s="76">
        <f>分析係数表!E19</f>
        <v>7.830919501515661E-3</v>
      </c>
      <c r="Y16" s="166">
        <f t="shared" si="9"/>
        <v>0</v>
      </c>
    </row>
    <row r="17" spans="1:25" x14ac:dyDescent="0.2">
      <c r="A17" s="6" t="s">
        <v>5</v>
      </c>
      <c r="B17" s="5" t="s">
        <v>33</v>
      </c>
      <c r="C17" s="90"/>
      <c r="D17" s="76">
        <f>投入係数表!F17</f>
        <v>0</v>
      </c>
      <c r="E17" s="77">
        <f t="shared" si="0"/>
        <v>0</v>
      </c>
      <c r="F17" s="76">
        <f>分析係数表!C20</f>
        <v>0.28316987938225679</v>
      </c>
      <c r="G17" s="77">
        <f t="shared" si="1"/>
        <v>0</v>
      </c>
      <c r="H17" s="77">
        <v>2.5995139218687107E-2</v>
      </c>
      <c r="I17" s="77">
        <f t="shared" si="2"/>
        <v>2.5995139218687107E-2</v>
      </c>
      <c r="J17" s="76">
        <f>分析係数表!G20</f>
        <v>0.10003293265272517</v>
      </c>
      <c r="K17" s="78">
        <f t="shared" si="3"/>
        <v>2.6003700107611423E-3</v>
      </c>
      <c r="L17" s="79"/>
      <c r="M17" s="80"/>
      <c r="N17" s="81">
        <f>分析係数表!H20</f>
        <v>5.4069996067636654E-4</v>
      </c>
      <c r="O17" s="82">
        <f t="shared" si="4"/>
        <v>1.3193272521989553E-2</v>
      </c>
      <c r="P17" s="76">
        <f>分析係数表!C20</f>
        <v>0.28316987938225679</v>
      </c>
      <c r="Q17" s="82">
        <f t="shared" si="5"/>
        <v>3.7359373887090245E-3</v>
      </c>
      <c r="R17" s="83">
        <v>8.1246716323005574E-3</v>
      </c>
      <c r="S17" s="84">
        <f t="shared" si="6"/>
        <v>3.4119810850987663E-2</v>
      </c>
      <c r="T17" s="85">
        <f>分析係数表!F20</f>
        <v>0.22295405894944839</v>
      </c>
      <c r="U17" s="86">
        <f t="shared" si="7"/>
        <v>7.6071503198151319E-3</v>
      </c>
      <c r="V17" s="87">
        <f>分析係数表!D20</f>
        <v>1.4243372303639057E-2</v>
      </c>
      <c r="W17" s="167">
        <f t="shared" si="8"/>
        <v>0</v>
      </c>
      <c r="X17" s="76">
        <f>分析係数表!E20</f>
        <v>1.6054668203523793E-2</v>
      </c>
      <c r="Y17" s="166">
        <f t="shared" si="9"/>
        <v>0</v>
      </c>
    </row>
    <row r="18" spans="1:25" x14ac:dyDescent="0.2">
      <c r="A18" s="6" t="s">
        <v>6</v>
      </c>
      <c r="B18" s="5" t="s">
        <v>34</v>
      </c>
      <c r="C18" s="90"/>
      <c r="D18" s="76">
        <f>投入係数表!F18</f>
        <v>2.564102564102564E-2</v>
      </c>
      <c r="E18" s="77">
        <f t="shared" si="0"/>
        <v>2.5641025641025639</v>
      </c>
      <c r="F18" s="76">
        <f>分析係数表!C21</f>
        <v>0.39165775401069514</v>
      </c>
      <c r="G18" s="77">
        <f t="shared" si="1"/>
        <v>1.0042506513094747</v>
      </c>
      <c r="H18" s="77">
        <v>1.0427614167593677</v>
      </c>
      <c r="I18" s="77">
        <f t="shared" si="2"/>
        <v>1.0427614167593677</v>
      </c>
      <c r="J18" s="76">
        <f>分析係数表!G21</f>
        <v>0.28516576829358342</v>
      </c>
      <c r="K18" s="78">
        <f t="shared" si="3"/>
        <v>0.29735986055709063</v>
      </c>
      <c r="L18" s="79"/>
      <c r="M18" s="80"/>
      <c r="N18" s="81">
        <f>分析係数表!H21</f>
        <v>9.2164766024380651E-4</v>
      </c>
      <c r="O18" s="82">
        <f t="shared" si="4"/>
        <v>2.2488532707936736E-2</v>
      </c>
      <c r="P18" s="76">
        <f>分析係数表!C21</f>
        <v>0.39165775401069514</v>
      </c>
      <c r="Q18" s="82">
        <f t="shared" si="5"/>
        <v>8.8078082113865579E-3</v>
      </c>
      <c r="R18" s="83">
        <v>1.7250387803771909E-2</v>
      </c>
      <c r="S18" s="84">
        <f t="shared" si="6"/>
        <v>1.0600118045631397</v>
      </c>
      <c r="T18" s="85">
        <f>分析係数表!F21</f>
        <v>0.42597651923502916</v>
      </c>
      <c r="U18" s="86">
        <f t="shared" si="7"/>
        <v>0.45154013885584826</v>
      </c>
      <c r="V18" s="87">
        <f>分析係数表!D21</f>
        <v>3.8470058332718007E-2</v>
      </c>
      <c r="W18" s="167">
        <f t="shared" si="8"/>
        <v>0</v>
      </c>
      <c r="X18" s="76">
        <f>分析係数表!E21</f>
        <v>3.5885697408255188E-2</v>
      </c>
      <c r="Y18" s="166">
        <f t="shared" si="9"/>
        <v>0</v>
      </c>
    </row>
    <row r="19" spans="1:25" x14ac:dyDescent="0.2">
      <c r="A19" s="6" t="s">
        <v>7</v>
      </c>
      <c r="B19" s="5" t="s">
        <v>268</v>
      </c>
      <c r="C19" s="90"/>
      <c r="D19" s="76">
        <f>投入係数表!F19</f>
        <v>0</v>
      </c>
      <c r="E19" s="77">
        <f t="shared" si="0"/>
        <v>0</v>
      </c>
      <c r="F19" s="76">
        <f>分析係数表!C22</f>
        <v>0.15642615558060879</v>
      </c>
      <c r="G19" s="77">
        <f t="shared" si="1"/>
        <v>0</v>
      </c>
      <c r="H19" s="77">
        <v>9.7079694013891965E-3</v>
      </c>
      <c r="I19" s="77">
        <f t="shared" si="2"/>
        <v>9.7079694013891965E-3</v>
      </c>
      <c r="J19" s="76">
        <f>分析係数表!G22</f>
        <v>0.19460412625639217</v>
      </c>
      <c r="K19" s="78">
        <f t="shared" si="3"/>
        <v>1.8892109030811352E-3</v>
      </c>
      <c r="L19" s="79"/>
      <c r="M19" s="80"/>
      <c r="N19" s="81">
        <f>分析係数表!H22</f>
        <v>4.915454187966968E-5</v>
      </c>
      <c r="O19" s="82">
        <f t="shared" si="4"/>
        <v>1.1993884110899592E-3</v>
      </c>
      <c r="P19" s="76">
        <f>分析係数表!C22</f>
        <v>0.15642615558060879</v>
      </c>
      <c r="Q19" s="82">
        <f t="shared" si="5"/>
        <v>1.8761571819473713E-4</v>
      </c>
      <c r="R19" s="83">
        <v>2.5722838390165289E-3</v>
      </c>
      <c r="S19" s="84">
        <f t="shared" si="6"/>
        <v>1.2280253240405724E-2</v>
      </c>
      <c r="T19" s="85">
        <f>分析係数表!F22</f>
        <v>0.41322518074413683</v>
      </c>
      <c r="U19" s="86">
        <f t="shared" si="7"/>
        <v>5.0745098648504279E-3</v>
      </c>
      <c r="V19" s="87">
        <f>分析係数表!D22</f>
        <v>2.140715923117616E-2</v>
      </c>
      <c r="W19" s="167">
        <f t="shared" si="8"/>
        <v>0</v>
      </c>
      <c r="X19" s="76">
        <f>分析係数表!E22</f>
        <v>2.2006700758243698E-2</v>
      </c>
      <c r="Y19" s="166">
        <f t="shared" si="9"/>
        <v>0</v>
      </c>
    </row>
    <row r="20" spans="1:25" x14ac:dyDescent="0.2">
      <c r="A20" s="6" t="s">
        <v>8</v>
      </c>
      <c r="B20" s="5" t="s">
        <v>269</v>
      </c>
      <c r="C20" s="90"/>
      <c r="D20" s="76">
        <f>投入係数表!F20</f>
        <v>0</v>
      </c>
      <c r="E20" s="77">
        <f t="shared" si="0"/>
        <v>0</v>
      </c>
      <c r="F20" s="76">
        <f>分析係数表!C23</f>
        <v>0</v>
      </c>
      <c r="G20" s="77">
        <f t="shared" si="1"/>
        <v>0</v>
      </c>
      <c r="H20" s="77">
        <v>0</v>
      </c>
      <c r="I20" s="77">
        <f t="shared" si="2"/>
        <v>0</v>
      </c>
      <c r="J20" s="76">
        <f>分析係数表!G23</f>
        <v>0.21581694098755519</v>
      </c>
      <c r="K20" s="78">
        <f t="shared" si="3"/>
        <v>0</v>
      </c>
      <c r="L20" s="79"/>
      <c r="M20" s="80"/>
      <c r="N20" s="81">
        <f>分析係数表!H23</f>
        <v>2.457727093983484E-5</v>
      </c>
      <c r="O20" s="82">
        <f t="shared" si="4"/>
        <v>5.9969420554497959E-4</v>
      </c>
      <c r="P20" s="76">
        <f>分析係数表!C23</f>
        <v>0</v>
      </c>
      <c r="Q20" s="82">
        <f t="shared" si="5"/>
        <v>0</v>
      </c>
      <c r="R20" s="83">
        <v>0</v>
      </c>
      <c r="S20" s="84">
        <f t="shared" si="6"/>
        <v>0</v>
      </c>
      <c r="T20" s="85">
        <f>分析係数表!F23</f>
        <v>0.44146928944199115</v>
      </c>
      <c r="U20" s="86">
        <f t="shared" si="7"/>
        <v>0</v>
      </c>
      <c r="V20" s="87">
        <f>分析係数表!D23</f>
        <v>4.8735447611401042E-2</v>
      </c>
      <c r="W20" s="167">
        <f t="shared" si="8"/>
        <v>0</v>
      </c>
      <c r="X20" s="76">
        <f>分析係数表!E23</f>
        <v>5.2107587314331592E-2</v>
      </c>
      <c r="Y20" s="166">
        <f t="shared" si="9"/>
        <v>0</v>
      </c>
    </row>
    <row r="21" spans="1:25" x14ac:dyDescent="0.2">
      <c r="A21" s="6" t="s">
        <v>9</v>
      </c>
      <c r="B21" s="5" t="s">
        <v>270</v>
      </c>
      <c r="C21" s="90"/>
      <c r="D21" s="76">
        <f>投入係数表!F21</f>
        <v>0</v>
      </c>
      <c r="E21" s="77">
        <f t="shared" si="0"/>
        <v>0</v>
      </c>
      <c r="F21" s="76">
        <f>分析係数表!C24</f>
        <v>0.44109195402298851</v>
      </c>
      <c r="G21" s="77">
        <f t="shared" si="1"/>
        <v>0</v>
      </c>
      <c r="H21" s="77">
        <v>1.6698521339633357E-2</v>
      </c>
      <c r="I21" s="77">
        <f t="shared" si="2"/>
        <v>1.6698521339633357E-2</v>
      </c>
      <c r="J21" s="76">
        <f>分析係数表!G24</f>
        <v>0.2076771653543307</v>
      </c>
      <c r="K21" s="78">
        <f t="shared" si="3"/>
        <v>3.4679015774238564E-3</v>
      </c>
      <c r="L21" s="79"/>
      <c r="M21" s="80"/>
      <c r="N21" s="81">
        <f>分析係数表!H24</f>
        <v>3.3179315768777033E-4</v>
      </c>
      <c r="O21" s="82">
        <f t="shared" si="4"/>
        <v>8.0958717748572245E-3</v>
      </c>
      <c r="P21" s="76">
        <f>分析係数表!C24</f>
        <v>0.44109195402298851</v>
      </c>
      <c r="Q21" s="82">
        <f t="shared" si="5"/>
        <v>3.5710239006913331E-3</v>
      </c>
      <c r="R21" s="83">
        <v>1.2453956812780284E-2</v>
      </c>
      <c r="S21" s="84">
        <f t="shared" si="6"/>
        <v>2.915247815241364E-2</v>
      </c>
      <c r="T21" s="85">
        <f>分析係数表!F24</f>
        <v>0.39173228346456695</v>
      </c>
      <c r="U21" s="86">
        <f t="shared" si="7"/>
        <v>1.1419966835295895E-2</v>
      </c>
      <c r="V21" s="87">
        <f>分析係数表!D24</f>
        <v>6.7913385826771658E-2</v>
      </c>
      <c r="W21" s="167">
        <f t="shared" si="8"/>
        <v>0</v>
      </c>
      <c r="X21" s="76">
        <f>分析係数表!E24</f>
        <v>7.1850393700787399E-2</v>
      </c>
      <c r="Y21" s="166">
        <f t="shared" si="9"/>
        <v>0</v>
      </c>
    </row>
    <row r="22" spans="1:25" x14ac:dyDescent="0.2">
      <c r="A22" s="6" t="s">
        <v>10</v>
      </c>
      <c r="B22" s="5" t="s">
        <v>271</v>
      </c>
      <c r="C22" s="90"/>
      <c r="D22" s="76">
        <f>投入係数表!F22</f>
        <v>0</v>
      </c>
      <c r="E22" s="77">
        <f t="shared" si="0"/>
        <v>0</v>
      </c>
      <c r="F22" s="76">
        <f>分析係数表!C25</f>
        <v>7.8343592613318025E-3</v>
      </c>
      <c r="G22" s="77">
        <f t="shared" si="1"/>
        <v>0</v>
      </c>
      <c r="H22" s="77">
        <v>8.0503601591933309E-4</v>
      </c>
      <c r="I22" s="77">
        <f t="shared" si="2"/>
        <v>8.0503601591933309E-4</v>
      </c>
      <c r="J22" s="76">
        <f>分析係数表!G25</f>
        <v>0.2</v>
      </c>
      <c r="K22" s="78">
        <f t="shared" si="3"/>
        <v>1.6100720318386664E-4</v>
      </c>
      <c r="L22" s="79"/>
      <c r="M22" s="80"/>
      <c r="N22" s="81">
        <f>分析係数表!H25</f>
        <v>5.0383405426661419E-4</v>
      </c>
      <c r="O22" s="82">
        <f t="shared" si="4"/>
        <v>1.229373121367208E-2</v>
      </c>
      <c r="P22" s="76">
        <f>分析係数表!C25</f>
        <v>7.8343592613318025E-3</v>
      </c>
      <c r="Q22" s="82">
        <f t="shared" si="5"/>
        <v>9.631350699015572E-5</v>
      </c>
      <c r="R22" s="83">
        <v>3.3070004482102831E-4</v>
      </c>
      <c r="S22" s="84">
        <f t="shared" si="6"/>
        <v>1.1357360607403613E-3</v>
      </c>
      <c r="T22" s="85">
        <f>分析係数表!F25</f>
        <v>0.35199999999999998</v>
      </c>
      <c r="U22" s="86">
        <f t="shared" si="7"/>
        <v>3.9977909338060718E-4</v>
      </c>
      <c r="V22" s="87">
        <f>分析係数表!D25</f>
        <v>8.0000000000000002E-3</v>
      </c>
      <c r="W22" s="167">
        <f t="shared" si="8"/>
        <v>0</v>
      </c>
      <c r="X22" s="76">
        <f>分析係数表!E25</f>
        <v>4.0000000000000001E-3</v>
      </c>
      <c r="Y22" s="166">
        <f t="shared" si="9"/>
        <v>0</v>
      </c>
    </row>
    <row r="23" spans="1:25" x14ac:dyDescent="0.2">
      <c r="A23" s="6" t="s">
        <v>11</v>
      </c>
      <c r="B23" s="5" t="s">
        <v>35</v>
      </c>
      <c r="C23" s="90"/>
      <c r="D23" s="76">
        <f>投入係数表!F23</f>
        <v>0</v>
      </c>
      <c r="E23" s="77">
        <f t="shared" si="0"/>
        <v>0</v>
      </c>
      <c r="F23" s="76">
        <f>分析係数表!C26</f>
        <v>0.12107728337236534</v>
      </c>
      <c r="G23" s="77">
        <f t="shared" si="1"/>
        <v>0</v>
      </c>
      <c r="H23" s="77">
        <v>6.7085873050828212E-3</v>
      </c>
      <c r="I23" s="77">
        <f t="shared" si="2"/>
        <v>6.7085873050828212E-3</v>
      </c>
      <c r="J23" s="76">
        <f>分析係数表!G26</f>
        <v>0.19685039370078741</v>
      </c>
      <c r="K23" s="78">
        <f t="shared" si="3"/>
        <v>1.3205880521816578E-3</v>
      </c>
      <c r="L23" s="79"/>
      <c r="M23" s="80"/>
      <c r="N23" s="81">
        <f>分析係数表!H26</f>
        <v>1.0396185607550137E-2</v>
      </c>
      <c r="O23" s="82">
        <f t="shared" si="4"/>
        <v>0.25367064894552638</v>
      </c>
      <c r="P23" s="76">
        <f>分析係数表!C26</f>
        <v>0.12107728337236534</v>
      </c>
      <c r="Q23" s="82">
        <f t="shared" si="5"/>
        <v>3.0713753045629306E-2</v>
      </c>
      <c r="R23" s="83">
        <v>3.3141570742055822E-2</v>
      </c>
      <c r="S23" s="84">
        <f t="shared" si="6"/>
        <v>3.9850158047138644E-2</v>
      </c>
      <c r="T23" s="85">
        <f>分析係数表!F26</f>
        <v>0.33584388907908252</v>
      </c>
      <c r="U23" s="86">
        <f t="shared" si="7"/>
        <v>1.3383432058967139E-2</v>
      </c>
      <c r="V23" s="87">
        <f>分析係数表!D26</f>
        <v>3.2865457035261898E-2</v>
      </c>
      <c r="W23" s="167">
        <f t="shared" si="8"/>
        <v>0</v>
      </c>
      <c r="X23" s="76">
        <f>分析係数表!E26</f>
        <v>3.457719958918179E-2</v>
      </c>
      <c r="Y23" s="166">
        <f t="shared" si="9"/>
        <v>0</v>
      </c>
    </row>
    <row r="24" spans="1:25" x14ac:dyDescent="0.2">
      <c r="A24" s="6" t="s">
        <v>12</v>
      </c>
      <c r="B24" s="5" t="s">
        <v>365</v>
      </c>
      <c r="C24" s="90"/>
      <c r="D24" s="76">
        <f>投入係数表!F24</f>
        <v>0</v>
      </c>
      <c r="E24" s="77">
        <f t="shared" si="0"/>
        <v>0</v>
      </c>
      <c r="F24" s="76">
        <f>分析係数表!C27</f>
        <v>2.7391659852820882E-2</v>
      </c>
      <c r="G24" s="77">
        <f t="shared" si="1"/>
        <v>0</v>
      </c>
      <c r="H24" s="77">
        <v>2.0275456854004821E-4</v>
      </c>
      <c r="I24" s="77">
        <f t="shared" si="2"/>
        <v>2.0275456854004821E-4</v>
      </c>
      <c r="J24" s="76">
        <f>分析係数表!G27</f>
        <v>0.16959064327485379</v>
      </c>
      <c r="K24" s="78">
        <f t="shared" si="3"/>
        <v>3.4385277705622208E-5</v>
      </c>
      <c r="L24" s="79"/>
      <c r="M24" s="80"/>
      <c r="N24" s="81">
        <f>分析係数表!H27</f>
        <v>1.0924596932756587E-2</v>
      </c>
      <c r="O24" s="82">
        <f t="shared" si="4"/>
        <v>0.26656407436474344</v>
      </c>
      <c r="P24" s="76">
        <f>分析係数表!C27</f>
        <v>2.7391659852820882E-2</v>
      </c>
      <c r="Q24" s="82">
        <f t="shared" si="5"/>
        <v>7.3016324539811033E-3</v>
      </c>
      <c r="R24" s="83">
        <v>7.3854074314539274E-3</v>
      </c>
      <c r="S24" s="84">
        <f t="shared" si="6"/>
        <v>7.5881619999939752E-3</v>
      </c>
      <c r="T24" s="85">
        <f>分析係数表!F27</f>
        <v>0.32163742690058478</v>
      </c>
      <c r="U24" s="86">
        <f t="shared" si="7"/>
        <v>2.4406369005828574E-3</v>
      </c>
      <c r="V24" s="87">
        <f>分析係数表!D27</f>
        <v>0</v>
      </c>
      <c r="W24" s="167">
        <f t="shared" si="8"/>
        <v>0</v>
      </c>
      <c r="X24" s="76">
        <f>分析係数表!E27</f>
        <v>0</v>
      </c>
      <c r="Y24" s="166">
        <f t="shared" si="9"/>
        <v>0</v>
      </c>
    </row>
    <row r="25" spans="1:25" x14ac:dyDescent="0.2">
      <c r="A25" s="6" t="s">
        <v>13</v>
      </c>
      <c r="B25" s="5" t="s">
        <v>191</v>
      </c>
      <c r="C25" s="90"/>
      <c r="D25" s="76">
        <f>投入係数表!F25</f>
        <v>0</v>
      </c>
      <c r="E25" s="77">
        <f t="shared" si="0"/>
        <v>0</v>
      </c>
      <c r="F25" s="76">
        <f>分析係数表!C28</f>
        <v>0.24324482738409237</v>
      </c>
      <c r="G25" s="77">
        <f t="shared" si="1"/>
        <v>0</v>
      </c>
      <c r="H25" s="77">
        <v>5.838419602501347E-2</v>
      </c>
      <c r="I25" s="77">
        <f t="shared" si="2"/>
        <v>5.838419602501347E-2</v>
      </c>
      <c r="J25" s="76">
        <f>分析係数表!G28</f>
        <v>0.12486010072747622</v>
      </c>
      <c r="K25" s="78">
        <f t="shared" si="3"/>
        <v>7.2898565965758989E-3</v>
      </c>
      <c r="L25" s="79"/>
      <c r="M25" s="80"/>
      <c r="N25" s="81">
        <f>分析係数表!H28</f>
        <v>2.0841525756979944E-2</v>
      </c>
      <c r="O25" s="82">
        <f t="shared" si="4"/>
        <v>0.50854068630214266</v>
      </c>
      <c r="P25" s="76">
        <f>分析係数表!C28</f>
        <v>0.24324482738409237</v>
      </c>
      <c r="Q25" s="82">
        <f t="shared" si="5"/>
        <v>0.12369989145735255</v>
      </c>
      <c r="R25" s="83">
        <v>0.15097295264580429</v>
      </c>
      <c r="S25" s="84">
        <f t="shared" si="6"/>
        <v>0.20935714867081776</v>
      </c>
      <c r="T25" s="85">
        <f>分析係数表!F28</f>
        <v>0.21387101287073307</v>
      </c>
      <c r="U25" s="86">
        <f t="shared" si="7"/>
        <v>4.4775425437956443E-2</v>
      </c>
      <c r="V25" s="87">
        <f>分析係数表!D28</f>
        <v>5.1063234471180746E-3</v>
      </c>
      <c r="W25" s="167">
        <f t="shared" si="8"/>
        <v>0</v>
      </c>
      <c r="X25" s="76">
        <f>分析係数表!E28</f>
        <v>5.1412982652490205E-3</v>
      </c>
      <c r="Y25" s="166">
        <f t="shared" si="9"/>
        <v>0</v>
      </c>
    </row>
    <row r="26" spans="1:25" x14ac:dyDescent="0.2">
      <c r="A26" s="6" t="s">
        <v>14</v>
      </c>
      <c r="B26" s="5" t="s">
        <v>50</v>
      </c>
      <c r="C26" s="90"/>
      <c r="D26" s="76">
        <f>投入係数表!F26</f>
        <v>0</v>
      </c>
      <c r="E26" s="77">
        <f t="shared" si="0"/>
        <v>0</v>
      </c>
      <c r="F26" s="76">
        <f>分析係数表!C29</f>
        <v>5.9106021425932798E-2</v>
      </c>
      <c r="G26" s="77">
        <f t="shared" si="1"/>
        <v>0</v>
      </c>
      <c r="H26" s="77">
        <v>6.2204144695909049E-3</v>
      </c>
      <c r="I26" s="77">
        <f t="shared" si="2"/>
        <v>6.2204144695909049E-3</v>
      </c>
      <c r="J26" s="76">
        <f>分析係数表!G29</f>
        <v>0.26651982378854627</v>
      </c>
      <c r="K26" s="78">
        <f t="shared" si="3"/>
        <v>1.6578637683270915E-3</v>
      </c>
      <c r="L26" s="79"/>
      <c r="M26" s="80"/>
      <c r="N26" s="81">
        <f>分析係数表!H29</f>
        <v>1.0052103814392449E-2</v>
      </c>
      <c r="O26" s="82">
        <f t="shared" si="4"/>
        <v>0.24527493006789663</v>
      </c>
      <c r="P26" s="76">
        <f>分析係数表!C29</f>
        <v>5.9106021425932798E-2</v>
      </c>
      <c r="Q26" s="82">
        <f t="shared" si="5"/>
        <v>1.4497225271837267E-2</v>
      </c>
      <c r="R26" s="83">
        <v>1.7857682434948965E-2</v>
      </c>
      <c r="S26" s="84">
        <f t="shared" si="6"/>
        <v>2.407809690453987E-2</v>
      </c>
      <c r="T26" s="85">
        <f>分析係数表!F29</f>
        <v>0.40308370044052866</v>
      </c>
      <c r="U26" s="86">
        <f t="shared" si="7"/>
        <v>9.7054883998475699E-3</v>
      </c>
      <c r="V26" s="87">
        <f>分析係数表!D29</f>
        <v>6.1674008810572688E-2</v>
      </c>
      <c r="W26" s="167">
        <f t="shared" si="8"/>
        <v>0</v>
      </c>
      <c r="X26" s="76">
        <f>分析係数表!E29</f>
        <v>2.8634361233480177E-2</v>
      </c>
      <c r="Y26" s="166">
        <f t="shared" si="9"/>
        <v>0</v>
      </c>
    </row>
    <row r="27" spans="1:25" x14ac:dyDescent="0.2">
      <c r="A27" s="6" t="s">
        <v>15</v>
      </c>
      <c r="B27" s="5" t="s">
        <v>36</v>
      </c>
      <c r="C27" s="90"/>
      <c r="D27" s="76">
        <f>投入係数表!F27</f>
        <v>0</v>
      </c>
      <c r="E27" s="77">
        <f t="shared" si="0"/>
        <v>0</v>
      </c>
      <c r="F27" s="76">
        <f>分析係数表!C30</f>
        <v>1</v>
      </c>
      <c r="G27" s="77">
        <f t="shared" si="1"/>
        <v>0</v>
      </c>
      <c r="H27" s="77">
        <v>3.542468993495046E-2</v>
      </c>
      <c r="I27" s="77">
        <f t="shared" si="2"/>
        <v>3.542468993495046E-2</v>
      </c>
      <c r="J27" s="76">
        <f>分析係数表!G30</f>
        <v>0.34458106948813266</v>
      </c>
      <c r="K27" s="78">
        <f t="shared" si="3"/>
        <v>1.2206677544070718E-2</v>
      </c>
      <c r="L27" s="79"/>
      <c r="M27" s="80"/>
      <c r="N27" s="81">
        <f>分析係数表!H30</f>
        <v>0</v>
      </c>
      <c r="O27" s="82">
        <f t="shared" si="4"/>
        <v>0</v>
      </c>
      <c r="P27" s="76">
        <f>分析係数表!C30</f>
        <v>1</v>
      </c>
      <c r="Q27" s="82">
        <f t="shared" si="5"/>
        <v>0</v>
      </c>
      <c r="R27" s="83">
        <v>5.6819264226763803E-2</v>
      </c>
      <c r="S27" s="84">
        <f t="shared" si="6"/>
        <v>9.224395416171427E-2</v>
      </c>
      <c r="T27" s="85">
        <f>分析係数表!F30</f>
        <v>0.44094938518730342</v>
      </c>
      <c r="U27" s="86">
        <f t="shared" si="7"/>
        <v>4.0674914874853703E-2</v>
      </c>
      <c r="V27" s="87">
        <f>分析係数表!D30</f>
        <v>0.11881612810980841</v>
      </c>
      <c r="W27" s="167">
        <f t="shared" si="8"/>
        <v>0</v>
      </c>
      <c r="X27" s="76">
        <f>分析係数表!E30</f>
        <v>7.9782670860737773E-2</v>
      </c>
      <c r="Y27" s="166">
        <f t="shared" si="9"/>
        <v>0</v>
      </c>
    </row>
    <row r="28" spans="1:25" x14ac:dyDescent="0.2">
      <c r="A28" s="6" t="s">
        <v>16</v>
      </c>
      <c r="B28" s="5" t="s">
        <v>192</v>
      </c>
      <c r="C28" s="90"/>
      <c r="D28" s="76">
        <f>投入係数表!F28</f>
        <v>5.9829059829059832E-2</v>
      </c>
      <c r="E28" s="77">
        <f t="shared" si="0"/>
        <v>5.982905982905983</v>
      </c>
      <c r="F28" s="76">
        <f>分析係数表!C31</f>
        <v>9.6726786907147644E-2</v>
      </c>
      <c r="G28" s="77">
        <f t="shared" si="1"/>
        <v>0.57870727209404571</v>
      </c>
      <c r="H28" s="77">
        <v>0.59322568757751581</v>
      </c>
      <c r="I28" s="77">
        <f t="shared" si="2"/>
        <v>0.59322568757751581</v>
      </c>
      <c r="J28" s="76">
        <f>分析係数表!G31</f>
        <v>7.0151306740027508E-2</v>
      </c>
      <c r="K28" s="78">
        <f t="shared" si="3"/>
        <v>4.1615557175314039E-2</v>
      </c>
      <c r="L28" s="79"/>
      <c r="M28" s="80"/>
      <c r="N28" s="81">
        <f>分析係数表!H31</f>
        <v>2.2131832481321275E-2</v>
      </c>
      <c r="O28" s="82">
        <f t="shared" si="4"/>
        <v>0.54002463209325413</v>
      </c>
      <c r="P28" s="76">
        <f>分析係数表!C31</f>
        <v>9.6726786907147644E-2</v>
      </c>
      <c r="Q28" s="82">
        <f t="shared" si="5"/>
        <v>5.2234847513094998E-2</v>
      </c>
      <c r="R28" s="83">
        <v>6.2372663190300659E-2</v>
      </c>
      <c r="S28" s="84">
        <f t="shared" si="6"/>
        <v>0.65559835076781647</v>
      </c>
      <c r="T28" s="85">
        <f>分析係数表!F31</f>
        <v>0.34525447042640989</v>
      </c>
      <c r="U28" s="86">
        <f t="shared" si="7"/>
        <v>0.2263482614067702</v>
      </c>
      <c r="V28" s="87">
        <f>分析係数表!D31</f>
        <v>0</v>
      </c>
      <c r="W28" s="167">
        <f t="shared" si="8"/>
        <v>0</v>
      </c>
      <c r="X28" s="76">
        <f>分析係数表!E31</f>
        <v>0</v>
      </c>
      <c r="Y28" s="166">
        <f t="shared" si="9"/>
        <v>0</v>
      </c>
    </row>
    <row r="29" spans="1:25" x14ac:dyDescent="0.2">
      <c r="A29" s="6" t="s">
        <v>17</v>
      </c>
      <c r="B29" s="5" t="s">
        <v>272</v>
      </c>
      <c r="C29" s="90"/>
      <c r="D29" s="76">
        <f>投入係数表!F29</f>
        <v>0</v>
      </c>
      <c r="E29" s="77">
        <f t="shared" si="0"/>
        <v>0</v>
      </c>
      <c r="F29" s="76">
        <f>分析係数表!C32</f>
        <v>0.7834008097165992</v>
      </c>
      <c r="G29" s="77">
        <f t="shared" si="1"/>
        <v>0</v>
      </c>
      <c r="H29" s="77">
        <v>9.1975677564717622E-3</v>
      </c>
      <c r="I29" s="77">
        <f t="shared" si="2"/>
        <v>9.1975677564717622E-3</v>
      </c>
      <c r="J29" s="76">
        <f>分析係数表!G32</f>
        <v>0.13992297817715019</v>
      </c>
      <c r="K29" s="78">
        <f t="shared" si="3"/>
        <v>1.2869510724716586E-3</v>
      </c>
      <c r="L29" s="79"/>
      <c r="M29" s="80"/>
      <c r="N29" s="81">
        <f>分析係数表!H32</f>
        <v>6.3286472670074714E-3</v>
      </c>
      <c r="O29" s="82">
        <f t="shared" si="4"/>
        <v>0.15442125792783226</v>
      </c>
      <c r="P29" s="76">
        <f>分析係数表!C32</f>
        <v>0.7834008097165992</v>
      </c>
      <c r="Q29" s="82">
        <f t="shared" si="5"/>
        <v>0.12097373849811961</v>
      </c>
      <c r="R29" s="83">
        <v>0.14963838906407767</v>
      </c>
      <c r="S29" s="84">
        <f t="shared" si="6"/>
        <v>0.15883595682054943</v>
      </c>
      <c r="T29" s="85">
        <f>分析係数表!F32</f>
        <v>0.48138639281129653</v>
      </c>
      <c r="U29" s="86">
        <f t="shared" si="7"/>
        <v>7.646146830257515E-2</v>
      </c>
      <c r="V29" s="87">
        <f>分析係数表!D32</f>
        <v>1.4120667522464698E-2</v>
      </c>
      <c r="W29" s="167">
        <f t="shared" si="8"/>
        <v>0</v>
      </c>
      <c r="X29" s="76">
        <f>分析係数表!E32</f>
        <v>2.1822849807445442E-2</v>
      </c>
      <c r="Y29" s="166">
        <f t="shared" si="9"/>
        <v>0</v>
      </c>
    </row>
    <row r="30" spans="1:25" x14ac:dyDescent="0.2">
      <c r="A30" s="6" t="s">
        <v>18</v>
      </c>
      <c r="B30" s="5" t="s">
        <v>273</v>
      </c>
      <c r="C30" s="90"/>
      <c r="D30" s="76">
        <f>投入係数表!F30</f>
        <v>0</v>
      </c>
      <c r="E30" s="77">
        <f t="shared" si="0"/>
        <v>0</v>
      </c>
      <c r="F30" s="76">
        <f>分析係数表!C33</f>
        <v>1</v>
      </c>
      <c r="G30" s="77">
        <f t="shared" si="1"/>
        <v>0</v>
      </c>
      <c r="H30" s="77">
        <v>3.025345179450014E-2</v>
      </c>
      <c r="I30" s="77">
        <f t="shared" si="2"/>
        <v>3.025345179450014E-2</v>
      </c>
      <c r="J30" s="76">
        <f>分析係数表!G33</f>
        <v>0.50732356857523297</v>
      </c>
      <c r="K30" s="78">
        <f t="shared" si="3"/>
        <v>1.5348289126104597E-2</v>
      </c>
      <c r="L30" s="79"/>
      <c r="M30" s="80"/>
      <c r="N30" s="81">
        <f>分析係数表!H33</f>
        <v>9.4622493118364133E-4</v>
      </c>
      <c r="O30" s="82">
        <f t="shared" si="4"/>
        <v>2.3088226913481714E-2</v>
      </c>
      <c r="P30" s="76">
        <f>分析係数表!C33</f>
        <v>1</v>
      </c>
      <c r="Q30" s="82">
        <f t="shared" si="5"/>
        <v>2.3088226913481714E-2</v>
      </c>
      <c r="R30" s="83">
        <v>5.3004625896966147E-2</v>
      </c>
      <c r="S30" s="84">
        <f t="shared" si="6"/>
        <v>8.3258077691466287E-2</v>
      </c>
      <c r="T30" s="85">
        <f>分析係数表!F33</f>
        <v>0.64713715046604525</v>
      </c>
      <c r="U30" s="86">
        <f t="shared" si="7"/>
        <v>5.3879395150536101E-2</v>
      </c>
      <c r="V30" s="87">
        <f>分析係数表!D33</f>
        <v>3.462050599201065E-2</v>
      </c>
      <c r="W30" s="167">
        <f t="shared" si="8"/>
        <v>0</v>
      </c>
      <c r="X30" s="76">
        <f>分析係数表!E33</f>
        <v>3.3288948069241014E-2</v>
      </c>
      <c r="Y30" s="166">
        <f t="shared" si="9"/>
        <v>0</v>
      </c>
    </row>
    <row r="31" spans="1:25" x14ac:dyDescent="0.2">
      <c r="A31" s="6" t="s">
        <v>19</v>
      </c>
      <c r="B31" s="5" t="s">
        <v>274</v>
      </c>
      <c r="C31" s="90"/>
      <c r="D31" s="76">
        <f>投入係数表!F31</f>
        <v>2.564102564102564E-2</v>
      </c>
      <c r="E31" s="77">
        <f t="shared" si="0"/>
        <v>2.5641025641025639</v>
      </c>
      <c r="F31" s="76">
        <f>分析係数表!C34</f>
        <v>0.10125199563061926</v>
      </c>
      <c r="G31" s="77">
        <f t="shared" si="1"/>
        <v>0.25962050161697242</v>
      </c>
      <c r="H31" s="77">
        <v>0.28722743451433608</v>
      </c>
      <c r="I31" s="77">
        <f t="shared" si="2"/>
        <v>0.28722743451433608</v>
      </c>
      <c r="J31" s="76">
        <f>分析係数表!G34</f>
        <v>0.42460217226572367</v>
      </c>
      <c r="K31" s="78">
        <f t="shared" si="3"/>
        <v>0.12195739262909799</v>
      </c>
      <c r="L31" s="79"/>
      <c r="M31" s="80"/>
      <c r="N31" s="81">
        <f>分析係数表!H34</f>
        <v>0.15770005898545025</v>
      </c>
      <c r="O31" s="82">
        <f t="shared" si="4"/>
        <v>3.8479378698793618</v>
      </c>
      <c r="P31" s="76">
        <f>分析係数表!C34</f>
        <v>0.10125199563061926</v>
      </c>
      <c r="Q31" s="82">
        <f t="shared" si="5"/>
        <v>0.38961138838791953</v>
      </c>
      <c r="R31" s="83">
        <v>0.41296000008846984</v>
      </c>
      <c r="S31" s="84">
        <f t="shared" si="6"/>
        <v>0.70018743460280586</v>
      </c>
      <c r="T31" s="85">
        <f>分析係数表!F34</f>
        <v>0.7004294013639808</v>
      </c>
      <c r="U31" s="86">
        <f t="shared" si="7"/>
        <v>0.49043186566142477</v>
      </c>
      <c r="V31" s="87">
        <f>分析係数表!D34</f>
        <v>0.3617075018944178</v>
      </c>
      <c r="W31" s="167">
        <f t="shared" si="8"/>
        <v>0</v>
      </c>
      <c r="X31" s="76">
        <f>分析係数表!E34</f>
        <v>0.25183127052285931</v>
      </c>
      <c r="Y31" s="166">
        <f t="shared" si="9"/>
        <v>0</v>
      </c>
    </row>
    <row r="32" spans="1:25" x14ac:dyDescent="0.2">
      <c r="A32" s="6" t="s">
        <v>20</v>
      </c>
      <c r="B32" s="5" t="s">
        <v>37</v>
      </c>
      <c r="C32" s="90"/>
      <c r="D32" s="76">
        <f>投入係数表!F32</f>
        <v>5.9829059829059832E-2</v>
      </c>
      <c r="E32" s="77">
        <f t="shared" si="0"/>
        <v>5.982905982905983</v>
      </c>
      <c r="F32" s="76">
        <f>分析係数表!C35</f>
        <v>0.28050490883590462</v>
      </c>
      <c r="G32" s="77">
        <f t="shared" si="1"/>
        <v>1.678234497308831</v>
      </c>
      <c r="H32" s="77">
        <v>1.7385451557343001</v>
      </c>
      <c r="I32" s="77">
        <f t="shared" si="2"/>
        <v>1.7385451557343001</v>
      </c>
      <c r="J32" s="76">
        <f>分析係数表!G35</f>
        <v>0.31444397102684279</v>
      </c>
      <c r="K32" s="78">
        <f t="shared" si="3"/>
        <v>0.54667504257857413</v>
      </c>
      <c r="L32" s="79"/>
      <c r="M32" s="80"/>
      <c r="N32" s="81">
        <f>分析係数表!H35</f>
        <v>5.9366397955171055E-2</v>
      </c>
      <c r="O32" s="82">
        <f t="shared" si="4"/>
        <v>1.4485613534938981</v>
      </c>
      <c r="P32" s="76">
        <f>分析係数表!C35</f>
        <v>0.28050490883590462</v>
      </c>
      <c r="Q32" s="82">
        <f t="shared" si="5"/>
        <v>0.40632857040502052</v>
      </c>
      <c r="R32" s="83">
        <v>0.51046768723922586</v>
      </c>
      <c r="S32" s="84">
        <f t="shared" si="6"/>
        <v>2.2490128429735261</v>
      </c>
      <c r="T32" s="85">
        <f>分析係数表!F35</f>
        <v>0.64720920323817643</v>
      </c>
      <c r="U32" s="86">
        <f t="shared" si="7"/>
        <v>1.4555818101733218</v>
      </c>
      <c r="V32" s="87">
        <f>分析係数表!D35</f>
        <v>3.7068598210481467E-2</v>
      </c>
      <c r="W32" s="167">
        <f t="shared" si="8"/>
        <v>0</v>
      </c>
      <c r="X32" s="76">
        <f>分析係数表!E35</f>
        <v>2.8973157221985513E-2</v>
      </c>
      <c r="Y32" s="166">
        <f t="shared" si="9"/>
        <v>0</v>
      </c>
    </row>
    <row r="33" spans="1:25" x14ac:dyDescent="0.2">
      <c r="A33" s="6" t="s">
        <v>21</v>
      </c>
      <c r="B33" s="5" t="s">
        <v>38</v>
      </c>
      <c r="C33" s="90"/>
      <c r="D33" s="76">
        <f>投入係数表!F33</f>
        <v>8.5470085470085479E-3</v>
      </c>
      <c r="E33" s="77">
        <f t="shared" si="0"/>
        <v>0.85470085470085477</v>
      </c>
      <c r="F33" s="76">
        <f>分析係数表!C36</f>
        <v>0.80389274373750441</v>
      </c>
      <c r="G33" s="77">
        <f t="shared" si="1"/>
        <v>0.68708781516026018</v>
      </c>
      <c r="H33" s="77">
        <v>0.77016606388497677</v>
      </c>
      <c r="I33" s="77">
        <f t="shared" si="2"/>
        <v>0.77016606388497677</v>
      </c>
      <c r="J33" s="76">
        <f>分析係数表!G36</f>
        <v>1.7855841410975876E-2</v>
      </c>
      <c r="K33" s="78">
        <f t="shared" si="3"/>
        <v>1.3751963096845661E-2</v>
      </c>
      <c r="L33" s="79"/>
      <c r="M33" s="80"/>
      <c r="N33" s="81">
        <f>分析係数表!H36</f>
        <v>0.19255062917813606</v>
      </c>
      <c r="O33" s="82">
        <f t="shared" si="4"/>
        <v>4.6983042533421431</v>
      </c>
      <c r="P33" s="76">
        <f>分析係数表!C36</f>
        <v>0.80389274373750441</v>
      </c>
      <c r="Q33" s="82">
        <f t="shared" si="5"/>
        <v>3.7769326971328026</v>
      </c>
      <c r="R33" s="83">
        <v>3.8706079004555805</v>
      </c>
      <c r="S33" s="84">
        <f t="shared" si="6"/>
        <v>4.640773964340557</v>
      </c>
      <c r="T33" s="85">
        <f>分析係数表!F36</f>
        <v>0.88404635230668316</v>
      </c>
      <c r="U33" s="86">
        <f t="shared" si="7"/>
        <v>4.1026592950550951</v>
      </c>
      <c r="V33" s="87">
        <f>分析係数表!D36</f>
        <v>1.122367174404198E-2</v>
      </c>
      <c r="W33" s="167">
        <f t="shared" si="8"/>
        <v>0</v>
      </c>
      <c r="X33" s="76">
        <f>分析係数表!E36</f>
        <v>3.3525253261424094E-3</v>
      </c>
      <c r="Y33" s="166">
        <f t="shared" si="9"/>
        <v>0</v>
      </c>
    </row>
    <row r="34" spans="1:25" x14ac:dyDescent="0.2">
      <c r="A34" s="6" t="s">
        <v>22</v>
      </c>
      <c r="B34" s="5" t="s">
        <v>377</v>
      </c>
      <c r="C34" s="90"/>
      <c r="D34" s="76">
        <f>投入係数表!F34</f>
        <v>8.5470085470085479E-3</v>
      </c>
      <c r="E34" s="77">
        <f t="shared" si="0"/>
        <v>0.85470085470085477</v>
      </c>
      <c r="F34" s="76">
        <f>分析係数表!C37</f>
        <v>0.21032967032967032</v>
      </c>
      <c r="G34" s="77">
        <f t="shared" si="1"/>
        <v>0.17976894899971824</v>
      </c>
      <c r="H34" s="77">
        <v>0.22896945740927627</v>
      </c>
      <c r="I34" s="77">
        <f t="shared" si="2"/>
        <v>0.22896945740927627</v>
      </c>
      <c r="J34" s="76">
        <f>分析係数表!G37</f>
        <v>0.29813928761297182</v>
      </c>
      <c r="K34" s="78">
        <f t="shared" si="3"/>
        <v>6.8264790917130322E-2</v>
      </c>
      <c r="L34" s="79"/>
      <c r="M34" s="80"/>
      <c r="N34" s="81">
        <f>分析係数表!H37</f>
        <v>4.7409555642941408E-2</v>
      </c>
      <c r="O34" s="82">
        <f t="shared" si="4"/>
        <v>1.1568101224962657</v>
      </c>
      <c r="P34" s="76">
        <f>分析係数表!C37</f>
        <v>0.21032967032967032</v>
      </c>
      <c r="Q34" s="82">
        <f t="shared" si="5"/>
        <v>0.24331149169866509</v>
      </c>
      <c r="R34" s="83">
        <v>0.26849980029794951</v>
      </c>
      <c r="S34" s="84">
        <f t="shared" si="6"/>
        <v>0.49746925770722578</v>
      </c>
      <c r="T34" s="85">
        <f>分析係数表!F37</f>
        <v>0.65348219032429555</v>
      </c>
      <c r="U34" s="86">
        <f t="shared" si="7"/>
        <v>0.32508730014551934</v>
      </c>
      <c r="V34" s="87">
        <f>分析係数表!D37</f>
        <v>7.4641148325358855E-2</v>
      </c>
      <c r="W34" s="167">
        <f t="shared" si="8"/>
        <v>0</v>
      </c>
      <c r="X34" s="76">
        <f>分析係数表!E37</f>
        <v>6.6454013822434876E-2</v>
      </c>
      <c r="Y34" s="166">
        <f t="shared" si="9"/>
        <v>0</v>
      </c>
    </row>
    <row r="35" spans="1:25" x14ac:dyDescent="0.2">
      <c r="A35" s="6" t="s">
        <v>23</v>
      </c>
      <c r="B35" s="5" t="s">
        <v>193</v>
      </c>
      <c r="C35" s="90"/>
      <c r="D35" s="76">
        <f>投入係数表!F35</f>
        <v>0</v>
      </c>
      <c r="E35" s="77">
        <f t="shared" si="0"/>
        <v>0</v>
      </c>
      <c r="F35" s="76">
        <f>分析係数表!C38</f>
        <v>3.0064329788630717E-2</v>
      </c>
      <c r="G35" s="77">
        <f t="shared" si="1"/>
        <v>0</v>
      </c>
      <c r="H35" s="77">
        <v>9.2067291187312578E-3</v>
      </c>
      <c r="I35" s="77">
        <f t="shared" si="2"/>
        <v>9.2067291187312578E-3</v>
      </c>
      <c r="J35" s="76">
        <f>分析係数表!G38</f>
        <v>0.36119402985074628</v>
      </c>
      <c r="K35" s="78">
        <f t="shared" si="3"/>
        <v>3.3254155921387529E-3</v>
      </c>
      <c r="L35" s="79"/>
      <c r="M35" s="80"/>
      <c r="N35" s="81">
        <f>分析係数表!H38</f>
        <v>4.2911915060951634E-2</v>
      </c>
      <c r="O35" s="82">
        <f t="shared" si="4"/>
        <v>1.0470660828815344</v>
      </c>
      <c r="P35" s="76">
        <f>分析係数表!C38</f>
        <v>3.0064329788630717E-2</v>
      </c>
      <c r="Q35" s="82">
        <f t="shared" si="5"/>
        <v>3.1479340026240192E-2</v>
      </c>
      <c r="R35" s="83">
        <v>3.6100157011636887E-2</v>
      </c>
      <c r="S35" s="84">
        <f t="shared" si="6"/>
        <v>4.5306886130368144E-2</v>
      </c>
      <c r="T35" s="85">
        <f>分析係数表!F38</f>
        <v>0.57313432835820899</v>
      </c>
      <c r="U35" s="86">
        <f t="shared" si="7"/>
        <v>2.5966931752330401E-2</v>
      </c>
      <c r="V35" s="87">
        <f>分析係数表!D38</f>
        <v>7.1641791044776124E-2</v>
      </c>
      <c r="W35" s="167">
        <f t="shared" si="8"/>
        <v>0</v>
      </c>
      <c r="X35" s="76">
        <f>分析係数表!E38</f>
        <v>8.6567164179104483E-2</v>
      </c>
      <c r="Y35" s="166">
        <f t="shared" si="9"/>
        <v>0</v>
      </c>
    </row>
    <row r="36" spans="1:25" x14ac:dyDescent="0.2">
      <c r="A36" s="6" t="s">
        <v>24</v>
      </c>
      <c r="B36" s="5" t="s">
        <v>39</v>
      </c>
      <c r="C36" s="90"/>
      <c r="D36" s="76">
        <f>投入係数表!F36</f>
        <v>0</v>
      </c>
      <c r="E36" s="77">
        <f t="shared" si="0"/>
        <v>0</v>
      </c>
      <c r="F36" s="76">
        <f>分析係数表!C39</f>
        <v>1</v>
      </c>
      <c r="G36" s="77">
        <f t="shared" si="1"/>
        <v>0</v>
      </c>
      <c r="H36" s="77">
        <v>0.17379377610106517</v>
      </c>
      <c r="I36" s="77">
        <f t="shared" si="2"/>
        <v>0.17379377610106517</v>
      </c>
      <c r="J36" s="76">
        <f>分析係数表!G39</f>
        <v>0.35369011652999566</v>
      </c>
      <c r="K36" s="78">
        <f t="shared" si="3"/>
        <v>6.1469140921373712E-2</v>
      </c>
      <c r="L36" s="79"/>
      <c r="M36" s="80"/>
      <c r="N36" s="81">
        <f>分析係数表!H39</f>
        <v>3.7848997247345653E-3</v>
      </c>
      <c r="O36" s="82">
        <f t="shared" si="4"/>
        <v>9.2352907653926855E-2</v>
      </c>
      <c r="P36" s="76">
        <f>分析係数表!C39</f>
        <v>1</v>
      </c>
      <c r="Q36" s="82">
        <f t="shared" si="5"/>
        <v>9.2352907653926855E-2</v>
      </c>
      <c r="R36" s="83">
        <v>0.13089663089356834</v>
      </c>
      <c r="S36" s="84">
        <f t="shared" si="6"/>
        <v>0.30469040699463351</v>
      </c>
      <c r="T36" s="85">
        <f>分析係数表!F39</f>
        <v>0.70414328873543375</v>
      </c>
      <c r="U36" s="86">
        <f t="shared" si="7"/>
        <v>0.21454570522733904</v>
      </c>
      <c r="V36" s="87">
        <f>分析係数表!D39</f>
        <v>4.8338368580060423E-2</v>
      </c>
      <c r="W36" s="167">
        <f t="shared" si="8"/>
        <v>0</v>
      </c>
      <c r="X36" s="76">
        <f>分析係数表!E39</f>
        <v>5.0927924039706515E-2</v>
      </c>
      <c r="Y36" s="166">
        <f t="shared" si="9"/>
        <v>0</v>
      </c>
    </row>
    <row r="37" spans="1:25" x14ac:dyDescent="0.2">
      <c r="A37" s="6" t="s">
        <v>25</v>
      </c>
      <c r="B37" s="5" t="s">
        <v>40</v>
      </c>
      <c r="C37" s="90"/>
      <c r="D37" s="76">
        <f>投入係数表!F37</f>
        <v>0</v>
      </c>
      <c r="E37" s="77">
        <f t="shared" si="0"/>
        <v>0</v>
      </c>
      <c r="F37" s="76">
        <f>分析係数表!C40</f>
        <v>0.7013368112161722</v>
      </c>
      <c r="G37" s="77">
        <f t="shared" si="1"/>
        <v>0</v>
      </c>
      <c r="H37" s="77">
        <v>9.9755484372044106E-4</v>
      </c>
      <c r="I37" s="77">
        <f t="shared" si="2"/>
        <v>9.9755484372044106E-4</v>
      </c>
      <c r="J37" s="76">
        <f>分析係数表!G40</f>
        <v>0.55395580898075547</v>
      </c>
      <c r="K37" s="78">
        <f t="shared" si="3"/>
        <v>5.5260130045582797E-4</v>
      </c>
      <c r="L37" s="79"/>
      <c r="M37" s="80"/>
      <c r="N37" s="81">
        <f>分析係数表!H40</f>
        <v>3.2392843098702322E-2</v>
      </c>
      <c r="O37" s="82">
        <f t="shared" si="4"/>
        <v>0.79039696290828321</v>
      </c>
      <c r="P37" s="76">
        <f>分析係数表!C40</f>
        <v>0.7013368112161722</v>
      </c>
      <c r="Q37" s="82">
        <f t="shared" si="5"/>
        <v>0.55433448556104248</v>
      </c>
      <c r="R37" s="83">
        <v>0.55475134958022454</v>
      </c>
      <c r="S37" s="84">
        <f t="shared" si="6"/>
        <v>0.55574890442394498</v>
      </c>
      <c r="T37" s="85">
        <f>分析係数表!F40</f>
        <v>0.75181753385602279</v>
      </c>
      <c r="U37" s="86">
        <f t="shared" si="7"/>
        <v>0.41782177076719684</v>
      </c>
      <c r="V37" s="87">
        <f>分析係数表!D40</f>
        <v>0.10919458303635067</v>
      </c>
      <c r="W37" s="167">
        <f t="shared" si="8"/>
        <v>0</v>
      </c>
      <c r="X37" s="76">
        <f>分析係数表!E40</f>
        <v>6.9850320741268707E-2</v>
      </c>
      <c r="Y37" s="166">
        <f t="shared" si="9"/>
        <v>0</v>
      </c>
    </row>
    <row r="38" spans="1:25" x14ac:dyDescent="0.2">
      <c r="A38" s="6" t="s">
        <v>26</v>
      </c>
      <c r="B38" s="5" t="s">
        <v>276</v>
      </c>
      <c r="C38" s="90"/>
      <c r="D38" s="76">
        <f>投入係数表!F38</f>
        <v>0</v>
      </c>
      <c r="E38" s="77">
        <f t="shared" si="0"/>
        <v>0</v>
      </c>
      <c r="F38" s="76">
        <f>分析係数表!C41</f>
        <v>0.58586841174389814</v>
      </c>
      <c r="G38" s="77">
        <f t="shared" si="1"/>
        <v>0</v>
      </c>
      <c r="H38" s="77">
        <v>1.6229108518008924E-3</v>
      </c>
      <c r="I38" s="77">
        <f t="shared" si="2"/>
        <v>1.6229108518008924E-3</v>
      </c>
      <c r="J38" s="76">
        <f>分析係数表!G41</f>
        <v>0.44498040397949956</v>
      </c>
      <c r="K38" s="78">
        <f t="shared" si="3"/>
        <v>7.2216352645707482E-4</v>
      </c>
      <c r="L38" s="79"/>
      <c r="M38" s="80"/>
      <c r="N38" s="81">
        <f>分析係数表!H41</f>
        <v>5.4868757373181282E-2</v>
      </c>
      <c r="O38" s="82">
        <f t="shared" si="4"/>
        <v>1.338817313879167</v>
      </c>
      <c r="P38" s="76">
        <f>分析係数表!C41</f>
        <v>0.58586841174389814</v>
      </c>
      <c r="Q38" s="82">
        <f t="shared" si="5"/>
        <v>0.78437077329761951</v>
      </c>
      <c r="R38" s="83">
        <v>0.79496844623803675</v>
      </c>
      <c r="S38" s="84">
        <f t="shared" si="6"/>
        <v>0.79659135708983764</v>
      </c>
      <c r="T38" s="85">
        <f>分析係数表!F41</f>
        <v>0.54989448296653598</v>
      </c>
      <c r="U38" s="86">
        <f t="shared" si="7"/>
        <v>0.43804119244252748</v>
      </c>
      <c r="V38" s="87">
        <f>分析係数表!D41</f>
        <v>0.15480856195357251</v>
      </c>
      <c r="W38" s="167">
        <f t="shared" si="8"/>
        <v>0</v>
      </c>
      <c r="X38" s="76">
        <f>分析係数表!E41</f>
        <v>0.14651793789568887</v>
      </c>
      <c r="Y38" s="166">
        <f t="shared" si="9"/>
        <v>0</v>
      </c>
    </row>
    <row r="39" spans="1:25" x14ac:dyDescent="0.2">
      <c r="A39" s="6" t="s">
        <v>51</v>
      </c>
      <c r="B39" s="5" t="s">
        <v>367</v>
      </c>
      <c r="C39" s="90"/>
      <c r="D39" s="76">
        <f>投入係数表!F39</f>
        <v>0</v>
      </c>
      <c r="E39" s="77">
        <f>$C$8*D39</f>
        <v>0</v>
      </c>
      <c r="F39" s="76">
        <f>分析係数表!C42</f>
        <v>0.81969817315329629</v>
      </c>
      <c r="G39" s="77">
        <f>E39*F39</f>
        <v>0</v>
      </c>
      <c r="H39" s="77">
        <v>1.4866064340476982E-2</v>
      </c>
      <c r="I39" s="77">
        <f>C39+H39</f>
        <v>1.4866064340476982E-2</v>
      </c>
      <c r="J39" s="76">
        <f>分析係数表!G42</f>
        <v>0.48461538461538461</v>
      </c>
      <c r="K39" s="78">
        <f>I39*J39</f>
        <v>7.2043234880773063E-3</v>
      </c>
      <c r="L39" s="79"/>
      <c r="M39" s="80"/>
      <c r="N39" s="81">
        <f>分析係数表!H42</f>
        <v>1.2153460479748329E-2</v>
      </c>
      <c r="O39" s="82">
        <f t="shared" si="4"/>
        <v>0.29654878464199241</v>
      </c>
      <c r="P39" s="76">
        <f>分析係数表!C42</f>
        <v>0.81969817315329629</v>
      </c>
      <c r="Q39" s="82">
        <f>O39*P39</f>
        <v>0.24308049702187148</v>
      </c>
      <c r="R39" s="83">
        <v>0.25085951895338066</v>
      </c>
      <c r="S39" s="84">
        <f>I39+R39</f>
        <v>0.26572558329385765</v>
      </c>
      <c r="T39" s="85">
        <f>分析係数表!F42</f>
        <v>0.55865384615384617</v>
      </c>
      <c r="U39" s="86">
        <f t="shared" si="7"/>
        <v>0.14844861912858778</v>
      </c>
      <c r="V39" s="87">
        <f>分析係数表!D42</f>
        <v>8.8461538461538466E-2</v>
      </c>
      <c r="W39" s="167">
        <f t="shared" si="8"/>
        <v>0</v>
      </c>
      <c r="X39" s="76">
        <f>分析係数表!E42</f>
        <v>7.8846153846153844E-2</v>
      </c>
      <c r="Y39" s="166">
        <f t="shared" si="9"/>
        <v>0</v>
      </c>
    </row>
    <row r="40" spans="1:25" x14ac:dyDescent="0.2">
      <c r="A40" s="6" t="s">
        <v>194</v>
      </c>
      <c r="B40" s="5" t="s">
        <v>41</v>
      </c>
      <c r="C40" s="90"/>
      <c r="D40" s="76">
        <f>投入係数表!F40</f>
        <v>5.9829059829059832E-2</v>
      </c>
      <c r="E40" s="77">
        <f>$C$8*D40</f>
        <v>5.982905982905983</v>
      </c>
      <c r="F40" s="76">
        <f>分析係数表!C43</f>
        <v>0.67829131652661068</v>
      </c>
      <c r="G40" s="77">
        <f>E40*F40</f>
        <v>4.0581531758002347</v>
      </c>
      <c r="H40" s="77">
        <v>4.7602341645512043</v>
      </c>
      <c r="I40" s="77">
        <f>C40+H40</f>
        <v>4.7602341645512043</v>
      </c>
      <c r="J40" s="76">
        <f>分析係数表!G43</f>
        <v>0.37364673754023214</v>
      </c>
      <c r="K40" s="78">
        <f>I40*J40</f>
        <v>1.7786459655121101</v>
      </c>
      <c r="L40" s="79"/>
      <c r="M40" s="80"/>
      <c r="N40" s="81">
        <f>分析係数表!H43</f>
        <v>3.3707727093983487E-2</v>
      </c>
      <c r="O40" s="82">
        <f t="shared" si="4"/>
        <v>0.82248060290493963</v>
      </c>
      <c r="P40" s="76">
        <f>分析係数表!C43</f>
        <v>0.67829131652661068</v>
      </c>
      <c r="Q40" s="82">
        <f>O40*P40</f>
        <v>0.55788145096199204</v>
      </c>
      <c r="R40" s="83">
        <v>0.87424854093093973</v>
      </c>
      <c r="S40" s="84">
        <f>I40+R40</f>
        <v>5.634482705482144</v>
      </c>
      <c r="T40" s="85">
        <f>分析係数表!F43</f>
        <v>0.61386911147956691</v>
      </c>
      <c r="U40" s="86">
        <f t="shared" si="7"/>
        <v>3.4588348920613101</v>
      </c>
      <c r="V40" s="87">
        <f>分析係数表!D43</f>
        <v>0.15810006827270068</v>
      </c>
      <c r="W40" s="167">
        <f t="shared" si="8"/>
        <v>1</v>
      </c>
      <c r="X40" s="76">
        <f>分析係数表!E43</f>
        <v>0.12220813420462304</v>
      </c>
      <c r="Y40" s="166">
        <f t="shared" si="9"/>
        <v>1</v>
      </c>
    </row>
    <row r="41" spans="1:25" x14ac:dyDescent="0.2">
      <c r="A41" s="6" t="s">
        <v>340</v>
      </c>
      <c r="B41" s="5" t="s">
        <v>42</v>
      </c>
      <c r="C41" s="90"/>
      <c r="D41" s="76">
        <f>投入係数表!F41</f>
        <v>0</v>
      </c>
      <c r="E41" s="77">
        <f>$C$8*D41</f>
        <v>0</v>
      </c>
      <c r="F41" s="76">
        <f>分析係数表!C44</f>
        <v>0.28860582795323675</v>
      </c>
      <c r="G41" s="77">
        <f>E41*F41</f>
        <v>0</v>
      </c>
      <c r="H41" s="77">
        <v>2.1820214302908695E-3</v>
      </c>
      <c r="I41" s="77">
        <f>C41+H41</f>
        <v>2.1820214302908695E-3</v>
      </c>
      <c r="J41" s="76">
        <f>分析係数表!G44</f>
        <v>0.2722812755519215</v>
      </c>
      <c r="K41" s="78">
        <f>I41*J41</f>
        <v>5.9412357832122609E-4</v>
      </c>
      <c r="L41" s="79"/>
      <c r="M41" s="80"/>
      <c r="N41" s="81">
        <f>分析係数表!H44</f>
        <v>0.11129817145104208</v>
      </c>
      <c r="O41" s="82">
        <f t="shared" si="4"/>
        <v>2.7157152098104405</v>
      </c>
      <c r="P41" s="76">
        <f>分析係数表!C44</f>
        <v>0.28860582795323675</v>
      </c>
      <c r="Q41" s="82">
        <f>O41*P41</f>
        <v>0.78377123661254022</v>
      </c>
      <c r="R41" s="83">
        <v>0.79127151277908281</v>
      </c>
      <c r="S41" s="84">
        <f>I41+R41</f>
        <v>0.7934535342093737</v>
      </c>
      <c r="T41" s="85">
        <f>分析係数表!F44</f>
        <v>0.4454210956663941</v>
      </c>
      <c r="U41" s="86">
        <f t="shared" si="7"/>
        <v>0.35342094256791196</v>
      </c>
      <c r="V41" s="87">
        <f>分析係数表!D44</f>
        <v>0.25695012264922323</v>
      </c>
      <c r="W41" s="167">
        <f t="shared" si="8"/>
        <v>0</v>
      </c>
      <c r="X41" s="76">
        <f>分析係数表!E44</f>
        <v>0.1731398201144726</v>
      </c>
      <c r="Y41" s="166">
        <f t="shared" si="9"/>
        <v>0</v>
      </c>
    </row>
    <row r="42" spans="1:25" x14ac:dyDescent="0.2">
      <c r="A42" s="6" t="s">
        <v>341</v>
      </c>
      <c r="B42" s="5" t="s">
        <v>278</v>
      </c>
      <c r="C42" s="90"/>
      <c r="D42" s="76">
        <f>投入係数表!F42</f>
        <v>0</v>
      </c>
      <c r="E42" s="77">
        <f>$C$8*D42</f>
        <v>0</v>
      </c>
      <c r="F42" s="76">
        <f>分析係数表!C45</f>
        <v>1</v>
      </c>
      <c r="G42" s="77">
        <f>E42*F42</f>
        <v>0</v>
      </c>
      <c r="H42" s="77">
        <v>1.1722985373487069E-2</v>
      </c>
      <c r="I42" s="77">
        <f>C42+H42</f>
        <v>1.1722985373487069E-2</v>
      </c>
      <c r="J42" s="76">
        <f>分析係数表!G45</f>
        <v>0</v>
      </c>
      <c r="K42" s="78">
        <f>I42*J42</f>
        <v>0</v>
      </c>
      <c r="L42" s="79"/>
      <c r="M42" s="80"/>
      <c r="N42" s="81">
        <f>分析係数表!H45</f>
        <v>0</v>
      </c>
      <c r="O42" s="82">
        <f t="shared" si="4"/>
        <v>0</v>
      </c>
      <c r="P42" s="76">
        <f>分析係数表!C45</f>
        <v>1</v>
      </c>
      <c r="Q42" s="82">
        <f>O42*P42</f>
        <v>0</v>
      </c>
      <c r="R42" s="83">
        <v>8.1258342166854475E-3</v>
      </c>
      <c r="S42" s="84">
        <f>I42+R42</f>
        <v>1.9848819590172519E-2</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投入係数表!F43</f>
        <v>2.564102564102564E-2</v>
      </c>
      <c r="E43" s="77">
        <f>$C$8*D43</f>
        <v>2.5641025641025639</v>
      </c>
      <c r="F43" s="76">
        <f>分析係数表!C46</f>
        <v>0.35026323939300097</v>
      </c>
      <c r="G43" s="77">
        <f>E43*F43</f>
        <v>0.89811087023846392</v>
      </c>
      <c r="H43" s="77">
        <v>0.91666112604003691</v>
      </c>
      <c r="I43" s="77">
        <f>C43+H43</f>
        <v>0.91666112604003691</v>
      </c>
      <c r="J43" s="76">
        <f>分析係数表!G46</f>
        <v>8.8183421516754845E-3</v>
      </c>
      <c r="K43" s="78">
        <f>I43*J43</f>
        <v>8.083431446561172E-3</v>
      </c>
      <c r="L43" s="79"/>
      <c r="M43" s="80"/>
      <c r="N43" s="81">
        <f>分析係数表!H46</f>
        <v>2.2070389303971687E-2</v>
      </c>
      <c r="O43" s="82">
        <f t="shared" si="4"/>
        <v>0.53852539657939169</v>
      </c>
      <c r="P43" s="76">
        <f>分析係数表!C46</f>
        <v>0.35026323939300097</v>
      </c>
      <c r="Q43" s="82">
        <f>O43*P43</f>
        <v>0.18862564990129826</v>
      </c>
      <c r="R43" s="83">
        <v>0.20329573094769049</v>
      </c>
      <c r="S43" s="84">
        <f>I43+R43</f>
        <v>1.1199568569877274</v>
      </c>
      <c r="T43" s="85">
        <f>分析係数表!F46</f>
        <v>0.31305114638447973</v>
      </c>
      <c r="U43" s="86">
        <f t="shared" si="7"/>
        <v>0.35060377798116688</v>
      </c>
      <c r="V43" s="87">
        <f>分析係数表!D46</f>
        <v>2.6455026455026454E-3</v>
      </c>
      <c r="W43" s="167">
        <f t="shared" si="8"/>
        <v>0</v>
      </c>
      <c r="X43" s="76">
        <f>分析係数表!E46</f>
        <v>7.0546737213403876E-3</v>
      </c>
      <c r="Y43" s="166">
        <f t="shared" si="9"/>
        <v>0</v>
      </c>
    </row>
    <row r="44" spans="1:25" x14ac:dyDescent="0.2">
      <c r="A44" s="192">
        <v>40</v>
      </c>
      <c r="B44" s="14" t="s">
        <v>150</v>
      </c>
      <c r="C44" s="197">
        <f>SUM(C5:C43)</f>
        <v>100</v>
      </c>
      <c r="D44" s="92">
        <f>投入係数表!F44</f>
        <v>0.33333333333333331</v>
      </c>
      <c r="E44" s="91">
        <f>SUM(E5:E43)</f>
        <v>33.333333333333336</v>
      </c>
      <c r="F44" s="92">
        <f>分析係数表!C47</f>
        <v>0.31394387080298369</v>
      </c>
      <c r="G44" s="91">
        <f>SUM(G5:G43)</f>
        <v>9.5445198519685359</v>
      </c>
      <c r="H44" s="91">
        <f>SUM(H5:H43)</f>
        <v>11.068679951328619</v>
      </c>
      <c r="I44" s="91">
        <f>SUM(I5:I43)</f>
        <v>111.06867995132862</v>
      </c>
      <c r="J44" s="92">
        <f>分析係数表!G47</f>
        <v>0.19998528352451841</v>
      </c>
      <c r="K44" s="93">
        <f>SUM(K5:K43)</f>
        <v>38.916041204488245</v>
      </c>
      <c r="L44" s="94">
        <f>最終需要_まとめ!$L$33</f>
        <v>0.627</v>
      </c>
      <c r="M44" s="91">
        <f>K44*L44</f>
        <v>24.40035783521413</v>
      </c>
      <c r="N44" s="95">
        <f>分析係数表!H47</f>
        <v>1</v>
      </c>
      <c r="O44" s="96">
        <f>SUM(O5:O43)</f>
        <v>24.400357835214127</v>
      </c>
      <c r="P44" s="92">
        <f>分析係数表!C47</f>
        <v>0.31394387080298369</v>
      </c>
      <c r="Q44" s="96">
        <f>SUM(Q5:Q43)</f>
        <v>8.5246074837695023</v>
      </c>
      <c r="R44" s="91">
        <f>SUM(R5:R43)</f>
        <v>9.3992535101943524</v>
      </c>
      <c r="S44" s="97">
        <f>SUM(S5:S43)</f>
        <v>120.46793346152297</v>
      </c>
      <c r="T44" s="98">
        <f>分析係数表!F47</f>
        <v>0.426688715561511</v>
      </c>
      <c r="U44" s="99">
        <f>SUM(U5:U43)</f>
        <v>71.84158821828612</v>
      </c>
      <c r="V44" s="100">
        <f>分析係数表!D47</f>
        <v>4.9757178154553973E-2</v>
      </c>
      <c r="W44" s="164">
        <f>SUM(W5:W43)</f>
        <v>2</v>
      </c>
      <c r="X44" s="92">
        <f>分析係数表!E47</f>
        <v>4.1907100312144188E-2</v>
      </c>
      <c r="Y44" s="165">
        <f>SUM(Y5:Y43)</f>
        <v>1</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2015年播磨町産業連関表</v>
      </c>
      <c r="H1" s="401"/>
      <c r="I1" s="401"/>
    </row>
    <row r="2" spans="1:25" x14ac:dyDescent="0.2">
      <c r="B2" s="3" t="s">
        <v>247</v>
      </c>
      <c r="S2" s="3" t="s">
        <v>152</v>
      </c>
      <c r="U2" s="64" t="s">
        <v>209</v>
      </c>
      <c r="W2" s="3" t="s">
        <v>130</v>
      </c>
      <c r="Y2" s="3" t="s">
        <v>153</v>
      </c>
    </row>
    <row r="3" spans="1:25" ht="44" x14ac:dyDescent="0.2">
      <c r="B3" s="65"/>
      <c r="C3" s="66" t="s">
        <v>227</v>
      </c>
      <c r="D3" s="66" t="s">
        <v>308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投入係数表!G5</f>
        <v>0.19207317073170732</v>
      </c>
      <c r="E5" s="77">
        <f t="shared" ref="E5:E38" si="0">$C$9*D5</f>
        <v>19.207317073170731</v>
      </c>
      <c r="F5" s="76">
        <f>分析係数表!C8</f>
        <v>2.4086378737541492E-2</v>
      </c>
      <c r="G5" s="77">
        <f t="shared" ref="G5:G38" si="1">E5*F5</f>
        <v>0.4626347135564372</v>
      </c>
      <c r="H5" s="77">
        <f t="array" ref="H5:H43">MMULT(逆行列係数!C5:AO43,'5'!G5:G43)</f>
        <v>0.46483733883267769</v>
      </c>
      <c r="I5" s="77">
        <f t="shared" ref="I5:I38" si="2">C5+H5</f>
        <v>0.46483733883267769</v>
      </c>
      <c r="J5" s="76">
        <f>分析係数表!G8</f>
        <v>0.12121212121212122</v>
      </c>
      <c r="K5" s="78">
        <f t="shared" ref="K5:K38" si="3">I5*J5</f>
        <v>5.634391985850639E-2</v>
      </c>
      <c r="L5" s="79" t="s">
        <v>180</v>
      </c>
      <c r="M5" s="80" t="s">
        <v>180</v>
      </c>
      <c r="N5" s="81">
        <f>分析係数表!H8</f>
        <v>1.0986040110106173E-2</v>
      </c>
      <c r="O5" s="82">
        <f t="shared" ref="O5:O43" si="4">$M$44*N5</f>
        <v>0.1120349618968417</v>
      </c>
      <c r="P5" s="76">
        <f>分析係数表!C8</f>
        <v>2.4086378737541492E-2</v>
      </c>
      <c r="Q5" s="82">
        <f t="shared" ref="Q5:Q38" si="5">O5*P5</f>
        <v>2.6985165240933592E-3</v>
      </c>
      <c r="R5" s="83">
        <f t="array" ref="R5:R43">MMULT(逆行列係数!C5:AO43,'5'!Q5:Q43)</f>
        <v>2.9581905630685149E-3</v>
      </c>
      <c r="S5" s="84">
        <f t="shared" ref="S5:S38" si="6">I5+R5</f>
        <v>0.4677955293957462</v>
      </c>
      <c r="T5" s="85">
        <f>分析係数表!F8</f>
        <v>0.48484848484848486</v>
      </c>
      <c r="U5" s="86">
        <f t="shared" ref="U5:U43" si="7">S5*T5</f>
        <v>0.2268099536464224</v>
      </c>
      <c r="V5" s="87">
        <f>分析係数表!D8</f>
        <v>1.0757575757575757</v>
      </c>
      <c r="W5" s="167">
        <f t="shared" ref="W5:W43" si="8">ROUND(S5*V5,0)</f>
        <v>1</v>
      </c>
      <c r="X5" s="76">
        <f>分析係数表!E8</f>
        <v>0</v>
      </c>
      <c r="Y5" s="166">
        <f t="shared" ref="Y5:Y43" si="9">ROUND(S5*X5,0)</f>
        <v>0</v>
      </c>
    </row>
    <row r="6" spans="1:25" x14ac:dyDescent="0.2">
      <c r="A6" s="6" t="s">
        <v>219</v>
      </c>
      <c r="B6" s="5" t="s">
        <v>265</v>
      </c>
      <c r="C6" s="90"/>
      <c r="D6" s="76">
        <f>投入係数表!G6</f>
        <v>0</v>
      </c>
      <c r="E6" s="77">
        <f t="shared" si="0"/>
        <v>0</v>
      </c>
      <c r="F6" s="76">
        <f>分析係数表!C9</f>
        <v>0</v>
      </c>
      <c r="G6" s="77">
        <f t="shared" si="1"/>
        <v>0</v>
      </c>
      <c r="H6" s="77">
        <v>0</v>
      </c>
      <c r="I6" s="77">
        <f t="shared" si="2"/>
        <v>0</v>
      </c>
      <c r="J6" s="76">
        <f>分析係数表!G9</f>
        <v>0</v>
      </c>
      <c r="K6" s="78">
        <f t="shared" si="3"/>
        <v>0</v>
      </c>
      <c r="L6" s="79"/>
      <c r="M6" s="80"/>
      <c r="N6" s="81">
        <f>分析係数表!H9</f>
        <v>5.8985450255603618E-4</v>
      </c>
      <c r="O6" s="82">
        <f t="shared" si="4"/>
        <v>6.0152999676156621E-3</v>
      </c>
      <c r="P6" s="76">
        <f>分析係数表!C9</f>
        <v>0</v>
      </c>
      <c r="Q6" s="82">
        <f t="shared" si="5"/>
        <v>0</v>
      </c>
      <c r="R6" s="83">
        <v>0</v>
      </c>
      <c r="S6" s="84">
        <f t="shared" si="6"/>
        <v>0</v>
      </c>
      <c r="T6" s="85">
        <f>分析係数表!F9</f>
        <v>0</v>
      </c>
      <c r="U6" s="86">
        <f t="shared" si="7"/>
        <v>0</v>
      </c>
      <c r="V6" s="87">
        <f>分析係数表!D9</f>
        <v>0</v>
      </c>
      <c r="W6" s="167">
        <f t="shared" si="8"/>
        <v>0</v>
      </c>
      <c r="X6" s="76">
        <f>分析係数表!E9</f>
        <v>0</v>
      </c>
      <c r="Y6" s="166">
        <f t="shared" si="9"/>
        <v>0</v>
      </c>
    </row>
    <row r="7" spans="1:25" x14ac:dyDescent="0.2">
      <c r="A7" s="6" t="s">
        <v>220</v>
      </c>
      <c r="B7" s="5" t="s">
        <v>266</v>
      </c>
      <c r="C7" s="90"/>
      <c r="D7" s="76">
        <f>投入係数表!G7</f>
        <v>3.3536585365853661E-2</v>
      </c>
      <c r="E7" s="77">
        <f t="shared" si="0"/>
        <v>3.3536585365853662</v>
      </c>
      <c r="F7" s="76">
        <f>分析係数表!C10</f>
        <v>0.85034013605442182</v>
      </c>
      <c r="G7" s="77">
        <f t="shared" si="1"/>
        <v>2.8517504562800733</v>
      </c>
      <c r="H7" s="77">
        <v>2.9692592375383966</v>
      </c>
      <c r="I7" s="77">
        <f t="shared" si="2"/>
        <v>2.9692592375383966</v>
      </c>
      <c r="J7" s="76">
        <f>分析係数表!G10</f>
        <v>0.18064516129032257</v>
      </c>
      <c r="K7" s="78">
        <f t="shared" si="3"/>
        <v>0.53638231387790392</v>
      </c>
      <c r="L7" s="79"/>
      <c r="M7" s="80"/>
      <c r="N7" s="81">
        <f>分析係数表!H10</f>
        <v>1.1059771922925679E-3</v>
      </c>
      <c r="O7" s="82">
        <f t="shared" si="4"/>
        <v>1.1278687439279367E-2</v>
      </c>
      <c r="P7" s="76">
        <f>分析係数表!C10</f>
        <v>0.85034013605442182</v>
      </c>
      <c r="Q7" s="82">
        <f t="shared" si="5"/>
        <v>9.5907206116321152E-3</v>
      </c>
      <c r="R7" s="83">
        <v>1.187090937406075E-2</v>
      </c>
      <c r="S7" s="84">
        <f t="shared" si="6"/>
        <v>2.9811301469124571</v>
      </c>
      <c r="T7" s="85">
        <f>分析係数表!F10</f>
        <v>0.52258064516129032</v>
      </c>
      <c r="U7" s="86">
        <f t="shared" si="7"/>
        <v>1.557880915483284</v>
      </c>
      <c r="V7" s="87">
        <f>分析係数表!D10</f>
        <v>9.0322580645161285E-2</v>
      </c>
      <c r="W7" s="167">
        <f t="shared" si="8"/>
        <v>0</v>
      </c>
      <c r="X7" s="76">
        <f>分析係数表!E10</f>
        <v>0</v>
      </c>
      <c r="Y7" s="166">
        <f t="shared" si="9"/>
        <v>0</v>
      </c>
    </row>
    <row r="8" spans="1:25" x14ac:dyDescent="0.2">
      <c r="A8" s="6" t="s">
        <v>221</v>
      </c>
      <c r="B8" s="5" t="s">
        <v>27</v>
      </c>
      <c r="C8" s="90"/>
      <c r="D8" s="76">
        <f>投入係数表!G8</f>
        <v>0</v>
      </c>
      <c r="E8" s="77">
        <f t="shared" si="0"/>
        <v>0</v>
      </c>
      <c r="F8" s="76">
        <f>分析係数表!C11</f>
        <v>1.6645596291613995E-2</v>
      </c>
      <c r="G8" s="77">
        <f t="shared" si="1"/>
        <v>0</v>
      </c>
      <c r="H8" s="77">
        <v>1.5340158750319546E-3</v>
      </c>
      <c r="I8" s="77">
        <f t="shared" si="2"/>
        <v>1.5340158750319546E-3</v>
      </c>
      <c r="J8" s="76">
        <f>分析係数表!G11</f>
        <v>0.35897435897435898</v>
      </c>
      <c r="K8" s="78">
        <f t="shared" si="3"/>
        <v>5.5067236539608621E-4</v>
      </c>
      <c r="L8" s="79"/>
      <c r="M8" s="80"/>
      <c r="N8" s="81">
        <f>分析係数表!H11</f>
        <v>-2.457727093983484E-5</v>
      </c>
      <c r="O8" s="82">
        <f t="shared" si="4"/>
        <v>-2.5063749865065257E-4</v>
      </c>
      <c r="P8" s="76">
        <f>分析係数表!C11</f>
        <v>1.6645596291613995E-2</v>
      </c>
      <c r="Q8" s="82">
        <f t="shared" si="5"/>
        <v>-4.1720106180787099E-6</v>
      </c>
      <c r="R8" s="83">
        <v>2.5369738672557555E-4</v>
      </c>
      <c r="S8" s="84">
        <f t="shared" si="6"/>
        <v>1.7877132617575302E-3</v>
      </c>
      <c r="T8" s="85">
        <f>分析係数表!F11</f>
        <v>0.58974358974358976</v>
      </c>
      <c r="U8" s="86">
        <f t="shared" si="7"/>
        <v>1.0542924364211077E-3</v>
      </c>
      <c r="V8" s="87">
        <f>分析係数表!D11</f>
        <v>8.5470085470085479E-3</v>
      </c>
      <c r="W8" s="167">
        <f t="shared" si="8"/>
        <v>0</v>
      </c>
      <c r="X8" s="76">
        <f>分析係数表!E11</f>
        <v>0</v>
      </c>
      <c r="Y8" s="166">
        <f t="shared" si="9"/>
        <v>0</v>
      </c>
    </row>
    <row r="9" spans="1:25" x14ac:dyDescent="0.2">
      <c r="A9" s="6" t="s">
        <v>222</v>
      </c>
      <c r="B9" s="5" t="s">
        <v>190</v>
      </c>
      <c r="C9" s="75">
        <f>最終需要_まとめ!C10</f>
        <v>100</v>
      </c>
      <c r="D9" s="76">
        <f>投入係数表!G9</f>
        <v>0.20121951219512196</v>
      </c>
      <c r="E9" s="77">
        <f t="shared" si="0"/>
        <v>20.121951219512198</v>
      </c>
      <c r="F9" s="76">
        <f>分析係数表!C12</f>
        <v>5.1883600270696828E-3</v>
      </c>
      <c r="G9" s="77">
        <f t="shared" si="1"/>
        <v>0.10439992737396314</v>
      </c>
      <c r="H9" s="77">
        <v>0.10654087075694994</v>
      </c>
      <c r="I9" s="77">
        <f t="shared" si="2"/>
        <v>100.10654087075694</v>
      </c>
      <c r="J9" s="76">
        <f>分析係数表!G12</f>
        <v>0.13719512195121952</v>
      </c>
      <c r="K9" s="78">
        <f t="shared" si="3"/>
        <v>13.734129082878241</v>
      </c>
      <c r="L9" s="79"/>
      <c r="M9" s="80"/>
      <c r="N9" s="81">
        <f>分析係数表!H12</f>
        <v>8.9657884388517503E-2</v>
      </c>
      <c r="O9" s="82">
        <f t="shared" si="4"/>
        <v>0.91432559507758071</v>
      </c>
      <c r="P9" s="76">
        <f>分析係数表!C12</f>
        <v>5.1883600270696828E-3</v>
      </c>
      <c r="Q9" s="82">
        <f t="shared" si="5"/>
        <v>4.7438503692272208E-3</v>
      </c>
      <c r="R9" s="83">
        <v>5.1214233642797556E-3</v>
      </c>
      <c r="S9" s="84">
        <f t="shared" si="6"/>
        <v>100.11166229412123</v>
      </c>
      <c r="T9" s="85">
        <f>分析係数表!F12</f>
        <v>0.31707317073170732</v>
      </c>
      <c r="U9" s="86">
        <f t="shared" si="7"/>
        <v>31.742722190818927</v>
      </c>
      <c r="V9" s="87">
        <f>分析係数表!D12</f>
        <v>6.7073170731707321E-2</v>
      </c>
      <c r="W9" s="167">
        <f t="shared" si="8"/>
        <v>7</v>
      </c>
      <c r="X9" s="76">
        <f>分析係数表!E12</f>
        <v>5.7926829268292686E-2</v>
      </c>
      <c r="Y9" s="166">
        <f t="shared" si="9"/>
        <v>6</v>
      </c>
    </row>
    <row r="10" spans="1:25" x14ac:dyDescent="0.2">
      <c r="A10" s="6" t="s">
        <v>223</v>
      </c>
      <c r="B10" s="5" t="s">
        <v>28</v>
      </c>
      <c r="C10" s="90"/>
      <c r="D10" s="76">
        <f>投入係数表!G10</f>
        <v>0</v>
      </c>
      <c r="E10" s="77">
        <f t="shared" si="0"/>
        <v>0</v>
      </c>
      <c r="F10" s="76">
        <f>分析係数表!C13</f>
        <v>0</v>
      </c>
      <c r="G10" s="77">
        <f t="shared" si="1"/>
        <v>0</v>
      </c>
      <c r="H10" s="77">
        <v>0</v>
      </c>
      <c r="I10" s="77">
        <f t="shared" si="2"/>
        <v>0</v>
      </c>
      <c r="J10" s="76">
        <f>分析係数表!G13</f>
        <v>0.24459953472914589</v>
      </c>
      <c r="K10" s="78">
        <f t="shared" si="3"/>
        <v>0</v>
      </c>
      <c r="L10" s="79"/>
      <c r="M10" s="80"/>
      <c r="N10" s="81">
        <f>分析係数表!H13</f>
        <v>1.4131930790405034E-2</v>
      </c>
      <c r="O10" s="82">
        <f t="shared" si="4"/>
        <v>0.14411656172412524</v>
      </c>
      <c r="P10" s="76">
        <f>分析係数表!C13</f>
        <v>0</v>
      </c>
      <c r="Q10" s="82">
        <f t="shared" si="5"/>
        <v>0</v>
      </c>
      <c r="R10" s="83">
        <v>0</v>
      </c>
      <c r="S10" s="84">
        <f t="shared" si="6"/>
        <v>0</v>
      </c>
      <c r="T10" s="85">
        <f>分析係数表!F13</f>
        <v>0.38318378198737124</v>
      </c>
      <c r="U10" s="86">
        <f t="shared" si="7"/>
        <v>0</v>
      </c>
      <c r="V10" s="87">
        <f>分析係数表!D13</f>
        <v>4.7856430707876374E-2</v>
      </c>
      <c r="W10" s="167">
        <f t="shared" si="8"/>
        <v>0</v>
      </c>
      <c r="X10" s="76">
        <f>分析係数表!E13</f>
        <v>4.9850448654037885E-2</v>
      </c>
      <c r="Y10" s="166">
        <f t="shared" si="9"/>
        <v>0</v>
      </c>
    </row>
    <row r="11" spans="1:25" x14ac:dyDescent="0.2">
      <c r="A11" s="6" t="s">
        <v>224</v>
      </c>
      <c r="B11" s="5" t="s">
        <v>267</v>
      </c>
      <c r="C11" s="90"/>
      <c r="D11" s="76">
        <f>投入係数表!G11</f>
        <v>1.524390243902439E-2</v>
      </c>
      <c r="E11" s="77">
        <f t="shared" si="0"/>
        <v>1.524390243902439</v>
      </c>
      <c r="F11" s="76">
        <f>分析係数表!C14</f>
        <v>6.5770523283725346E-2</v>
      </c>
      <c r="G11" s="77">
        <f t="shared" si="1"/>
        <v>0.10025994403006913</v>
      </c>
      <c r="H11" s="77">
        <v>0.10813562805535153</v>
      </c>
      <c r="I11" s="77">
        <f t="shared" si="2"/>
        <v>0.10813562805535153</v>
      </c>
      <c r="J11" s="76">
        <f>分析係数表!G14</f>
        <v>0.20976692563817981</v>
      </c>
      <c r="K11" s="78">
        <f t="shared" si="3"/>
        <v>2.2683278249124795E-2</v>
      </c>
      <c r="L11" s="79"/>
      <c r="M11" s="80"/>
      <c r="N11" s="81">
        <f>分析係数表!H14</f>
        <v>1.167420369642155E-3</v>
      </c>
      <c r="O11" s="82">
        <f t="shared" si="4"/>
        <v>1.1905281185905997E-2</v>
      </c>
      <c r="P11" s="76">
        <f>分析係数表!C14</f>
        <v>6.5770523283725346E-2</v>
      </c>
      <c r="Q11" s="82">
        <f t="shared" si="5"/>
        <v>7.830165734369277E-4</v>
      </c>
      <c r="R11" s="83">
        <v>2.4379024485304351E-3</v>
      </c>
      <c r="S11" s="84">
        <f t="shared" si="6"/>
        <v>0.11057353050388197</v>
      </c>
      <c r="T11" s="85">
        <f>分析係数表!F14</f>
        <v>0.3607103218645949</v>
      </c>
      <c r="U11" s="86">
        <f t="shared" si="7"/>
        <v>3.9885013777759867E-2</v>
      </c>
      <c r="V11" s="87">
        <f>分析係数表!D14</f>
        <v>6.7702552719200892E-2</v>
      </c>
      <c r="W11" s="167">
        <f t="shared" si="8"/>
        <v>0</v>
      </c>
      <c r="X11" s="76">
        <f>分析係数表!E14</f>
        <v>6.8812430632630414E-2</v>
      </c>
      <c r="Y11" s="166">
        <f t="shared" si="9"/>
        <v>0</v>
      </c>
    </row>
    <row r="12" spans="1:25" x14ac:dyDescent="0.2">
      <c r="A12" s="6" t="s">
        <v>225</v>
      </c>
      <c r="B12" s="5" t="s">
        <v>29</v>
      </c>
      <c r="C12" s="90"/>
      <c r="D12" s="76">
        <f>投入係数表!G12</f>
        <v>1.2195121951219513E-2</v>
      </c>
      <c r="E12" s="77">
        <f t="shared" si="0"/>
        <v>1.2195121951219512</v>
      </c>
      <c r="F12" s="76">
        <f>分析係数表!C15</f>
        <v>0</v>
      </c>
      <c r="G12" s="77">
        <f t="shared" si="1"/>
        <v>0</v>
      </c>
      <c r="H12" s="77">
        <v>0</v>
      </c>
      <c r="I12" s="77">
        <f t="shared" si="2"/>
        <v>0</v>
      </c>
      <c r="J12" s="76">
        <f>分析係数表!G15</f>
        <v>9.5622477491462285E-2</v>
      </c>
      <c r="K12" s="78">
        <f t="shared" si="3"/>
        <v>0</v>
      </c>
      <c r="L12" s="79"/>
      <c r="M12" s="80"/>
      <c r="N12" s="81">
        <f>分析係数表!H15</f>
        <v>8.2333857648446713E-3</v>
      </c>
      <c r="O12" s="82">
        <f t="shared" si="4"/>
        <v>8.3963562047968607E-2</v>
      </c>
      <c r="P12" s="76">
        <f>分析係数表!C15</f>
        <v>0</v>
      </c>
      <c r="Q12" s="82">
        <f t="shared" si="5"/>
        <v>0</v>
      </c>
      <c r="R12" s="83">
        <v>0</v>
      </c>
      <c r="S12" s="84">
        <f t="shared" si="6"/>
        <v>0</v>
      </c>
      <c r="T12" s="85">
        <f>分析係数表!F15</f>
        <v>0.3039816827072338</v>
      </c>
      <c r="U12" s="86">
        <f t="shared" si="7"/>
        <v>0</v>
      </c>
      <c r="V12" s="87">
        <f>分析係数表!D15</f>
        <v>3.1667184104315432E-2</v>
      </c>
      <c r="W12" s="167">
        <f t="shared" si="8"/>
        <v>0</v>
      </c>
      <c r="X12" s="76">
        <f>分析係数表!E15</f>
        <v>2.9261099037565973E-2</v>
      </c>
      <c r="Y12" s="166">
        <f t="shared" si="9"/>
        <v>0</v>
      </c>
    </row>
    <row r="13" spans="1:25" x14ac:dyDescent="0.2">
      <c r="A13" s="6" t="s">
        <v>226</v>
      </c>
      <c r="B13" s="5" t="s">
        <v>30</v>
      </c>
      <c r="C13" s="90"/>
      <c r="D13" s="76">
        <f>投入係数表!G13</f>
        <v>3.0487804878048782E-3</v>
      </c>
      <c r="E13" s="77">
        <f t="shared" si="0"/>
        <v>0.3048780487804878</v>
      </c>
      <c r="F13" s="76">
        <f>分析係数表!C16</f>
        <v>5.8671439936356373E-2</v>
      </c>
      <c r="G13" s="77">
        <f t="shared" si="1"/>
        <v>1.7887634126937918E-2</v>
      </c>
      <c r="H13" s="77">
        <v>3.0815819596130004E-2</v>
      </c>
      <c r="I13" s="77">
        <f t="shared" si="2"/>
        <v>3.0815819596130004E-2</v>
      </c>
      <c r="J13" s="76">
        <f>分析係数表!G16</f>
        <v>3.3950617283950615E-2</v>
      </c>
      <c r="K13" s="78">
        <f t="shared" si="3"/>
        <v>1.0462160973994754E-3</v>
      </c>
      <c r="L13" s="79"/>
      <c r="M13" s="80"/>
      <c r="N13" s="81">
        <f>分析係数表!H16</f>
        <v>1.6626523790798271E-2</v>
      </c>
      <c r="O13" s="82">
        <f t="shared" si="4"/>
        <v>0.16955626783716649</v>
      </c>
      <c r="P13" s="76">
        <f>分析係数表!C16</f>
        <v>5.8671439936356373E-2</v>
      </c>
      <c r="Q13" s="82">
        <f t="shared" si="5"/>
        <v>9.9481103842410674E-3</v>
      </c>
      <c r="R13" s="83">
        <v>1.0709816481565144E-2</v>
      </c>
      <c r="S13" s="84">
        <f t="shared" si="6"/>
        <v>4.1525636077695147E-2</v>
      </c>
      <c r="T13" s="85">
        <f>分析係数表!F16</f>
        <v>0.28858024691358025</v>
      </c>
      <c r="U13" s="86">
        <f t="shared" si="7"/>
        <v>1.1983478312544742E-2</v>
      </c>
      <c r="V13" s="87">
        <f>分析係数表!D16</f>
        <v>0</v>
      </c>
      <c r="W13" s="167">
        <f t="shared" si="8"/>
        <v>0</v>
      </c>
      <c r="X13" s="76">
        <f>分析係数表!E16</f>
        <v>0</v>
      </c>
      <c r="Y13" s="166">
        <f t="shared" si="9"/>
        <v>0</v>
      </c>
    </row>
    <row r="14" spans="1:25" x14ac:dyDescent="0.2">
      <c r="A14" s="6" t="s">
        <v>2</v>
      </c>
      <c r="B14" s="5" t="s">
        <v>364</v>
      </c>
      <c r="C14" s="90"/>
      <c r="D14" s="76">
        <f>投入係数表!G14</f>
        <v>2.1341463414634148E-2</v>
      </c>
      <c r="E14" s="77">
        <f t="shared" si="0"/>
        <v>2.1341463414634148</v>
      </c>
      <c r="F14" s="76">
        <f>分析係数表!C17</f>
        <v>0.10640681003584229</v>
      </c>
      <c r="G14" s="77">
        <f t="shared" si="1"/>
        <v>0.2270877043447854</v>
      </c>
      <c r="H14" s="77">
        <v>0.24849721766016059</v>
      </c>
      <c r="I14" s="77">
        <f t="shared" si="2"/>
        <v>0.24849721766016059</v>
      </c>
      <c r="J14" s="76">
        <f>分析係数表!G17</f>
        <v>0.21283422459893048</v>
      </c>
      <c r="K14" s="78">
        <f t="shared" si="3"/>
        <v>5.2888712635691934E-2</v>
      </c>
      <c r="L14" s="79"/>
      <c r="M14" s="80"/>
      <c r="N14" s="81">
        <f>分析係数表!H17</f>
        <v>2.9861384191899334E-3</v>
      </c>
      <c r="O14" s="82">
        <f t="shared" si="4"/>
        <v>3.0452456086054291E-2</v>
      </c>
      <c r="P14" s="76">
        <f>分析係数表!C17</f>
        <v>0.10640681003584229</v>
      </c>
      <c r="Q14" s="82">
        <f t="shared" si="5"/>
        <v>3.2403487098736083E-3</v>
      </c>
      <c r="R14" s="83">
        <v>5.5312134554725955E-3</v>
      </c>
      <c r="S14" s="84">
        <f t="shared" si="6"/>
        <v>0.25402843111563317</v>
      </c>
      <c r="T14" s="85">
        <f>分析係数表!F17</f>
        <v>0.3233511586452763</v>
      </c>
      <c r="U14" s="86">
        <f t="shared" si="7"/>
        <v>8.2140387530081738E-2</v>
      </c>
      <c r="V14" s="87">
        <f>分析係数表!D17</f>
        <v>4.4206773618538323E-2</v>
      </c>
      <c r="W14" s="167">
        <f t="shared" si="8"/>
        <v>0</v>
      </c>
      <c r="X14" s="76">
        <f>分析係数表!E17</f>
        <v>4.0641711229946524E-2</v>
      </c>
      <c r="Y14" s="166">
        <f t="shared" si="9"/>
        <v>0</v>
      </c>
    </row>
    <row r="15" spans="1:25" x14ac:dyDescent="0.2">
      <c r="A15" s="6" t="s">
        <v>3</v>
      </c>
      <c r="B15" s="5" t="s">
        <v>31</v>
      </c>
      <c r="C15" s="90"/>
      <c r="D15" s="76">
        <f>投入係数表!G15</f>
        <v>3.0487804878048782E-3</v>
      </c>
      <c r="E15" s="77">
        <f t="shared" si="0"/>
        <v>0.3048780487804878</v>
      </c>
      <c r="F15" s="76">
        <f>分析係数表!C18</f>
        <v>0.93182768716018405</v>
      </c>
      <c r="G15" s="77">
        <f t="shared" si="1"/>
        <v>0.28409380706103171</v>
      </c>
      <c r="H15" s="77">
        <v>0.3228954209345492</v>
      </c>
      <c r="I15" s="77">
        <f t="shared" si="2"/>
        <v>0.3228954209345492</v>
      </c>
      <c r="J15" s="76">
        <f>分析係数表!G18</f>
        <v>0.215658731332249</v>
      </c>
      <c r="K15" s="78">
        <f t="shared" si="3"/>
        <v>6.9635216831737401E-2</v>
      </c>
      <c r="L15" s="79"/>
      <c r="M15" s="80"/>
      <c r="N15" s="81">
        <f>分析係数表!H18</f>
        <v>4.4239087691702714E-4</v>
      </c>
      <c r="O15" s="82">
        <f t="shared" si="4"/>
        <v>4.5114749757117463E-3</v>
      </c>
      <c r="P15" s="76">
        <f>分析係数表!C18</f>
        <v>0.93182768716018405</v>
      </c>
      <c r="Q15" s="82">
        <f t="shared" si="5"/>
        <v>4.2039172922985245E-3</v>
      </c>
      <c r="R15" s="83">
        <v>9.7614337494856176E-3</v>
      </c>
      <c r="S15" s="84">
        <f t="shared" si="6"/>
        <v>0.33265685468403483</v>
      </c>
      <c r="T15" s="85">
        <f>分析係数表!F18</f>
        <v>0.45992902558036375</v>
      </c>
      <c r="U15" s="86">
        <f t="shared" si="7"/>
        <v>0.1529985430274568</v>
      </c>
      <c r="V15" s="87">
        <f>分析係数表!D18</f>
        <v>2.3436344817388734E-2</v>
      </c>
      <c r="W15" s="167">
        <f t="shared" si="8"/>
        <v>0</v>
      </c>
      <c r="X15" s="76">
        <f>分析係数表!E18</f>
        <v>2.5506432056779535E-2</v>
      </c>
      <c r="Y15" s="166">
        <f t="shared" si="9"/>
        <v>0</v>
      </c>
    </row>
    <row r="16" spans="1:25" x14ac:dyDescent="0.2">
      <c r="A16" s="6" t="s">
        <v>4</v>
      </c>
      <c r="B16" s="5" t="s">
        <v>32</v>
      </c>
      <c r="C16" s="90"/>
      <c r="D16" s="76">
        <f>投入係数表!G16</f>
        <v>0</v>
      </c>
      <c r="E16" s="77">
        <f t="shared" si="0"/>
        <v>0</v>
      </c>
      <c r="F16" s="76">
        <f>分析係数表!C19</f>
        <v>0.22734014153142079</v>
      </c>
      <c r="G16" s="77">
        <f t="shared" si="1"/>
        <v>0</v>
      </c>
      <c r="H16" s="77">
        <v>2.7175364756090673E-2</v>
      </c>
      <c r="I16" s="77">
        <f t="shared" si="2"/>
        <v>2.7175364756090673E-2</v>
      </c>
      <c r="J16" s="76">
        <f>分析係数表!G19</f>
        <v>5.767935331761536E-2</v>
      </c>
      <c r="K16" s="78">
        <f t="shared" si="3"/>
        <v>1.5674574653016262E-3</v>
      </c>
      <c r="L16" s="79"/>
      <c r="M16" s="80"/>
      <c r="N16" s="81">
        <f>分析係数表!H19</f>
        <v>-1.1059771922925678E-4</v>
      </c>
      <c r="O16" s="82">
        <f t="shared" si="4"/>
        <v>-1.1278687439279366E-3</v>
      </c>
      <c r="P16" s="76">
        <f>分析係数表!C19</f>
        <v>0.22734014153142079</v>
      </c>
      <c r="Q16" s="82">
        <f t="shared" si="5"/>
        <v>-2.5640983987344291E-4</v>
      </c>
      <c r="R16" s="83">
        <v>1.623760960118211E-3</v>
      </c>
      <c r="S16" s="84">
        <f t="shared" si="6"/>
        <v>2.8799125716208886E-2</v>
      </c>
      <c r="T16" s="85">
        <f>分析係数表!F19</f>
        <v>0.2401481980464803</v>
      </c>
      <c r="U16" s="86">
        <f t="shared" si="7"/>
        <v>6.9160581460616152E-3</v>
      </c>
      <c r="V16" s="87">
        <f>分析係数表!D19</f>
        <v>6.946783428763894E-3</v>
      </c>
      <c r="W16" s="167">
        <f t="shared" si="8"/>
        <v>0</v>
      </c>
      <c r="X16" s="76">
        <f>分析係数表!E19</f>
        <v>7.830919501515661E-3</v>
      </c>
      <c r="Y16" s="166">
        <f t="shared" si="9"/>
        <v>0</v>
      </c>
    </row>
    <row r="17" spans="1:25" x14ac:dyDescent="0.2">
      <c r="A17" s="6" t="s">
        <v>5</v>
      </c>
      <c r="B17" s="5" t="s">
        <v>33</v>
      </c>
      <c r="C17" s="90"/>
      <c r="D17" s="76">
        <f>投入係数表!G17</f>
        <v>0</v>
      </c>
      <c r="E17" s="77">
        <f t="shared" si="0"/>
        <v>0</v>
      </c>
      <c r="F17" s="76">
        <f>分析係数表!C20</f>
        <v>0.28316987938225679</v>
      </c>
      <c r="G17" s="77">
        <f t="shared" si="1"/>
        <v>0</v>
      </c>
      <c r="H17" s="77">
        <v>1.208439693228584E-2</v>
      </c>
      <c r="I17" s="77">
        <f t="shared" si="2"/>
        <v>1.208439693228584E-2</v>
      </c>
      <c r="J17" s="76">
        <f>分析係数表!G20</f>
        <v>0.10003293265272517</v>
      </c>
      <c r="K17" s="78">
        <f t="shared" si="3"/>
        <v>1.2088376644761481E-3</v>
      </c>
      <c r="L17" s="79"/>
      <c r="M17" s="80"/>
      <c r="N17" s="81">
        <f>分析係数表!H20</f>
        <v>5.4069996067636654E-4</v>
      </c>
      <c r="O17" s="82">
        <f t="shared" si="4"/>
        <v>5.5140249703143577E-3</v>
      </c>
      <c r="P17" s="76">
        <f>分析係数表!C20</f>
        <v>0.28316987938225679</v>
      </c>
      <c r="Q17" s="82">
        <f t="shared" si="5"/>
        <v>1.5614057857546687E-3</v>
      </c>
      <c r="R17" s="83">
        <v>3.3956429067497338E-3</v>
      </c>
      <c r="S17" s="84">
        <f t="shared" si="6"/>
        <v>1.5480039839035573E-2</v>
      </c>
      <c r="T17" s="85">
        <f>分析係数表!F20</f>
        <v>0.22295405894944839</v>
      </c>
      <c r="U17" s="86">
        <f t="shared" si="7"/>
        <v>3.4513377148121466E-3</v>
      </c>
      <c r="V17" s="87">
        <f>分析係数表!D20</f>
        <v>1.4243372303639057E-2</v>
      </c>
      <c r="W17" s="167">
        <f t="shared" si="8"/>
        <v>0</v>
      </c>
      <c r="X17" s="76">
        <f>分析係数表!E20</f>
        <v>1.6054668203523793E-2</v>
      </c>
      <c r="Y17" s="166">
        <f t="shared" si="9"/>
        <v>0</v>
      </c>
    </row>
    <row r="18" spans="1:25" x14ac:dyDescent="0.2">
      <c r="A18" s="6" t="s">
        <v>6</v>
      </c>
      <c r="B18" s="5" t="s">
        <v>34</v>
      </c>
      <c r="C18" s="90"/>
      <c r="D18" s="76">
        <f>投入係数表!G18</f>
        <v>9.1463414634146336E-3</v>
      </c>
      <c r="E18" s="77">
        <f t="shared" si="0"/>
        <v>0.91463414634146334</v>
      </c>
      <c r="F18" s="76">
        <f>分析係数表!C21</f>
        <v>0.39165775401069514</v>
      </c>
      <c r="G18" s="77">
        <f t="shared" si="1"/>
        <v>0.358223555497587</v>
      </c>
      <c r="H18" s="77">
        <v>0.37926664031576718</v>
      </c>
      <c r="I18" s="77">
        <f t="shared" si="2"/>
        <v>0.37926664031576718</v>
      </c>
      <c r="J18" s="76">
        <f>分析係数表!G21</f>
        <v>0.28516576829358342</v>
      </c>
      <c r="K18" s="78">
        <f t="shared" si="3"/>
        <v>0.10815386287377191</v>
      </c>
      <c r="L18" s="79"/>
      <c r="M18" s="80"/>
      <c r="N18" s="81">
        <f>分析係数表!H21</f>
        <v>9.2164766024380651E-4</v>
      </c>
      <c r="O18" s="82">
        <f t="shared" si="4"/>
        <v>9.3989061993994712E-3</v>
      </c>
      <c r="P18" s="76">
        <f>分析係数表!C21</f>
        <v>0.39165775401069514</v>
      </c>
      <c r="Q18" s="82">
        <f t="shared" si="5"/>
        <v>3.6811544922139955E-3</v>
      </c>
      <c r="R18" s="83">
        <v>7.2096645422178056E-3</v>
      </c>
      <c r="S18" s="84">
        <f t="shared" si="6"/>
        <v>0.38647630485798501</v>
      </c>
      <c r="T18" s="85">
        <f>分析係数表!F21</f>
        <v>0.42597651923502916</v>
      </c>
      <c r="U18" s="86">
        <f t="shared" si="7"/>
        <v>0.16462983111022045</v>
      </c>
      <c r="V18" s="87">
        <f>分析係数表!D21</f>
        <v>3.8470058332718007E-2</v>
      </c>
      <c r="W18" s="167">
        <f t="shared" si="8"/>
        <v>0</v>
      </c>
      <c r="X18" s="76">
        <f>分析係数表!E21</f>
        <v>3.5885697408255188E-2</v>
      </c>
      <c r="Y18" s="166">
        <f t="shared" si="9"/>
        <v>0</v>
      </c>
    </row>
    <row r="19" spans="1:25" x14ac:dyDescent="0.2">
      <c r="A19" s="6" t="s">
        <v>7</v>
      </c>
      <c r="B19" s="5" t="s">
        <v>268</v>
      </c>
      <c r="C19" s="90"/>
      <c r="D19" s="76">
        <f>投入係数表!G19</f>
        <v>0</v>
      </c>
      <c r="E19" s="77">
        <f t="shared" si="0"/>
        <v>0</v>
      </c>
      <c r="F19" s="76">
        <f>分析係数表!C22</f>
        <v>0.15642615558060879</v>
      </c>
      <c r="G19" s="77">
        <f t="shared" si="1"/>
        <v>0</v>
      </c>
      <c r="H19" s="77">
        <v>5.8487277778212412E-3</v>
      </c>
      <c r="I19" s="77">
        <f t="shared" si="2"/>
        <v>5.8487277778212412E-3</v>
      </c>
      <c r="J19" s="76">
        <f>分析係数表!G22</f>
        <v>0.19460412625639217</v>
      </c>
      <c r="K19" s="78">
        <f t="shared" si="3"/>
        <v>1.1381865589143929E-3</v>
      </c>
      <c r="L19" s="79"/>
      <c r="M19" s="80"/>
      <c r="N19" s="81">
        <f>分析係数表!H22</f>
        <v>4.915454187966968E-5</v>
      </c>
      <c r="O19" s="82">
        <f t="shared" si="4"/>
        <v>5.0127499730130514E-4</v>
      </c>
      <c r="P19" s="76">
        <f>分析係数表!C22</f>
        <v>0.15642615558060879</v>
      </c>
      <c r="Q19" s="82">
        <f t="shared" si="5"/>
        <v>7.8412520716523212E-5</v>
      </c>
      <c r="R19" s="83">
        <v>1.0750658940329625E-3</v>
      </c>
      <c r="S19" s="84">
        <f t="shared" si="6"/>
        <v>6.9237936718542035E-3</v>
      </c>
      <c r="T19" s="85">
        <f>分析係数表!F22</f>
        <v>0.41322518074413683</v>
      </c>
      <c r="U19" s="86">
        <f t="shared" si="7"/>
        <v>2.861085891487064E-3</v>
      </c>
      <c r="V19" s="87">
        <f>分析係数表!D22</f>
        <v>2.140715923117616E-2</v>
      </c>
      <c r="W19" s="167">
        <f t="shared" si="8"/>
        <v>0</v>
      </c>
      <c r="X19" s="76">
        <f>分析係数表!E22</f>
        <v>2.2006700758243698E-2</v>
      </c>
      <c r="Y19" s="166">
        <f t="shared" si="9"/>
        <v>0</v>
      </c>
    </row>
    <row r="20" spans="1:25" x14ac:dyDescent="0.2">
      <c r="A20" s="6" t="s">
        <v>8</v>
      </c>
      <c r="B20" s="5" t="s">
        <v>269</v>
      </c>
      <c r="C20" s="90"/>
      <c r="D20" s="76">
        <f>投入係数表!G20</f>
        <v>0</v>
      </c>
      <c r="E20" s="77">
        <f t="shared" si="0"/>
        <v>0</v>
      </c>
      <c r="F20" s="76">
        <f>分析係数表!C23</f>
        <v>0</v>
      </c>
      <c r="G20" s="77">
        <f t="shared" si="1"/>
        <v>0</v>
      </c>
      <c r="H20" s="77">
        <v>0</v>
      </c>
      <c r="I20" s="77">
        <f t="shared" si="2"/>
        <v>0</v>
      </c>
      <c r="J20" s="76">
        <f>分析係数表!G23</f>
        <v>0.21581694098755519</v>
      </c>
      <c r="K20" s="78">
        <f t="shared" si="3"/>
        <v>0</v>
      </c>
      <c r="L20" s="79"/>
      <c r="M20" s="80"/>
      <c r="N20" s="81">
        <f>分析係数表!H23</f>
        <v>2.457727093983484E-5</v>
      </c>
      <c r="O20" s="82">
        <f t="shared" si="4"/>
        <v>2.5063749865065257E-4</v>
      </c>
      <c r="P20" s="76">
        <f>分析係数表!C23</f>
        <v>0</v>
      </c>
      <c r="Q20" s="82">
        <f t="shared" si="5"/>
        <v>0</v>
      </c>
      <c r="R20" s="83">
        <v>0</v>
      </c>
      <c r="S20" s="84">
        <f t="shared" si="6"/>
        <v>0</v>
      </c>
      <c r="T20" s="85">
        <f>分析係数表!F23</f>
        <v>0.44146928944199115</v>
      </c>
      <c r="U20" s="86">
        <f t="shared" si="7"/>
        <v>0</v>
      </c>
      <c r="V20" s="87">
        <f>分析係数表!D23</f>
        <v>4.8735447611401042E-2</v>
      </c>
      <c r="W20" s="167">
        <f t="shared" si="8"/>
        <v>0</v>
      </c>
      <c r="X20" s="76">
        <f>分析係数表!E23</f>
        <v>5.2107587314331592E-2</v>
      </c>
      <c r="Y20" s="166">
        <f t="shared" si="9"/>
        <v>0</v>
      </c>
    </row>
    <row r="21" spans="1:25" x14ac:dyDescent="0.2">
      <c r="A21" s="6" t="s">
        <v>9</v>
      </c>
      <c r="B21" s="5" t="s">
        <v>270</v>
      </c>
      <c r="C21" s="90"/>
      <c r="D21" s="76">
        <f>投入係数表!G21</f>
        <v>0</v>
      </c>
      <c r="E21" s="77">
        <f t="shared" si="0"/>
        <v>0</v>
      </c>
      <c r="F21" s="76">
        <f>分析係数表!C24</f>
        <v>0.44109195402298851</v>
      </c>
      <c r="G21" s="77">
        <f t="shared" si="1"/>
        <v>0</v>
      </c>
      <c r="H21" s="77">
        <v>8.8371191907121952E-3</v>
      </c>
      <c r="I21" s="77">
        <f t="shared" si="2"/>
        <v>8.8371191907121952E-3</v>
      </c>
      <c r="J21" s="76">
        <f>分析係数表!G24</f>
        <v>0.2076771653543307</v>
      </c>
      <c r="K21" s="78">
        <f t="shared" si="3"/>
        <v>1.8352678634254657E-3</v>
      </c>
      <c r="L21" s="79"/>
      <c r="M21" s="80"/>
      <c r="N21" s="81">
        <f>分析係数表!H24</f>
        <v>3.3179315768777033E-4</v>
      </c>
      <c r="O21" s="82">
        <f t="shared" si="4"/>
        <v>3.3836062317838095E-3</v>
      </c>
      <c r="P21" s="76">
        <f>分析係数表!C24</f>
        <v>0.44109195402298851</v>
      </c>
      <c r="Q21" s="82">
        <f t="shared" si="5"/>
        <v>1.4924814844218814E-3</v>
      </c>
      <c r="R21" s="83">
        <v>5.2050337571994156E-3</v>
      </c>
      <c r="S21" s="84">
        <f t="shared" si="6"/>
        <v>1.4042152947911611E-2</v>
      </c>
      <c r="T21" s="85">
        <f>分析係数表!F24</f>
        <v>0.39173228346456695</v>
      </c>
      <c r="U21" s="86">
        <f t="shared" si="7"/>
        <v>5.5007646390441154E-3</v>
      </c>
      <c r="V21" s="87">
        <f>分析係数表!D24</f>
        <v>6.7913385826771658E-2</v>
      </c>
      <c r="W21" s="167">
        <f t="shared" si="8"/>
        <v>0</v>
      </c>
      <c r="X21" s="76">
        <f>分析係数表!E24</f>
        <v>7.1850393700787399E-2</v>
      </c>
      <c r="Y21" s="166">
        <f t="shared" si="9"/>
        <v>0</v>
      </c>
    </row>
    <row r="22" spans="1:25" x14ac:dyDescent="0.2">
      <c r="A22" s="6" t="s">
        <v>10</v>
      </c>
      <c r="B22" s="5" t="s">
        <v>271</v>
      </c>
      <c r="C22" s="90"/>
      <c r="D22" s="76">
        <f>投入係数表!G22</f>
        <v>0</v>
      </c>
      <c r="E22" s="77">
        <f t="shared" si="0"/>
        <v>0</v>
      </c>
      <c r="F22" s="76">
        <f>分析係数表!C25</f>
        <v>7.8343592613318025E-3</v>
      </c>
      <c r="G22" s="77">
        <f t="shared" si="1"/>
        <v>0</v>
      </c>
      <c r="H22" s="77">
        <v>4.2095412870375666E-4</v>
      </c>
      <c r="I22" s="77">
        <f t="shared" si="2"/>
        <v>4.2095412870375666E-4</v>
      </c>
      <c r="J22" s="76">
        <f>分析係数表!G25</f>
        <v>0.2</v>
      </c>
      <c r="K22" s="78">
        <f t="shared" si="3"/>
        <v>8.4190825740751334E-5</v>
      </c>
      <c r="L22" s="79"/>
      <c r="M22" s="80"/>
      <c r="N22" s="81">
        <f>分析係数表!H25</f>
        <v>5.0383405426661419E-4</v>
      </c>
      <c r="O22" s="82">
        <f t="shared" si="4"/>
        <v>5.1380687223383775E-3</v>
      </c>
      <c r="P22" s="76">
        <f>分析係数表!C25</f>
        <v>7.8343592613318025E-3</v>
      </c>
      <c r="Q22" s="82">
        <f t="shared" si="5"/>
        <v>4.0253476280210931E-5</v>
      </c>
      <c r="R22" s="83">
        <v>1.3821349492993301E-4</v>
      </c>
      <c r="S22" s="84">
        <f t="shared" si="6"/>
        <v>5.5916762363368967E-4</v>
      </c>
      <c r="T22" s="85">
        <f>分析係数表!F25</f>
        <v>0.35199999999999998</v>
      </c>
      <c r="U22" s="86">
        <f t="shared" si="7"/>
        <v>1.9682700351905875E-4</v>
      </c>
      <c r="V22" s="87">
        <f>分析係数表!D25</f>
        <v>8.0000000000000002E-3</v>
      </c>
      <c r="W22" s="167">
        <f t="shared" si="8"/>
        <v>0</v>
      </c>
      <c r="X22" s="76">
        <f>分析係数表!E25</f>
        <v>4.0000000000000001E-3</v>
      </c>
      <c r="Y22" s="166">
        <f t="shared" si="9"/>
        <v>0</v>
      </c>
    </row>
    <row r="23" spans="1:25" x14ac:dyDescent="0.2">
      <c r="A23" s="6" t="s">
        <v>11</v>
      </c>
      <c r="B23" s="5" t="s">
        <v>35</v>
      </c>
      <c r="C23" s="90"/>
      <c r="D23" s="76">
        <f>投入係数表!G23</f>
        <v>0</v>
      </c>
      <c r="E23" s="77">
        <f t="shared" si="0"/>
        <v>0</v>
      </c>
      <c r="F23" s="76">
        <f>分析係数表!C26</f>
        <v>0.12107728337236534</v>
      </c>
      <c r="G23" s="77">
        <f t="shared" si="1"/>
        <v>0</v>
      </c>
      <c r="H23" s="77">
        <v>3.7571012017626327E-3</v>
      </c>
      <c r="I23" s="77">
        <f t="shared" si="2"/>
        <v>3.7571012017626327E-3</v>
      </c>
      <c r="J23" s="76">
        <f>分析係数表!G26</f>
        <v>0.19685039370078741</v>
      </c>
      <c r="K23" s="78">
        <f t="shared" si="3"/>
        <v>7.395868507406758E-4</v>
      </c>
      <c r="L23" s="79"/>
      <c r="M23" s="80"/>
      <c r="N23" s="81">
        <f>分析係数表!H26</f>
        <v>1.0396185607550137E-2</v>
      </c>
      <c r="O23" s="82">
        <f t="shared" si="4"/>
        <v>0.10601966192922604</v>
      </c>
      <c r="P23" s="76">
        <f>分析係数表!C26</f>
        <v>0.12107728337236534</v>
      </c>
      <c r="Q23" s="82">
        <f t="shared" si="5"/>
        <v>1.2836572650447275E-2</v>
      </c>
      <c r="R23" s="83">
        <v>1.3851260051101993E-2</v>
      </c>
      <c r="S23" s="84">
        <f t="shared" si="6"/>
        <v>1.7608361252864625E-2</v>
      </c>
      <c r="T23" s="85">
        <f>分析係数表!F26</f>
        <v>0.33584388907908252</v>
      </c>
      <c r="U23" s="86">
        <f t="shared" si="7"/>
        <v>5.9136605234714817E-3</v>
      </c>
      <c r="V23" s="87">
        <f>分析係数表!D26</f>
        <v>3.2865457035261898E-2</v>
      </c>
      <c r="W23" s="167">
        <f t="shared" si="8"/>
        <v>0</v>
      </c>
      <c r="X23" s="76">
        <f>分析係数表!E26</f>
        <v>3.457719958918179E-2</v>
      </c>
      <c r="Y23" s="166">
        <f t="shared" si="9"/>
        <v>0</v>
      </c>
    </row>
    <row r="24" spans="1:25" x14ac:dyDescent="0.2">
      <c r="A24" s="6" t="s">
        <v>12</v>
      </c>
      <c r="B24" s="5" t="s">
        <v>365</v>
      </c>
      <c r="C24" s="90"/>
      <c r="D24" s="76">
        <f>投入係数表!G24</f>
        <v>0</v>
      </c>
      <c r="E24" s="77">
        <f t="shared" si="0"/>
        <v>0</v>
      </c>
      <c r="F24" s="76">
        <f>分析係数表!C27</f>
        <v>2.7391659852820882E-2</v>
      </c>
      <c r="G24" s="77">
        <f t="shared" si="1"/>
        <v>0</v>
      </c>
      <c r="H24" s="77">
        <v>1.1814718604200631E-4</v>
      </c>
      <c r="I24" s="77">
        <f t="shared" si="2"/>
        <v>1.1814718604200631E-4</v>
      </c>
      <c r="J24" s="76">
        <f>分析係数表!G27</f>
        <v>0.16959064327485379</v>
      </c>
      <c r="K24" s="78">
        <f t="shared" si="3"/>
        <v>2.0036657281977678E-5</v>
      </c>
      <c r="L24" s="79"/>
      <c r="M24" s="80"/>
      <c r="N24" s="81">
        <f>分析係数表!H27</f>
        <v>1.0924596932756587E-2</v>
      </c>
      <c r="O24" s="82">
        <f t="shared" si="4"/>
        <v>0.11140836815021508</v>
      </c>
      <c r="P24" s="76">
        <f>分析係数表!C27</f>
        <v>2.7391659852820882E-2</v>
      </c>
      <c r="Q24" s="82">
        <f t="shared" si="5"/>
        <v>3.051660125128535E-3</v>
      </c>
      <c r="R24" s="83">
        <v>3.0866732211517361E-3</v>
      </c>
      <c r="S24" s="84">
        <f t="shared" si="6"/>
        <v>3.2048204071937424E-3</v>
      </c>
      <c r="T24" s="85">
        <f>分析係数表!F27</f>
        <v>0.32163742690058478</v>
      </c>
      <c r="U24" s="86">
        <f t="shared" si="7"/>
        <v>1.0307901894482797E-3</v>
      </c>
      <c r="V24" s="87">
        <f>分析係数表!D27</f>
        <v>0</v>
      </c>
      <c r="W24" s="167">
        <f t="shared" si="8"/>
        <v>0</v>
      </c>
      <c r="X24" s="76">
        <f>分析係数表!E27</f>
        <v>0</v>
      </c>
      <c r="Y24" s="166">
        <f t="shared" si="9"/>
        <v>0</v>
      </c>
    </row>
    <row r="25" spans="1:25" x14ac:dyDescent="0.2">
      <c r="A25" s="6" t="s">
        <v>13</v>
      </c>
      <c r="B25" s="5" t="s">
        <v>191</v>
      </c>
      <c r="C25" s="90"/>
      <c r="D25" s="76">
        <f>投入係数表!G25</f>
        <v>0</v>
      </c>
      <c r="E25" s="77">
        <f t="shared" si="0"/>
        <v>0</v>
      </c>
      <c r="F25" s="76">
        <f>分析係数表!C28</f>
        <v>0.24324482738409237</v>
      </c>
      <c r="G25" s="77">
        <f t="shared" si="1"/>
        <v>0</v>
      </c>
      <c r="H25" s="77">
        <v>7.3127422963928226E-2</v>
      </c>
      <c r="I25" s="77">
        <f t="shared" si="2"/>
        <v>7.3127422963928226E-2</v>
      </c>
      <c r="J25" s="76">
        <f>分析係数表!G28</f>
        <v>0.12486010072747622</v>
      </c>
      <c r="K25" s="78">
        <f t="shared" si="3"/>
        <v>9.1306973972168359E-3</v>
      </c>
      <c r="L25" s="79"/>
      <c r="M25" s="80"/>
      <c r="N25" s="81">
        <f>分析係数表!H28</f>
        <v>2.0841525756979944E-2</v>
      </c>
      <c r="O25" s="82">
        <f t="shared" si="4"/>
        <v>0.21254059885575338</v>
      </c>
      <c r="P25" s="76">
        <f>分析係数表!C28</f>
        <v>0.24324482738409237</v>
      </c>
      <c r="Q25" s="82">
        <f t="shared" si="5"/>
        <v>5.169940128077935E-2</v>
      </c>
      <c r="R25" s="83">
        <v>6.3097963704119353E-2</v>
      </c>
      <c r="S25" s="84">
        <f t="shared" si="6"/>
        <v>0.13622538666804757</v>
      </c>
      <c r="T25" s="85">
        <f>分析係数表!F28</f>
        <v>0.21387101287073307</v>
      </c>
      <c r="U25" s="86">
        <f t="shared" si="7"/>
        <v>2.9134661425402591E-2</v>
      </c>
      <c r="V25" s="87">
        <f>分析係数表!D28</f>
        <v>5.1063234471180746E-3</v>
      </c>
      <c r="W25" s="167">
        <f t="shared" si="8"/>
        <v>0</v>
      </c>
      <c r="X25" s="76">
        <f>分析係数表!E28</f>
        <v>5.1412982652490205E-3</v>
      </c>
      <c r="Y25" s="166">
        <f t="shared" si="9"/>
        <v>0</v>
      </c>
    </row>
    <row r="26" spans="1:25" x14ac:dyDescent="0.2">
      <c r="A26" s="6" t="s">
        <v>14</v>
      </c>
      <c r="B26" s="5" t="s">
        <v>50</v>
      </c>
      <c r="C26" s="90"/>
      <c r="D26" s="76">
        <f>投入係数表!G26</f>
        <v>9.1463414634146336E-3</v>
      </c>
      <c r="E26" s="77">
        <f t="shared" si="0"/>
        <v>0.91463414634146334</v>
      </c>
      <c r="F26" s="76">
        <f>分析係数表!C29</f>
        <v>5.9106021425932798E-2</v>
      </c>
      <c r="G26" s="77">
        <f t="shared" si="1"/>
        <v>5.4060385450548289E-2</v>
      </c>
      <c r="H26" s="77">
        <v>5.8377181679291533E-2</v>
      </c>
      <c r="I26" s="77">
        <f t="shared" si="2"/>
        <v>5.8377181679291533E-2</v>
      </c>
      <c r="J26" s="76">
        <f>分析係数表!G29</f>
        <v>0.26651982378854627</v>
      </c>
      <c r="K26" s="78">
        <f t="shared" si="3"/>
        <v>1.5558676174436731E-2</v>
      </c>
      <c r="L26" s="79"/>
      <c r="M26" s="80"/>
      <c r="N26" s="81">
        <f>分析係数表!H29</f>
        <v>1.0052103814392449E-2</v>
      </c>
      <c r="O26" s="82">
        <f t="shared" si="4"/>
        <v>0.1025107369481169</v>
      </c>
      <c r="P26" s="76">
        <f>分析係数表!C29</f>
        <v>5.9106021425932798E-2</v>
      </c>
      <c r="Q26" s="82">
        <f t="shared" si="5"/>
        <v>6.0590018144435582E-3</v>
      </c>
      <c r="R26" s="83">
        <v>7.4634785792633438E-3</v>
      </c>
      <c r="S26" s="84">
        <f t="shared" si="6"/>
        <v>6.5840660258554881E-2</v>
      </c>
      <c r="T26" s="85">
        <f>分析係数表!F29</f>
        <v>0.40308370044052866</v>
      </c>
      <c r="U26" s="86">
        <f t="shared" si="7"/>
        <v>2.6539296976465957E-2</v>
      </c>
      <c r="V26" s="87">
        <f>分析係数表!D29</f>
        <v>6.1674008810572688E-2</v>
      </c>
      <c r="W26" s="167">
        <f t="shared" si="8"/>
        <v>0</v>
      </c>
      <c r="X26" s="76">
        <f>分析係数表!E29</f>
        <v>2.8634361233480177E-2</v>
      </c>
      <c r="Y26" s="166">
        <f t="shared" si="9"/>
        <v>0</v>
      </c>
    </row>
    <row r="27" spans="1:25" x14ac:dyDescent="0.2">
      <c r="A27" s="6" t="s">
        <v>15</v>
      </c>
      <c r="B27" s="5" t="s">
        <v>36</v>
      </c>
      <c r="C27" s="90"/>
      <c r="D27" s="76">
        <f>投入係数表!G27</f>
        <v>0</v>
      </c>
      <c r="E27" s="77">
        <f t="shared" si="0"/>
        <v>0</v>
      </c>
      <c r="F27" s="76">
        <f>分析係数表!C30</f>
        <v>1</v>
      </c>
      <c r="G27" s="77">
        <f t="shared" si="1"/>
        <v>0</v>
      </c>
      <c r="H27" s="77">
        <v>2.8189024160642048E-2</v>
      </c>
      <c r="I27" s="77">
        <f t="shared" si="2"/>
        <v>2.8189024160642048E-2</v>
      </c>
      <c r="J27" s="76">
        <f>分析係数表!G30</f>
        <v>0.34458106948813266</v>
      </c>
      <c r="K27" s="78">
        <f t="shared" si="3"/>
        <v>9.7134040931008483E-3</v>
      </c>
      <c r="L27" s="79"/>
      <c r="M27" s="80"/>
      <c r="N27" s="81">
        <f>分析係数表!H30</f>
        <v>0</v>
      </c>
      <c r="O27" s="82">
        <f t="shared" si="4"/>
        <v>0</v>
      </c>
      <c r="P27" s="76">
        <f>分析係数表!C30</f>
        <v>1</v>
      </c>
      <c r="Q27" s="82">
        <f t="shared" si="5"/>
        <v>0</v>
      </c>
      <c r="R27" s="83">
        <v>2.3747166688103755E-2</v>
      </c>
      <c r="S27" s="84">
        <f t="shared" si="6"/>
        <v>5.1936190848745803E-2</v>
      </c>
      <c r="T27" s="85">
        <f>分析係数表!F30</f>
        <v>0.44094938518730342</v>
      </c>
      <c r="U27" s="86">
        <f t="shared" si="7"/>
        <v>2.2901231423724917E-2</v>
      </c>
      <c r="V27" s="87">
        <f>分析係数表!D30</f>
        <v>0.11881612810980841</v>
      </c>
      <c r="W27" s="167">
        <f t="shared" si="8"/>
        <v>0</v>
      </c>
      <c r="X27" s="76">
        <f>分析係数表!E30</f>
        <v>7.9782670860737773E-2</v>
      </c>
      <c r="Y27" s="166">
        <f t="shared" si="9"/>
        <v>0</v>
      </c>
    </row>
    <row r="28" spans="1:25" x14ac:dyDescent="0.2">
      <c r="A28" s="6" t="s">
        <v>16</v>
      </c>
      <c r="B28" s="5" t="s">
        <v>192</v>
      </c>
      <c r="C28" s="90"/>
      <c r="D28" s="76">
        <f>投入係数表!G28</f>
        <v>1.524390243902439E-2</v>
      </c>
      <c r="E28" s="77">
        <f t="shared" si="0"/>
        <v>1.524390243902439</v>
      </c>
      <c r="F28" s="76">
        <f>分析係数表!C31</f>
        <v>9.6726786907147644E-2</v>
      </c>
      <c r="G28" s="77">
        <f t="shared" si="1"/>
        <v>0.14744937028528604</v>
      </c>
      <c r="H28" s="77">
        <v>0.16168375493636075</v>
      </c>
      <c r="I28" s="77">
        <f t="shared" si="2"/>
        <v>0.16168375493636075</v>
      </c>
      <c r="J28" s="76">
        <f>分析係数表!G31</f>
        <v>7.0151306740027508E-2</v>
      </c>
      <c r="K28" s="78">
        <f t="shared" si="3"/>
        <v>1.1342326687420081E-2</v>
      </c>
      <c r="L28" s="79"/>
      <c r="M28" s="80"/>
      <c r="N28" s="81">
        <f>分析係数表!H31</f>
        <v>2.2131832481321275E-2</v>
      </c>
      <c r="O28" s="82">
        <f t="shared" si="4"/>
        <v>0.22569906753491267</v>
      </c>
      <c r="P28" s="76">
        <f>分析係数表!C31</f>
        <v>9.6726786907147644E-2</v>
      </c>
      <c r="Q28" s="82">
        <f t="shared" si="5"/>
        <v>2.1831145610591424E-2</v>
      </c>
      <c r="R28" s="83">
        <v>2.6068166311512E-2</v>
      </c>
      <c r="S28" s="84">
        <f t="shared" si="6"/>
        <v>0.18775192124787277</v>
      </c>
      <c r="T28" s="85">
        <f>分析係数表!F31</f>
        <v>0.34525447042640989</v>
      </c>
      <c r="U28" s="86">
        <f t="shared" si="7"/>
        <v>6.4822190141975322E-2</v>
      </c>
      <c r="V28" s="87">
        <f>分析係数表!D31</f>
        <v>0</v>
      </c>
      <c r="W28" s="167">
        <f t="shared" si="8"/>
        <v>0</v>
      </c>
      <c r="X28" s="76">
        <f>分析係数表!E31</f>
        <v>0</v>
      </c>
      <c r="Y28" s="166">
        <f t="shared" si="9"/>
        <v>0</v>
      </c>
    </row>
    <row r="29" spans="1:25" x14ac:dyDescent="0.2">
      <c r="A29" s="6" t="s">
        <v>17</v>
      </c>
      <c r="B29" s="5" t="s">
        <v>272</v>
      </c>
      <c r="C29" s="90"/>
      <c r="D29" s="76">
        <f>投入係数表!G29</f>
        <v>3.0487804878048782E-3</v>
      </c>
      <c r="E29" s="77">
        <f t="shared" si="0"/>
        <v>0.3048780487804878</v>
      </c>
      <c r="F29" s="76">
        <f>分析係数表!C32</f>
        <v>0.7834008097165992</v>
      </c>
      <c r="G29" s="77">
        <f t="shared" si="1"/>
        <v>0.23884171027945097</v>
      </c>
      <c r="H29" s="77">
        <v>0.26453138227202744</v>
      </c>
      <c r="I29" s="77">
        <f t="shared" si="2"/>
        <v>0.26453138227202744</v>
      </c>
      <c r="J29" s="76">
        <f>分析係数表!G32</f>
        <v>0.13992297817715019</v>
      </c>
      <c r="K29" s="78">
        <f t="shared" si="3"/>
        <v>3.7014018828820272E-2</v>
      </c>
      <c r="L29" s="79"/>
      <c r="M29" s="80"/>
      <c r="N29" s="81">
        <f>分析係数表!H32</f>
        <v>6.3286472670074714E-3</v>
      </c>
      <c r="O29" s="82">
        <f t="shared" si="4"/>
        <v>6.4539155902543041E-2</v>
      </c>
      <c r="P29" s="76">
        <f>分析係数表!C32</f>
        <v>0.7834008097165992</v>
      </c>
      <c r="Q29" s="82">
        <f t="shared" si="5"/>
        <v>5.0560026992478052E-2</v>
      </c>
      <c r="R29" s="83">
        <v>6.2540193302435654E-2</v>
      </c>
      <c r="S29" s="84">
        <f t="shared" si="6"/>
        <v>0.32707157557446309</v>
      </c>
      <c r="T29" s="85">
        <f>分析係数表!F32</f>
        <v>0.48138639281129653</v>
      </c>
      <c r="U29" s="86">
        <f t="shared" si="7"/>
        <v>0.15744780595689814</v>
      </c>
      <c r="V29" s="87">
        <f>分析係数表!D32</f>
        <v>1.4120667522464698E-2</v>
      </c>
      <c r="W29" s="167">
        <f t="shared" si="8"/>
        <v>0</v>
      </c>
      <c r="X29" s="76">
        <f>分析係数表!E32</f>
        <v>2.1822849807445442E-2</v>
      </c>
      <c r="Y29" s="166">
        <f t="shared" si="9"/>
        <v>0</v>
      </c>
    </row>
    <row r="30" spans="1:25" x14ac:dyDescent="0.2">
      <c r="A30" s="6" t="s">
        <v>18</v>
      </c>
      <c r="B30" s="5" t="s">
        <v>273</v>
      </c>
      <c r="C30" s="90"/>
      <c r="D30" s="76">
        <f>投入係数表!G30</f>
        <v>0</v>
      </c>
      <c r="E30" s="77">
        <f t="shared" si="0"/>
        <v>0</v>
      </c>
      <c r="F30" s="76">
        <f>分析係数表!C33</f>
        <v>1</v>
      </c>
      <c r="G30" s="77">
        <f t="shared" si="1"/>
        <v>0</v>
      </c>
      <c r="H30" s="77">
        <v>1.4620663516658097E-2</v>
      </c>
      <c r="I30" s="77">
        <f t="shared" si="2"/>
        <v>1.4620663516658097E-2</v>
      </c>
      <c r="J30" s="76">
        <f>分析係数表!G33</f>
        <v>0.50732356857523297</v>
      </c>
      <c r="K30" s="78">
        <f t="shared" si="3"/>
        <v>7.4174071902087012E-3</v>
      </c>
      <c r="L30" s="79"/>
      <c r="M30" s="80"/>
      <c r="N30" s="81">
        <f>分析係数表!H33</f>
        <v>9.4622493118364133E-4</v>
      </c>
      <c r="O30" s="82">
        <f t="shared" si="4"/>
        <v>9.6495436980501247E-3</v>
      </c>
      <c r="P30" s="76">
        <f>分析係数表!C33</f>
        <v>1</v>
      </c>
      <c r="Q30" s="82">
        <f t="shared" si="5"/>
        <v>9.6495436980501247E-3</v>
      </c>
      <c r="R30" s="83">
        <v>2.2152868460111826E-2</v>
      </c>
      <c r="S30" s="84">
        <f t="shared" si="6"/>
        <v>3.6773531976769927E-2</v>
      </c>
      <c r="T30" s="85">
        <f>分析係数表!F33</f>
        <v>0.64713715046604525</v>
      </c>
      <c r="U30" s="86">
        <f t="shared" si="7"/>
        <v>2.3797518696018885E-2</v>
      </c>
      <c r="V30" s="87">
        <f>分析係数表!D33</f>
        <v>3.462050599201065E-2</v>
      </c>
      <c r="W30" s="167">
        <f t="shared" si="8"/>
        <v>0</v>
      </c>
      <c r="X30" s="76">
        <f>分析係数表!E33</f>
        <v>3.3288948069241014E-2</v>
      </c>
      <c r="Y30" s="166">
        <f t="shared" si="9"/>
        <v>0</v>
      </c>
    </row>
    <row r="31" spans="1:25" x14ac:dyDescent="0.2">
      <c r="A31" s="6" t="s">
        <v>19</v>
      </c>
      <c r="B31" s="5" t="s">
        <v>274</v>
      </c>
      <c r="C31" s="90"/>
      <c r="D31" s="76">
        <f>投入係数表!G31</f>
        <v>7.926829268292683E-2</v>
      </c>
      <c r="E31" s="77">
        <f t="shared" si="0"/>
        <v>7.9268292682926829</v>
      </c>
      <c r="F31" s="76">
        <f>分析係数表!C34</f>
        <v>0.10125199563061926</v>
      </c>
      <c r="G31" s="77">
        <f t="shared" si="1"/>
        <v>0.80260728243783563</v>
      </c>
      <c r="H31" s="77">
        <v>0.844534967329026</v>
      </c>
      <c r="I31" s="77">
        <f t="shared" si="2"/>
        <v>0.844534967329026</v>
      </c>
      <c r="J31" s="76">
        <f>分析係数表!G34</f>
        <v>0.42460217226572367</v>
      </c>
      <c r="K31" s="78">
        <f t="shared" si="3"/>
        <v>0.3585913816822664</v>
      </c>
      <c r="L31" s="79"/>
      <c r="M31" s="80"/>
      <c r="N31" s="81">
        <f>分析係数表!H34</f>
        <v>0.15770005898545025</v>
      </c>
      <c r="O31" s="82">
        <f t="shared" si="4"/>
        <v>1.6082155100919122</v>
      </c>
      <c r="P31" s="76">
        <f>分析係数表!C34</f>
        <v>0.10125199563061926</v>
      </c>
      <c r="Q31" s="82">
        <f t="shared" si="5"/>
        <v>0.16283502980092043</v>
      </c>
      <c r="R31" s="83">
        <v>0.17259339928236833</v>
      </c>
      <c r="S31" s="84">
        <f t="shared" si="6"/>
        <v>1.0171283666113944</v>
      </c>
      <c r="T31" s="85">
        <f>分析係数表!F34</f>
        <v>0.7004294013639808</v>
      </c>
      <c r="U31" s="86">
        <f t="shared" si="7"/>
        <v>0.71242661293594256</v>
      </c>
      <c r="V31" s="87">
        <f>分析係数表!D34</f>
        <v>0.3617075018944178</v>
      </c>
      <c r="W31" s="167">
        <f t="shared" si="8"/>
        <v>0</v>
      </c>
      <c r="X31" s="76">
        <f>分析係数表!E34</f>
        <v>0.25183127052285931</v>
      </c>
      <c r="Y31" s="166">
        <f t="shared" si="9"/>
        <v>0</v>
      </c>
    </row>
    <row r="32" spans="1:25" x14ac:dyDescent="0.2">
      <c r="A32" s="6" t="s">
        <v>20</v>
      </c>
      <c r="B32" s="5" t="s">
        <v>37</v>
      </c>
      <c r="C32" s="90"/>
      <c r="D32" s="76">
        <f>投入係数表!G32</f>
        <v>6.0975609756097563E-3</v>
      </c>
      <c r="E32" s="77">
        <f t="shared" si="0"/>
        <v>0.6097560975609756</v>
      </c>
      <c r="F32" s="76">
        <f>分析係数表!C35</f>
        <v>0.28050490883590462</v>
      </c>
      <c r="G32" s="77">
        <f t="shared" si="1"/>
        <v>0.17103957855847843</v>
      </c>
      <c r="H32" s="77">
        <v>0.19798088277445525</v>
      </c>
      <c r="I32" s="77">
        <f t="shared" si="2"/>
        <v>0.19798088277445525</v>
      </c>
      <c r="J32" s="76">
        <f>分析係数表!G35</f>
        <v>0.31444397102684279</v>
      </c>
      <c r="K32" s="78">
        <f t="shared" si="3"/>
        <v>6.2253894966999568E-2</v>
      </c>
      <c r="L32" s="79"/>
      <c r="M32" s="80"/>
      <c r="N32" s="81">
        <f>分析係数表!H35</f>
        <v>5.9366397955171055E-2</v>
      </c>
      <c r="O32" s="82">
        <f t="shared" si="4"/>
        <v>0.6054148779906513</v>
      </c>
      <c r="P32" s="76">
        <f>分析係数表!C35</f>
        <v>0.28050490883590462</v>
      </c>
      <c r="Q32" s="82">
        <f t="shared" si="5"/>
        <v>0.16982184515866797</v>
      </c>
      <c r="R32" s="83">
        <v>0.21334597381236003</v>
      </c>
      <c r="S32" s="84">
        <f t="shared" si="6"/>
        <v>0.41132685658681528</v>
      </c>
      <c r="T32" s="85">
        <f>分析係数表!F35</f>
        <v>0.64720920323817643</v>
      </c>
      <c r="U32" s="86">
        <f t="shared" si="7"/>
        <v>0.26621452712201638</v>
      </c>
      <c r="V32" s="87">
        <f>分析係数表!D35</f>
        <v>3.7068598210481467E-2</v>
      </c>
      <c r="W32" s="167">
        <f t="shared" si="8"/>
        <v>0</v>
      </c>
      <c r="X32" s="76">
        <f>分析係数表!E35</f>
        <v>2.8973157221985513E-2</v>
      </c>
      <c r="Y32" s="166">
        <f t="shared" si="9"/>
        <v>0</v>
      </c>
    </row>
    <row r="33" spans="1:25" x14ac:dyDescent="0.2">
      <c r="A33" s="6" t="s">
        <v>21</v>
      </c>
      <c r="B33" s="5" t="s">
        <v>38</v>
      </c>
      <c r="C33" s="90"/>
      <c r="D33" s="76">
        <f>投入係数表!G33</f>
        <v>0</v>
      </c>
      <c r="E33" s="77">
        <f t="shared" si="0"/>
        <v>0</v>
      </c>
      <c r="F33" s="76">
        <f>分析係数表!C36</f>
        <v>0.80389274373750441</v>
      </c>
      <c r="G33" s="77">
        <f t="shared" si="1"/>
        <v>0</v>
      </c>
      <c r="H33" s="77">
        <v>5.6534846959537012E-2</v>
      </c>
      <c r="I33" s="77">
        <f t="shared" si="2"/>
        <v>5.6534846959537012E-2</v>
      </c>
      <c r="J33" s="76">
        <f>分析係数表!G36</f>
        <v>1.7855841410975876E-2</v>
      </c>
      <c r="K33" s="78">
        <f t="shared" si="3"/>
        <v>1.0094772615032845E-3</v>
      </c>
      <c r="L33" s="79"/>
      <c r="M33" s="80"/>
      <c r="N33" s="81">
        <f>分析係数表!H36</f>
        <v>0.19255062917813606</v>
      </c>
      <c r="O33" s="82">
        <f t="shared" si="4"/>
        <v>1.9636194831785376</v>
      </c>
      <c r="P33" s="76">
        <f>分析係数表!C36</f>
        <v>0.80389274373750441</v>
      </c>
      <c r="Q33" s="82">
        <f t="shared" si="5"/>
        <v>1.5785394539888149</v>
      </c>
      <c r="R33" s="83">
        <v>1.6176902719045487</v>
      </c>
      <c r="S33" s="84">
        <f t="shared" si="6"/>
        <v>1.6742251188640858</v>
      </c>
      <c r="T33" s="85">
        <f>分析係数表!F36</f>
        <v>0.88404635230668316</v>
      </c>
      <c r="U33" s="86">
        <f t="shared" si="7"/>
        <v>1.4800926092720181</v>
      </c>
      <c r="V33" s="87">
        <f>分析係数表!D36</f>
        <v>1.122367174404198E-2</v>
      </c>
      <c r="W33" s="167">
        <f t="shared" si="8"/>
        <v>0</v>
      </c>
      <c r="X33" s="76">
        <f>分析係数表!E36</f>
        <v>3.3525253261424094E-3</v>
      </c>
      <c r="Y33" s="166">
        <f t="shared" si="9"/>
        <v>0</v>
      </c>
    </row>
    <row r="34" spans="1:25" x14ac:dyDescent="0.2">
      <c r="A34" s="6" t="s">
        <v>22</v>
      </c>
      <c r="B34" s="5" t="s">
        <v>377</v>
      </c>
      <c r="C34" s="90"/>
      <c r="D34" s="76">
        <f>投入係数表!G34</f>
        <v>2.7439024390243903E-2</v>
      </c>
      <c r="E34" s="77">
        <f t="shared" si="0"/>
        <v>2.7439024390243905</v>
      </c>
      <c r="F34" s="76">
        <f>分析係数表!C37</f>
        <v>0.21032967032967032</v>
      </c>
      <c r="G34" s="77">
        <f t="shared" si="1"/>
        <v>0.57712409541677834</v>
      </c>
      <c r="H34" s="77">
        <v>0.61793522253882138</v>
      </c>
      <c r="I34" s="77">
        <f t="shared" si="2"/>
        <v>0.61793522253882138</v>
      </c>
      <c r="J34" s="76">
        <f>分析係数表!G37</f>
        <v>0.29813928761297182</v>
      </c>
      <c r="K34" s="78">
        <f t="shared" si="3"/>
        <v>0.1842307670386874</v>
      </c>
      <c r="L34" s="79"/>
      <c r="M34" s="80"/>
      <c r="N34" s="81">
        <f>分析係数表!H37</f>
        <v>4.7409555642941408E-2</v>
      </c>
      <c r="O34" s="82">
        <f t="shared" si="4"/>
        <v>0.48347973489710883</v>
      </c>
      <c r="P34" s="76">
        <f>分析係数表!C37</f>
        <v>0.21032967032967032</v>
      </c>
      <c r="Q34" s="82">
        <f t="shared" si="5"/>
        <v>0.1016901332519853</v>
      </c>
      <c r="R34" s="83">
        <v>0.1122173896506497</v>
      </c>
      <c r="S34" s="84">
        <f t="shared" si="6"/>
        <v>0.73015261218947103</v>
      </c>
      <c r="T34" s="85">
        <f>分析係数表!F37</f>
        <v>0.65348219032429555</v>
      </c>
      <c r="U34" s="86">
        <f t="shared" si="7"/>
        <v>0.47714172828458146</v>
      </c>
      <c r="V34" s="87">
        <f>分析係数表!D37</f>
        <v>7.4641148325358855E-2</v>
      </c>
      <c r="W34" s="167">
        <f t="shared" si="8"/>
        <v>0</v>
      </c>
      <c r="X34" s="76">
        <f>分析係数表!E37</f>
        <v>6.6454013822434876E-2</v>
      </c>
      <c r="Y34" s="166">
        <f t="shared" si="9"/>
        <v>0</v>
      </c>
    </row>
    <row r="35" spans="1:25" x14ac:dyDescent="0.2">
      <c r="A35" s="6" t="s">
        <v>23</v>
      </c>
      <c r="B35" s="5" t="s">
        <v>193</v>
      </c>
      <c r="C35" s="90"/>
      <c r="D35" s="76">
        <f>投入係数表!G35</f>
        <v>0</v>
      </c>
      <c r="E35" s="77">
        <f t="shared" si="0"/>
        <v>0</v>
      </c>
      <c r="F35" s="76">
        <f>分析係数表!C38</f>
        <v>3.0064329788630717E-2</v>
      </c>
      <c r="G35" s="77">
        <f t="shared" si="1"/>
        <v>0</v>
      </c>
      <c r="H35" s="77">
        <v>4.7888223591481651E-3</v>
      </c>
      <c r="I35" s="77">
        <f t="shared" si="2"/>
        <v>4.7888223591481651E-3</v>
      </c>
      <c r="J35" s="76">
        <f>分析係数表!G38</f>
        <v>0.36119402985074628</v>
      </c>
      <c r="K35" s="78">
        <f t="shared" si="3"/>
        <v>1.7296940461400834E-3</v>
      </c>
      <c r="L35" s="79"/>
      <c r="M35" s="80"/>
      <c r="N35" s="81">
        <f>分析係数表!H38</f>
        <v>4.2911915060951634E-2</v>
      </c>
      <c r="O35" s="82">
        <f t="shared" si="4"/>
        <v>0.43761307264403942</v>
      </c>
      <c r="P35" s="76">
        <f>分析係数表!C38</f>
        <v>3.0064329788630717E-2</v>
      </c>
      <c r="Q35" s="82">
        <f t="shared" si="5"/>
        <v>1.3156543735786412E-2</v>
      </c>
      <c r="R35" s="83">
        <v>1.5087778021916947E-2</v>
      </c>
      <c r="S35" s="84">
        <f t="shared" si="6"/>
        <v>1.9876600381065111E-2</v>
      </c>
      <c r="T35" s="85">
        <f>分析係数表!F38</f>
        <v>0.57313432835820899</v>
      </c>
      <c r="U35" s="86">
        <f t="shared" si="7"/>
        <v>1.1391962009446274E-2</v>
      </c>
      <c r="V35" s="87">
        <f>分析係数表!D38</f>
        <v>7.1641791044776124E-2</v>
      </c>
      <c r="W35" s="167">
        <f t="shared" si="8"/>
        <v>0</v>
      </c>
      <c r="X35" s="76">
        <f>分析係数表!E38</f>
        <v>8.6567164179104483E-2</v>
      </c>
      <c r="Y35" s="166">
        <f t="shared" si="9"/>
        <v>0</v>
      </c>
    </row>
    <row r="36" spans="1:25" x14ac:dyDescent="0.2">
      <c r="A36" s="6" t="s">
        <v>24</v>
      </c>
      <c r="B36" s="5" t="s">
        <v>39</v>
      </c>
      <c r="C36" s="90"/>
      <c r="D36" s="76">
        <f>投入係数表!G36</f>
        <v>0</v>
      </c>
      <c r="E36" s="77">
        <f t="shared" si="0"/>
        <v>0</v>
      </c>
      <c r="F36" s="76">
        <f>分析係数表!C39</f>
        <v>1</v>
      </c>
      <c r="G36" s="77">
        <f t="shared" si="1"/>
        <v>0</v>
      </c>
      <c r="H36" s="77">
        <v>6.5913893139214155E-2</v>
      </c>
      <c r="I36" s="77">
        <f t="shared" si="2"/>
        <v>6.5913893139214155E-2</v>
      </c>
      <c r="J36" s="76">
        <f>分析係数表!G39</f>
        <v>0.35369011652999566</v>
      </c>
      <c r="K36" s="78">
        <f t="shared" si="3"/>
        <v>2.3313092545354335E-2</v>
      </c>
      <c r="L36" s="79"/>
      <c r="M36" s="80"/>
      <c r="N36" s="81">
        <f>分析係数表!H39</f>
        <v>3.7848997247345653E-3</v>
      </c>
      <c r="O36" s="82">
        <f t="shared" si="4"/>
        <v>3.8598174792200499E-2</v>
      </c>
      <c r="P36" s="76">
        <f>分析係数表!C39</f>
        <v>1</v>
      </c>
      <c r="Q36" s="82">
        <f t="shared" si="5"/>
        <v>3.8598174792200499E-2</v>
      </c>
      <c r="R36" s="83">
        <v>5.4707222190261758E-2</v>
      </c>
      <c r="S36" s="84">
        <f t="shared" si="6"/>
        <v>0.12062111532947592</v>
      </c>
      <c r="T36" s="85">
        <f>分析係数表!F39</f>
        <v>0.70414328873543375</v>
      </c>
      <c r="U36" s="86">
        <f t="shared" si="7"/>
        <v>8.4934548839033217E-2</v>
      </c>
      <c r="V36" s="87">
        <f>分析係数表!D39</f>
        <v>4.8338368580060423E-2</v>
      </c>
      <c r="W36" s="167">
        <f t="shared" si="8"/>
        <v>0</v>
      </c>
      <c r="X36" s="76">
        <f>分析係数表!E39</f>
        <v>5.0927924039706515E-2</v>
      </c>
      <c r="Y36" s="166">
        <f t="shared" si="9"/>
        <v>0</v>
      </c>
    </row>
    <row r="37" spans="1:25" x14ac:dyDescent="0.2">
      <c r="A37" s="6" t="s">
        <v>25</v>
      </c>
      <c r="B37" s="5" t="s">
        <v>40</v>
      </c>
      <c r="C37" s="90"/>
      <c r="D37" s="76">
        <f>投入係数表!G37</f>
        <v>0</v>
      </c>
      <c r="E37" s="77">
        <f t="shared" si="0"/>
        <v>0</v>
      </c>
      <c r="F37" s="76">
        <f>分析係数表!C40</f>
        <v>0.7013368112161722</v>
      </c>
      <c r="G37" s="77">
        <f t="shared" si="1"/>
        <v>0</v>
      </c>
      <c r="H37" s="77">
        <v>7.0301791313064695E-4</v>
      </c>
      <c r="I37" s="77">
        <f t="shared" si="2"/>
        <v>7.0301791313064695E-4</v>
      </c>
      <c r="J37" s="76">
        <f>分析係数表!G40</f>
        <v>0.55395580898075547</v>
      </c>
      <c r="K37" s="78">
        <f t="shared" si="3"/>
        <v>3.8944085679625001E-4</v>
      </c>
      <c r="L37" s="79"/>
      <c r="M37" s="80"/>
      <c r="N37" s="81">
        <f>分析係数表!H40</f>
        <v>3.2392843098702322E-2</v>
      </c>
      <c r="O37" s="82">
        <f t="shared" si="4"/>
        <v>0.33034022322156015</v>
      </c>
      <c r="P37" s="76">
        <f>分析係数表!C40</f>
        <v>0.7013368112161722</v>
      </c>
      <c r="Q37" s="82">
        <f t="shared" si="5"/>
        <v>0.2316797587706475</v>
      </c>
      <c r="R37" s="83">
        <v>0.23185398382414835</v>
      </c>
      <c r="S37" s="84">
        <f t="shared" si="6"/>
        <v>0.232557001737279</v>
      </c>
      <c r="T37" s="85">
        <f>分析係数表!F40</f>
        <v>0.75181753385602279</v>
      </c>
      <c r="U37" s="86">
        <f t="shared" si="7"/>
        <v>0.1748404315270719</v>
      </c>
      <c r="V37" s="87">
        <f>分析係数表!D40</f>
        <v>0.10919458303635067</v>
      </c>
      <c r="W37" s="167">
        <f t="shared" si="8"/>
        <v>0</v>
      </c>
      <c r="X37" s="76">
        <f>分析係数表!E40</f>
        <v>6.9850320741268707E-2</v>
      </c>
      <c r="Y37" s="166">
        <f t="shared" si="9"/>
        <v>0</v>
      </c>
    </row>
    <row r="38" spans="1:25" x14ac:dyDescent="0.2">
      <c r="A38" s="6" t="s">
        <v>26</v>
      </c>
      <c r="B38" s="5" t="s">
        <v>276</v>
      </c>
      <c r="C38" s="90"/>
      <c r="D38" s="76">
        <f>投入係数表!G38</f>
        <v>0</v>
      </c>
      <c r="E38" s="77">
        <f t="shared" si="0"/>
        <v>0</v>
      </c>
      <c r="F38" s="76">
        <f>分析係数表!C41</f>
        <v>0.58586841174389814</v>
      </c>
      <c r="G38" s="77">
        <f t="shared" si="1"/>
        <v>0</v>
      </c>
      <c r="H38" s="77">
        <v>2.1559999506736453E-3</v>
      </c>
      <c r="I38" s="77">
        <f t="shared" si="2"/>
        <v>2.1559999506736453E-3</v>
      </c>
      <c r="J38" s="76">
        <f>分析係数表!G41</f>
        <v>0.44498040397949956</v>
      </c>
      <c r="K38" s="78">
        <f t="shared" si="3"/>
        <v>9.5937772903053979E-4</v>
      </c>
      <c r="L38" s="79"/>
      <c r="M38" s="80"/>
      <c r="N38" s="81">
        <f>分析係数表!H41</f>
        <v>5.4868757373181282E-2</v>
      </c>
      <c r="O38" s="82">
        <f t="shared" si="4"/>
        <v>0.55954821573758184</v>
      </c>
      <c r="P38" s="76">
        <f>分析係数表!C41</f>
        <v>0.58586841174389814</v>
      </c>
      <c r="Q38" s="82">
        <f t="shared" si="5"/>
        <v>0.32782162444830915</v>
      </c>
      <c r="R38" s="83">
        <v>0.33225083889251084</v>
      </c>
      <c r="S38" s="84">
        <f t="shared" si="6"/>
        <v>0.33440683884318451</v>
      </c>
      <c r="T38" s="85">
        <f>分析係数表!F41</f>
        <v>0.54989448296653598</v>
      </c>
      <c r="U38" s="86">
        <f t="shared" si="7"/>
        <v>0.18388847574614667</v>
      </c>
      <c r="V38" s="87">
        <f>分析係数表!D41</f>
        <v>0.15480856195357251</v>
      </c>
      <c r="W38" s="167">
        <f t="shared" si="8"/>
        <v>0</v>
      </c>
      <c r="X38" s="76">
        <f>分析係数表!E41</f>
        <v>0.14651793789568887</v>
      </c>
      <c r="Y38" s="166">
        <f t="shared" si="9"/>
        <v>0</v>
      </c>
    </row>
    <row r="39" spans="1:25" x14ac:dyDescent="0.2">
      <c r="A39" s="6" t="s">
        <v>51</v>
      </c>
      <c r="B39" s="5" t="s">
        <v>367</v>
      </c>
      <c r="C39" s="90"/>
      <c r="D39" s="76">
        <f>投入係数表!G39</f>
        <v>0</v>
      </c>
      <c r="E39" s="77">
        <f>$C$9*D39</f>
        <v>0</v>
      </c>
      <c r="F39" s="76">
        <f>分析係数表!C42</f>
        <v>0.81969817315329629</v>
      </c>
      <c r="G39" s="77">
        <f>E39*F39</f>
        <v>0</v>
      </c>
      <c r="H39" s="77">
        <v>2.492133396497442E-2</v>
      </c>
      <c r="I39" s="77">
        <f>C39+H39</f>
        <v>2.492133396497442E-2</v>
      </c>
      <c r="J39" s="76">
        <f>分析係数表!G42</f>
        <v>0.48461538461538461</v>
      </c>
      <c r="K39" s="78">
        <f>I39*J39</f>
        <v>1.2077261844564527E-2</v>
      </c>
      <c r="L39" s="79"/>
      <c r="M39" s="80"/>
      <c r="N39" s="81">
        <f>分析係数表!H42</f>
        <v>1.2153460479748329E-2</v>
      </c>
      <c r="O39" s="82">
        <f t="shared" si="4"/>
        <v>0.1239402430827477</v>
      </c>
      <c r="P39" s="76">
        <f>分析係数表!C42</f>
        <v>0.81969817315329629</v>
      </c>
      <c r="Q39" s="82">
        <f>O39*P39</f>
        <v>0.10159359083510376</v>
      </c>
      <c r="R39" s="83">
        <v>0.10484477215524041</v>
      </c>
      <c r="S39" s="84">
        <f>I39+R39</f>
        <v>0.12976610612021483</v>
      </c>
      <c r="T39" s="85">
        <f>分析係数表!F42</f>
        <v>0.55865384615384617</v>
      </c>
      <c r="U39" s="86">
        <f t="shared" si="7"/>
        <v>7.2494334284466166E-2</v>
      </c>
      <c r="V39" s="87">
        <f>分析係数表!D42</f>
        <v>8.8461538461538466E-2</v>
      </c>
      <c r="W39" s="167">
        <f t="shared" si="8"/>
        <v>0</v>
      </c>
      <c r="X39" s="76">
        <f>分析係数表!E42</f>
        <v>7.8846153846153844E-2</v>
      </c>
      <c r="Y39" s="166">
        <f t="shared" si="9"/>
        <v>0</v>
      </c>
    </row>
    <row r="40" spans="1:25" x14ac:dyDescent="0.2">
      <c r="A40" s="6" t="s">
        <v>194</v>
      </c>
      <c r="B40" s="5" t="s">
        <v>41</v>
      </c>
      <c r="C40" s="90"/>
      <c r="D40" s="76">
        <f>投入係数表!G40</f>
        <v>3.048780487804878E-2</v>
      </c>
      <c r="E40" s="77">
        <f>$C$9*D40</f>
        <v>3.0487804878048781</v>
      </c>
      <c r="F40" s="76">
        <f>分析係数表!C43</f>
        <v>0.67829131652661068</v>
      </c>
      <c r="G40" s="77">
        <f>E40*F40</f>
        <v>2.0679613308738132</v>
      </c>
      <c r="H40" s="77">
        <v>2.5107200616530614</v>
      </c>
      <c r="I40" s="77">
        <f>C40+H40</f>
        <v>2.5107200616530614</v>
      </c>
      <c r="J40" s="76">
        <f>分析係数表!G43</f>
        <v>0.37364673754023214</v>
      </c>
      <c r="K40" s="78">
        <f>I40*J40</f>
        <v>0.93812235991347692</v>
      </c>
      <c r="L40" s="79"/>
      <c r="M40" s="80"/>
      <c r="N40" s="81">
        <f>分析係数表!H43</f>
        <v>3.3707727093983487E-2</v>
      </c>
      <c r="O40" s="82">
        <f t="shared" si="4"/>
        <v>0.34374932939937008</v>
      </c>
      <c r="P40" s="76">
        <f>分析係数表!C43</f>
        <v>0.67829131652661068</v>
      </c>
      <c r="Q40" s="82">
        <f>O40*P40</f>
        <v>0.23316218519343829</v>
      </c>
      <c r="R40" s="83">
        <v>0.36538533384491484</v>
      </c>
      <c r="S40" s="84">
        <f>I40+R40</f>
        <v>2.8761053954979761</v>
      </c>
      <c r="T40" s="85">
        <f>分析係数表!F43</f>
        <v>0.61386911147956691</v>
      </c>
      <c r="U40" s="86">
        <f t="shared" si="7"/>
        <v>1.7655522636559309</v>
      </c>
      <c r="V40" s="87">
        <f>分析係数表!D43</f>
        <v>0.15810006827270068</v>
      </c>
      <c r="W40" s="167">
        <f t="shared" si="8"/>
        <v>0</v>
      </c>
      <c r="X40" s="76">
        <f>分析係数表!E43</f>
        <v>0.12220813420462304</v>
      </c>
      <c r="Y40" s="166">
        <f t="shared" si="9"/>
        <v>0</v>
      </c>
    </row>
    <row r="41" spans="1:25" x14ac:dyDescent="0.2">
      <c r="A41" s="6" t="s">
        <v>340</v>
      </c>
      <c r="B41" s="5" t="s">
        <v>42</v>
      </c>
      <c r="C41" s="90"/>
      <c r="D41" s="76">
        <f>投入係数表!G41</f>
        <v>0</v>
      </c>
      <c r="E41" s="77">
        <f>$C$9*D41</f>
        <v>0</v>
      </c>
      <c r="F41" s="76">
        <f>分析係数表!C44</f>
        <v>0.28860582795323675</v>
      </c>
      <c r="G41" s="77">
        <f>E41*F41</f>
        <v>0</v>
      </c>
      <c r="H41" s="77">
        <v>1.2079295150859732E-3</v>
      </c>
      <c r="I41" s="77">
        <f>C41+H41</f>
        <v>1.2079295150859732E-3</v>
      </c>
      <c r="J41" s="76">
        <f>分析係数表!G44</f>
        <v>0.2722812755519215</v>
      </c>
      <c r="K41" s="78">
        <f>I41*J41</f>
        <v>3.2889658914442277E-4</v>
      </c>
      <c r="L41" s="79"/>
      <c r="M41" s="80"/>
      <c r="N41" s="81">
        <f>分析係数表!H44</f>
        <v>0.11129817145104208</v>
      </c>
      <c r="O41" s="82">
        <f t="shared" si="4"/>
        <v>1.1350119126394802</v>
      </c>
      <c r="P41" s="76">
        <f>分析係数表!C44</f>
        <v>0.28860582795323675</v>
      </c>
      <c r="Q41" s="82">
        <f>O41*P41</f>
        <v>0.32757105278410398</v>
      </c>
      <c r="R41" s="83">
        <v>0.3307057344938647</v>
      </c>
      <c r="S41" s="84">
        <f>I41+R41</f>
        <v>0.33191366400895067</v>
      </c>
      <c r="T41" s="85">
        <f>分析係数表!F44</f>
        <v>0.4454210956663941</v>
      </c>
      <c r="U41" s="86">
        <f t="shared" si="7"/>
        <v>0.1478413478895142</v>
      </c>
      <c r="V41" s="87">
        <f>分析係数表!D44</f>
        <v>0.25695012264922323</v>
      </c>
      <c r="W41" s="167">
        <f t="shared" si="8"/>
        <v>0</v>
      </c>
      <c r="X41" s="76">
        <f>分析係数表!E44</f>
        <v>0.1731398201144726</v>
      </c>
      <c r="Y41" s="166">
        <f t="shared" si="9"/>
        <v>0</v>
      </c>
    </row>
    <row r="42" spans="1:25" x14ac:dyDescent="0.2">
      <c r="A42" s="6" t="s">
        <v>341</v>
      </c>
      <c r="B42" s="5" t="s">
        <v>278</v>
      </c>
      <c r="C42" s="90"/>
      <c r="D42" s="76">
        <f>投入係数表!G42</f>
        <v>0</v>
      </c>
      <c r="E42" s="77">
        <f>$C$9*D42</f>
        <v>0</v>
      </c>
      <c r="F42" s="76">
        <f>分析係数表!C45</f>
        <v>1</v>
      </c>
      <c r="G42" s="77">
        <f>E42*F42</f>
        <v>0</v>
      </c>
      <c r="H42" s="77">
        <v>6.7322047471385484E-3</v>
      </c>
      <c r="I42" s="77">
        <f>C42+H42</f>
        <v>6.7322047471385484E-3</v>
      </c>
      <c r="J42" s="76">
        <f>分析係数表!G45</f>
        <v>0</v>
      </c>
      <c r="K42" s="78">
        <f>I42*J42</f>
        <v>0</v>
      </c>
      <c r="L42" s="79"/>
      <c r="M42" s="80"/>
      <c r="N42" s="81">
        <f>分析係数表!H45</f>
        <v>0</v>
      </c>
      <c r="O42" s="82">
        <f t="shared" si="4"/>
        <v>0</v>
      </c>
      <c r="P42" s="76">
        <f>分析係数表!C45</f>
        <v>1</v>
      </c>
      <c r="Q42" s="82">
        <f>O42*P42</f>
        <v>0</v>
      </c>
      <c r="R42" s="83">
        <v>3.3961287997923951E-3</v>
      </c>
      <c r="S42" s="84">
        <f>I42+R42</f>
        <v>1.0128333546930943E-2</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投入係数表!G43</f>
        <v>9.1463414634146336E-3</v>
      </c>
      <c r="E43" s="77">
        <f>$C$9*D43</f>
        <v>0.91463414634146334</v>
      </c>
      <c r="F43" s="76">
        <f>分析係数表!C46</f>
        <v>0.35026323939300097</v>
      </c>
      <c r="G43" s="77">
        <f>E43*F43</f>
        <v>0.32036271895701307</v>
      </c>
      <c r="H43" s="77">
        <v>0.34765746427845984</v>
      </c>
      <c r="I43" s="77">
        <f>C43+H43</f>
        <v>0.34765746427845984</v>
      </c>
      <c r="J43" s="76">
        <f>分析係数表!G46</f>
        <v>8.8183421516754845E-3</v>
      </c>
      <c r="K43" s="78">
        <f>I43*J43</f>
        <v>3.0657624715913563E-3</v>
      </c>
      <c r="L43" s="79"/>
      <c r="M43" s="80"/>
      <c r="N43" s="81">
        <f>分析係数表!H46</f>
        <v>2.2070389303971687E-2</v>
      </c>
      <c r="O43" s="82">
        <f t="shared" si="4"/>
        <v>0.22507247378828601</v>
      </c>
      <c r="P43" s="76">
        <f>分析係数表!C46</f>
        <v>0.35026323939300097</v>
      </c>
      <c r="Q43" s="82">
        <f>O43*P43</f>
        <v>7.8834613767281361E-2</v>
      </c>
      <c r="R43" s="83">
        <v>8.4965859299541743E-2</v>
      </c>
      <c r="S43" s="84">
        <f>I43+R43</f>
        <v>0.4326233235780016</v>
      </c>
      <c r="T43" s="85">
        <f>分析係数表!F46</f>
        <v>0.31305114638447973</v>
      </c>
      <c r="U43" s="86">
        <f t="shared" si="7"/>
        <v>0.13543322739875713</v>
      </c>
      <c r="V43" s="87">
        <f>分析係数表!D46</f>
        <v>2.6455026455026454E-3</v>
      </c>
      <c r="W43" s="167">
        <f t="shared" si="8"/>
        <v>0</v>
      </c>
      <c r="X43" s="76">
        <f>分析係数表!E46</f>
        <v>7.0546737213403876E-3</v>
      </c>
      <c r="Y43" s="166">
        <f t="shared" si="9"/>
        <v>0</v>
      </c>
    </row>
    <row r="44" spans="1:25" x14ac:dyDescent="0.2">
      <c r="A44" s="192">
        <v>40</v>
      </c>
      <c r="B44" s="14" t="s">
        <v>150</v>
      </c>
      <c r="C44" s="197">
        <f>SUM(C5:C43)</f>
        <v>100</v>
      </c>
      <c r="D44" s="92">
        <f>投入係数表!G44</f>
        <v>0.67073170731707321</v>
      </c>
      <c r="E44" s="91">
        <f>SUM(E5:E43)</f>
        <v>67.073170731707322</v>
      </c>
      <c r="F44" s="92">
        <f>分析係数表!C47</f>
        <v>0.31394387080298369</v>
      </c>
      <c r="G44" s="91">
        <f>SUM(G5:G43)</f>
        <v>8.7857842145300875</v>
      </c>
      <c r="H44" s="91">
        <f>SUM(H5:H43)</f>
        <v>9.9723400773900668</v>
      </c>
      <c r="I44" s="91">
        <f>SUM(I5:I43)</f>
        <v>109.97234007739</v>
      </c>
      <c r="J44" s="92">
        <f>分析係数表!G47</f>
        <v>0.19998528352451841</v>
      </c>
      <c r="K44" s="93">
        <f>SUM(K5:K43)</f>
        <v>16.264654776870419</v>
      </c>
      <c r="L44" s="94">
        <f>最終需要_まとめ!$L$33</f>
        <v>0.627</v>
      </c>
      <c r="M44" s="91">
        <f>K44*L44</f>
        <v>10.197938545097752</v>
      </c>
      <c r="N44" s="95">
        <f>分析係数表!H47</f>
        <v>1</v>
      </c>
      <c r="O44" s="96">
        <f>SUM(O5:O43)</f>
        <v>10.197938545097752</v>
      </c>
      <c r="P44" s="92">
        <f>分析係数表!C47</f>
        <v>0.31394387080298369</v>
      </c>
      <c r="Q44" s="96">
        <f>SUM(Q5:Q43)</f>
        <v>3.5627929650728771</v>
      </c>
      <c r="R44" s="91">
        <f>SUM(R5:R43)</f>
        <v>3.9283444248683552</v>
      </c>
      <c r="S44" s="97">
        <f>SUM(S5:S43)</f>
        <v>113.90068450225837</v>
      </c>
      <c r="T44" s="98">
        <f>分析係数表!F47</f>
        <v>0.426688715561511</v>
      </c>
      <c r="U44" s="99">
        <f>SUM(U5:U43)</f>
        <v>39.84286990383638</v>
      </c>
      <c r="V44" s="100">
        <f>分析係数表!D47</f>
        <v>4.9757178154553973E-2</v>
      </c>
      <c r="W44" s="164">
        <f>SUM(W5:W43)</f>
        <v>8</v>
      </c>
      <c r="X44" s="92">
        <f>分析係数表!E47</f>
        <v>4.1907100312144188E-2</v>
      </c>
      <c r="Y44" s="165">
        <f>SUM(Y5:Y43)</f>
        <v>6</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2015年播磨町産業連関表</v>
      </c>
      <c r="H1" s="401"/>
      <c r="I1" s="401"/>
    </row>
    <row r="2" spans="1:25" x14ac:dyDescent="0.2">
      <c r="B2" s="3" t="s">
        <v>303</v>
      </c>
      <c r="S2" s="3" t="s">
        <v>152</v>
      </c>
      <c r="U2" s="64" t="s">
        <v>209</v>
      </c>
      <c r="W2" s="3" t="s">
        <v>130</v>
      </c>
      <c r="Y2" s="3" t="s">
        <v>153</v>
      </c>
    </row>
    <row r="3" spans="1:25" ht="44" x14ac:dyDescent="0.2">
      <c r="B3" s="65"/>
      <c r="C3" s="66" t="s">
        <v>227</v>
      </c>
      <c r="D3" s="66" t="s">
        <v>246</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投入係数表!H5</f>
        <v>8.6407444333665671E-3</v>
      </c>
      <c r="E5" s="77">
        <f t="shared" ref="E5:E38" si="0">$C$10*D5</f>
        <v>0.86407444333665673</v>
      </c>
      <c r="F5" s="76">
        <f>分析係数表!C8</f>
        <v>2.4086378737541492E-2</v>
      </c>
      <c r="G5" s="77">
        <f t="shared" ref="G5:G38" si="1">E5*F5</f>
        <v>2.0812424299637051E-2</v>
      </c>
      <c r="H5" s="77">
        <f t="array" ref="H5:H43">MMULT(逆行列係数!C5:AO43,'6'!G5:G43)</f>
        <v>2.0912810911892291E-2</v>
      </c>
      <c r="I5" s="77">
        <f t="shared" ref="I5:I38" si="2">C5+H5</f>
        <v>2.0912810911892291E-2</v>
      </c>
      <c r="J5" s="76">
        <f>分析係数表!G8</f>
        <v>0.12121212121212122</v>
      </c>
      <c r="K5" s="78">
        <f t="shared" ref="K5:K38" si="3">I5*J5</f>
        <v>2.5348861711384598E-3</v>
      </c>
      <c r="L5" s="79" t="s">
        <v>180</v>
      </c>
      <c r="M5" s="80" t="s">
        <v>180</v>
      </c>
      <c r="N5" s="81">
        <f>分析係数表!H8</f>
        <v>1.0986040110106173E-2</v>
      </c>
      <c r="O5" s="82">
        <f t="shared" ref="O5:O43" si="4">$M$44*N5</f>
        <v>0.18148808991248427</v>
      </c>
      <c r="P5" s="76">
        <f>分析係数表!C8</f>
        <v>2.4086378737541492E-2</v>
      </c>
      <c r="Q5" s="82">
        <f t="shared" ref="Q5:Q38" si="5">O5*P5</f>
        <v>4.3713908699850798E-3</v>
      </c>
      <c r="R5" s="83">
        <f t="array" ref="R5:R43">MMULT(逆行列係数!C5:AO43,'6'!Q5:Q43)</f>
        <v>4.7920429997805542E-3</v>
      </c>
      <c r="S5" s="84">
        <f t="shared" ref="S5:S38" si="6">I5+R5</f>
        <v>2.5704853911672845E-2</v>
      </c>
      <c r="T5" s="85">
        <f>分析係数表!F8</f>
        <v>0.48484848484848486</v>
      </c>
      <c r="U5" s="86">
        <f t="shared" ref="U5:U43" si="7">S5*T5</f>
        <v>1.2462959472326228E-2</v>
      </c>
      <c r="V5" s="87">
        <f>分析係数表!D8</f>
        <v>1.0757575757575757</v>
      </c>
      <c r="W5" s="167">
        <f t="shared" ref="W5:W43" si="8">ROUND(S5*V5,0)</f>
        <v>0</v>
      </c>
      <c r="X5" s="76">
        <f>分析係数表!E8</f>
        <v>0</v>
      </c>
      <c r="Y5" s="166">
        <f t="shared" ref="Y5:Y43" si="9">ROUND(S5*X5,0)</f>
        <v>0</v>
      </c>
    </row>
    <row r="6" spans="1:25" x14ac:dyDescent="0.2">
      <c r="A6" s="6" t="s">
        <v>219</v>
      </c>
      <c r="B6" s="5" t="s">
        <v>265</v>
      </c>
      <c r="C6" s="90"/>
      <c r="D6" s="76">
        <f>投入係数表!H6</f>
        <v>0</v>
      </c>
      <c r="E6" s="77">
        <f t="shared" si="0"/>
        <v>0</v>
      </c>
      <c r="F6" s="76">
        <f>分析係数表!C9</f>
        <v>0</v>
      </c>
      <c r="G6" s="77">
        <f t="shared" si="1"/>
        <v>0</v>
      </c>
      <c r="H6" s="77">
        <v>0</v>
      </c>
      <c r="I6" s="77">
        <f t="shared" si="2"/>
        <v>0</v>
      </c>
      <c r="J6" s="76">
        <f>分析係数表!G9</f>
        <v>0</v>
      </c>
      <c r="K6" s="78">
        <f t="shared" si="3"/>
        <v>0</v>
      </c>
      <c r="L6" s="79"/>
      <c r="M6" s="80"/>
      <c r="N6" s="81">
        <f>分析係数表!H9</f>
        <v>5.8985450255603618E-4</v>
      </c>
      <c r="O6" s="82">
        <f t="shared" si="4"/>
        <v>9.7443269751669413E-3</v>
      </c>
      <c r="P6" s="76">
        <f>分析係数表!C9</f>
        <v>0</v>
      </c>
      <c r="Q6" s="82">
        <f t="shared" si="5"/>
        <v>0</v>
      </c>
      <c r="R6" s="83">
        <v>0</v>
      </c>
      <c r="S6" s="84">
        <f t="shared" si="6"/>
        <v>0</v>
      </c>
      <c r="T6" s="85">
        <f>分析係数表!F9</f>
        <v>0</v>
      </c>
      <c r="U6" s="86">
        <f t="shared" si="7"/>
        <v>0</v>
      </c>
      <c r="V6" s="87">
        <f>分析係数表!D9</f>
        <v>0</v>
      </c>
      <c r="W6" s="167">
        <f t="shared" si="8"/>
        <v>0</v>
      </c>
      <c r="X6" s="76">
        <f>分析係数表!E9</f>
        <v>0</v>
      </c>
      <c r="Y6" s="166">
        <f t="shared" si="9"/>
        <v>0</v>
      </c>
    </row>
    <row r="7" spans="1:25" x14ac:dyDescent="0.2">
      <c r="A7" s="6" t="s">
        <v>220</v>
      </c>
      <c r="B7" s="5" t="s">
        <v>266</v>
      </c>
      <c r="C7" s="90"/>
      <c r="D7" s="76">
        <f>投入係数表!H7</f>
        <v>0</v>
      </c>
      <c r="E7" s="77">
        <f t="shared" si="0"/>
        <v>0</v>
      </c>
      <c r="F7" s="76">
        <f>分析係数表!C10</f>
        <v>0.85034013605442182</v>
      </c>
      <c r="G7" s="77">
        <f t="shared" si="1"/>
        <v>0</v>
      </c>
      <c r="H7" s="77">
        <v>8.4610953813623485E-4</v>
      </c>
      <c r="I7" s="77">
        <f t="shared" si="2"/>
        <v>8.4610953813623485E-4</v>
      </c>
      <c r="J7" s="76">
        <f>分析係数表!G10</f>
        <v>0.18064516129032257</v>
      </c>
      <c r="K7" s="78">
        <f t="shared" si="3"/>
        <v>1.5284559398590048E-4</v>
      </c>
      <c r="L7" s="79"/>
      <c r="M7" s="80"/>
      <c r="N7" s="81">
        <f>分析係数表!H10</f>
        <v>1.1059771922925679E-3</v>
      </c>
      <c r="O7" s="82">
        <f t="shared" si="4"/>
        <v>1.8270613078438015E-2</v>
      </c>
      <c r="P7" s="76">
        <f>分析係数表!C10</f>
        <v>0.85034013605442182</v>
      </c>
      <c r="Q7" s="82">
        <f t="shared" si="5"/>
        <v>1.5536235610916681E-2</v>
      </c>
      <c r="R7" s="83">
        <v>1.9229967425759657E-2</v>
      </c>
      <c r="S7" s="84">
        <f t="shared" si="6"/>
        <v>2.0076076963895892E-2</v>
      </c>
      <c r="T7" s="85">
        <f>分析係数表!F10</f>
        <v>0.52258064516129032</v>
      </c>
      <c r="U7" s="86">
        <f t="shared" si="7"/>
        <v>1.0491369252100435E-2</v>
      </c>
      <c r="V7" s="87">
        <f>分析係数表!D10</f>
        <v>9.0322580645161285E-2</v>
      </c>
      <c r="W7" s="167">
        <f t="shared" si="8"/>
        <v>0</v>
      </c>
      <c r="X7" s="76">
        <f>分析係数表!E10</f>
        <v>0</v>
      </c>
      <c r="Y7" s="166">
        <f t="shared" si="9"/>
        <v>0</v>
      </c>
    </row>
    <row r="8" spans="1:25" x14ac:dyDescent="0.2">
      <c r="A8" s="6" t="s">
        <v>221</v>
      </c>
      <c r="B8" s="5" t="s">
        <v>27</v>
      </c>
      <c r="C8" s="90"/>
      <c r="D8" s="76">
        <f>投入係数表!H8</f>
        <v>3.3233632436025255E-4</v>
      </c>
      <c r="E8" s="77">
        <f t="shared" si="0"/>
        <v>3.3233632436025257E-2</v>
      </c>
      <c r="F8" s="76">
        <f>分析係数表!C11</f>
        <v>1.6645596291613995E-2</v>
      </c>
      <c r="G8" s="77">
        <f t="shared" si="1"/>
        <v>5.5319362883396461E-4</v>
      </c>
      <c r="H8" s="77">
        <v>2.614510528523338E-3</v>
      </c>
      <c r="I8" s="77">
        <f t="shared" si="2"/>
        <v>2.614510528523338E-3</v>
      </c>
      <c r="J8" s="76">
        <f>分析係数表!G11</f>
        <v>0.35897435897435898</v>
      </c>
      <c r="K8" s="78">
        <f t="shared" si="3"/>
        <v>9.3854224100837775E-4</v>
      </c>
      <c r="L8" s="79"/>
      <c r="M8" s="80"/>
      <c r="N8" s="81">
        <f>分析係数表!H11</f>
        <v>-2.457727093983484E-5</v>
      </c>
      <c r="O8" s="82">
        <f t="shared" si="4"/>
        <v>-4.060136239652892E-4</v>
      </c>
      <c r="P8" s="76">
        <f>分析係数表!C11</f>
        <v>1.6645596291613995E-2</v>
      </c>
      <c r="Q8" s="82">
        <f t="shared" si="5"/>
        <v>-6.7583388734213769E-6</v>
      </c>
      <c r="R8" s="83">
        <v>4.109704091746696E-4</v>
      </c>
      <c r="S8" s="84">
        <f t="shared" si="6"/>
        <v>3.0254809376980074E-3</v>
      </c>
      <c r="T8" s="85">
        <f>分析係数表!F11</f>
        <v>0.58974358974358976</v>
      </c>
      <c r="U8" s="86">
        <f t="shared" si="7"/>
        <v>1.7842579888988251E-3</v>
      </c>
      <c r="V8" s="87">
        <f>分析係数表!D11</f>
        <v>8.5470085470085479E-3</v>
      </c>
      <c r="W8" s="167">
        <f t="shared" si="8"/>
        <v>0</v>
      </c>
      <c r="X8" s="76">
        <f>分析係数表!E11</f>
        <v>0</v>
      </c>
      <c r="Y8" s="166">
        <f t="shared" si="9"/>
        <v>0</v>
      </c>
    </row>
    <row r="9" spans="1:25" x14ac:dyDescent="0.2">
      <c r="A9" s="6" t="s">
        <v>222</v>
      </c>
      <c r="B9" s="5" t="s">
        <v>190</v>
      </c>
      <c r="C9" s="90"/>
      <c r="D9" s="76">
        <f>投入係数表!H9</f>
        <v>2.3263542705217678E-3</v>
      </c>
      <c r="E9" s="77">
        <f t="shared" si="0"/>
        <v>0.2326354270521768</v>
      </c>
      <c r="F9" s="76">
        <f>分析係数表!C12</f>
        <v>5.1883600270696828E-3</v>
      </c>
      <c r="G9" s="77">
        <f t="shared" si="1"/>
        <v>1.2069963505977992E-3</v>
      </c>
      <c r="H9" s="77">
        <v>1.2308627819090133E-3</v>
      </c>
      <c r="I9" s="77">
        <f t="shared" si="2"/>
        <v>1.2308627819090133E-3</v>
      </c>
      <c r="J9" s="76">
        <f>分析係数表!G12</f>
        <v>0.13719512195121952</v>
      </c>
      <c r="K9" s="78">
        <f t="shared" si="3"/>
        <v>1.6886836946922439E-4</v>
      </c>
      <c r="L9" s="79"/>
      <c r="M9" s="80"/>
      <c r="N9" s="81">
        <f>分析係数表!H12</f>
        <v>8.9657884388517503E-2</v>
      </c>
      <c r="O9" s="82">
        <f t="shared" si="4"/>
        <v>1.4811377002253752</v>
      </c>
      <c r="P9" s="76">
        <f>分析係数表!C12</f>
        <v>5.1883600270696828E-3</v>
      </c>
      <c r="Q9" s="82">
        <f t="shared" si="5"/>
        <v>7.6846756384352554E-3</v>
      </c>
      <c r="R9" s="83">
        <v>8.2963150812880651E-3</v>
      </c>
      <c r="S9" s="84">
        <f t="shared" si="6"/>
        <v>9.5271778631970776E-3</v>
      </c>
      <c r="T9" s="85">
        <f>分析係数表!F12</f>
        <v>0.31707317073170732</v>
      </c>
      <c r="U9" s="86">
        <f t="shared" si="7"/>
        <v>3.0208124932088296E-3</v>
      </c>
      <c r="V9" s="87">
        <f>分析係数表!D12</f>
        <v>6.7073170731707321E-2</v>
      </c>
      <c r="W9" s="167">
        <f t="shared" si="8"/>
        <v>0</v>
      </c>
      <c r="X9" s="76">
        <f>分析係数表!E12</f>
        <v>5.7926829268292686E-2</v>
      </c>
      <c r="Y9" s="166">
        <f t="shared" si="9"/>
        <v>0</v>
      </c>
    </row>
    <row r="10" spans="1:25" x14ac:dyDescent="0.2">
      <c r="A10" s="6" t="s">
        <v>223</v>
      </c>
      <c r="B10" s="5" t="s">
        <v>28</v>
      </c>
      <c r="C10" s="75">
        <f>最終需要_まとめ!C11</f>
        <v>100</v>
      </c>
      <c r="D10" s="76">
        <f>投入係数表!H10</f>
        <v>0.24559654370222667</v>
      </c>
      <c r="E10" s="77">
        <f t="shared" si="0"/>
        <v>24.559654370222667</v>
      </c>
      <c r="F10" s="76">
        <f>分析係数表!C13</f>
        <v>0</v>
      </c>
      <c r="G10" s="77">
        <f t="shared" si="1"/>
        <v>0</v>
      </c>
      <c r="H10" s="77">
        <v>0</v>
      </c>
      <c r="I10" s="77">
        <f t="shared" si="2"/>
        <v>100</v>
      </c>
      <c r="J10" s="76">
        <f>分析係数表!G13</f>
        <v>0.24459953472914589</v>
      </c>
      <c r="K10" s="78">
        <f t="shared" si="3"/>
        <v>24.459953472914588</v>
      </c>
      <c r="L10" s="79"/>
      <c r="M10" s="80"/>
      <c r="N10" s="81">
        <f>分析係数表!H13</f>
        <v>1.4131930790405034E-2</v>
      </c>
      <c r="O10" s="82">
        <f t="shared" si="4"/>
        <v>0.23345783378004131</v>
      </c>
      <c r="P10" s="76">
        <f>分析係数表!C13</f>
        <v>0</v>
      </c>
      <c r="Q10" s="82">
        <f t="shared" si="5"/>
        <v>0</v>
      </c>
      <c r="R10" s="83">
        <v>0</v>
      </c>
      <c r="S10" s="84">
        <f t="shared" si="6"/>
        <v>100</v>
      </c>
      <c r="T10" s="85">
        <f>分析係数表!F13</f>
        <v>0.38318378198737124</v>
      </c>
      <c r="U10" s="86">
        <f t="shared" si="7"/>
        <v>38.318378198737122</v>
      </c>
      <c r="V10" s="87">
        <f>分析係数表!D13</f>
        <v>4.7856430707876374E-2</v>
      </c>
      <c r="W10" s="167">
        <f t="shared" si="8"/>
        <v>5</v>
      </c>
      <c r="X10" s="76">
        <f>分析係数表!E13</f>
        <v>4.9850448654037885E-2</v>
      </c>
      <c r="Y10" s="166">
        <f t="shared" si="9"/>
        <v>5</v>
      </c>
    </row>
    <row r="11" spans="1:25" x14ac:dyDescent="0.2">
      <c r="A11" s="6" t="s">
        <v>224</v>
      </c>
      <c r="B11" s="5" t="s">
        <v>267</v>
      </c>
      <c r="C11" s="90"/>
      <c r="D11" s="76">
        <f>投入係数表!H11</f>
        <v>6.3143901628447989E-3</v>
      </c>
      <c r="E11" s="77">
        <f t="shared" si="0"/>
        <v>0.63143901628447985</v>
      </c>
      <c r="F11" s="76">
        <f>分析係数表!C14</f>
        <v>6.5770523283725346E-2</v>
      </c>
      <c r="G11" s="77">
        <f t="shared" si="1"/>
        <v>4.1530074522791012E-2</v>
      </c>
      <c r="H11" s="77">
        <v>4.6990223282643073E-2</v>
      </c>
      <c r="I11" s="77">
        <f t="shared" si="2"/>
        <v>4.6990223282643073E-2</v>
      </c>
      <c r="J11" s="76">
        <f>分析係数表!G14</f>
        <v>0.20976692563817981</v>
      </c>
      <c r="K11" s="78">
        <f t="shared" si="3"/>
        <v>9.8569946730516552E-3</v>
      </c>
      <c r="L11" s="79"/>
      <c r="M11" s="80"/>
      <c r="N11" s="81">
        <f>分析係数表!H14</f>
        <v>1.167420369642155E-3</v>
      </c>
      <c r="O11" s="82">
        <f t="shared" si="4"/>
        <v>1.9285647138351236E-2</v>
      </c>
      <c r="P11" s="76">
        <f>分析係数表!C14</f>
        <v>6.5770523283725346E-2</v>
      </c>
      <c r="Q11" s="82">
        <f t="shared" si="5"/>
        <v>1.268427104154641E-3</v>
      </c>
      <c r="R11" s="83">
        <v>3.9492159526429938E-3</v>
      </c>
      <c r="S11" s="84">
        <f t="shared" si="6"/>
        <v>5.0939439235286064E-2</v>
      </c>
      <c r="T11" s="85">
        <f>分析係数表!F14</f>
        <v>0.3607103218645949</v>
      </c>
      <c r="U11" s="86">
        <f t="shared" si="7"/>
        <v>1.837438152216201E-2</v>
      </c>
      <c r="V11" s="87">
        <f>分析係数表!D14</f>
        <v>6.7702552719200892E-2</v>
      </c>
      <c r="W11" s="167">
        <f t="shared" si="8"/>
        <v>0</v>
      </c>
      <c r="X11" s="76">
        <f>分析係数表!E14</f>
        <v>6.8812430632630414E-2</v>
      </c>
      <c r="Y11" s="166">
        <f t="shared" si="9"/>
        <v>0</v>
      </c>
    </row>
    <row r="12" spans="1:25" x14ac:dyDescent="0.2">
      <c r="A12" s="6" t="s">
        <v>225</v>
      </c>
      <c r="B12" s="5" t="s">
        <v>29</v>
      </c>
      <c r="C12" s="90"/>
      <c r="D12" s="76">
        <f>投入係数表!H12</f>
        <v>0.11399135925556664</v>
      </c>
      <c r="E12" s="77">
        <f t="shared" si="0"/>
        <v>11.399135925556664</v>
      </c>
      <c r="F12" s="76">
        <f>分析係数表!C15</f>
        <v>0</v>
      </c>
      <c r="G12" s="77">
        <f t="shared" si="1"/>
        <v>0</v>
      </c>
      <c r="H12" s="77">
        <v>0</v>
      </c>
      <c r="I12" s="77">
        <f t="shared" si="2"/>
        <v>0</v>
      </c>
      <c r="J12" s="76">
        <f>分析係数表!G15</f>
        <v>9.5622477491462285E-2</v>
      </c>
      <c r="K12" s="78">
        <f t="shared" si="3"/>
        <v>0</v>
      </c>
      <c r="L12" s="79"/>
      <c r="M12" s="80"/>
      <c r="N12" s="81">
        <f>分析係数表!H15</f>
        <v>8.2333857648446713E-3</v>
      </c>
      <c r="O12" s="82">
        <f t="shared" si="4"/>
        <v>0.13601456402837186</v>
      </c>
      <c r="P12" s="76">
        <f>分析係数表!C15</f>
        <v>0</v>
      </c>
      <c r="Q12" s="82">
        <f t="shared" si="5"/>
        <v>0</v>
      </c>
      <c r="R12" s="83">
        <v>0</v>
      </c>
      <c r="S12" s="84">
        <f t="shared" si="6"/>
        <v>0</v>
      </c>
      <c r="T12" s="85">
        <f>分析係数表!F15</f>
        <v>0.3039816827072338</v>
      </c>
      <c r="U12" s="86">
        <f t="shared" si="7"/>
        <v>0</v>
      </c>
      <c r="V12" s="87">
        <f>分析係数表!D15</f>
        <v>3.1667184104315432E-2</v>
      </c>
      <c r="W12" s="167">
        <f t="shared" si="8"/>
        <v>0</v>
      </c>
      <c r="X12" s="76">
        <f>分析係数表!E15</f>
        <v>2.9261099037565973E-2</v>
      </c>
      <c r="Y12" s="166">
        <f t="shared" si="9"/>
        <v>0</v>
      </c>
    </row>
    <row r="13" spans="1:25" x14ac:dyDescent="0.2">
      <c r="A13" s="6" t="s">
        <v>226</v>
      </c>
      <c r="B13" s="5" t="s">
        <v>30</v>
      </c>
      <c r="C13" s="90"/>
      <c r="D13" s="76">
        <f>投入係数表!H13</f>
        <v>5.9820538384845467E-3</v>
      </c>
      <c r="E13" s="77">
        <f t="shared" si="0"/>
        <v>0.59820538384845467</v>
      </c>
      <c r="F13" s="76">
        <f>分析係数表!C16</f>
        <v>5.8671439936356373E-2</v>
      </c>
      <c r="G13" s="77">
        <f t="shared" si="1"/>
        <v>3.5097571248069614E-2</v>
      </c>
      <c r="H13" s="77">
        <v>3.7742170564406895E-2</v>
      </c>
      <c r="I13" s="77">
        <f t="shared" si="2"/>
        <v>3.7742170564406895E-2</v>
      </c>
      <c r="J13" s="76">
        <f>分析係数表!G16</f>
        <v>3.3950617283950615E-2</v>
      </c>
      <c r="K13" s="78">
        <f t="shared" si="3"/>
        <v>1.2813699882977649E-3</v>
      </c>
      <c r="L13" s="79"/>
      <c r="M13" s="80"/>
      <c r="N13" s="81">
        <f>分析係数表!H16</f>
        <v>1.6626523790798271E-2</v>
      </c>
      <c r="O13" s="82">
        <f t="shared" si="4"/>
        <v>0.27466821661251817</v>
      </c>
      <c r="P13" s="76">
        <f>分析係数表!C16</f>
        <v>5.8671439936356373E-2</v>
      </c>
      <c r="Q13" s="82">
        <f t="shared" si="5"/>
        <v>1.6115179773407481E-2</v>
      </c>
      <c r="R13" s="83">
        <v>1.7349085532266294E-2</v>
      </c>
      <c r="S13" s="84">
        <f t="shared" si="6"/>
        <v>5.5091256096673188E-2</v>
      </c>
      <c r="T13" s="85">
        <f>分析係数表!F16</f>
        <v>0.28858024691358025</v>
      </c>
      <c r="U13" s="86">
        <f t="shared" si="7"/>
        <v>1.5898248287157232E-2</v>
      </c>
      <c r="V13" s="87">
        <f>分析係数表!D16</f>
        <v>0</v>
      </c>
      <c r="W13" s="167">
        <f t="shared" si="8"/>
        <v>0</v>
      </c>
      <c r="X13" s="76">
        <f>分析係数表!E16</f>
        <v>0</v>
      </c>
      <c r="Y13" s="166">
        <f t="shared" si="9"/>
        <v>0</v>
      </c>
    </row>
    <row r="14" spans="1:25" x14ac:dyDescent="0.2">
      <c r="A14" s="6" t="s">
        <v>2</v>
      </c>
      <c r="B14" s="5" t="s">
        <v>364</v>
      </c>
      <c r="C14" s="90"/>
      <c r="D14" s="76">
        <f>投入係数表!H14</f>
        <v>1.0967098703888335E-2</v>
      </c>
      <c r="E14" s="77">
        <f t="shared" si="0"/>
        <v>1.0967098703888334</v>
      </c>
      <c r="F14" s="76">
        <f>分析係数表!C17</f>
        <v>0.10640681003584229</v>
      </c>
      <c r="G14" s="77">
        <f t="shared" si="1"/>
        <v>0.11669739884289781</v>
      </c>
      <c r="H14" s="77">
        <v>0.12820141802603816</v>
      </c>
      <c r="I14" s="77">
        <f t="shared" si="2"/>
        <v>0.12820141802603816</v>
      </c>
      <c r="J14" s="76">
        <f>分析係数表!G17</f>
        <v>0.21283422459893048</v>
      </c>
      <c r="K14" s="78">
        <f t="shared" si="3"/>
        <v>2.7285649398055178E-2</v>
      </c>
      <c r="L14" s="79"/>
      <c r="M14" s="80"/>
      <c r="N14" s="81">
        <f>分析係数表!H17</f>
        <v>2.9861384191899334E-3</v>
      </c>
      <c r="O14" s="82">
        <f t="shared" si="4"/>
        <v>4.9330655311782642E-2</v>
      </c>
      <c r="P14" s="76">
        <f>分析係数表!C17</f>
        <v>0.10640681003584229</v>
      </c>
      <c r="Q14" s="82">
        <f t="shared" si="5"/>
        <v>5.2491176687044705E-3</v>
      </c>
      <c r="R14" s="83">
        <v>8.9601437616970529E-3</v>
      </c>
      <c r="S14" s="84">
        <f t="shared" si="6"/>
        <v>0.1371615617877352</v>
      </c>
      <c r="T14" s="85">
        <f>分析係数表!F17</f>
        <v>0.3233511586452763</v>
      </c>
      <c r="U14" s="86">
        <f t="shared" si="7"/>
        <v>4.4351349925659832E-2</v>
      </c>
      <c r="V14" s="87">
        <f>分析係数表!D17</f>
        <v>4.4206773618538323E-2</v>
      </c>
      <c r="W14" s="167">
        <f t="shared" si="8"/>
        <v>0</v>
      </c>
      <c r="X14" s="76">
        <f>分析係数表!E17</f>
        <v>4.0641711229946524E-2</v>
      </c>
      <c r="Y14" s="166">
        <f t="shared" si="9"/>
        <v>0</v>
      </c>
    </row>
    <row r="15" spans="1:25" x14ac:dyDescent="0.2">
      <c r="A15" s="6" t="s">
        <v>3</v>
      </c>
      <c r="B15" s="5" t="s">
        <v>31</v>
      </c>
      <c r="C15" s="90"/>
      <c r="D15" s="76">
        <f>投入係数表!H15</f>
        <v>6.646726487205051E-4</v>
      </c>
      <c r="E15" s="77">
        <f t="shared" si="0"/>
        <v>6.6467264872050513E-2</v>
      </c>
      <c r="F15" s="76">
        <f>分析係数表!C18</f>
        <v>0.93182768716018405</v>
      </c>
      <c r="G15" s="77">
        <f t="shared" si="1"/>
        <v>6.1936037697586176E-2</v>
      </c>
      <c r="H15" s="77">
        <v>9.7100272164039839E-2</v>
      </c>
      <c r="I15" s="77">
        <f t="shared" si="2"/>
        <v>9.7100272164039839E-2</v>
      </c>
      <c r="J15" s="76">
        <f>分析係数表!G18</f>
        <v>0.215658731332249</v>
      </c>
      <c r="K15" s="78">
        <f t="shared" si="3"/>
        <v>2.0940521506912925E-2</v>
      </c>
      <c r="L15" s="79"/>
      <c r="M15" s="80"/>
      <c r="N15" s="81">
        <f>分析係数表!H18</f>
        <v>4.4239087691702714E-4</v>
      </c>
      <c r="O15" s="82">
        <f t="shared" si="4"/>
        <v>7.308245231375206E-3</v>
      </c>
      <c r="P15" s="76">
        <f>分析係数表!C18</f>
        <v>0.93182768716018405</v>
      </c>
      <c r="Q15" s="82">
        <f t="shared" si="5"/>
        <v>6.8100252511518024E-3</v>
      </c>
      <c r="R15" s="83">
        <v>1.5812777868685523E-2</v>
      </c>
      <c r="S15" s="84">
        <f t="shared" si="6"/>
        <v>0.11291305003272537</v>
      </c>
      <c r="T15" s="85">
        <f>分析係数表!F18</f>
        <v>0.45992902558036375</v>
      </c>
      <c r="U15" s="86">
        <f t="shared" si="7"/>
        <v>5.1931989076858233E-2</v>
      </c>
      <c r="V15" s="87">
        <f>分析係数表!D18</f>
        <v>2.3436344817388734E-2</v>
      </c>
      <c r="W15" s="167">
        <f t="shared" si="8"/>
        <v>0</v>
      </c>
      <c r="X15" s="76">
        <f>分析係数表!E18</f>
        <v>2.5506432056779535E-2</v>
      </c>
      <c r="Y15" s="166">
        <f t="shared" si="9"/>
        <v>0</v>
      </c>
    </row>
    <row r="16" spans="1:25" x14ac:dyDescent="0.2">
      <c r="A16" s="6" t="s">
        <v>4</v>
      </c>
      <c r="B16" s="5" t="s">
        <v>32</v>
      </c>
      <c r="C16" s="90"/>
      <c r="D16" s="76">
        <f>投入係数表!H16</f>
        <v>3.3233632436025255E-4</v>
      </c>
      <c r="E16" s="77">
        <f t="shared" si="0"/>
        <v>3.3233632436025257E-2</v>
      </c>
      <c r="F16" s="76">
        <f>分析係数表!C19</f>
        <v>0.22734014153142079</v>
      </c>
      <c r="G16" s="77">
        <f t="shared" si="1"/>
        <v>7.5553387016091987E-3</v>
      </c>
      <c r="H16" s="77">
        <v>1.9777340897225822E-2</v>
      </c>
      <c r="I16" s="77">
        <f t="shared" si="2"/>
        <v>1.9777340897225822E-2</v>
      </c>
      <c r="J16" s="76">
        <f>分析係数表!G19</f>
        <v>5.767935331761536E-2</v>
      </c>
      <c r="K16" s="78">
        <f t="shared" si="3"/>
        <v>1.1407442332940121E-3</v>
      </c>
      <c r="L16" s="79"/>
      <c r="M16" s="80"/>
      <c r="N16" s="81">
        <f>分析係数表!H19</f>
        <v>-1.1059771922925678E-4</v>
      </c>
      <c r="O16" s="82">
        <f t="shared" si="4"/>
        <v>-1.8270613078438015E-3</v>
      </c>
      <c r="P16" s="76">
        <f>分析係数表!C19</f>
        <v>0.22734014153142079</v>
      </c>
      <c r="Q16" s="82">
        <f t="shared" si="5"/>
        <v>-4.1536437631179259E-4</v>
      </c>
      <c r="R16" s="83">
        <v>2.6303688610851673E-3</v>
      </c>
      <c r="S16" s="84">
        <f t="shared" si="6"/>
        <v>2.2407709758310988E-2</v>
      </c>
      <c r="T16" s="85">
        <f>分析係数表!F19</f>
        <v>0.2401481980464803</v>
      </c>
      <c r="U16" s="86">
        <f t="shared" si="7"/>
        <v>5.3811711208069163E-3</v>
      </c>
      <c r="V16" s="87">
        <f>分析係数表!D19</f>
        <v>6.946783428763894E-3</v>
      </c>
      <c r="W16" s="167">
        <f t="shared" si="8"/>
        <v>0</v>
      </c>
      <c r="X16" s="76">
        <f>分析係数表!E19</f>
        <v>7.830919501515661E-3</v>
      </c>
      <c r="Y16" s="166">
        <f t="shared" si="9"/>
        <v>0</v>
      </c>
    </row>
    <row r="17" spans="1:25" x14ac:dyDescent="0.2">
      <c r="A17" s="6" t="s">
        <v>5</v>
      </c>
      <c r="B17" s="5" t="s">
        <v>33</v>
      </c>
      <c r="C17" s="90"/>
      <c r="D17" s="76">
        <f>投入係数表!H17</f>
        <v>0</v>
      </c>
      <c r="E17" s="77">
        <f t="shared" si="0"/>
        <v>0</v>
      </c>
      <c r="F17" s="76">
        <f>分析係数表!C20</f>
        <v>0.28316987938225679</v>
      </c>
      <c r="G17" s="77">
        <f t="shared" si="1"/>
        <v>0</v>
      </c>
      <c r="H17" s="77">
        <v>6.2388864732065693E-3</v>
      </c>
      <c r="I17" s="77">
        <f t="shared" si="2"/>
        <v>6.2388864732065693E-3</v>
      </c>
      <c r="J17" s="76">
        <f>分析係数表!G20</f>
        <v>0.10003293265272517</v>
      </c>
      <c r="K17" s="78">
        <f t="shared" si="3"/>
        <v>6.2409411040227083E-4</v>
      </c>
      <c r="L17" s="79"/>
      <c r="M17" s="80"/>
      <c r="N17" s="81">
        <f>分析係数表!H20</f>
        <v>5.4069996067636654E-4</v>
      </c>
      <c r="O17" s="82">
        <f t="shared" si="4"/>
        <v>8.9322997272363626E-3</v>
      </c>
      <c r="P17" s="76">
        <f>分析係数表!C20</f>
        <v>0.28316987938225679</v>
      </c>
      <c r="Q17" s="82">
        <f t="shared" si="5"/>
        <v>2.5293582363676861E-3</v>
      </c>
      <c r="R17" s="83">
        <v>5.5006824185679301E-3</v>
      </c>
      <c r="S17" s="84">
        <f t="shared" si="6"/>
        <v>1.17395688917745E-2</v>
      </c>
      <c r="T17" s="85">
        <f>分析係数表!F20</f>
        <v>0.22295405894944839</v>
      </c>
      <c r="U17" s="86">
        <f t="shared" si="7"/>
        <v>2.6173845347378026E-3</v>
      </c>
      <c r="V17" s="87">
        <f>分析係数表!D20</f>
        <v>1.4243372303639057E-2</v>
      </c>
      <c r="W17" s="167">
        <f t="shared" si="8"/>
        <v>0</v>
      </c>
      <c r="X17" s="76">
        <f>分析係数表!E20</f>
        <v>1.6054668203523793E-2</v>
      </c>
      <c r="Y17" s="166">
        <f t="shared" si="9"/>
        <v>0</v>
      </c>
    </row>
    <row r="18" spans="1:25" x14ac:dyDescent="0.2">
      <c r="A18" s="6" t="s">
        <v>6</v>
      </c>
      <c r="B18" s="5" t="s">
        <v>34</v>
      </c>
      <c r="C18" s="90"/>
      <c r="D18" s="76">
        <f>投入係数表!H18</f>
        <v>2.6586905948820204E-3</v>
      </c>
      <c r="E18" s="77">
        <f t="shared" si="0"/>
        <v>0.26586905948820205</v>
      </c>
      <c r="F18" s="76">
        <f>分析係数表!C21</f>
        <v>0.39165775401069514</v>
      </c>
      <c r="G18" s="77">
        <f t="shared" si="1"/>
        <v>0.10412967870008512</v>
      </c>
      <c r="H18" s="77">
        <v>0.1239807545878753</v>
      </c>
      <c r="I18" s="77">
        <f t="shared" si="2"/>
        <v>0.1239807545878753</v>
      </c>
      <c r="J18" s="76">
        <f>分析係数表!G21</f>
        <v>0.28516576829358342</v>
      </c>
      <c r="K18" s="78">
        <f t="shared" si="3"/>
        <v>3.5355067135669681E-2</v>
      </c>
      <c r="L18" s="79"/>
      <c r="M18" s="80"/>
      <c r="N18" s="81">
        <f>分析係数表!H21</f>
        <v>9.2164766024380651E-4</v>
      </c>
      <c r="O18" s="82">
        <f t="shared" si="4"/>
        <v>1.5225510898698344E-2</v>
      </c>
      <c r="P18" s="76">
        <f>分析係数表!C21</f>
        <v>0.39165775401069514</v>
      </c>
      <c r="Q18" s="82">
        <f t="shared" si="5"/>
        <v>5.9631894022495538E-3</v>
      </c>
      <c r="R18" s="83">
        <v>1.167910645501599E-2</v>
      </c>
      <c r="S18" s="84">
        <f t="shared" si="6"/>
        <v>0.13565986104289129</v>
      </c>
      <c r="T18" s="85">
        <f>分析係数表!F21</f>
        <v>0.42597651923502916</v>
      </c>
      <c r="U18" s="86">
        <f t="shared" si="7"/>
        <v>5.7787915406958566E-2</v>
      </c>
      <c r="V18" s="87">
        <f>分析係数表!D21</f>
        <v>3.8470058332718007E-2</v>
      </c>
      <c r="W18" s="167">
        <f t="shared" si="8"/>
        <v>0</v>
      </c>
      <c r="X18" s="76">
        <f>分析係数表!E21</f>
        <v>3.5885697408255188E-2</v>
      </c>
      <c r="Y18" s="166">
        <f t="shared" si="9"/>
        <v>0</v>
      </c>
    </row>
    <row r="19" spans="1:25" x14ac:dyDescent="0.2">
      <c r="A19" s="6" t="s">
        <v>7</v>
      </c>
      <c r="B19" s="5" t="s">
        <v>268</v>
      </c>
      <c r="C19" s="90"/>
      <c r="D19" s="76">
        <f>投入係数表!H19</f>
        <v>0</v>
      </c>
      <c r="E19" s="77">
        <f t="shared" si="0"/>
        <v>0</v>
      </c>
      <c r="F19" s="76">
        <f>分析係数表!C22</f>
        <v>0.15642615558060879</v>
      </c>
      <c r="G19" s="77">
        <f t="shared" si="1"/>
        <v>0</v>
      </c>
      <c r="H19" s="77">
        <v>5.6152462674015106E-3</v>
      </c>
      <c r="I19" s="77">
        <f t="shared" si="2"/>
        <v>5.6152462674015106E-3</v>
      </c>
      <c r="J19" s="76">
        <f>分析係数表!G22</f>
        <v>0.19460412625639217</v>
      </c>
      <c r="K19" s="78">
        <f t="shared" si="3"/>
        <v>1.0927500935821385E-3</v>
      </c>
      <c r="L19" s="79"/>
      <c r="M19" s="80"/>
      <c r="N19" s="81">
        <f>分析係数表!H22</f>
        <v>4.915454187966968E-5</v>
      </c>
      <c r="O19" s="82">
        <f t="shared" si="4"/>
        <v>8.1202724793057841E-4</v>
      </c>
      <c r="P19" s="76">
        <f>分析係数表!C22</f>
        <v>0.15642615558060879</v>
      </c>
      <c r="Q19" s="82">
        <f t="shared" si="5"/>
        <v>1.2702230062048225E-4</v>
      </c>
      <c r="R19" s="83">
        <v>1.7415247199151303E-3</v>
      </c>
      <c r="S19" s="84">
        <f t="shared" si="6"/>
        <v>7.3567709873166411E-3</v>
      </c>
      <c r="T19" s="85">
        <f>分析係数表!F22</f>
        <v>0.41322518074413683</v>
      </c>
      <c r="U19" s="86">
        <f t="shared" si="7"/>
        <v>3.040003020927141E-3</v>
      </c>
      <c r="V19" s="87">
        <f>分析係数表!D22</f>
        <v>2.140715923117616E-2</v>
      </c>
      <c r="W19" s="167">
        <f t="shared" si="8"/>
        <v>0</v>
      </c>
      <c r="X19" s="76">
        <f>分析係数表!E22</f>
        <v>2.2006700758243698E-2</v>
      </c>
      <c r="Y19" s="166">
        <f t="shared" si="9"/>
        <v>0</v>
      </c>
    </row>
    <row r="20" spans="1:25" x14ac:dyDescent="0.2">
      <c r="A20" s="6" t="s">
        <v>8</v>
      </c>
      <c r="B20" s="5" t="s">
        <v>269</v>
      </c>
      <c r="C20" s="90"/>
      <c r="D20" s="76">
        <f>投入係数表!H20</f>
        <v>0</v>
      </c>
      <c r="E20" s="77">
        <f t="shared" si="0"/>
        <v>0</v>
      </c>
      <c r="F20" s="76">
        <f>分析係数表!C23</f>
        <v>0</v>
      </c>
      <c r="G20" s="77">
        <f t="shared" si="1"/>
        <v>0</v>
      </c>
      <c r="H20" s="77">
        <v>0</v>
      </c>
      <c r="I20" s="77">
        <f t="shared" si="2"/>
        <v>0</v>
      </c>
      <c r="J20" s="76">
        <f>分析係数表!G23</f>
        <v>0.21581694098755519</v>
      </c>
      <c r="K20" s="78">
        <f t="shared" si="3"/>
        <v>0</v>
      </c>
      <c r="L20" s="79"/>
      <c r="M20" s="80"/>
      <c r="N20" s="81">
        <f>分析係数表!H23</f>
        <v>2.457727093983484E-5</v>
      </c>
      <c r="O20" s="82">
        <f t="shared" si="4"/>
        <v>4.060136239652892E-4</v>
      </c>
      <c r="P20" s="76">
        <f>分析係数表!C23</f>
        <v>0</v>
      </c>
      <c r="Q20" s="82">
        <f t="shared" si="5"/>
        <v>0</v>
      </c>
      <c r="R20" s="83">
        <v>0</v>
      </c>
      <c r="S20" s="84">
        <f t="shared" si="6"/>
        <v>0</v>
      </c>
      <c r="T20" s="85">
        <f>分析係数表!F23</f>
        <v>0.44146928944199115</v>
      </c>
      <c r="U20" s="86">
        <f t="shared" si="7"/>
        <v>0</v>
      </c>
      <c r="V20" s="87">
        <f>分析係数表!D23</f>
        <v>4.8735447611401042E-2</v>
      </c>
      <c r="W20" s="167">
        <f t="shared" si="8"/>
        <v>0</v>
      </c>
      <c r="X20" s="76">
        <f>分析係数表!E23</f>
        <v>5.2107587314331592E-2</v>
      </c>
      <c r="Y20" s="166">
        <f t="shared" si="9"/>
        <v>0</v>
      </c>
    </row>
    <row r="21" spans="1:25" x14ac:dyDescent="0.2">
      <c r="A21" s="6" t="s">
        <v>9</v>
      </c>
      <c r="B21" s="5" t="s">
        <v>270</v>
      </c>
      <c r="C21" s="90"/>
      <c r="D21" s="76">
        <f>投入係数表!H21</f>
        <v>0</v>
      </c>
      <c r="E21" s="77">
        <f t="shared" si="0"/>
        <v>0</v>
      </c>
      <c r="F21" s="76">
        <f>分析係数表!C24</f>
        <v>0.44109195402298851</v>
      </c>
      <c r="G21" s="77">
        <f t="shared" si="1"/>
        <v>0</v>
      </c>
      <c r="H21" s="77">
        <v>9.2511000379072728E-3</v>
      </c>
      <c r="I21" s="77">
        <f t="shared" si="2"/>
        <v>9.2511000379072728E-3</v>
      </c>
      <c r="J21" s="76">
        <f>分析係数表!G24</f>
        <v>0.2076771653543307</v>
      </c>
      <c r="K21" s="78">
        <f t="shared" si="3"/>
        <v>1.9212422322819236E-3</v>
      </c>
      <c r="L21" s="79"/>
      <c r="M21" s="80"/>
      <c r="N21" s="81">
        <f>分析係数表!H24</f>
        <v>3.3179315768777033E-4</v>
      </c>
      <c r="O21" s="82">
        <f t="shared" si="4"/>
        <v>5.4811839235314038E-3</v>
      </c>
      <c r="P21" s="76">
        <f>分析係数表!C24</f>
        <v>0.44109195402298851</v>
      </c>
      <c r="Q21" s="82">
        <f t="shared" si="5"/>
        <v>2.4177061271898575E-3</v>
      </c>
      <c r="R21" s="83">
        <v>8.4317575382756773E-3</v>
      </c>
      <c r="S21" s="84">
        <f t="shared" si="6"/>
        <v>1.7682857576182952E-2</v>
      </c>
      <c r="T21" s="85">
        <f>分析係数表!F24</f>
        <v>0.39173228346456695</v>
      </c>
      <c r="U21" s="86">
        <f t="shared" si="7"/>
        <v>6.9269461764968655E-3</v>
      </c>
      <c r="V21" s="87">
        <f>分析係数表!D24</f>
        <v>6.7913385826771658E-2</v>
      </c>
      <c r="W21" s="167">
        <f t="shared" si="8"/>
        <v>0</v>
      </c>
      <c r="X21" s="76">
        <f>分析係数表!E24</f>
        <v>7.1850393700787399E-2</v>
      </c>
      <c r="Y21" s="166">
        <f t="shared" si="9"/>
        <v>0</v>
      </c>
    </row>
    <row r="22" spans="1:25" x14ac:dyDescent="0.2">
      <c r="A22" s="6" t="s">
        <v>10</v>
      </c>
      <c r="B22" s="5" t="s">
        <v>271</v>
      </c>
      <c r="C22" s="90"/>
      <c r="D22" s="76">
        <f>投入係数表!H22</f>
        <v>0</v>
      </c>
      <c r="E22" s="77">
        <f t="shared" si="0"/>
        <v>0</v>
      </c>
      <c r="F22" s="76">
        <f>分析係数表!C25</f>
        <v>7.8343592613318025E-3</v>
      </c>
      <c r="G22" s="77">
        <f t="shared" si="1"/>
        <v>0</v>
      </c>
      <c r="H22" s="77">
        <v>4.0671964395718894E-4</v>
      </c>
      <c r="I22" s="77">
        <f t="shared" si="2"/>
        <v>4.0671964395718894E-4</v>
      </c>
      <c r="J22" s="76">
        <f>分析係数表!G25</f>
        <v>0.2</v>
      </c>
      <c r="K22" s="78">
        <f t="shared" si="3"/>
        <v>8.13439287914378E-5</v>
      </c>
      <c r="L22" s="79"/>
      <c r="M22" s="80"/>
      <c r="N22" s="81">
        <f>分析係数表!H25</f>
        <v>5.0383405426661419E-4</v>
      </c>
      <c r="O22" s="82">
        <f t="shared" si="4"/>
        <v>8.3232792912884285E-3</v>
      </c>
      <c r="P22" s="76">
        <f>分析係数表!C25</f>
        <v>7.8343592613318025E-3</v>
      </c>
      <c r="Q22" s="82">
        <f t="shared" si="5"/>
        <v>6.5207560200356698E-5</v>
      </c>
      <c r="R22" s="83">
        <v>2.2389531598233624E-4</v>
      </c>
      <c r="S22" s="84">
        <f t="shared" si="6"/>
        <v>6.3061495993952516E-4</v>
      </c>
      <c r="T22" s="85">
        <f>分析係数表!F25</f>
        <v>0.35199999999999998</v>
      </c>
      <c r="U22" s="86">
        <f t="shared" si="7"/>
        <v>2.2197646589871284E-4</v>
      </c>
      <c r="V22" s="87">
        <f>分析係数表!D25</f>
        <v>8.0000000000000002E-3</v>
      </c>
      <c r="W22" s="167">
        <f t="shared" si="8"/>
        <v>0</v>
      </c>
      <c r="X22" s="76">
        <f>分析係数表!E25</f>
        <v>4.0000000000000001E-3</v>
      </c>
      <c r="Y22" s="166">
        <f t="shared" si="9"/>
        <v>0</v>
      </c>
    </row>
    <row r="23" spans="1:25" x14ac:dyDescent="0.2">
      <c r="A23" s="6" t="s">
        <v>11</v>
      </c>
      <c r="B23" s="5" t="s">
        <v>35</v>
      </c>
      <c r="C23" s="90"/>
      <c r="D23" s="76">
        <f>投入係数表!H23</f>
        <v>0</v>
      </c>
      <c r="E23" s="77">
        <f t="shared" si="0"/>
        <v>0</v>
      </c>
      <c r="F23" s="76">
        <f>分析係数表!C26</f>
        <v>0.12107728337236534</v>
      </c>
      <c r="G23" s="77">
        <f t="shared" si="1"/>
        <v>0</v>
      </c>
      <c r="H23" s="77">
        <v>3.7388418886535402E-3</v>
      </c>
      <c r="I23" s="77">
        <f t="shared" si="2"/>
        <v>3.7388418886535402E-3</v>
      </c>
      <c r="J23" s="76">
        <f>分析係数表!G26</f>
        <v>0.19685039370078741</v>
      </c>
      <c r="K23" s="78">
        <f t="shared" si="3"/>
        <v>7.3599249776644502E-4</v>
      </c>
      <c r="L23" s="79"/>
      <c r="M23" s="80"/>
      <c r="N23" s="81">
        <f>分析係数表!H26</f>
        <v>1.0396185607550137E-2</v>
      </c>
      <c r="O23" s="82">
        <f t="shared" si="4"/>
        <v>0.17174376293731733</v>
      </c>
      <c r="P23" s="76">
        <f>分析係数表!C26</f>
        <v>0.12107728337236534</v>
      </c>
      <c r="Q23" s="82">
        <f t="shared" si="5"/>
        <v>2.0794268252597906E-2</v>
      </c>
      <c r="R23" s="83">
        <v>2.2437984420169334E-2</v>
      </c>
      <c r="S23" s="84">
        <f t="shared" si="6"/>
        <v>2.6176826308822874E-2</v>
      </c>
      <c r="T23" s="85">
        <f>分析係数表!F26</f>
        <v>0.33584388907908252</v>
      </c>
      <c r="U23" s="86">
        <f t="shared" si="7"/>
        <v>8.7913271513027184E-3</v>
      </c>
      <c r="V23" s="87">
        <f>分析係数表!D26</f>
        <v>3.2865457035261898E-2</v>
      </c>
      <c r="W23" s="167">
        <f t="shared" si="8"/>
        <v>0</v>
      </c>
      <c r="X23" s="76">
        <f>分析係数表!E26</f>
        <v>3.457719958918179E-2</v>
      </c>
      <c r="Y23" s="166">
        <f t="shared" si="9"/>
        <v>0</v>
      </c>
    </row>
    <row r="24" spans="1:25" x14ac:dyDescent="0.2">
      <c r="A24" s="6" t="s">
        <v>12</v>
      </c>
      <c r="B24" s="5" t="s">
        <v>365</v>
      </c>
      <c r="C24" s="90"/>
      <c r="D24" s="76">
        <f>投入係数表!H24</f>
        <v>0</v>
      </c>
      <c r="E24" s="77">
        <f t="shared" si="0"/>
        <v>0</v>
      </c>
      <c r="F24" s="76">
        <f>分析係数表!C27</f>
        <v>2.7391659852820882E-2</v>
      </c>
      <c r="G24" s="77">
        <f t="shared" si="1"/>
        <v>0</v>
      </c>
      <c r="H24" s="77">
        <v>1.1806154775383356E-4</v>
      </c>
      <c r="I24" s="77">
        <f t="shared" si="2"/>
        <v>1.1806154775383356E-4</v>
      </c>
      <c r="J24" s="76">
        <f>分析係数表!G27</f>
        <v>0.16959064327485379</v>
      </c>
      <c r="K24" s="78">
        <f t="shared" si="3"/>
        <v>2.0022133829597502E-5</v>
      </c>
      <c r="L24" s="79"/>
      <c r="M24" s="80"/>
      <c r="N24" s="81">
        <f>分析係数表!H27</f>
        <v>1.0924596932756587E-2</v>
      </c>
      <c r="O24" s="82">
        <f t="shared" si="4"/>
        <v>0.18047305585257106</v>
      </c>
      <c r="P24" s="76">
        <f>分析係数表!C27</f>
        <v>2.7391659852820882E-2</v>
      </c>
      <c r="Q24" s="82">
        <f t="shared" si="5"/>
        <v>4.9434565585127713E-3</v>
      </c>
      <c r="R24" s="83">
        <v>5.0001751025421284E-3</v>
      </c>
      <c r="S24" s="84">
        <f t="shared" si="6"/>
        <v>5.118236650295962E-3</v>
      </c>
      <c r="T24" s="85">
        <f>分析係数表!F27</f>
        <v>0.32163742690058478</v>
      </c>
      <c r="U24" s="86">
        <f t="shared" si="7"/>
        <v>1.6462164664694614E-3</v>
      </c>
      <c r="V24" s="87">
        <f>分析係数表!D27</f>
        <v>0</v>
      </c>
      <c r="W24" s="167">
        <f t="shared" si="8"/>
        <v>0</v>
      </c>
      <c r="X24" s="76">
        <f>分析係数表!E27</f>
        <v>0</v>
      </c>
      <c r="Y24" s="166">
        <f t="shared" si="9"/>
        <v>0</v>
      </c>
    </row>
    <row r="25" spans="1:25" x14ac:dyDescent="0.2">
      <c r="A25" s="6" t="s">
        <v>13</v>
      </c>
      <c r="B25" s="5" t="s">
        <v>191</v>
      </c>
      <c r="C25" s="90"/>
      <c r="D25" s="76">
        <f>投入係数表!H25</f>
        <v>0</v>
      </c>
      <c r="E25" s="77">
        <f t="shared" si="0"/>
        <v>0</v>
      </c>
      <c r="F25" s="76">
        <f>分析係数表!C28</f>
        <v>0.24324482738409237</v>
      </c>
      <c r="G25" s="77">
        <f t="shared" si="1"/>
        <v>0</v>
      </c>
      <c r="H25" s="77">
        <v>3.0696509854301578E-2</v>
      </c>
      <c r="I25" s="77">
        <f t="shared" si="2"/>
        <v>3.0696509854301578E-2</v>
      </c>
      <c r="J25" s="76">
        <f>分析係数表!G28</f>
        <v>0.12486010072747622</v>
      </c>
      <c r="K25" s="78">
        <f t="shared" si="3"/>
        <v>3.8327693123900615E-3</v>
      </c>
      <c r="L25" s="79"/>
      <c r="M25" s="80"/>
      <c r="N25" s="81">
        <f>分析係数表!H28</f>
        <v>2.0841525756979944E-2</v>
      </c>
      <c r="O25" s="82">
        <f t="shared" si="4"/>
        <v>0.34429955312256522</v>
      </c>
      <c r="P25" s="76">
        <f>分析係数表!C28</f>
        <v>0.24324482738409237</v>
      </c>
      <c r="Q25" s="82">
        <f t="shared" si="5"/>
        <v>8.3749085367718509E-2</v>
      </c>
      <c r="R25" s="83">
        <v>0.1022138867737742</v>
      </c>
      <c r="S25" s="84">
        <f t="shared" si="6"/>
        <v>0.13291039662807577</v>
      </c>
      <c r="T25" s="85">
        <f>分析係数表!F28</f>
        <v>0.21387101287073307</v>
      </c>
      <c r="U25" s="86">
        <f t="shared" si="7"/>
        <v>2.8425681147897432E-2</v>
      </c>
      <c r="V25" s="87">
        <f>分析係数表!D28</f>
        <v>5.1063234471180746E-3</v>
      </c>
      <c r="W25" s="167">
        <f t="shared" si="8"/>
        <v>0</v>
      </c>
      <c r="X25" s="76">
        <f>分析係数表!E28</f>
        <v>5.1412982652490205E-3</v>
      </c>
      <c r="Y25" s="166">
        <f t="shared" si="9"/>
        <v>0</v>
      </c>
    </row>
    <row r="26" spans="1:25" x14ac:dyDescent="0.2">
      <c r="A26" s="6" t="s">
        <v>14</v>
      </c>
      <c r="B26" s="5" t="s">
        <v>50</v>
      </c>
      <c r="C26" s="90"/>
      <c r="D26" s="76">
        <f>投入係数表!H26</f>
        <v>1.6949152542372881E-2</v>
      </c>
      <c r="E26" s="77">
        <f t="shared" si="0"/>
        <v>1.6949152542372881</v>
      </c>
      <c r="F26" s="76">
        <f>分析係数表!C29</f>
        <v>5.9106021425932798E-2</v>
      </c>
      <c r="G26" s="77">
        <f t="shared" si="1"/>
        <v>0.10017969733208948</v>
      </c>
      <c r="H26" s="77">
        <v>0.10320774175783649</v>
      </c>
      <c r="I26" s="77">
        <f t="shared" si="2"/>
        <v>0.10320774175783649</v>
      </c>
      <c r="J26" s="76">
        <f>分析係数表!G29</f>
        <v>0.26651982378854627</v>
      </c>
      <c r="K26" s="78">
        <f t="shared" si="3"/>
        <v>2.7506909146912371E-2</v>
      </c>
      <c r="L26" s="79"/>
      <c r="M26" s="80"/>
      <c r="N26" s="81">
        <f>分析係数表!H29</f>
        <v>1.0052103814392449E-2</v>
      </c>
      <c r="O26" s="82">
        <f t="shared" si="4"/>
        <v>0.16605957220180328</v>
      </c>
      <c r="P26" s="76">
        <f>分析係数表!C29</f>
        <v>5.9106021425932798E-2</v>
      </c>
      <c r="Q26" s="82">
        <f t="shared" si="5"/>
        <v>9.8151206325410197E-3</v>
      </c>
      <c r="R26" s="83">
        <v>1.209026582880849E-2</v>
      </c>
      <c r="S26" s="84">
        <f t="shared" si="6"/>
        <v>0.11529800758664499</v>
      </c>
      <c r="T26" s="85">
        <f>分析係数表!F29</f>
        <v>0.40308370044052866</v>
      </c>
      <c r="U26" s="86">
        <f t="shared" si="7"/>
        <v>4.6474747551445011E-2</v>
      </c>
      <c r="V26" s="87">
        <f>分析係数表!D29</f>
        <v>6.1674008810572688E-2</v>
      </c>
      <c r="W26" s="167">
        <f t="shared" si="8"/>
        <v>0</v>
      </c>
      <c r="X26" s="76">
        <f>分析係数表!E29</f>
        <v>2.8634361233480177E-2</v>
      </c>
      <c r="Y26" s="166">
        <f t="shared" si="9"/>
        <v>0</v>
      </c>
    </row>
    <row r="27" spans="1:25" x14ac:dyDescent="0.2">
      <c r="A27" s="6" t="s">
        <v>15</v>
      </c>
      <c r="B27" s="5" t="s">
        <v>36</v>
      </c>
      <c r="C27" s="90"/>
      <c r="D27" s="76">
        <f>投入係数表!H27</f>
        <v>2.3263542705217678E-3</v>
      </c>
      <c r="E27" s="77">
        <f t="shared" si="0"/>
        <v>0.2326354270521768</v>
      </c>
      <c r="F27" s="76">
        <f>分析係数表!C30</f>
        <v>1</v>
      </c>
      <c r="G27" s="77">
        <f t="shared" si="1"/>
        <v>0.2326354270521768</v>
      </c>
      <c r="H27" s="77">
        <v>0.25710220287506486</v>
      </c>
      <c r="I27" s="77">
        <f t="shared" si="2"/>
        <v>0.25710220287506486</v>
      </c>
      <c r="J27" s="76">
        <f>分析係数表!G30</f>
        <v>0.34458106948813266</v>
      </c>
      <c r="K27" s="78">
        <f t="shared" si="3"/>
        <v>8.8592552034444702E-2</v>
      </c>
      <c r="L27" s="79"/>
      <c r="M27" s="80"/>
      <c r="N27" s="81">
        <f>分析係数表!H30</f>
        <v>0</v>
      </c>
      <c r="O27" s="82">
        <f t="shared" si="4"/>
        <v>0</v>
      </c>
      <c r="P27" s="76">
        <f>分析係数表!C30</f>
        <v>1</v>
      </c>
      <c r="Q27" s="82">
        <f t="shared" si="5"/>
        <v>0</v>
      </c>
      <c r="R27" s="83">
        <v>3.8468598106238303E-2</v>
      </c>
      <c r="S27" s="84">
        <f t="shared" si="6"/>
        <v>0.29557080098130317</v>
      </c>
      <c r="T27" s="85">
        <f>分析係数表!F30</f>
        <v>0.44094938518730342</v>
      </c>
      <c r="U27" s="86">
        <f t="shared" si="7"/>
        <v>0.13033176297202445</v>
      </c>
      <c r="V27" s="87">
        <f>分析係数表!D30</f>
        <v>0.11881612810980841</v>
      </c>
      <c r="W27" s="167">
        <f t="shared" si="8"/>
        <v>0</v>
      </c>
      <c r="X27" s="76">
        <f>分析係数表!E30</f>
        <v>7.9782670860737773E-2</v>
      </c>
      <c r="Y27" s="166">
        <f t="shared" si="9"/>
        <v>0</v>
      </c>
    </row>
    <row r="28" spans="1:25" x14ac:dyDescent="0.2">
      <c r="A28" s="6" t="s">
        <v>16</v>
      </c>
      <c r="B28" s="5" t="s">
        <v>192</v>
      </c>
      <c r="C28" s="90"/>
      <c r="D28" s="76">
        <f>投入係数表!H28</f>
        <v>3.0574941841143236E-2</v>
      </c>
      <c r="E28" s="77">
        <f t="shared" si="0"/>
        <v>3.0574941841143235</v>
      </c>
      <c r="F28" s="76">
        <f>分析係数表!C31</f>
        <v>9.6726786907147644E-2</v>
      </c>
      <c r="G28" s="77">
        <f t="shared" si="1"/>
        <v>0.29574158841666942</v>
      </c>
      <c r="H28" s="77">
        <v>0.30574404404410443</v>
      </c>
      <c r="I28" s="77">
        <f t="shared" si="2"/>
        <v>0.30574404404410443</v>
      </c>
      <c r="J28" s="76">
        <f>分析係数表!G31</f>
        <v>7.0151306740027508E-2</v>
      </c>
      <c r="K28" s="78">
        <f t="shared" si="3"/>
        <v>2.1448344217674449E-2</v>
      </c>
      <c r="L28" s="79"/>
      <c r="M28" s="80"/>
      <c r="N28" s="81">
        <f>分析係数表!H31</f>
        <v>2.2131832481321275E-2</v>
      </c>
      <c r="O28" s="82">
        <f t="shared" si="4"/>
        <v>0.36561526838074293</v>
      </c>
      <c r="P28" s="76">
        <f>分析係数表!C31</f>
        <v>9.6726786907147644E-2</v>
      </c>
      <c r="Q28" s="82">
        <f t="shared" si="5"/>
        <v>3.5364790154663719E-2</v>
      </c>
      <c r="R28" s="83">
        <v>4.2228440401965738E-2</v>
      </c>
      <c r="S28" s="84">
        <f t="shared" si="6"/>
        <v>0.34797248444607015</v>
      </c>
      <c r="T28" s="85">
        <f>分析係数表!F31</f>
        <v>0.34525447042640989</v>
      </c>
      <c r="U28" s="86">
        <f t="shared" si="7"/>
        <v>0.1201390558403901</v>
      </c>
      <c r="V28" s="87">
        <f>分析係数表!D31</f>
        <v>0</v>
      </c>
      <c r="W28" s="167">
        <f t="shared" si="8"/>
        <v>0</v>
      </c>
      <c r="X28" s="76">
        <f>分析係数表!E31</f>
        <v>0</v>
      </c>
      <c r="Y28" s="166">
        <f t="shared" si="9"/>
        <v>0</v>
      </c>
    </row>
    <row r="29" spans="1:25" x14ac:dyDescent="0.2">
      <c r="A29" s="6" t="s">
        <v>17</v>
      </c>
      <c r="B29" s="5" t="s">
        <v>272</v>
      </c>
      <c r="C29" s="90"/>
      <c r="D29" s="76">
        <f>投入係数表!H29</f>
        <v>1.661681621801263E-3</v>
      </c>
      <c r="E29" s="77">
        <f t="shared" si="0"/>
        <v>0.16616816218012628</v>
      </c>
      <c r="F29" s="76">
        <f>分析係数表!C32</f>
        <v>0.7834008097165992</v>
      </c>
      <c r="G29" s="77">
        <f t="shared" si="1"/>
        <v>0.13017627280103011</v>
      </c>
      <c r="H29" s="77">
        <v>0.14647862220322105</v>
      </c>
      <c r="I29" s="77">
        <f t="shared" si="2"/>
        <v>0.14647862220322105</v>
      </c>
      <c r="J29" s="76">
        <f>分析係数表!G32</f>
        <v>0.13992297817715019</v>
      </c>
      <c r="K29" s="78">
        <f t="shared" si="3"/>
        <v>2.0495725057960327E-2</v>
      </c>
      <c r="L29" s="79"/>
      <c r="M29" s="80"/>
      <c r="N29" s="81">
        <f>分析係数表!H32</f>
        <v>6.3286472670074714E-3</v>
      </c>
      <c r="O29" s="82">
        <f t="shared" si="4"/>
        <v>0.10454850817106197</v>
      </c>
      <c r="P29" s="76">
        <f>分析係数表!C32</f>
        <v>0.7834008097165992</v>
      </c>
      <c r="Q29" s="82">
        <f t="shared" si="5"/>
        <v>8.1903385955872432E-2</v>
      </c>
      <c r="R29" s="83">
        <v>0.10131034128139024</v>
      </c>
      <c r="S29" s="84">
        <f t="shared" si="6"/>
        <v>0.2477889634846113</v>
      </c>
      <c r="T29" s="85">
        <f>分析係数表!F32</f>
        <v>0.48138639281129653</v>
      </c>
      <c r="U29" s="86">
        <f t="shared" si="7"/>
        <v>0.1192822353103071</v>
      </c>
      <c r="V29" s="87">
        <f>分析係数表!D32</f>
        <v>1.4120667522464698E-2</v>
      </c>
      <c r="W29" s="167">
        <f t="shared" si="8"/>
        <v>0</v>
      </c>
      <c r="X29" s="76">
        <f>分析係数表!E32</f>
        <v>2.1822849807445442E-2</v>
      </c>
      <c r="Y29" s="166">
        <f t="shared" si="9"/>
        <v>0</v>
      </c>
    </row>
    <row r="30" spans="1:25" x14ac:dyDescent="0.2">
      <c r="A30" s="6" t="s">
        <v>18</v>
      </c>
      <c r="B30" s="5" t="s">
        <v>273</v>
      </c>
      <c r="C30" s="90"/>
      <c r="D30" s="76">
        <f>投入係数表!H30</f>
        <v>3.3233632436025255E-4</v>
      </c>
      <c r="E30" s="77">
        <f t="shared" si="0"/>
        <v>3.3233632436025257E-2</v>
      </c>
      <c r="F30" s="76">
        <f>分析係数表!C33</f>
        <v>1</v>
      </c>
      <c r="G30" s="77">
        <f t="shared" si="1"/>
        <v>3.3233632436025257E-2</v>
      </c>
      <c r="H30" s="77">
        <v>4.5899122175790424E-2</v>
      </c>
      <c r="I30" s="77">
        <f t="shared" si="2"/>
        <v>4.5899122175790424E-2</v>
      </c>
      <c r="J30" s="76">
        <f>分析係数表!G33</f>
        <v>0.50732356857523297</v>
      </c>
      <c r="K30" s="78">
        <f t="shared" si="3"/>
        <v>2.3285706456692611E-2</v>
      </c>
      <c r="L30" s="79"/>
      <c r="M30" s="80"/>
      <c r="N30" s="81">
        <f>分析係数表!H33</f>
        <v>9.4622493118364133E-4</v>
      </c>
      <c r="O30" s="82">
        <f t="shared" si="4"/>
        <v>1.5631524522663635E-2</v>
      </c>
      <c r="P30" s="76">
        <f>分析係数表!C33</f>
        <v>1</v>
      </c>
      <c r="Q30" s="82">
        <f t="shared" si="5"/>
        <v>1.5631524522663635E-2</v>
      </c>
      <c r="R30" s="83">
        <v>3.5885956623166855E-2</v>
      </c>
      <c r="S30" s="84">
        <f t="shared" si="6"/>
        <v>8.1785078798957273E-2</v>
      </c>
      <c r="T30" s="85">
        <f>分析係数表!F33</f>
        <v>0.64713715046604525</v>
      </c>
      <c r="U30" s="86">
        <f t="shared" si="7"/>
        <v>5.2926162844598182E-2</v>
      </c>
      <c r="V30" s="87">
        <f>分析係数表!D33</f>
        <v>3.462050599201065E-2</v>
      </c>
      <c r="W30" s="167">
        <f t="shared" si="8"/>
        <v>0</v>
      </c>
      <c r="X30" s="76">
        <f>分析係数表!E33</f>
        <v>3.3288948069241014E-2</v>
      </c>
      <c r="Y30" s="166">
        <f t="shared" si="9"/>
        <v>0</v>
      </c>
    </row>
    <row r="31" spans="1:25" x14ac:dyDescent="0.2">
      <c r="A31" s="6" t="s">
        <v>19</v>
      </c>
      <c r="B31" s="5" t="s">
        <v>274</v>
      </c>
      <c r="C31" s="90"/>
      <c r="D31" s="76">
        <f>投入係数表!H31</f>
        <v>7.6437354602858096E-2</v>
      </c>
      <c r="E31" s="77">
        <f t="shared" si="0"/>
        <v>7.6437354602858099</v>
      </c>
      <c r="F31" s="76">
        <f>分析係数表!C34</f>
        <v>0.10125199563061926</v>
      </c>
      <c r="G31" s="77">
        <f t="shared" si="1"/>
        <v>0.7739434694264683</v>
      </c>
      <c r="H31" s="77">
        <v>0.78980919004869699</v>
      </c>
      <c r="I31" s="77">
        <f t="shared" si="2"/>
        <v>0.78980919004869699</v>
      </c>
      <c r="J31" s="76">
        <f>分析係数表!G34</f>
        <v>0.42460217226572367</v>
      </c>
      <c r="K31" s="78">
        <f t="shared" si="3"/>
        <v>0.33535469777010851</v>
      </c>
      <c r="L31" s="79"/>
      <c r="M31" s="80"/>
      <c r="N31" s="81">
        <f>分析係数表!H34</f>
        <v>0.15770005898545025</v>
      </c>
      <c r="O31" s="82">
        <f t="shared" si="4"/>
        <v>2.605186418173278</v>
      </c>
      <c r="P31" s="76">
        <f>分析係数表!C34</f>
        <v>0.10125199563061926</v>
      </c>
      <c r="Q31" s="82">
        <f t="shared" si="5"/>
        <v>0.26378032382982941</v>
      </c>
      <c r="R31" s="83">
        <v>0.2795881378181001</v>
      </c>
      <c r="S31" s="84">
        <f t="shared" si="6"/>
        <v>1.0693973278667972</v>
      </c>
      <c r="T31" s="85">
        <f>分析係数表!F34</f>
        <v>0.7004294013639808</v>
      </c>
      <c r="U31" s="86">
        <f t="shared" si="7"/>
        <v>0.74903733017798146</v>
      </c>
      <c r="V31" s="87">
        <f>分析係数表!D34</f>
        <v>0.3617075018944178</v>
      </c>
      <c r="W31" s="167">
        <f t="shared" si="8"/>
        <v>0</v>
      </c>
      <c r="X31" s="76">
        <f>分析係数表!E34</f>
        <v>0.25183127052285931</v>
      </c>
      <c r="Y31" s="166">
        <f t="shared" si="9"/>
        <v>0</v>
      </c>
    </row>
    <row r="32" spans="1:25" x14ac:dyDescent="0.2">
      <c r="A32" s="6" t="s">
        <v>20</v>
      </c>
      <c r="B32" s="5" t="s">
        <v>37</v>
      </c>
      <c r="C32" s="90"/>
      <c r="D32" s="76">
        <f>投入係数表!H32</f>
        <v>1.8278497839813893E-2</v>
      </c>
      <c r="E32" s="77">
        <f t="shared" si="0"/>
        <v>1.8278497839813894</v>
      </c>
      <c r="F32" s="76">
        <f>分析係数表!C35</f>
        <v>0.28050490883590462</v>
      </c>
      <c r="G32" s="77">
        <f t="shared" si="1"/>
        <v>0.51272083702142757</v>
      </c>
      <c r="H32" s="77">
        <v>0.54209394907205832</v>
      </c>
      <c r="I32" s="77">
        <f t="shared" si="2"/>
        <v>0.54209394907205832</v>
      </c>
      <c r="J32" s="76">
        <f>分析係数表!G35</f>
        <v>0.31444397102684279</v>
      </c>
      <c r="K32" s="78">
        <f t="shared" si="3"/>
        <v>0.1704581740158411</v>
      </c>
      <c r="L32" s="79"/>
      <c r="M32" s="80"/>
      <c r="N32" s="81">
        <f>分析係数表!H35</f>
        <v>5.9366397955171055E-2</v>
      </c>
      <c r="O32" s="82">
        <f t="shared" si="4"/>
        <v>0.98072590868815601</v>
      </c>
      <c r="P32" s="76">
        <f>分析係数表!C35</f>
        <v>0.28050490883590462</v>
      </c>
      <c r="Q32" s="82">
        <f t="shared" si="5"/>
        <v>0.27509843160958092</v>
      </c>
      <c r="R32" s="83">
        <v>0.3456041991014917</v>
      </c>
      <c r="S32" s="84">
        <f t="shared" si="6"/>
        <v>0.88769814817354997</v>
      </c>
      <c r="T32" s="85">
        <f>分析係数表!F35</f>
        <v>0.64720920323817643</v>
      </c>
      <c r="U32" s="86">
        <f t="shared" si="7"/>
        <v>0.57452641119540793</v>
      </c>
      <c r="V32" s="87">
        <f>分析係数表!D35</f>
        <v>3.7068598210481467E-2</v>
      </c>
      <c r="W32" s="167">
        <f t="shared" si="8"/>
        <v>0</v>
      </c>
      <c r="X32" s="76">
        <f>分析係数表!E35</f>
        <v>2.8973157221985513E-2</v>
      </c>
      <c r="Y32" s="166">
        <f t="shared" si="9"/>
        <v>0</v>
      </c>
    </row>
    <row r="33" spans="1:25" x14ac:dyDescent="0.2">
      <c r="A33" s="6" t="s">
        <v>21</v>
      </c>
      <c r="B33" s="5" t="s">
        <v>38</v>
      </c>
      <c r="C33" s="90"/>
      <c r="D33" s="76">
        <f>投入係数表!H33</f>
        <v>2.9910269192422734E-3</v>
      </c>
      <c r="E33" s="77">
        <f t="shared" si="0"/>
        <v>0.29910269192422734</v>
      </c>
      <c r="F33" s="76">
        <f>分析係数表!C36</f>
        <v>0.80389274373750441</v>
      </c>
      <c r="G33" s="77">
        <f t="shared" si="1"/>
        <v>0.24044648367024063</v>
      </c>
      <c r="H33" s="77">
        <v>0.29298250268493947</v>
      </c>
      <c r="I33" s="77">
        <f t="shared" si="2"/>
        <v>0.29298250268493947</v>
      </c>
      <c r="J33" s="76">
        <f>分析係数表!G36</f>
        <v>1.7855841410975876E-2</v>
      </c>
      <c r="K33" s="78">
        <f t="shared" si="3"/>
        <v>5.2314491041330928E-3</v>
      </c>
      <c r="L33" s="79"/>
      <c r="M33" s="80"/>
      <c r="N33" s="81">
        <f>分析係数表!H36</f>
        <v>0.19255062917813606</v>
      </c>
      <c r="O33" s="82">
        <f t="shared" si="4"/>
        <v>3.1809137369560583</v>
      </c>
      <c r="P33" s="76">
        <f>分析係数表!C36</f>
        <v>0.80389274373750441</v>
      </c>
      <c r="Q33" s="82">
        <f t="shared" si="5"/>
        <v>2.5571134715939241</v>
      </c>
      <c r="R33" s="83">
        <v>2.6205348093775744</v>
      </c>
      <c r="S33" s="84">
        <f t="shared" si="6"/>
        <v>2.9135173120625137</v>
      </c>
      <c r="T33" s="85">
        <f>分析係数表!F36</f>
        <v>0.88404635230668316</v>
      </c>
      <c r="U33" s="86">
        <f t="shared" si="7"/>
        <v>2.5756843521112374</v>
      </c>
      <c r="V33" s="87">
        <f>分析係数表!D36</f>
        <v>1.122367174404198E-2</v>
      </c>
      <c r="W33" s="167">
        <f t="shared" si="8"/>
        <v>0</v>
      </c>
      <c r="X33" s="76">
        <f>分析係数表!E36</f>
        <v>3.3525253261424094E-3</v>
      </c>
      <c r="Y33" s="166">
        <f t="shared" si="9"/>
        <v>0</v>
      </c>
    </row>
    <row r="34" spans="1:25" x14ac:dyDescent="0.2">
      <c r="A34" s="6" t="s">
        <v>22</v>
      </c>
      <c r="B34" s="5" t="s">
        <v>377</v>
      </c>
      <c r="C34" s="90"/>
      <c r="D34" s="76">
        <f>投入係数表!H34</f>
        <v>1.7613825191093387E-2</v>
      </c>
      <c r="E34" s="77">
        <f t="shared" si="0"/>
        <v>1.7613825191093386</v>
      </c>
      <c r="F34" s="76">
        <f>分析係数表!C37</f>
        <v>0.21032967032967032</v>
      </c>
      <c r="G34" s="77">
        <f t="shared" si="1"/>
        <v>0.3704710045687114</v>
      </c>
      <c r="H34" s="77">
        <v>0.39843683283266285</v>
      </c>
      <c r="I34" s="77">
        <f t="shared" si="2"/>
        <v>0.39843683283266285</v>
      </c>
      <c r="J34" s="76">
        <f>分析係数表!G37</f>
        <v>0.29813928761297182</v>
      </c>
      <c r="K34" s="78">
        <f t="shared" si="3"/>
        <v>0.11878967349949884</v>
      </c>
      <c r="L34" s="79"/>
      <c r="M34" s="80"/>
      <c r="N34" s="81">
        <f>分析係数表!H37</f>
        <v>4.7409555642941408E-2</v>
      </c>
      <c r="O34" s="82">
        <f t="shared" si="4"/>
        <v>0.7832002806290429</v>
      </c>
      <c r="P34" s="76">
        <f>分析係数表!C37</f>
        <v>0.21032967032967032</v>
      </c>
      <c r="Q34" s="82">
        <f t="shared" si="5"/>
        <v>0.16473025682681186</v>
      </c>
      <c r="R34" s="83">
        <v>0.18178360895426451</v>
      </c>
      <c r="S34" s="84">
        <f t="shared" si="6"/>
        <v>0.58022044178692733</v>
      </c>
      <c r="T34" s="85">
        <f>分析係数表!F37</f>
        <v>0.65348219032429555</v>
      </c>
      <c r="U34" s="86">
        <f t="shared" si="7"/>
        <v>0.3791637251698517</v>
      </c>
      <c r="V34" s="87">
        <f>分析係数表!D37</f>
        <v>7.4641148325358855E-2</v>
      </c>
      <c r="W34" s="167">
        <f t="shared" si="8"/>
        <v>0</v>
      </c>
      <c r="X34" s="76">
        <f>分析係数表!E37</f>
        <v>6.6454013822434876E-2</v>
      </c>
      <c r="Y34" s="166">
        <f t="shared" si="9"/>
        <v>0</v>
      </c>
    </row>
    <row r="35" spans="1:25" x14ac:dyDescent="0.2">
      <c r="A35" s="6" t="s">
        <v>23</v>
      </c>
      <c r="B35" s="5" t="s">
        <v>193</v>
      </c>
      <c r="C35" s="90"/>
      <c r="D35" s="76">
        <f>投入係数表!H35</f>
        <v>4.9850448654037887E-3</v>
      </c>
      <c r="E35" s="77">
        <f t="shared" si="0"/>
        <v>0.49850448654037888</v>
      </c>
      <c r="F35" s="76">
        <f>分析係数表!C38</f>
        <v>3.0064329788630717E-2</v>
      </c>
      <c r="G35" s="77">
        <f t="shared" si="1"/>
        <v>1.4987203284461972E-2</v>
      </c>
      <c r="H35" s="77">
        <v>1.9691416999595406E-2</v>
      </c>
      <c r="I35" s="77">
        <f t="shared" si="2"/>
        <v>1.9691416999595406E-2</v>
      </c>
      <c r="J35" s="76">
        <f>分析係数表!G38</f>
        <v>0.36119402985074628</v>
      </c>
      <c r="K35" s="78">
        <f t="shared" si="3"/>
        <v>7.1124222595553557E-3</v>
      </c>
      <c r="L35" s="79"/>
      <c r="M35" s="80"/>
      <c r="N35" s="81">
        <f>分析係数表!H38</f>
        <v>4.2911915060951634E-2</v>
      </c>
      <c r="O35" s="82">
        <f t="shared" si="4"/>
        <v>0.70889978744339499</v>
      </c>
      <c r="P35" s="76">
        <f>分析係数表!C38</f>
        <v>3.0064329788630717E-2</v>
      </c>
      <c r="Q35" s="82">
        <f t="shared" si="5"/>
        <v>2.1312596996788443E-2</v>
      </c>
      <c r="R35" s="83">
        <v>2.44410491855441E-2</v>
      </c>
      <c r="S35" s="84">
        <f t="shared" si="6"/>
        <v>4.413246618513951E-2</v>
      </c>
      <c r="T35" s="85">
        <f>分析係数表!F38</f>
        <v>0.57313432835820899</v>
      </c>
      <c r="U35" s="86">
        <f t="shared" si="7"/>
        <v>2.5293831365811304E-2</v>
      </c>
      <c r="V35" s="87">
        <f>分析係数表!D38</f>
        <v>7.1641791044776124E-2</v>
      </c>
      <c r="W35" s="167">
        <f t="shared" si="8"/>
        <v>0</v>
      </c>
      <c r="X35" s="76">
        <f>分析係数表!E38</f>
        <v>8.6567164179104483E-2</v>
      </c>
      <c r="Y35" s="166">
        <f t="shared" si="9"/>
        <v>0</v>
      </c>
    </row>
    <row r="36" spans="1:25" x14ac:dyDescent="0.2">
      <c r="A36" s="6" t="s">
        <v>24</v>
      </c>
      <c r="B36" s="5" t="s">
        <v>39</v>
      </c>
      <c r="C36" s="90"/>
      <c r="D36" s="76">
        <f>投入係数表!H36</f>
        <v>0</v>
      </c>
      <c r="E36" s="77">
        <f t="shared" si="0"/>
        <v>0</v>
      </c>
      <c r="F36" s="76">
        <f>分析係数表!C39</f>
        <v>1</v>
      </c>
      <c r="G36" s="77">
        <f t="shared" si="1"/>
        <v>0</v>
      </c>
      <c r="H36" s="77">
        <v>2.6859193778595521E-2</v>
      </c>
      <c r="I36" s="77">
        <f t="shared" si="2"/>
        <v>2.6859193778595521E-2</v>
      </c>
      <c r="J36" s="76">
        <f>分析係数表!G39</f>
        <v>0.35369011652999566</v>
      </c>
      <c r="K36" s="78">
        <f t="shared" si="3"/>
        <v>9.4998313774531835E-3</v>
      </c>
      <c r="L36" s="79"/>
      <c r="M36" s="80"/>
      <c r="N36" s="81">
        <f>分析係数表!H39</f>
        <v>3.7848997247345653E-3</v>
      </c>
      <c r="O36" s="82">
        <f t="shared" si="4"/>
        <v>6.2526098090654542E-2</v>
      </c>
      <c r="P36" s="76">
        <f>分析係数表!C39</f>
        <v>1</v>
      </c>
      <c r="Q36" s="82">
        <f t="shared" si="5"/>
        <v>6.2526098090654542E-2</v>
      </c>
      <c r="R36" s="83">
        <v>8.8621525741853044E-2</v>
      </c>
      <c r="S36" s="84">
        <f t="shared" si="6"/>
        <v>0.11548071952044857</v>
      </c>
      <c r="T36" s="85">
        <f>分析係数表!F39</f>
        <v>0.70414328873543375</v>
      </c>
      <c r="U36" s="86">
        <f t="shared" si="7"/>
        <v>8.1314973628662857E-2</v>
      </c>
      <c r="V36" s="87">
        <f>分析係数表!D39</f>
        <v>4.8338368580060423E-2</v>
      </c>
      <c r="W36" s="167">
        <f t="shared" si="8"/>
        <v>0</v>
      </c>
      <c r="X36" s="76">
        <f>分析係数表!E39</f>
        <v>5.0927924039706515E-2</v>
      </c>
      <c r="Y36" s="166">
        <f t="shared" si="9"/>
        <v>0</v>
      </c>
    </row>
    <row r="37" spans="1:25" x14ac:dyDescent="0.2">
      <c r="A37" s="6" t="s">
        <v>25</v>
      </c>
      <c r="B37" s="5" t="s">
        <v>40</v>
      </c>
      <c r="C37" s="90"/>
      <c r="D37" s="76">
        <f>投入係数表!H37</f>
        <v>0</v>
      </c>
      <c r="E37" s="77">
        <f t="shared" si="0"/>
        <v>0</v>
      </c>
      <c r="F37" s="76">
        <f>分析係数表!C40</f>
        <v>0.7013368112161722</v>
      </c>
      <c r="G37" s="77">
        <f t="shared" si="1"/>
        <v>0</v>
      </c>
      <c r="H37" s="77">
        <v>5.81555055636162E-4</v>
      </c>
      <c r="I37" s="77">
        <f t="shared" si="2"/>
        <v>5.81555055636162E-4</v>
      </c>
      <c r="J37" s="76">
        <f>分析係数表!G40</f>
        <v>0.55395580898075547</v>
      </c>
      <c r="K37" s="78">
        <f t="shared" si="3"/>
        <v>3.221558013117784E-4</v>
      </c>
      <c r="L37" s="79"/>
      <c r="M37" s="80"/>
      <c r="N37" s="81">
        <f>分析係数表!H40</f>
        <v>3.2392843098702322E-2</v>
      </c>
      <c r="O37" s="82">
        <f t="shared" si="4"/>
        <v>0.53512595638625116</v>
      </c>
      <c r="P37" s="76">
        <f>分析係数表!C40</f>
        <v>0.7013368112161722</v>
      </c>
      <c r="Q37" s="82">
        <f t="shared" si="5"/>
        <v>0.37530353185093784</v>
      </c>
      <c r="R37" s="83">
        <v>0.37558576314409325</v>
      </c>
      <c r="S37" s="84">
        <f t="shared" si="6"/>
        <v>0.37616731819972943</v>
      </c>
      <c r="T37" s="85">
        <f>分析係数表!F40</f>
        <v>0.75181753385602279</v>
      </c>
      <c r="U37" s="86">
        <f t="shared" si="7"/>
        <v>0.28280918548615436</v>
      </c>
      <c r="V37" s="87">
        <f>分析係数表!D40</f>
        <v>0.10919458303635067</v>
      </c>
      <c r="W37" s="167">
        <f t="shared" si="8"/>
        <v>0</v>
      </c>
      <c r="X37" s="76">
        <f>分析係数表!E40</f>
        <v>6.9850320741268707E-2</v>
      </c>
      <c r="Y37" s="166">
        <f t="shared" si="9"/>
        <v>0</v>
      </c>
    </row>
    <row r="38" spans="1:25" x14ac:dyDescent="0.2">
      <c r="A38" s="6" t="s">
        <v>26</v>
      </c>
      <c r="B38" s="5" t="s">
        <v>276</v>
      </c>
      <c r="C38" s="90"/>
      <c r="D38" s="76">
        <f>投入係数表!H38</f>
        <v>0</v>
      </c>
      <c r="E38" s="77">
        <f t="shared" si="0"/>
        <v>0</v>
      </c>
      <c r="F38" s="76">
        <f>分析係数表!C41</f>
        <v>0.58586841174389814</v>
      </c>
      <c r="G38" s="77">
        <f t="shared" si="1"/>
        <v>0</v>
      </c>
      <c r="H38" s="77">
        <v>1.3038737035801886E-3</v>
      </c>
      <c r="I38" s="77">
        <f t="shared" si="2"/>
        <v>1.3038737035801886E-3</v>
      </c>
      <c r="J38" s="76">
        <f>分析係数表!G41</f>
        <v>0.44498040397949956</v>
      </c>
      <c r="K38" s="78">
        <f t="shared" si="3"/>
        <v>5.8019824735735853E-4</v>
      </c>
      <c r="L38" s="79"/>
      <c r="M38" s="80"/>
      <c r="N38" s="81">
        <f>分析係数表!H41</f>
        <v>5.4868757373181282E-2</v>
      </c>
      <c r="O38" s="82">
        <f t="shared" si="4"/>
        <v>0.9064254155025081</v>
      </c>
      <c r="P38" s="76">
        <f>分析係数表!C41</f>
        <v>0.58586841174389814</v>
      </c>
      <c r="Q38" s="82">
        <f t="shared" si="5"/>
        <v>0.53104601854475741</v>
      </c>
      <c r="R38" s="83">
        <v>0.53822100799163308</v>
      </c>
      <c r="S38" s="84">
        <f t="shared" si="6"/>
        <v>0.53952488169521329</v>
      </c>
      <c r="T38" s="85">
        <f>分析係数表!F41</f>
        <v>0.54989448296653598</v>
      </c>
      <c r="U38" s="86">
        <f t="shared" si="7"/>
        <v>0.29668175586737078</v>
      </c>
      <c r="V38" s="87">
        <f>分析係数表!D41</f>
        <v>0.15480856195357251</v>
      </c>
      <c r="W38" s="167">
        <f t="shared" si="8"/>
        <v>0</v>
      </c>
      <c r="X38" s="76">
        <f>分析係数表!E41</f>
        <v>0.14651793789568887</v>
      </c>
      <c r="Y38" s="166">
        <f t="shared" si="9"/>
        <v>0</v>
      </c>
    </row>
    <row r="39" spans="1:25" x14ac:dyDescent="0.2">
      <c r="A39" s="6" t="s">
        <v>51</v>
      </c>
      <c r="B39" s="5" t="s">
        <v>367</v>
      </c>
      <c r="C39" s="90"/>
      <c r="D39" s="76">
        <f>投入係数表!H39</f>
        <v>3.3233632436025255E-4</v>
      </c>
      <c r="E39" s="77">
        <f>$C$10*D39</f>
        <v>3.3233632436025257E-2</v>
      </c>
      <c r="F39" s="76">
        <f>分析係数表!C42</f>
        <v>0.81969817315329629</v>
      </c>
      <c r="G39" s="77">
        <f>E39*F39</f>
        <v>2.7241547795058035E-2</v>
      </c>
      <c r="H39" s="77">
        <v>3.5070428073223053E-2</v>
      </c>
      <c r="I39" s="77">
        <f>C39+H39</f>
        <v>3.5070428073223053E-2</v>
      </c>
      <c r="J39" s="76">
        <f>分析係数表!G42</f>
        <v>0.48461538461538461</v>
      </c>
      <c r="K39" s="78">
        <f>I39*J39</f>
        <v>1.6995668989331171E-2</v>
      </c>
      <c r="L39" s="79"/>
      <c r="M39" s="80"/>
      <c r="N39" s="81">
        <f>分析係数表!H42</f>
        <v>1.2153460479748329E-2</v>
      </c>
      <c r="O39" s="82">
        <f t="shared" si="4"/>
        <v>0.20077373705083551</v>
      </c>
      <c r="P39" s="76">
        <f>分析係数表!C42</f>
        <v>0.81969817315329629</v>
      </c>
      <c r="Q39" s="82">
        <f>O39*P39</f>
        <v>0.16457386547773015</v>
      </c>
      <c r="R39" s="83">
        <v>0.16984053114852363</v>
      </c>
      <c r="S39" s="84">
        <f>I39+R39</f>
        <v>0.20491095922174668</v>
      </c>
      <c r="T39" s="85">
        <f>分析係数表!F42</f>
        <v>0.55865384615384617</v>
      </c>
      <c r="U39" s="86">
        <f t="shared" si="7"/>
        <v>0.11447429548830272</v>
      </c>
      <c r="V39" s="87">
        <f>分析係数表!D42</f>
        <v>8.8461538461538466E-2</v>
      </c>
      <c r="W39" s="167">
        <f t="shared" si="8"/>
        <v>0</v>
      </c>
      <c r="X39" s="76">
        <f>分析係数表!E42</f>
        <v>7.8846153846153844E-2</v>
      </c>
      <c r="Y39" s="166">
        <f t="shared" si="9"/>
        <v>0</v>
      </c>
    </row>
    <row r="40" spans="1:25" x14ac:dyDescent="0.2">
      <c r="A40" s="6" t="s">
        <v>194</v>
      </c>
      <c r="B40" s="5" t="s">
        <v>41</v>
      </c>
      <c r="C40" s="90"/>
      <c r="D40" s="76">
        <f>投入係数表!H40</f>
        <v>3.0574941841143236E-2</v>
      </c>
      <c r="E40" s="77">
        <f>$C$10*D40</f>
        <v>3.0574941841143235</v>
      </c>
      <c r="F40" s="76">
        <f>分析係数表!C43</f>
        <v>0.67829131652661068</v>
      </c>
      <c r="G40" s="77">
        <f>E40*F40</f>
        <v>2.0738717554153601</v>
      </c>
      <c r="H40" s="77">
        <v>2.4953291119952525</v>
      </c>
      <c r="I40" s="77">
        <f>C40+H40</f>
        <v>2.4953291119952525</v>
      </c>
      <c r="J40" s="76">
        <f>分析係数表!G43</f>
        <v>0.37364673754023214</v>
      </c>
      <c r="K40" s="78">
        <f>I40*J40</f>
        <v>0.93237158178619062</v>
      </c>
      <c r="L40" s="79"/>
      <c r="M40" s="80"/>
      <c r="N40" s="81">
        <f>分析係数表!H43</f>
        <v>3.3707727093983487E-2</v>
      </c>
      <c r="O40" s="82">
        <f t="shared" si="4"/>
        <v>0.55684768526839423</v>
      </c>
      <c r="P40" s="76">
        <f>分析係数表!C43</f>
        <v>0.67829131652661068</v>
      </c>
      <c r="Q40" s="82">
        <f>O40*P40</f>
        <v>0.37770494954549488</v>
      </c>
      <c r="R40" s="83">
        <v>0.59189636162511494</v>
      </c>
      <c r="S40" s="84">
        <f>I40+R40</f>
        <v>3.0872254736203675</v>
      </c>
      <c r="T40" s="85">
        <f>分析係数表!F43</f>
        <v>0.61386911147956691</v>
      </c>
      <c r="U40" s="86">
        <f t="shared" si="7"/>
        <v>1.89515235842842</v>
      </c>
      <c r="V40" s="87">
        <f>分析係数表!D43</f>
        <v>0.15810006827270068</v>
      </c>
      <c r="W40" s="167">
        <f t="shared" si="8"/>
        <v>0</v>
      </c>
      <c r="X40" s="76">
        <f>分析係数表!E43</f>
        <v>0.12220813420462304</v>
      </c>
      <c r="Y40" s="166">
        <f t="shared" si="9"/>
        <v>0</v>
      </c>
    </row>
    <row r="41" spans="1:25" x14ac:dyDescent="0.2">
      <c r="A41" s="6" t="s">
        <v>340</v>
      </c>
      <c r="B41" s="5" t="s">
        <v>42</v>
      </c>
      <c r="C41" s="90"/>
      <c r="D41" s="76">
        <f>投入係数表!H41</f>
        <v>0</v>
      </c>
      <c r="E41" s="77">
        <f>$C$10*D41</f>
        <v>0</v>
      </c>
      <c r="F41" s="76">
        <f>分析係数表!C44</f>
        <v>0.28860582795323675</v>
      </c>
      <c r="G41" s="77">
        <f>E41*F41</f>
        <v>0</v>
      </c>
      <c r="H41" s="77">
        <v>1.058467097886787E-3</v>
      </c>
      <c r="I41" s="77">
        <f>C41+H41</f>
        <v>1.058467097886787E-3</v>
      </c>
      <c r="J41" s="76">
        <f>分析係数表!G44</f>
        <v>0.2722812755519215</v>
      </c>
      <c r="K41" s="78">
        <f>I41*J41</f>
        <v>2.8820077154235492E-4</v>
      </c>
      <c r="L41" s="79"/>
      <c r="M41" s="80"/>
      <c r="N41" s="81">
        <f>分析係数表!H44</f>
        <v>0.11129817145104208</v>
      </c>
      <c r="O41" s="82">
        <f t="shared" si="4"/>
        <v>1.8386326961268122</v>
      </c>
      <c r="P41" s="76">
        <f>分析係数表!C44</f>
        <v>0.28860582795323675</v>
      </c>
      <c r="Q41" s="82">
        <f>O41*P41</f>
        <v>0.53064011156757063</v>
      </c>
      <c r="R41" s="83">
        <v>0.53571805675857187</v>
      </c>
      <c r="S41" s="84">
        <f>I41+R41</f>
        <v>0.53677652385645869</v>
      </c>
      <c r="T41" s="85">
        <f>分析係数表!F44</f>
        <v>0.4454210956663941</v>
      </c>
      <c r="U41" s="86">
        <f t="shared" si="7"/>
        <v>0.23909158738414216</v>
      </c>
      <c r="V41" s="87">
        <f>分析係数表!D44</f>
        <v>0.25695012264922323</v>
      </c>
      <c r="W41" s="167">
        <f t="shared" si="8"/>
        <v>0</v>
      </c>
      <c r="X41" s="76">
        <f>分析係数表!E44</f>
        <v>0.1731398201144726</v>
      </c>
      <c r="Y41" s="166">
        <f t="shared" si="9"/>
        <v>0</v>
      </c>
    </row>
    <row r="42" spans="1:25" x14ac:dyDescent="0.2">
      <c r="A42" s="6" t="s">
        <v>341</v>
      </c>
      <c r="B42" s="5" t="s">
        <v>278</v>
      </c>
      <c r="C42" s="90"/>
      <c r="D42" s="76">
        <f>投入係数表!H42</f>
        <v>6.646726487205051E-4</v>
      </c>
      <c r="E42" s="77">
        <f>$C$10*D42</f>
        <v>6.6467264872050513E-2</v>
      </c>
      <c r="F42" s="76">
        <f>分析係数表!C45</f>
        <v>1</v>
      </c>
      <c r="G42" s="77">
        <f>E42*F42</f>
        <v>6.6467264872050513E-2</v>
      </c>
      <c r="H42" s="77">
        <v>7.3357441009630306E-2</v>
      </c>
      <c r="I42" s="77">
        <f>C42+H42</f>
        <v>7.3357441009630306E-2</v>
      </c>
      <c r="J42" s="76">
        <f>分析係数表!G45</f>
        <v>0</v>
      </c>
      <c r="K42" s="78">
        <f>I42*J42</f>
        <v>0</v>
      </c>
      <c r="L42" s="79"/>
      <c r="M42" s="80"/>
      <c r="N42" s="81">
        <f>分析係数表!H45</f>
        <v>0</v>
      </c>
      <c r="O42" s="82">
        <f t="shared" si="4"/>
        <v>0</v>
      </c>
      <c r="P42" s="76">
        <f>分析係数表!C45</f>
        <v>1</v>
      </c>
      <c r="Q42" s="82">
        <f>O42*P42</f>
        <v>0</v>
      </c>
      <c r="R42" s="83">
        <v>5.5014695282230019E-3</v>
      </c>
      <c r="S42" s="84">
        <f>I42+R42</f>
        <v>7.8858910537853308E-2</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投入係数表!H43</f>
        <v>3.6556995679627785E-3</v>
      </c>
      <c r="E43" s="77">
        <f>$C$10*D43</f>
        <v>0.36556995679627785</v>
      </c>
      <c r="F43" s="76">
        <f>分析係数表!C46</f>
        <v>0.35026323939300097</v>
      </c>
      <c r="G43" s="77">
        <f>E43*F43</f>
        <v>0.12804571729222369</v>
      </c>
      <c r="H43" s="77">
        <v>0.141666631371755</v>
      </c>
      <c r="I43" s="77">
        <f>C43+H43</f>
        <v>0.141666631371755</v>
      </c>
      <c r="J43" s="76">
        <f>分析係数表!G46</f>
        <v>8.8183421516754845E-3</v>
      </c>
      <c r="K43" s="78">
        <f>I43*J43</f>
        <v>1.2492648269114197E-3</v>
      </c>
      <c r="L43" s="79"/>
      <c r="M43" s="80"/>
      <c r="N43" s="81">
        <f>分析係数表!H46</f>
        <v>2.2070389303971687E-2</v>
      </c>
      <c r="O43" s="82">
        <f t="shared" si="4"/>
        <v>0.36460023432082972</v>
      </c>
      <c r="P43" s="76">
        <f>分析係数表!C46</f>
        <v>0.35026323939300097</v>
      </c>
      <c r="Q43" s="82">
        <f>O43*P43</f>
        <v>0.12770605915666103</v>
      </c>
      <c r="R43" s="83">
        <v>0.13763820909980981</v>
      </c>
      <c r="S43" s="84">
        <f>I43+R43</f>
        <v>0.27930484047156479</v>
      </c>
      <c r="T43" s="85">
        <f>分析係数表!F46</f>
        <v>0.31305114638447973</v>
      </c>
      <c r="U43" s="86">
        <f t="shared" si="7"/>
        <v>8.7436700500357581E-2</v>
      </c>
      <c r="V43" s="87">
        <f>分析係数表!D46</f>
        <v>2.6455026455026454E-3</v>
      </c>
      <c r="W43" s="167">
        <f t="shared" si="8"/>
        <v>0</v>
      </c>
      <c r="X43" s="76">
        <f>分析係数表!E46</f>
        <v>7.0546737213403876E-3</v>
      </c>
      <c r="Y43" s="166">
        <f t="shared" si="9"/>
        <v>0</v>
      </c>
    </row>
    <row r="44" spans="1:25" x14ac:dyDescent="0.2">
      <c r="A44" s="192">
        <v>40</v>
      </c>
      <c r="B44" s="14" t="s">
        <v>150</v>
      </c>
      <c r="C44" s="197">
        <f>SUM(C5:C43)</f>
        <v>100</v>
      </c>
      <c r="D44" s="92">
        <f>投入係数表!H44</f>
        <v>0.60518444666001991</v>
      </c>
      <c r="E44" s="91">
        <f>SUM(E5:E43)</f>
        <v>60.518444666001997</v>
      </c>
      <c r="F44" s="92">
        <f>分析係数表!C47</f>
        <v>0.31394387080298369</v>
      </c>
      <c r="G44" s="91">
        <f>SUM(G5:G43)</f>
        <v>5.3896806153761005</v>
      </c>
      <c r="H44" s="91">
        <f>SUM(H5:H43)</f>
        <v>6.2121341657754012</v>
      </c>
      <c r="I44" s="91">
        <f>SUM(I5:I43)</f>
        <v>106.21213416577538</v>
      </c>
      <c r="J44" s="92">
        <f>分析係数表!G47</f>
        <v>0.19998528352451841</v>
      </c>
      <c r="K44" s="93">
        <f>SUM(K5:K43)</f>
        <v>26.347499731897429</v>
      </c>
      <c r="L44" s="94">
        <f>最終需要_まとめ!$L$33</f>
        <v>0.627</v>
      </c>
      <c r="M44" s="91">
        <f>K44*L44</f>
        <v>16.519882331899687</v>
      </c>
      <c r="N44" s="95">
        <f>分析係数表!H47</f>
        <v>1</v>
      </c>
      <c r="O44" s="96">
        <f>SUM(O5:O43)</f>
        <v>16.519882331899687</v>
      </c>
      <c r="P44" s="92">
        <f>分析係数表!C47</f>
        <v>0.31394387080298369</v>
      </c>
      <c r="Q44" s="96">
        <f>SUM(Q5:Q43)</f>
        <v>5.771452759363509</v>
      </c>
      <c r="R44" s="96">
        <f>SUM(R5:R43)</f>
        <v>6.36361823235299</v>
      </c>
      <c r="S44" s="97">
        <f>SUM(S5:S43)</f>
        <v>112.5757523981284</v>
      </c>
      <c r="T44" s="98">
        <f>分析係数表!F47</f>
        <v>0.426688715561511</v>
      </c>
      <c r="U44" s="99">
        <f>SUM(U5:U43)</f>
        <v>46.361352659569462</v>
      </c>
      <c r="V44" s="100">
        <f>分析係数表!D47</f>
        <v>4.9757178154553973E-2</v>
      </c>
      <c r="W44" s="164">
        <f>SUM(W5:W43)</f>
        <v>5</v>
      </c>
      <c r="X44" s="92">
        <f>分析係数表!E47</f>
        <v>4.1907100312144188E-2</v>
      </c>
      <c r="Y44" s="165">
        <f>SUM(Y5:Y43)</f>
        <v>5</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2015年播磨町産業連関表</v>
      </c>
      <c r="H1" s="401"/>
      <c r="I1" s="401"/>
    </row>
    <row r="2" spans="1:25" x14ac:dyDescent="0.2">
      <c r="B2" s="3" t="s">
        <v>284</v>
      </c>
      <c r="S2" s="3" t="s">
        <v>152</v>
      </c>
      <c r="U2" s="64" t="s">
        <v>209</v>
      </c>
      <c r="W2" s="3" t="s">
        <v>130</v>
      </c>
      <c r="Y2" s="3" t="s">
        <v>153</v>
      </c>
    </row>
    <row r="3" spans="1:25" ht="44" x14ac:dyDescent="0.2">
      <c r="B3" s="65"/>
      <c r="C3" s="66" t="s">
        <v>227</v>
      </c>
      <c r="D3" s="66" t="s">
        <v>309</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投入係数表!I5</f>
        <v>0</v>
      </c>
      <c r="E5" s="77">
        <f t="shared" ref="E5:E38" si="0">$C$11*D5</f>
        <v>0</v>
      </c>
      <c r="F5" s="76">
        <f>分析係数表!C8</f>
        <v>2.4086378737541492E-2</v>
      </c>
      <c r="G5" s="77">
        <f t="shared" ref="G5:G38" si="1">E5*F5</f>
        <v>0</v>
      </c>
      <c r="H5" s="77">
        <f t="array" ref="H5:H43">MMULT(逆行列係数!C5:AO43,'7'!G5:G43)</f>
        <v>2.9540028788239111E-5</v>
      </c>
      <c r="I5" s="77">
        <f t="shared" ref="I5:I38" si="2">C5+H5</f>
        <v>2.9540028788239111E-5</v>
      </c>
      <c r="J5" s="76">
        <f>分析係数表!G8</f>
        <v>0.12121212121212122</v>
      </c>
      <c r="K5" s="78">
        <f t="shared" ref="K5:K38" si="3">I5*J5</f>
        <v>3.5806095500895892E-6</v>
      </c>
      <c r="L5" s="79" t="s">
        <v>182</v>
      </c>
      <c r="M5" s="80" t="s">
        <v>182</v>
      </c>
      <c r="N5" s="81">
        <f>分析係数表!H8</f>
        <v>1.0986040110106173E-2</v>
      </c>
      <c r="O5" s="82">
        <f t="shared" ref="O5:O43" si="4">$M$44*N5</f>
        <v>0.16468906968772012</v>
      </c>
      <c r="P5" s="76">
        <f>分析係数表!C8</f>
        <v>2.4086378737541492E-2</v>
      </c>
      <c r="Q5" s="82">
        <f t="shared" ref="Q5:Q38" si="5">O5*P5</f>
        <v>3.9667633064317913E-3</v>
      </c>
      <c r="R5" s="83">
        <f t="array" ref="R5:R43">MMULT(逆行列係数!C5:AO43,'7'!Q5:Q43)</f>
        <v>4.348478756473614E-3</v>
      </c>
      <c r="S5" s="84">
        <f t="shared" ref="S5:S38" si="6">I5+R5</f>
        <v>4.378018785261853E-3</v>
      </c>
      <c r="T5" s="85">
        <f>分析係数表!F8</f>
        <v>0.48484848484848486</v>
      </c>
      <c r="U5" s="86">
        <f t="shared" ref="U5:U43" si="7">S5*T5</f>
        <v>2.1226757746724135E-3</v>
      </c>
      <c r="V5" s="87">
        <f>分析係数表!D8</f>
        <v>1.0757575757575757</v>
      </c>
      <c r="W5" s="167">
        <f t="shared" ref="W5:W43" si="8">ROUND(S5*V5,0)</f>
        <v>0</v>
      </c>
      <c r="X5" s="76">
        <f>分析係数表!E8</f>
        <v>0</v>
      </c>
      <c r="Y5" s="166">
        <f t="shared" ref="Y5:Y43" si="9">ROUND(S5*X5,0)</f>
        <v>0</v>
      </c>
    </row>
    <row r="6" spans="1:25" x14ac:dyDescent="0.2">
      <c r="A6" s="6" t="s">
        <v>219</v>
      </c>
      <c r="B6" s="5" t="s">
        <v>265</v>
      </c>
      <c r="C6" s="90"/>
      <c r="D6" s="76">
        <f>投入係数表!I6</f>
        <v>3.8845726970033294E-2</v>
      </c>
      <c r="E6" s="77">
        <f t="shared" si="0"/>
        <v>3.8845726970033292</v>
      </c>
      <c r="F6" s="76">
        <f>分析係数表!C9</f>
        <v>0</v>
      </c>
      <c r="G6" s="77">
        <f t="shared" si="1"/>
        <v>0</v>
      </c>
      <c r="H6" s="77">
        <v>0</v>
      </c>
      <c r="I6" s="77">
        <f t="shared" si="2"/>
        <v>0</v>
      </c>
      <c r="J6" s="76">
        <f>分析係数表!G9</f>
        <v>0</v>
      </c>
      <c r="K6" s="78">
        <f t="shared" si="3"/>
        <v>0</v>
      </c>
      <c r="L6" s="79"/>
      <c r="M6" s="80"/>
      <c r="N6" s="81">
        <f>分析係数表!H9</f>
        <v>5.8985450255603618E-4</v>
      </c>
      <c r="O6" s="82">
        <f t="shared" si="4"/>
        <v>8.8423661577299393E-3</v>
      </c>
      <c r="P6" s="76">
        <f>分析係数表!C9</f>
        <v>0</v>
      </c>
      <c r="Q6" s="82">
        <f t="shared" si="5"/>
        <v>0</v>
      </c>
      <c r="R6" s="83">
        <v>0</v>
      </c>
      <c r="S6" s="84">
        <f t="shared" si="6"/>
        <v>0</v>
      </c>
      <c r="T6" s="85">
        <f>分析係数表!F9</f>
        <v>0</v>
      </c>
      <c r="U6" s="86">
        <f t="shared" si="7"/>
        <v>0</v>
      </c>
      <c r="V6" s="87">
        <f>分析係数表!D9</f>
        <v>0</v>
      </c>
      <c r="W6" s="167">
        <f t="shared" si="8"/>
        <v>0</v>
      </c>
      <c r="X6" s="76">
        <f>分析係数表!E9</f>
        <v>0</v>
      </c>
      <c r="Y6" s="166">
        <f t="shared" si="9"/>
        <v>0</v>
      </c>
    </row>
    <row r="7" spans="1:25" x14ac:dyDescent="0.2">
      <c r="A7" s="6" t="s">
        <v>220</v>
      </c>
      <c r="B7" s="5" t="s">
        <v>266</v>
      </c>
      <c r="C7" s="90"/>
      <c r="D7" s="76">
        <f>投入係数表!I7</f>
        <v>0</v>
      </c>
      <c r="E7" s="77">
        <f t="shared" si="0"/>
        <v>0</v>
      </c>
      <c r="F7" s="76">
        <f>分析係数表!C10</f>
        <v>0.85034013605442182</v>
      </c>
      <c r="G7" s="77">
        <f t="shared" si="1"/>
        <v>0</v>
      </c>
      <c r="H7" s="77">
        <v>6.1668867362776197E-4</v>
      </c>
      <c r="I7" s="77">
        <f t="shared" si="2"/>
        <v>6.1668867362776197E-4</v>
      </c>
      <c r="J7" s="76">
        <f>分析係数表!G10</f>
        <v>0.18064516129032257</v>
      </c>
      <c r="K7" s="78">
        <f t="shared" si="3"/>
        <v>1.1140182491340215E-4</v>
      </c>
      <c r="L7" s="79"/>
      <c r="M7" s="80"/>
      <c r="N7" s="81">
        <f>分析係数表!H10</f>
        <v>1.1059771922925679E-3</v>
      </c>
      <c r="O7" s="82">
        <f t="shared" si="4"/>
        <v>1.6579436545743637E-2</v>
      </c>
      <c r="P7" s="76">
        <f>分析係数表!C10</f>
        <v>0.85034013605442182</v>
      </c>
      <c r="Q7" s="82">
        <f t="shared" si="5"/>
        <v>1.4098160328013297E-2</v>
      </c>
      <c r="R7" s="83">
        <v>1.7449990503512754E-2</v>
      </c>
      <c r="S7" s="84">
        <f t="shared" si="6"/>
        <v>1.8066679177140516E-2</v>
      </c>
      <c r="T7" s="85">
        <f>分析係数表!F10</f>
        <v>0.52258064516129032</v>
      </c>
      <c r="U7" s="86">
        <f t="shared" si="7"/>
        <v>9.441296860312141E-3</v>
      </c>
      <c r="V7" s="87">
        <f>分析係数表!D10</f>
        <v>9.0322580645161285E-2</v>
      </c>
      <c r="W7" s="167">
        <f t="shared" si="8"/>
        <v>0</v>
      </c>
      <c r="X7" s="76">
        <f>分析係数表!E10</f>
        <v>0</v>
      </c>
      <c r="Y7" s="166">
        <f t="shared" si="9"/>
        <v>0</v>
      </c>
    </row>
    <row r="8" spans="1:25" x14ac:dyDescent="0.2">
      <c r="A8" s="6" t="s">
        <v>221</v>
      </c>
      <c r="B8" s="5" t="s">
        <v>27</v>
      </c>
      <c r="C8" s="90"/>
      <c r="D8" s="76">
        <f>投入係数表!I8</f>
        <v>1.1098779134295228E-3</v>
      </c>
      <c r="E8" s="77">
        <f t="shared" si="0"/>
        <v>0.11098779134295228</v>
      </c>
      <c r="F8" s="76">
        <f>分析係数表!C11</f>
        <v>1.6645596291613995E-2</v>
      </c>
      <c r="G8" s="77">
        <f t="shared" si="1"/>
        <v>1.8474579679926743E-3</v>
      </c>
      <c r="H8" s="77">
        <v>6.2760579865667335E-3</v>
      </c>
      <c r="I8" s="77">
        <f t="shared" si="2"/>
        <v>6.2760579865667335E-3</v>
      </c>
      <c r="J8" s="76">
        <f>分析係数表!G11</f>
        <v>0.35897435897435898</v>
      </c>
      <c r="K8" s="78">
        <f t="shared" si="3"/>
        <v>2.2529438926136994E-3</v>
      </c>
      <c r="L8" s="79"/>
      <c r="M8" s="80"/>
      <c r="N8" s="81">
        <f>分析係数表!H11</f>
        <v>-2.457727093983484E-5</v>
      </c>
      <c r="O8" s="82">
        <f t="shared" si="4"/>
        <v>-3.6843192323874751E-4</v>
      </c>
      <c r="P8" s="76">
        <f>分析係数表!C11</f>
        <v>1.6645596291613995E-2</v>
      </c>
      <c r="Q8" s="82">
        <f t="shared" si="5"/>
        <v>-6.132769055175108E-6</v>
      </c>
      <c r="R8" s="83">
        <v>3.7292989522780951E-4</v>
      </c>
      <c r="S8" s="84">
        <f t="shared" si="6"/>
        <v>6.6489878817945431E-3</v>
      </c>
      <c r="T8" s="85">
        <f>分析係数表!F11</f>
        <v>0.58974358974358976</v>
      </c>
      <c r="U8" s="86">
        <f t="shared" si="7"/>
        <v>3.9211979815711407E-3</v>
      </c>
      <c r="V8" s="87">
        <f>分析係数表!D11</f>
        <v>8.5470085470085479E-3</v>
      </c>
      <c r="W8" s="167">
        <f t="shared" si="8"/>
        <v>0</v>
      </c>
      <c r="X8" s="76">
        <f>分析係数表!E11</f>
        <v>0</v>
      </c>
      <c r="Y8" s="166">
        <f t="shared" si="9"/>
        <v>0</v>
      </c>
    </row>
    <row r="9" spans="1:25" x14ac:dyDescent="0.2">
      <c r="A9" s="6" t="s">
        <v>222</v>
      </c>
      <c r="B9" s="5" t="s">
        <v>190</v>
      </c>
      <c r="C9" s="90"/>
      <c r="D9" s="76">
        <f>投入係数表!I9</f>
        <v>0</v>
      </c>
      <c r="E9" s="77">
        <f t="shared" si="0"/>
        <v>0</v>
      </c>
      <c r="F9" s="76">
        <f>分析係数表!C12</f>
        <v>5.1883600270696828E-3</v>
      </c>
      <c r="G9" s="77">
        <f t="shared" si="1"/>
        <v>0</v>
      </c>
      <c r="H9" s="77">
        <v>1.252675222672236E-5</v>
      </c>
      <c r="I9" s="77">
        <f t="shared" si="2"/>
        <v>1.252675222672236E-5</v>
      </c>
      <c r="J9" s="76">
        <f>分析係数表!G12</f>
        <v>0.13719512195121952</v>
      </c>
      <c r="K9" s="78">
        <f t="shared" si="3"/>
        <v>1.7186092993978849E-6</v>
      </c>
      <c r="L9" s="79"/>
      <c r="M9" s="80"/>
      <c r="N9" s="81">
        <f>分析係数表!H12</f>
        <v>8.9657884388517503E-2</v>
      </c>
      <c r="O9" s="82">
        <f t="shared" si="4"/>
        <v>1.344039655974951</v>
      </c>
      <c r="P9" s="76">
        <f>分析係数表!C12</f>
        <v>5.1883600270696828E-3</v>
      </c>
      <c r="Q9" s="82">
        <f t="shared" si="5"/>
        <v>6.9733616258569235E-3</v>
      </c>
      <c r="R9" s="83">
        <v>7.5283860953762093E-3</v>
      </c>
      <c r="S9" s="84">
        <f t="shared" si="6"/>
        <v>7.5409128476029317E-3</v>
      </c>
      <c r="T9" s="85">
        <f>分析係数表!F12</f>
        <v>0.31707317073170732</v>
      </c>
      <c r="U9" s="86">
        <f t="shared" si="7"/>
        <v>2.3910211468009296E-3</v>
      </c>
      <c r="V9" s="87">
        <f>分析係数表!D12</f>
        <v>6.7073170731707321E-2</v>
      </c>
      <c r="W9" s="167">
        <f t="shared" si="8"/>
        <v>0</v>
      </c>
      <c r="X9" s="76">
        <f>分析係数表!E12</f>
        <v>5.7926829268292686E-2</v>
      </c>
      <c r="Y9" s="166">
        <f t="shared" si="9"/>
        <v>0</v>
      </c>
    </row>
    <row r="10" spans="1:25" x14ac:dyDescent="0.2">
      <c r="A10" s="6" t="s">
        <v>223</v>
      </c>
      <c r="B10" s="5" t="s">
        <v>28</v>
      </c>
      <c r="C10" s="90"/>
      <c r="D10" s="76">
        <f>投入係数表!I10</f>
        <v>8.8790233074361822E-3</v>
      </c>
      <c r="E10" s="77">
        <f t="shared" si="0"/>
        <v>0.88790233074361824</v>
      </c>
      <c r="F10" s="76">
        <f>分析係数表!C13</f>
        <v>0</v>
      </c>
      <c r="G10" s="77">
        <f t="shared" si="1"/>
        <v>0</v>
      </c>
      <c r="H10" s="77">
        <v>0</v>
      </c>
      <c r="I10" s="77">
        <f t="shared" si="2"/>
        <v>0</v>
      </c>
      <c r="J10" s="76">
        <f>分析係数表!G13</f>
        <v>0.24459953472914589</v>
      </c>
      <c r="K10" s="78">
        <f t="shared" si="3"/>
        <v>0</v>
      </c>
      <c r="L10" s="79"/>
      <c r="M10" s="80"/>
      <c r="N10" s="81">
        <f>分析係数表!H13</f>
        <v>1.4131930790405034E-2</v>
      </c>
      <c r="O10" s="82">
        <f t="shared" si="4"/>
        <v>0.21184835586227982</v>
      </c>
      <c r="P10" s="76">
        <f>分析係数表!C13</f>
        <v>0</v>
      </c>
      <c r="Q10" s="82">
        <f t="shared" si="5"/>
        <v>0</v>
      </c>
      <c r="R10" s="83">
        <v>0</v>
      </c>
      <c r="S10" s="84">
        <f t="shared" si="6"/>
        <v>0</v>
      </c>
      <c r="T10" s="85">
        <f>分析係数表!F13</f>
        <v>0.38318378198737124</v>
      </c>
      <c r="U10" s="86">
        <f t="shared" si="7"/>
        <v>0</v>
      </c>
      <c r="V10" s="87">
        <f>分析係数表!D13</f>
        <v>4.7856430707876374E-2</v>
      </c>
      <c r="W10" s="167">
        <f t="shared" si="8"/>
        <v>0</v>
      </c>
      <c r="X10" s="76">
        <f>分析係数表!E13</f>
        <v>4.9850448654037885E-2</v>
      </c>
      <c r="Y10" s="166">
        <f t="shared" si="9"/>
        <v>0</v>
      </c>
    </row>
    <row r="11" spans="1:25" x14ac:dyDescent="0.2">
      <c r="A11" s="6" t="s">
        <v>224</v>
      </c>
      <c r="B11" s="5" t="s">
        <v>267</v>
      </c>
      <c r="C11" s="75">
        <f>最終需要_まとめ!C12</f>
        <v>100</v>
      </c>
      <c r="D11" s="76">
        <f>投入係数表!I11</f>
        <v>0.21642619311875694</v>
      </c>
      <c r="E11" s="77">
        <f t="shared" si="0"/>
        <v>21.642619311875695</v>
      </c>
      <c r="F11" s="76">
        <f>分析係数表!C14</f>
        <v>6.5770523283725346E-2</v>
      </c>
      <c r="G11" s="77">
        <f t="shared" si="1"/>
        <v>1.4234463973725242</v>
      </c>
      <c r="H11" s="77">
        <v>1.4515178763770429</v>
      </c>
      <c r="I11" s="77">
        <f t="shared" si="2"/>
        <v>101.45151787637704</v>
      </c>
      <c r="J11" s="76">
        <f>分析係数表!G14</f>
        <v>0.20976692563817981</v>
      </c>
      <c r="K11" s="78">
        <f t="shared" si="3"/>
        <v>21.281173006254452</v>
      </c>
      <c r="L11" s="79"/>
      <c r="M11" s="80"/>
      <c r="N11" s="81">
        <f>分析係数表!H14</f>
        <v>1.167420369642155E-3</v>
      </c>
      <c r="O11" s="82">
        <f t="shared" si="4"/>
        <v>1.7500516353840506E-2</v>
      </c>
      <c r="P11" s="76">
        <f>分析係数表!C14</f>
        <v>6.5770523283725346E-2</v>
      </c>
      <c r="Q11" s="82">
        <f t="shared" si="5"/>
        <v>1.1510181183274832E-3</v>
      </c>
      <c r="R11" s="83">
        <v>3.5836660221081462E-3</v>
      </c>
      <c r="S11" s="84">
        <f t="shared" si="6"/>
        <v>101.45510154239915</v>
      </c>
      <c r="T11" s="85">
        <f>分析係数表!F14</f>
        <v>0.3607103218645949</v>
      </c>
      <c r="U11" s="86">
        <f t="shared" si="7"/>
        <v>36.595902332163952</v>
      </c>
      <c r="V11" s="87">
        <f>分析係数表!D14</f>
        <v>6.7702552719200892E-2</v>
      </c>
      <c r="W11" s="167">
        <f t="shared" si="8"/>
        <v>7</v>
      </c>
      <c r="X11" s="76">
        <f>分析係数表!E14</f>
        <v>6.8812430632630414E-2</v>
      </c>
      <c r="Y11" s="166">
        <f t="shared" si="9"/>
        <v>7</v>
      </c>
    </row>
    <row r="12" spans="1:25" x14ac:dyDescent="0.2">
      <c r="A12" s="6" t="s">
        <v>225</v>
      </c>
      <c r="B12" s="5" t="s">
        <v>29</v>
      </c>
      <c r="C12" s="90"/>
      <c r="D12" s="76">
        <f>投入係数表!I12</f>
        <v>3.4406215316315207E-2</v>
      </c>
      <c r="E12" s="77">
        <f t="shared" si="0"/>
        <v>3.4406215316315207</v>
      </c>
      <c r="F12" s="76">
        <f>分析係数表!C15</f>
        <v>0</v>
      </c>
      <c r="G12" s="77">
        <f t="shared" si="1"/>
        <v>0</v>
      </c>
      <c r="H12" s="77">
        <v>0</v>
      </c>
      <c r="I12" s="77">
        <f t="shared" si="2"/>
        <v>0</v>
      </c>
      <c r="J12" s="76">
        <f>分析係数表!G15</f>
        <v>9.5622477491462285E-2</v>
      </c>
      <c r="K12" s="78">
        <f t="shared" si="3"/>
        <v>0</v>
      </c>
      <c r="L12" s="79"/>
      <c r="M12" s="80"/>
      <c r="N12" s="81">
        <f>分析係数表!H15</f>
        <v>8.2333857648446713E-3</v>
      </c>
      <c r="O12" s="82">
        <f t="shared" si="4"/>
        <v>0.1234246942849804</v>
      </c>
      <c r="P12" s="76">
        <f>分析係数表!C15</f>
        <v>0</v>
      </c>
      <c r="Q12" s="82">
        <f t="shared" si="5"/>
        <v>0</v>
      </c>
      <c r="R12" s="83">
        <v>0</v>
      </c>
      <c r="S12" s="84">
        <f t="shared" si="6"/>
        <v>0</v>
      </c>
      <c r="T12" s="85">
        <f>分析係数表!F15</f>
        <v>0.3039816827072338</v>
      </c>
      <c r="U12" s="86">
        <f t="shared" si="7"/>
        <v>0</v>
      </c>
      <c r="V12" s="87">
        <f>分析係数表!D15</f>
        <v>3.1667184104315432E-2</v>
      </c>
      <c r="W12" s="167">
        <f t="shared" si="8"/>
        <v>0</v>
      </c>
      <c r="X12" s="76">
        <f>分析係数表!E15</f>
        <v>2.9261099037565973E-2</v>
      </c>
      <c r="Y12" s="166">
        <f t="shared" si="9"/>
        <v>0</v>
      </c>
    </row>
    <row r="13" spans="1:25" x14ac:dyDescent="0.2">
      <c r="A13" s="6" t="s">
        <v>226</v>
      </c>
      <c r="B13" s="5" t="s">
        <v>30</v>
      </c>
      <c r="C13" s="90"/>
      <c r="D13" s="76">
        <f>投入係数表!I13</f>
        <v>3.3296337402885681E-3</v>
      </c>
      <c r="E13" s="77">
        <f t="shared" si="0"/>
        <v>0.33296337402885678</v>
      </c>
      <c r="F13" s="76">
        <f>分析係数表!C16</f>
        <v>5.8671439936356373E-2</v>
      </c>
      <c r="G13" s="77">
        <f t="shared" si="1"/>
        <v>1.9535440600340633E-2</v>
      </c>
      <c r="H13" s="77">
        <v>2.5468425786706828E-2</v>
      </c>
      <c r="I13" s="77">
        <f t="shared" si="2"/>
        <v>2.5468425786706828E-2</v>
      </c>
      <c r="J13" s="76">
        <f>分析係数表!G16</f>
        <v>3.3950617283950615E-2</v>
      </c>
      <c r="K13" s="78">
        <f t="shared" si="3"/>
        <v>8.646687767091824E-4</v>
      </c>
      <c r="L13" s="79"/>
      <c r="M13" s="80"/>
      <c r="N13" s="81">
        <f>分析係数表!H16</f>
        <v>1.6626523790798271E-2</v>
      </c>
      <c r="O13" s="82">
        <f t="shared" si="4"/>
        <v>0.2492441960710127</v>
      </c>
      <c r="P13" s="76">
        <f>分析係数表!C16</f>
        <v>5.8671439936356373E-2</v>
      </c>
      <c r="Q13" s="82">
        <f t="shared" si="5"/>
        <v>1.4623515879265853E-2</v>
      </c>
      <c r="R13" s="83">
        <v>1.5743208039819025E-2</v>
      </c>
      <c r="S13" s="84">
        <f t="shared" si="6"/>
        <v>4.1211633826525852E-2</v>
      </c>
      <c r="T13" s="85">
        <f>分析係数表!F16</f>
        <v>0.28858024691358025</v>
      </c>
      <c r="U13" s="86">
        <f t="shared" si="7"/>
        <v>1.1892863465370886E-2</v>
      </c>
      <c r="V13" s="87">
        <f>分析係数表!D16</f>
        <v>0</v>
      </c>
      <c r="W13" s="167">
        <f t="shared" si="8"/>
        <v>0</v>
      </c>
      <c r="X13" s="76">
        <f>分析係数表!E16</f>
        <v>0</v>
      </c>
      <c r="Y13" s="166">
        <f t="shared" si="9"/>
        <v>0</v>
      </c>
    </row>
    <row r="14" spans="1:25" x14ac:dyDescent="0.2">
      <c r="A14" s="6" t="s">
        <v>2</v>
      </c>
      <c r="B14" s="5" t="s">
        <v>364</v>
      </c>
      <c r="C14" s="90"/>
      <c r="D14" s="76">
        <f>投入係数表!I14</f>
        <v>2.6637069922308545E-2</v>
      </c>
      <c r="E14" s="77">
        <f t="shared" si="0"/>
        <v>2.6637069922308543</v>
      </c>
      <c r="F14" s="76">
        <f>分析係数表!C17</f>
        <v>0.10640681003584229</v>
      </c>
      <c r="G14" s="77">
        <f t="shared" si="1"/>
        <v>0.28343656391345334</v>
      </c>
      <c r="H14" s="77">
        <v>0.30580828703621676</v>
      </c>
      <c r="I14" s="77">
        <f t="shared" si="2"/>
        <v>0.30580828703621676</v>
      </c>
      <c r="J14" s="76">
        <f>分析係数表!G17</f>
        <v>0.21283422459893048</v>
      </c>
      <c r="K14" s="78">
        <f t="shared" si="3"/>
        <v>6.5086469647280362E-2</v>
      </c>
      <c r="L14" s="79"/>
      <c r="M14" s="80"/>
      <c r="N14" s="81">
        <f>分析係数表!H17</f>
        <v>2.9861384191899334E-3</v>
      </c>
      <c r="O14" s="82">
        <f t="shared" si="4"/>
        <v>4.4764478673507822E-2</v>
      </c>
      <c r="P14" s="76">
        <f>分析係数表!C17</f>
        <v>0.10640681003584229</v>
      </c>
      <c r="Q14" s="82">
        <f t="shared" si="5"/>
        <v>4.7632453785654604E-3</v>
      </c>
      <c r="R14" s="83">
        <v>8.1307690278391645E-3</v>
      </c>
      <c r="S14" s="84">
        <f t="shared" si="6"/>
        <v>0.31393905606405592</v>
      </c>
      <c r="T14" s="85">
        <f>分析係数表!F17</f>
        <v>0.3233511586452763</v>
      </c>
      <c r="U14" s="86">
        <f t="shared" si="7"/>
        <v>0.10151255752231683</v>
      </c>
      <c r="V14" s="87">
        <f>分析係数表!D17</f>
        <v>4.4206773618538323E-2</v>
      </c>
      <c r="W14" s="167">
        <f t="shared" si="8"/>
        <v>0</v>
      </c>
      <c r="X14" s="76">
        <f>分析係数表!E17</f>
        <v>4.0641711229946524E-2</v>
      </c>
      <c r="Y14" s="166">
        <f t="shared" si="9"/>
        <v>0</v>
      </c>
    </row>
    <row r="15" spans="1:25" x14ac:dyDescent="0.2">
      <c r="A15" s="6" t="s">
        <v>3</v>
      </c>
      <c r="B15" s="5" t="s">
        <v>31</v>
      </c>
      <c r="C15" s="90"/>
      <c r="D15" s="76">
        <f>投入係数表!I15</f>
        <v>9.9889012208657056E-3</v>
      </c>
      <c r="E15" s="77">
        <f t="shared" si="0"/>
        <v>0.99889012208657058</v>
      </c>
      <c r="F15" s="76">
        <f>分析係数表!C18</f>
        <v>0.93182768716018405</v>
      </c>
      <c r="G15" s="77">
        <f t="shared" si="1"/>
        <v>0.93079347219108288</v>
      </c>
      <c r="H15" s="77">
        <v>1.0762597830697311</v>
      </c>
      <c r="I15" s="77">
        <f t="shared" si="2"/>
        <v>1.0762597830697311</v>
      </c>
      <c r="J15" s="76">
        <f>分析係数表!G18</f>
        <v>0.215658731332249</v>
      </c>
      <c r="K15" s="78">
        <f t="shared" si="3"/>
        <v>0.23210481940073974</v>
      </c>
      <c r="L15" s="79"/>
      <c r="M15" s="80"/>
      <c r="N15" s="81">
        <f>分析係数表!H18</f>
        <v>4.4239087691702714E-4</v>
      </c>
      <c r="O15" s="82">
        <f t="shared" si="4"/>
        <v>6.6317746182974549E-3</v>
      </c>
      <c r="P15" s="76">
        <f>分析係数表!C18</f>
        <v>0.93182768716018405</v>
      </c>
      <c r="Q15" s="82">
        <f t="shared" si="5"/>
        <v>6.1796712043357301E-3</v>
      </c>
      <c r="R15" s="83">
        <v>1.4349105099007661E-2</v>
      </c>
      <c r="S15" s="84">
        <f t="shared" si="6"/>
        <v>1.0906088881687388</v>
      </c>
      <c r="T15" s="85">
        <f>分析係数表!F18</f>
        <v>0.45992902558036375</v>
      </c>
      <c r="U15" s="86">
        <f t="shared" si="7"/>
        <v>0.50160268322473189</v>
      </c>
      <c r="V15" s="87">
        <f>分析係数表!D18</f>
        <v>2.3436344817388734E-2</v>
      </c>
      <c r="W15" s="167">
        <f t="shared" si="8"/>
        <v>0</v>
      </c>
      <c r="X15" s="76">
        <f>分析係数表!E18</f>
        <v>2.5506432056779535E-2</v>
      </c>
      <c r="Y15" s="166">
        <f t="shared" si="9"/>
        <v>0</v>
      </c>
    </row>
    <row r="16" spans="1:25" x14ac:dyDescent="0.2">
      <c r="A16" s="6" t="s">
        <v>4</v>
      </c>
      <c r="B16" s="5" t="s">
        <v>32</v>
      </c>
      <c r="C16" s="90"/>
      <c r="D16" s="76">
        <f>投入係数表!I16</f>
        <v>3.5516093229744729E-2</v>
      </c>
      <c r="E16" s="77">
        <f t="shared" si="0"/>
        <v>3.551609322974473</v>
      </c>
      <c r="F16" s="76">
        <f>分析係数表!C19</f>
        <v>0.22734014153142079</v>
      </c>
      <c r="G16" s="77">
        <f t="shared" si="1"/>
        <v>0.8074233661493303</v>
      </c>
      <c r="H16" s="77">
        <v>1.03681067912367</v>
      </c>
      <c r="I16" s="77">
        <f t="shared" si="2"/>
        <v>1.03681067912367</v>
      </c>
      <c r="J16" s="76">
        <f>分析係数表!G19</f>
        <v>5.767935331761536E-2</v>
      </c>
      <c r="K16" s="78">
        <f t="shared" si="3"/>
        <v>5.9802569484650889E-2</v>
      </c>
      <c r="L16" s="79"/>
      <c r="M16" s="80"/>
      <c r="N16" s="81">
        <f>分析係数表!H19</f>
        <v>-1.1059771922925678E-4</v>
      </c>
      <c r="O16" s="82">
        <f t="shared" si="4"/>
        <v>-1.6579436545743637E-3</v>
      </c>
      <c r="P16" s="76">
        <f>分析係数表!C19</f>
        <v>0.22734014153142079</v>
      </c>
      <c r="Q16" s="82">
        <f t="shared" si="5"/>
        <v>-3.7691714508205688E-4</v>
      </c>
      <c r="R16" s="83">
        <v>2.3868949244909405E-3</v>
      </c>
      <c r="S16" s="84">
        <f t="shared" si="6"/>
        <v>1.0391975740481609</v>
      </c>
      <c r="T16" s="85">
        <f>分析係数表!F19</f>
        <v>0.2401481980464803</v>
      </c>
      <c r="U16" s="86">
        <f t="shared" si="7"/>
        <v>0.24956142482193963</v>
      </c>
      <c r="V16" s="87">
        <f>分析係数表!D19</f>
        <v>6.946783428763894E-3</v>
      </c>
      <c r="W16" s="167">
        <f t="shared" si="8"/>
        <v>0</v>
      </c>
      <c r="X16" s="76">
        <f>分析係数表!E19</f>
        <v>7.830919501515661E-3</v>
      </c>
      <c r="Y16" s="166">
        <f t="shared" si="9"/>
        <v>0</v>
      </c>
    </row>
    <row r="17" spans="1:25" x14ac:dyDescent="0.2">
      <c r="A17" s="6" t="s">
        <v>5</v>
      </c>
      <c r="B17" s="5" t="s">
        <v>33</v>
      </c>
      <c r="C17" s="90"/>
      <c r="D17" s="76">
        <f>投入係数表!I17</f>
        <v>7.7691453940066596E-3</v>
      </c>
      <c r="E17" s="77">
        <f t="shared" si="0"/>
        <v>0.77691453940066602</v>
      </c>
      <c r="F17" s="76">
        <f>分析係数表!C20</f>
        <v>0.28316987938225679</v>
      </c>
      <c r="G17" s="77">
        <f t="shared" si="1"/>
        <v>0.21999879641240819</v>
      </c>
      <c r="H17" s="77">
        <v>0.29838909081705001</v>
      </c>
      <c r="I17" s="77">
        <f t="shared" si="2"/>
        <v>0.29838909081705001</v>
      </c>
      <c r="J17" s="76">
        <f>分析係数表!G20</f>
        <v>0.10003293265272517</v>
      </c>
      <c r="K17" s="78">
        <f t="shared" si="3"/>
        <v>2.9848735826009859E-2</v>
      </c>
      <c r="L17" s="79"/>
      <c r="M17" s="80"/>
      <c r="N17" s="81">
        <f>分析係数表!H20</f>
        <v>5.4069996067636654E-4</v>
      </c>
      <c r="O17" s="82">
        <f t="shared" si="4"/>
        <v>8.1055023112524462E-3</v>
      </c>
      <c r="P17" s="76">
        <f>分析係数表!C20</f>
        <v>0.28316987938225679</v>
      </c>
      <c r="Q17" s="82">
        <f t="shared" si="5"/>
        <v>2.295234111809959E-3</v>
      </c>
      <c r="R17" s="83">
        <v>4.9915246262076341E-3</v>
      </c>
      <c r="S17" s="84">
        <f t="shared" si="6"/>
        <v>0.30338061544325762</v>
      </c>
      <c r="T17" s="85">
        <f>分析係数表!F20</f>
        <v>0.22295405894944839</v>
      </c>
      <c r="U17" s="86">
        <f t="shared" si="7"/>
        <v>6.7639939619655989E-2</v>
      </c>
      <c r="V17" s="87">
        <f>分析係数表!D20</f>
        <v>1.4243372303639057E-2</v>
      </c>
      <c r="W17" s="167">
        <f t="shared" si="8"/>
        <v>0</v>
      </c>
      <c r="X17" s="76">
        <f>分析係数表!E20</f>
        <v>1.6054668203523793E-2</v>
      </c>
      <c r="Y17" s="166">
        <f t="shared" si="9"/>
        <v>0</v>
      </c>
    </row>
    <row r="18" spans="1:25" x14ac:dyDescent="0.2">
      <c r="A18" s="6" t="s">
        <v>6</v>
      </c>
      <c r="B18" s="5" t="s">
        <v>34</v>
      </c>
      <c r="C18" s="90"/>
      <c r="D18" s="76">
        <f>投入係数表!I18</f>
        <v>3.7735849056603772E-2</v>
      </c>
      <c r="E18" s="77">
        <f t="shared" si="0"/>
        <v>3.7735849056603774</v>
      </c>
      <c r="F18" s="76">
        <f>分析係数表!C21</f>
        <v>0.39165775401069514</v>
      </c>
      <c r="G18" s="77">
        <f t="shared" si="1"/>
        <v>1.4779537887196044</v>
      </c>
      <c r="H18" s="77">
        <v>1.5668337474032894</v>
      </c>
      <c r="I18" s="77">
        <f t="shared" si="2"/>
        <v>1.5668337474032894</v>
      </c>
      <c r="J18" s="76">
        <f>分析係数表!G21</f>
        <v>0.28516576829358342</v>
      </c>
      <c r="K18" s="78">
        <f t="shared" si="3"/>
        <v>0.44680734936657346</v>
      </c>
      <c r="L18" s="79"/>
      <c r="M18" s="80"/>
      <c r="N18" s="81">
        <f>分析係数表!H21</f>
        <v>9.2164766024380651E-4</v>
      </c>
      <c r="O18" s="82">
        <f t="shared" si="4"/>
        <v>1.381619712145303E-2</v>
      </c>
      <c r="P18" s="76">
        <f>分析係数表!C21</f>
        <v>0.39165775401069514</v>
      </c>
      <c r="Q18" s="82">
        <f t="shared" si="5"/>
        <v>5.4112207335573256E-3</v>
      </c>
      <c r="R18" s="83">
        <v>1.0598057303859045E-2</v>
      </c>
      <c r="S18" s="84">
        <f t="shared" si="6"/>
        <v>1.5774318047071485</v>
      </c>
      <c r="T18" s="85">
        <f>分析係数表!F21</f>
        <v>0.42597651923502916</v>
      </c>
      <c r="U18" s="86">
        <f t="shared" si="7"/>
        <v>0.67194890949978137</v>
      </c>
      <c r="V18" s="87">
        <f>分析係数表!D21</f>
        <v>3.8470058332718007E-2</v>
      </c>
      <c r="W18" s="167">
        <f t="shared" si="8"/>
        <v>0</v>
      </c>
      <c r="X18" s="76">
        <f>分析係数表!E21</f>
        <v>3.5885697408255188E-2</v>
      </c>
      <c r="Y18" s="166">
        <f t="shared" si="9"/>
        <v>0</v>
      </c>
    </row>
    <row r="19" spans="1:25" x14ac:dyDescent="0.2">
      <c r="A19" s="6" t="s">
        <v>7</v>
      </c>
      <c r="B19" s="5" t="s">
        <v>268</v>
      </c>
      <c r="C19" s="90"/>
      <c r="D19" s="76">
        <f>投入係数表!I19</f>
        <v>4.4395116537180911E-3</v>
      </c>
      <c r="E19" s="77">
        <f t="shared" si="0"/>
        <v>0.44395116537180912</v>
      </c>
      <c r="F19" s="76">
        <f>分析係数表!C22</f>
        <v>0.15642615558060879</v>
      </c>
      <c r="G19" s="77">
        <f t="shared" si="1"/>
        <v>6.9445574064643203E-2</v>
      </c>
      <c r="H19" s="77">
        <v>7.8147227951712472E-2</v>
      </c>
      <c r="I19" s="77">
        <f t="shared" si="2"/>
        <v>7.8147227951712472E-2</v>
      </c>
      <c r="J19" s="76">
        <f>分析係数表!G22</f>
        <v>0.19460412625639217</v>
      </c>
      <c r="K19" s="78">
        <f t="shared" si="3"/>
        <v>1.5207773014902113E-2</v>
      </c>
      <c r="L19" s="79"/>
      <c r="M19" s="80"/>
      <c r="N19" s="81">
        <f>分析係数表!H22</f>
        <v>4.915454187966968E-5</v>
      </c>
      <c r="O19" s="82">
        <f t="shared" si="4"/>
        <v>7.3686384647749501E-4</v>
      </c>
      <c r="P19" s="76">
        <f>分析係数表!C22</f>
        <v>0.15642615558060879</v>
      </c>
      <c r="Q19" s="82">
        <f t="shared" si="5"/>
        <v>1.1526477869081447E-4</v>
      </c>
      <c r="R19" s="83">
        <v>1.5803245606876655E-3</v>
      </c>
      <c r="S19" s="84">
        <f t="shared" si="6"/>
        <v>7.9727552512400143E-2</v>
      </c>
      <c r="T19" s="85">
        <f>分析係数表!F22</f>
        <v>0.41322518074413683</v>
      </c>
      <c r="U19" s="86">
        <f t="shared" si="7"/>
        <v>3.2945432297224207E-2</v>
      </c>
      <c r="V19" s="87">
        <f>分析係数表!D22</f>
        <v>2.140715923117616E-2</v>
      </c>
      <c r="W19" s="167">
        <f t="shared" si="8"/>
        <v>0</v>
      </c>
      <c r="X19" s="76">
        <f>分析係数表!E22</f>
        <v>2.2006700758243698E-2</v>
      </c>
      <c r="Y19" s="166">
        <f t="shared" si="9"/>
        <v>0</v>
      </c>
    </row>
    <row r="20" spans="1:25" x14ac:dyDescent="0.2">
      <c r="A20" s="6" t="s">
        <v>8</v>
      </c>
      <c r="B20" s="5" t="s">
        <v>269</v>
      </c>
      <c r="C20" s="90"/>
      <c r="D20" s="76">
        <f>投入係数表!I20</f>
        <v>0</v>
      </c>
      <c r="E20" s="77">
        <f t="shared" si="0"/>
        <v>0</v>
      </c>
      <c r="F20" s="76">
        <f>分析係数表!C23</f>
        <v>0</v>
      </c>
      <c r="G20" s="77">
        <f t="shared" si="1"/>
        <v>0</v>
      </c>
      <c r="H20" s="77">
        <v>0</v>
      </c>
      <c r="I20" s="77">
        <f t="shared" si="2"/>
        <v>0</v>
      </c>
      <c r="J20" s="76">
        <f>分析係数表!G23</f>
        <v>0.21581694098755519</v>
      </c>
      <c r="K20" s="78">
        <f t="shared" si="3"/>
        <v>0</v>
      </c>
      <c r="L20" s="79"/>
      <c r="M20" s="80"/>
      <c r="N20" s="81">
        <f>分析係数表!H23</f>
        <v>2.457727093983484E-5</v>
      </c>
      <c r="O20" s="82">
        <f t="shared" si="4"/>
        <v>3.6843192323874751E-4</v>
      </c>
      <c r="P20" s="76">
        <f>分析係数表!C23</f>
        <v>0</v>
      </c>
      <c r="Q20" s="82">
        <f t="shared" si="5"/>
        <v>0</v>
      </c>
      <c r="R20" s="83">
        <v>0</v>
      </c>
      <c r="S20" s="84">
        <f t="shared" si="6"/>
        <v>0</v>
      </c>
      <c r="T20" s="85">
        <f>分析係数表!F23</f>
        <v>0.44146928944199115</v>
      </c>
      <c r="U20" s="86">
        <f t="shared" si="7"/>
        <v>0</v>
      </c>
      <c r="V20" s="87">
        <f>分析係数表!D23</f>
        <v>4.8735447611401042E-2</v>
      </c>
      <c r="W20" s="167">
        <f t="shared" si="8"/>
        <v>0</v>
      </c>
      <c r="X20" s="76">
        <f>分析係数表!E23</f>
        <v>5.2107587314331592E-2</v>
      </c>
      <c r="Y20" s="166">
        <f t="shared" si="9"/>
        <v>0</v>
      </c>
    </row>
    <row r="21" spans="1:25" x14ac:dyDescent="0.2">
      <c r="A21" s="6" t="s">
        <v>9</v>
      </c>
      <c r="B21" s="5" t="s">
        <v>270</v>
      </c>
      <c r="C21" s="90"/>
      <c r="D21" s="76">
        <f>投入係数表!I21</f>
        <v>0</v>
      </c>
      <c r="E21" s="77">
        <f t="shared" si="0"/>
        <v>0</v>
      </c>
      <c r="F21" s="76">
        <f>分析係数表!C24</f>
        <v>0.44109195402298851</v>
      </c>
      <c r="G21" s="77">
        <f t="shared" si="1"/>
        <v>0</v>
      </c>
      <c r="H21" s="77">
        <v>9.8272125668818558E-3</v>
      </c>
      <c r="I21" s="77">
        <f t="shared" si="2"/>
        <v>9.8272125668818558E-3</v>
      </c>
      <c r="J21" s="76">
        <f>分析係数表!G24</f>
        <v>0.2076771653543307</v>
      </c>
      <c r="K21" s="78">
        <f t="shared" si="3"/>
        <v>2.0408876492244796E-3</v>
      </c>
      <c r="L21" s="79"/>
      <c r="M21" s="80"/>
      <c r="N21" s="81">
        <f>分析係数表!H24</f>
        <v>3.3179315768777033E-4</v>
      </c>
      <c r="O21" s="82">
        <f t="shared" si="4"/>
        <v>4.9738309637230912E-3</v>
      </c>
      <c r="P21" s="76">
        <f>分析係数表!C24</f>
        <v>0.44109195402298851</v>
      </c>
      <c r="Q21" s="82">
        <f t="shared" si="5"/>
        <v>2.1939168187686624E-3</v>
      </c>
      <c r="R21" s="83">
        <v>7.6512916383694981E-3</v>
      </c>
      <c r="S21" s="84">
        <f t="shared" si="6"/>
        <v>1.7478504205251353E-2</v>
      </c>
      <c r="T21" s="85">
        <f>分析係数表!F24</f>
        <v>0.39173228346456695</v>
      </c>
      <c r="U21" s="86">
        <f t="shared" si="7"/>
        <v>6.8468943638681484E-3</v>
      </c>
      <c r="V21" s="87">
        <f>分析係数表!D24</f>
        <v>6.7913385826771658E-2</v>
      </c>
      <c r="W21" s="167">
        <f t="shared" si="8"/>
        <v>0</v>
      </c>
      <c r="X21" s="76">
        <f>分析係数表!E24</f>
        <v>7.1850393700787399E-2</v>
      </c>
      <c r="Y21" s="166">
        <f t="shared" si="9"/>
        <v>0</v>
      </c>
    </row>
    <row r="22" spans="1:25" x14ac:dyDescent="0.2">
      <c r="A22" s="6" t="s">
        <v>10</v>
      </c>
      <c r="B22" s="5" t="s">
        <v>271</v>
      </c>
      <c r="C22" s="90"/>
      <c r="D22" s="76">
        <f>投入係数表!I22</f>
        <v>0</v>
      </c>
      <c r="E22" s="77">
        <f t="shared" si="0"/>
        <v>0</v>
      </c>
      <c r="F22" s="76">
        <f>分析係数表!C25</f>
        <v>7.8343592613318025E-3</v>
      </c>
      <c r="G22" s="77">
        <f t="shared" si="1"/>
        <v>0</v>
      </c>
      <c r="H22" s="77">
        <v>4.3954911231820445E-4</v>
      </c>
      <c r="I22" s="77">
        <f t="shared" si="2"/>
        <v>4.3954911231820445E-4</v>
      </c>
      <c r="J22" s="76">
        <f>分析係数表!G25</f>
        <v>0.2</v>
      </c>
      <c r="K22" s="78">
        <f t="shared" si="3"/>
        <v>8.7909822463640895E-5</v>
      </c>
      <c r="L22" s="79"/>
      <c r="M22" s="80"/>
      <c r="N22" s="81">
        <f>分析係数表!H25</f>
        <v>5.0383405426661419E-4</v>
      </c>
      <c r="O22" s="82">
        <f t="shared" si="4"/>
        <v>7.552854426394323E-3</v>
      </c>
      <c r="P22" s="76">
        <f>分析係数表!C25</f>
        <v>7.8343592613318025E-3</v>
      </c>
      <c r="Q22" s="82">
        <f t="shared" si="5"/>
        <v>5.9171775024913265E-5</v>
      </c>
      <c r="R22" s="83">
        <v>2.0317097014106958E-4</v>
      </c>
      <c r="S22" s="84">
        <f t="shared" si="6"/>
        <v>6.4272008245927405E-4</v>
      </c>
      <c r="T22" s="85">
        <f>分析係数表!F25</f>
        <v>0.35199999999999998</v>
      </c>
      <c r="U22" s="86">
        <f t="shared" si="7"/>
        <v>2.2623746902566445E-4</v>
      </c>
      <c r="V22" s="87">
        <f>分析係数表!D25</f>
        <v>8.0000000000000002E-3</v>
      </c>
      <c r="W22" s="167">
        <f t="shared" si="8"/>
        <v>0</v>
      </c>
      <c r="X22" s="76">
        <f>分析係数表!E25</f>
        <v>4.0000000000000001E-3</v>
      </c>
      <c r="Y22" s="166">
        <f t="shared" si="9"/>
        <v>0</v>
      </c>
    </row>
    <row r="23" spans="1:25" x14ac:dyDescent="0.2">
      <c r="A23" s="6" t="s">
        <v>11</v>
      </c>
      <c r="B23" s="5" t="s">
        <v>35</v>
      </c>
      <c r="C23" s="90"/>
      <c r="D23" s="76">
        <f>投入係数表!I23</f>
        <v>1.1098779134295228E-3</v>
      </c>
      <c r="E23" s="77">
        <f t="shared" si="0"/>
        <v>0.11098779134295228</v>
      </c>
      <c r="F23" s="76">
        <f>分析係数表!C26</f>
        <v>0.12107728337236534</v>
      </c>
      <c r="G23" s="77">
        <f t="shared" si="1"/>
        <v>1.343810026330359E-2</v>
      </c>
      <c r="H23" s="77">
        <v>1.7728764294194597E-2</v>
      </c>
      <c r="I23" s="77">
        <f t="shared" si="2"/>
        <v>1.7728764294194597E-2</v>
      </c>
      <c r="J23" s="76">
        <f>分析係数表!G26</f>
        <v>0.19685039370078741</v>
      </c>
      <c r="K23" s="78">
        <f t="shared" si="3"/>
        <v>3.4899142311406689E-3</v>
      </c>
      <c r="L23" s="79"/>
      <c r="M23" s="80"/>
      <c r="N23" s="81">
        <f>分析係数表!H26</f>
        <v>1.0396185607550137E-2</v>
      </c>
      <c r="O23" s="82">
        <f t="shared" si="4"/>
        <v>0.15584670352999019</v>
      </c>
      <c r="P23" s="76">
        <f>分析係数表!C26</f>
        <v>0.12107728337236534</v>
      </c>
      <c r="Q23" s="82">
        <f t="shared" si="5"/>
        <v>1.8869495485949631E-2</v>
      </c>
      <c r="R23" s="83">
        <v>2.0361064913996068E-2</v>
      </c>
      <c r="S23" s="84">
        <f t="shared" si="6"/>
        <v>3.8089829208190665E-2</v>
      </c>
      <c r="T23" s="85">
        <f>分析係数表!F26</f>
        <v>0.33584388907908252</v>
      </c>
      <c r="U23" s="86">
        <f t="shared" si="7"/>
        <v>1.2792236375636784E-2</v>
      </c>
      <c r="V23" s="87">
        <f>分析係数表!D26</f>
        <v>3.2865457035261898E-2</v>
      </c>
      <c r="W23" s="167">
        <f t="shared" si="8"/>
        <v>0</v>
      </c>
      <c r="X23" s="76">
        <f>分析係数表!E26</f>
        <v>3.457719958918179E-2</v>
      </c>
      <c r="Y23" s="166">
        <f t="shared" si="9"/>
        <v>0</v>
      </c>
    </row>
    <row r="24" spans="1:25" x14ac:dyDescent="0.2">
      <c r="A24" s="6" t="s">
        <v>12</v>
      </c>
      <c r="B24" s="5" t="s">
        <v>365</v>
      </c>
      <c r="C24" s="90"/>
      <c r="D24" s="76">
        <f>投入係数表!I24</f>
        <v>0</v>
      </c>
      <c r="E24" s="77">
        <f t="shared" si="0"/>
        <v>0</v>
      </c>
      <c r="F24" s="76">
        <f>分析係数表!C27</f>
        <v>2.7391659852820882E-2</v>
      </c>
      <c r="G24" s="77">
        <f t="shared" si="1"/>
        <v>0</v>
      </c>
      <c r="H24" s="77">
        <v>1.166568686308916E-4</v>
      </c>
      <c r="I24" s="77">
        <f t="shared" si="2"/>
        <v>1.166568686308916E-4</v>
      </c>
      <c r="J24" s="76">
        <f>分析係数表!G27</f>
        <v>0.16959064327485379</v>
      </c>
      <c r="K24" s="78">
        <f t="shared" si="3"/>
        <v>1.9783913393543018E-5</v>
      </c>
      <c r="L24" s="79"/>
      <c r="M24" s="80"/>
      <c r="N24" s="81">
        <f>分析係数表!H27</f>
        <v>1.0924596932756587E-2</v>
      </c>
      <c r="O24" s="82">
        <f t="shared" si="4"/>
        <v>0.16376798987962327</v>
      </c>
      <c r="P24" s="76">
        <f>分析係数表!C27</f>
        <v>2.7391659852820882E-2</v>
      </c>
      <c r="Q24" s="82">
        <f t="shared" si="5"/>
        <v>4.485877073562853E-3</v>
      </c>
      <c r="R24" s="83">
        <v>4.5373455983279843E-3</v>
      </c>
      <c r="S24" s="84">
        <f t="shared" si="6"/>
        <v>4.654002466958876E-3</v>
      </c>
      <c r="T24" s="85">
        <f>分析係数表!F27</f>
        <v>0.32163742690058478</v>
      </c>
      <c r="U24" s="86">
        <f t="shared" si="7"/>
        <v>1.4969013782616268E-3</v>
      </c>
      <c r="V24" s="87">
        <f>分析係数表!D27</f>
        <v>0</v>
      </c>
      <c r="W24" s="167">
        <f t="shared" si="8"/>
        <v>0</v>
      </c>
      <c r="X24" s="76">
        <f>分析係数表!E27</f>
        <v>0</v>
      </c>
      <c r="Y24" s="166">
        <f t="shared" si="9"/>
        <v>0</v>
      </c>
    </row>
    <row r="25" spans="1:25" x14ac:dyDescent="0.2">
      <c r="A25" s="6" t="s">
        <v>13</v>
      </c>
      <c r="B25" s="5" t="s">
        <v>191</v>
      </c>
      <c r="C25" s="90"/>
      <c r="D25" s="76">
        <f>投入係数表!I25</f>
        <v>0</v>
      </c>
      <c r="E25" s="77">
        <f t="shared" si="0"/>
        <v>0</v>
      </c>
      <c r="F25" s="76">
        <f>分析係数表!C28</f>
        <v>0.24324482738409237</v>
      </c>
      <c r="G25" s="77">
        <f t="shared" si="1"/>
        <v>0</v>
      </c>
      <c r="H25" s="77">
        <v>2.8804426850958041E-2</v>
      </c>
      <c r="I25" s="77">
        <f t="shared" si="2"/>
        <v>2.8804426850958041E-2</v>
      </c>
      <c r="J25" s="76">
        <f>分析係数表!G28</f>
        <v>0.12486010072747622</v>
      </c>
      <c r="K25" s="78">
        <f t="shared" si="3"/>
        <v>3.5965236380078418E-3</v>
      </c>
      <c r="L25" s="79"/>
      <c r="M25" s="80"/>
      <c r="N25" s="81">
        <f>分析係数表!H28</f>
        <v>2.0841525756979944E-2</v>
      </c>
      <c r="O25" s="82">
        <f t="shared" si="4"/>
        <v>0.31243027090645786</v>
      </c>
      <c r="P25" s="76">
        <f>分析係数表!C28</f>
        <v>0.24324482738409237</v>
      </c>
      <c r="Q25" s="82">
        <f t="shared" si="5"/>
        <v>7.5997047316206559E-2</v>
      </c>
      <c r="R25" s="83">
        <v>9.2752697601567971E-2</v>
      </c>
      <c r="S25" s="84">
        <f t="shared" si="6"/>
        <v>0.12155712445252601</v>
      </c>
      <c r="T25" s="85">
        <f>分析係数表!F28</f>
        <v>0.21387101287073307</v>
      </c>
      <c r="U25" s="86">
        <f t="shared" si="7"/>
        <v>2.599754532831549E-2</v>
      </c>
      <c r="V25" s="87">
        <f>分析係数表!D28</f>
        <v>5.1063234471180746E-3</v>
      </c>
      <c r="W25" s="167">
        <f t="shared" si="8"/>
        <v>0</v>
      </c>
      <c r="X25" s="76">
        <f>分析係数表!E28</f>
        <v>5.1412982652490205E-3</v>
      </c>
      <c r="Y25" s="166">
        <f t="shared" si="9"/>
        <v>0</v>
      </c>
    </row>
    <row r="26" spans="1:25" x14ac:dyDescent="0.2">
      <c r="A26" s="6" t="s">
        <v>14</v>
      </c>
      <c r="B26" s="5" t="s">
        <v>50</v>
      </c>
      <c r="C26" s="90"/>
      <c r="D26" s="76">
        <f>投入係数表!I26</f>
        <v>1.2208657047724751E-2</v>
      </c>
      <c r="E26" s="77">
        <f t="shared" si="0"/>
        <v>1.2208657047724751</v>
      </c>
      <c r="F26" s="76">
        <f>分析係数表!C29</f>
        <v>5.9106021425932798E-2</v>
      </c>
      <c r="G26" s="77">
        <f t="shared" si="1"/>
        <v>7.2160514504468462E-2</v>
      </c>
      <c r="H26" s="77">
        <v>7.8251288594792731E-2</v>
      </c>
      <c r="I26" s="77">
        <f t="shared" si="2"/>
        <v>7.8251288594792731E-2</v>
      </c>
      <c r="J26" s="76">
        <f>分析係数表!G29</f>
        <v>0.26651982378854627</v>
      </c>
      <c r="K26" s="78">
        <f t="shared" si="3"/>
        <v>2.085551964751084E-2</v>
      </c>
      <c r="L26" s="79"/>
      <c r="M26" s="80"/>
      <c r="N26" s="81">
        <f>分析係数表!H29</f>
        <v>1.0052103814392449E-2</v>
      </c>
      <c r="O26" s="82">
        <f t="shared" si="4"/>
        <v>0.15068865660464772</v>
      </c>
      <c r="P26" s="76">
        <f>分析係数表!C29</f>
        <v>5.9106021425932798E-2</v>
      </c>
      <c r="Q26" s="82">
        <f t="shared" si="5"/>
        <v>8.9066069659193385E-3</v>
      </c>
      <c r="R26" s="83">
        <v>1.0971158672637147E-2</v>
      </c>
      <c r="S26" s="84">
        <f t="shared" si="6"/>
        <v>8.922244726742988E-2</v>
      </c>
      <c r="T26" s="85">
        <f>分析係数表!F29</f>
        <v>0.40308370044052866</v>
      </c>
      <c r="U26" s="86">
        <f t="shared" si="7"/>
        <v>3.5964114206915573E-2</v>
      </c>
      <c r="V26" s="87">
        <f>分析係数表!D29</f>
        <v>6.1674008810572688E-2</v>
      </c>
      <c r="W26" s="167">
        <f t="shared" si="8"/>
        <v>0</v>
      </c>
      <c r="X26" s="76">
        <f>分析係数表!E29</f>
        <v>2.8634361233480177E-2</v>
      </c>
      <c r="Y26" s="166">
        <f t="shared" si="9"/>
        <v>0</v>
      </c>
    </row>
    <row r="27" spans="1:25" x14ac:dyDescent="0.2">
      <c r="A27" s="6" t="s">
        <v>15</v>
      </c>
      <c r="B27" s="5" t="s">
        <v>36</v>
      </c>
      <c r="C27" s="90"/>
      <c r="D27" s="76">
        <f>投入係数表!I27</f>
        <v>2.2197558268590455E-3</v>
      </c>
      <c r="E27" s="77">
        <f t="shared" si="0"/>
        <v>0.22197558268590456</v>
      </c>
      <c r="F27" s="76">
        <f>分析係数表!C30</f>
        <v>1</v>
      </c>
      <c r="G27" s="77">
        <f t="shared" si="1"/>
        <v>0.22197558268590456</v>
      </c>
      <c r="H27" s="77">
        <v>0.26550662271769615</v>
      </c>
      <c r="I27" s="77">
        <f t="shared" si="2"/>
        <v>0.26550662271769615</v>
      </c>
      <c r="J27" s="76">
        <f>分析係数表!G30</f>
        <v>0.34458106948813266</v>
      </c>
      <c r="K27" s="78">
        <f t="shared" si="3"/>
        <v>9.1488556012245884E-2</v>
      </c>
      <c r="L27" s="79"/>
      <c r="M27" s="80"/>
      <c r="N27" s="81">
        <f>分析係数表!H30</f>
        <v>0</v>
      </c>
      <c r="O27" s="82">
        <f t="shared" si="4"/>
        <v>0</v>
      </c>
      <c r="P27" s="76">
        <f>分析係数表!C30</f>
        <v>1</v>
      </c>
      <c r="Q27" s="82">
        <f t="shared" si="5"/>
        <v>0</v>
      </c>
      <c r="R27" s="83">
        <v>3.4907842367849939E-2</v>
      </c>
      <c r="S27" s="84">
        <f t="shared" si="6"/>
        <v>0.30041446508554609</v>
      </c>
      <c r="T27" s="85">
        <f>分析係数表!F30</f>
        <v>0.44094938518730342</v>
      </c>
      <c r="U27" s="86">
        <f t="shared" si="7"/>
        <v>0.13246757368084419</v>
      </c>
      <c r="V27" s="87">
        <f>分析係数表!D30</f>
        <v>0.11881612810980841</v>
      </c>
      <c r="W27" s="167">
        <f t="shared" si="8"/>
        <v>0</v>
      </c>
      <c r="X27" s="76">
        <f>分析係数表!E30</f>
        <v>7.9782670860737773E-2</v>
      </c>
      <c r="Y27" s="166">
        <f t="shared" si="9"/>
        <v>0</v>
      </c>
    </row>
    <row r="28" spans="1:25" x14ac:dyDescent="0.2">
      <c r="A28" s="6" t="s">
        <v>16</v>
      </c>
      <c r="B28" s="5" t="s">
        <v>192</v>
      </c>
      <c r="C28" s="90"/>
      <c r="D28" s="76">
        <f>投入係数表!I28</f>
        <v>2.3307436182019976E-2</v>
      </c>
      <c r="E28" s="77">
        <f t="shared" si="0"/>
        <v>2.3307436182019976</v>
      </c>
      <c r="F28" s="76">
        <f>分析係数表!C31</f>
        <v>9.6726786907147644E-2</v>
      </c>
      <c r="G28" s="77">
        <f t="shared" si="1"/>
        <v>0.22544534129301891</v>
      </c>
      <c r="H28" s="77">
        <v>0.25295158492057401</v>
      </c>
      <c r="I28" s="77">
        <f t="shared" si="2"/>
        <v>0.25295158492057401</v>
      </c>
      <c r="J28" s="76">
        <f>分析係数表!G31</f>
        <v>7.0151306740027508E-2</v>
      </c>
      <c r="K28" s="78">
        <f t="shared" si="3"/>
        <v>1.7744884224139303E-2</v>
      </c>
      <c r="L28" s="79"/>
      <c r="M28" s="80"/>
      <c r="N28" s="81">
        <f>分析係数表!H31</f>
        <v>2.2131832481321275E-2</v>
      </c>
      <c r="O28" s="82">
        <f t="shared" si="4"/>
        <v>0.33177294687649211</v>
      </c>
      <c r="P28" s="76">
        <f>分析係数表!C31</f>
        <v>9.6726786907147644E-2</v>
      </c>
      <c r="Q28" s="82">
        <f t="shared" si="5"/>
        <v>3.2091331134078867E-2</v>
      </c>
      <c r="R28" s="83">
        <v>3.8319663662318808E-2</v>
      </c>
      <c r="S28" s="84">
        <f t="shared" si="6"/>
        <v>0.29127124858289283</v>
      </c>
      <c r="T28" s="85">
        <f>分析係数表!F31</f>
        <v>0.34525447042640989</v>
      </c>
      <c r="U28" s="86">
        <f t="shared" si="7"/>
        <v>0.10056270067992586</v>
      </c>
      <c r="V28" s="87">
        <f>分析係数表!D31</f>
        <v>0</v>
      </c>
      <c r="W28" s="167">
        <f t="shared" si="8"/>
        <v>0</v>
      </c>
      <c r="X28" s="76">
        <f>分析係数表!E31</f>
        <v>0</v>
      </c>
      <c r="Y28" s="166">
        <f t="shared" si="9"/>
        <v>0</v>
      </c>
    </row>
    <row r="29" spans="1:25" x14ac:dyDescent="0.2">
      <c r="A29" s="6" t="s">
        <v>17</v>
      </c>
      <c r="B29" s="5" t="s">
        <v>272</v>
      </c>
      <c r="C29" s="90"/>
      <c r="D29" s="76">
        <f>投入係数表!I29</f>
        <v>1.1098779134295228E-3</v>
      </c>
      <c r="E29" s="77">
        <f t="shared" si="0"/>
        <v>0.11098779134295228</v>
      </c>
      <c r="F29" s="76">
        <f>分析係数表!C32</f>
        <v>0.7834008097165992</v>
      </c>
      <c r="G29" s="77">
        <f t="shared" si="1"/>
        <v>8.6947925606725776E-2</v>
      </c>
      <c r="H29" s="77">
        <v>0.10463663044234242</v>
      </c>
      <c r="I29" s="77">
        <f t="shared" si="2"/>
        <v>0.10463663044234242</v>
      </c>
      <c r="J29" s="76">
        <f>分析係数表!G32</f>
        <v>0.13992297817715019</v>
      </c>
      <c r="K29" s="78">
        <f t="shared" si="3"/>
        <v>1.4641068957914408E-2</v>
      </c>
      <c r="L29" s="79"/>
      <c r="M29" s="80"/>
      <c r="N29" s="81">
        <f>分析係数表!H32</f>
        <v>6.3286472670074714E-3</v>
      </c>
      <c r="O29" s="82">
        <f t="shared" si="4"/>
        <v>9.4871220233977482E-2</v>
      </c>
      <c r="P29" s="76">
        <f>分析係数表!C32</f>
        <v>0.7834008097165992</v>
      </c>
      <c r="Q29" s="82">
        <f t="shared" si="5"/>
        <v>7.432219075009977E-2</v>
      </c>
      <c r="R29" s="83">
        <v>9.1932786682713749E-2</v>
      </c>
      <c r="S29" s="84">
        <f t="shared" si="6"/>
        <v>0.19656941712505616</v>
      </c>
      <c r="T29" s="85">
        <f>分析係数表!F32</f>
        <v>0.48138639281129653</v>
      </c>
      <c r="U29" s="86">
        <f t="shared" si="7"/>
        <v>9.4625842646849881E-2</v>
      </c>
      <c r="V29" s="87">
        <f>分析係数表!D32</f>
        <v>1.4120667522464698E-2</v>
      </c>
      <c r="W29" s="167">
        <f t="shared" si="8"/>
        <v>0</v>
      </c>
      <c r="X29" s="76">
        <f>分析係数表!E32</f>
        <v>2.1822849807445442E-2</v>
      </c>
      <c r="Y29" s="166">
        <f t="shared" si="9"/>
        <v>0</v>
      </c>
    </row>
    <row r="30" spans="1:25" x14ac:dyDescent="0.2">
      <c r="A30" s="6" t="s">
        <v>18</v>
      </c>
      <c r="B30" s="5" t="s">
        <v>273</v>
      </c>
      <c r="C30" s="90"/>
      <c r="D30" s="76">
        <f>投入係数表!I30</f>
        <v>0</v>
      </c>
      <c r="E30" s="77">
        <f t="shared" si="0"/>
        <v>0</v>
      </c>
      <c r="F30" s="76">
        <f>分析係数表!C33</f>
        <v>1</v>
      </c>
      <c r="G30" s="77">
        <f t="shared" si="1"/>
        <v>0</v>
      </c>
      <c r="H30" s="77">
        <v>1.581711550167355E-2</v>
      </c>
      <c r="I30" s="77">
        <f t="shared" si="2"/>
        <v>1.581711550167355E-2</v>
      </c>
      <c r="J30" s="76">
        <f>分析係数表!G33</f>
        <v>0.50732356857523297</v>
      </c>
      <c r="K30" s="78">
        <f t="shared" si="3"/>
        <v>8.0243954808756623E-3</v>
      </c>
      <c r="L30" s="79"/>
      <c r="M30" s="80"/>
      <c r="N30" s="81">
        <f>分析係数表!H33</f>
        <v>9.4622493118364133E-4</v>
      </c>
      <c r="O30" s="82">
        <f t="shared" si="4"/>
        <v>1.4184629044691779E-2</v>
      </c>
      <c r="P30" s="76">
        <f>分析係数表!C33</f>
        <v>1</v>
      </c>
      <c r="Q30" s="82">
        <f t="shared" si="5"/>
        <v>1.4184629044691779E-2</v>
      </c>
      <c r="R30" s="83">
        <v>3.2564257048344675E-2</v>
      </c>
      <c r="S30" s="84">
        <f t="shared" si="6"/>
        <v>4.8381372550018224E-2</v>
      </c>
      <c r="T30" s="85">
        <f>分析係数表!F33</f>
        <v>0.64713715046604525</v>
      </c>
      <c r="U30" s="86">
        <f t="shared" si="7"/>
        <v>3.1309383567654933E-2</v>
      </c>
      <c r="V30" s="87">
        <f>分析係数表!D33</f>
        <v>3.462050599201065E-2</v>
      </c>
      <c r="W30" s="167">
        <f t="shared" si="8"/>
        <v>0</v>
      </c>
      <c r="X30" s="76">
        <f>分析係数表!E33</f>
        <v>3.3288948069241014E-2</v>
      </c>
      <c r="Y30" s="166">
        <f t="shared" si="9"/>
        <v>0</v>
      </c>
    </row>
    <row r="31" spans="1:25" x14ac:dyDescent="0.2">
      <c r="A31" s="6" t="s">
        <v>19</v>
      </c>
      <c r="B31" s="5" t="s">
        <v>274</v>
      </c>
      <c r="C31" s="90"/>
      <c r="D31" s="76">
        <f>投入係数表!I31</f>
        <v>7.6581576026637066E-2</v>
      </c>
      <c r="E31" s="77">
        <f t="shared" si="0"/>
        <v>7.6581576026637066</v>
      </c>
      <c r="F31" s="76">
        <f>分析係数表!C34</f>
        <v>0.10125199563061926</v>
      </c>
      <c r="G31" s="77">
        <f t="shared" si="1"/>
        <v>0.77540374012349933</v>
      </c>
      <c r="H31" s="77">
        <v>0.81804591987966901</v>
      </c>
      <c r="I31" s="77">
        <f t="shared" si="2"/>
        <v>0.81804591987966901</v>
      </c>
      <c r="J31" s="76">
        <f>分析係数表!G34</f>
        <v>0.42460217226572367</v>
      </c>
      <c r="K31" s="78">
        <f t="shared" si="3"/>
        <v>0.34734407459401961</v>
      </c>
      <c r="L31" s="79"/>
      <c r="M31" s="80"/>
      <c r="N31" s="81">
        <f>分析係数表!H34</f>
        <v>0.15770005898545025</v>
      </c>
      <c r="O31" s="82">
        <f t="shared" si="4"/>
        <v>2.3640434354614235</v>
      </c>
      <c r="P31" s="76">
        <f>分析係数表!C34</f>
        <v>0.10125199563061926</v>
      </c>
      <c r="Q31" s="82">
        <f t="shared" si="5"/>
        <v>0.23936411559793419</v>
      </c>
      <c r="R31" s="83">
        <v>0.25370871628649838</v>
      </c>
      <c r="S31" s="84">
        <f t="shared" si="6"/>
        <v>1.0717546361661674</v>
      </c>
      <c r="T31" s="85">
        <f>分析係数表!F34</f>
        <v>0.7004294013639808</v>
      </c>
      <c r="U31" s="86">
        <f t="shared" si="7"/>
        <v>0.7506884582189397</v>
      </c>
      <c r="V31" s="87">
        <f>分析係数表!D34</f>
        <v>0.3617075018944178</v>
      </c>
      <c r="W31" s="167">
        <f t="shared" si="8"/>
        <v>0</v>
      </c>
      <c r="X31" s="76">
        <f>分析係数表!E34</f>
        <v>0.25183127052285931</v>
      </c>
      <c r="Y31" s="166">
        <f t="shared" si="9"/>
        <v>0</v>
      </c>
    </row>
    <row r="32" spans="1:25" x14ac:dyDescent="0.2">
      <c r="A32" s="6" t="s">
        <v>20</v>
      </c>
      <c r="B32" s="5" t="s">
        <v>37</v>
      </c>
      <c r="C32" s="90"/>
      <c r="D32" s="76">
        <f>投入係数表!I32</f>
        <v>1.1098779134295227E-2</v>
      </c>
      <c r="E32" s="77">
        <f t="shared" si="0"/>
        <v>1.1098779134295227</v>
      </c>
      <c r="F32" s="76">
        <f>分析係数表!C35</f>
        <v>0.28050490883590462</v>
      </c>
      <c r="G32" s="77">
        <f t="shared" si="1"/>
        <v>0.31132620292553231</v>
      </c>
      <c r="H32" s="77">
        <v>0.34952368404684664</v>
      </c>
      <c r="I32" s="77">
        <f t="shared" si="2"/>
        <v>0.34952368404684664</v>
      </c>
      <c r="J32" s="76">
        <f>分析係数表!G35</f>
        <v>0.31444397102684279</v>
      </c>
      <c r="K32" s="78">
        <f t="shared" si="3"/>
        <v>0.109905615179622</v>
      </c>
      <c r="L32" s="79"/>
      <c r="M32" s="80"/>
      <c r="N32" s="81">
        <f>分析係数表!H35</f>
        <v>5.9366397955171055E-2</v>
      </c>
      <c r="O32" s="82">
        <f t="shared" si="4"/>
        <v>0.88994731058319454</v>
      </c>
      <c r="P32" s="76">
        <f>分析係数表!C35</f>
        <v>0.28050490883590462</v>
      </c>
      <c r="Q32" s="82">
        <f t="shared" si="5"/>
        <v>0.24963458922389747</v>
      </c>
      <c r="R32" s="83">
        <v>0.31361415538419307</v>
      </c>
      <c r="S32" s="84">
        <f t="shared" si="6"/>
        <v>0.66313783943103966</v>
      </c>
      <c r="T32" s="85">
        <f>分析係数表!F35</f>
        <v>0.64720920323817643</v>
      </c>
      <c r="U32" s="86">
        <f t="shared" si="7"/>
        <v>0.42918891269524895</v>
      </c>
      <c r="V32" s="87">
        <f>分析係数表!D35</f>
        <v>3.7068598210481467E-2</v>
      </c>
      <c r="W32" s="167">
        <f t="shared" si="8"/>
        <v>0</v>
      </c>
      <c r="X32" s="76">
        <f>分析係数表!E35</f>
        <v>2.8973157221985513E-2</v>
      </c>
      <c r="Y32" s="166">
        <f t="shared" si="9"/>
        <v>0</v>
      </c>
    </row>
    <row r="33" spans="1:25" x14ac:dyDescent="0.2">
      <c r="A33" s="6" t="s">
        <v>21</v>
      </c>
      <c r="B33" s="5" t="s">
        <v>38</v>
      </c>
      <c r="C33" s="90"/>
      <c r="D33" s="76">
        <f>投入係数表!I33</f>
        <v>1.1098779134295228E-3</v>
      </c>
      <c r="E33" s="77">
        <f t="shared" si="0"/>
        <v>0.11098779134295228</v>
      </c>
      <c r="F33" s="76">
        <f>分析係数表!C36</f>
        <v>0.80389274373750441</v>
      </c>
      <c r="G33" s="77">
        <f t="shared" si="1"/>
        <v>8.9222280104051546E-2</v>
      </c>
      <c r="H33" s="77">
        <v>0.15504461219063878</v>
      </c>
      <c r="I33" s="77">
        <f t="shared" si="2"/>
        <v>0.15504461219063878</v>
      </c>
      <c r="J33" s="76">
        <f>分析係数表!G36</f>
        <v>1.7855841410975876E-2</v>
      </c>
      <c r="K33" s="78">
        <f t="shared" si="3"/>
        <v>2.7684520069023032E-3</v>
      </c>
      <c r="L33" s="79"/>
      <c r="M33" s="80"/>
      <c r="N33" s="81">
        <f>分析係数表!H36</f>
        <v>0.19255062917813606</v>
      </c>
      <c r="O33" s="82">
        <f t="shared" si="4"/>
        <v>2.8864799026139671</v>
      </c>
      <c r="P33" s="76">
        <f>分析係数表!C36</f>
        <v>0.80389274373750441</v>
      </c>
      <c r="Q33" s="82">
        <f t="shared" si="5"/>
        <v>2.3204202486555068</v>
      </c>
      <c r="R33" s="83">
        <v>2.3779711387606182</v>
      </c>
      <c r="S33" s="84">
        <f t="shared" si="6"/>
        <v>2.533015750951257</v>
      </c>
      <c r="T33" s="85">
        <f>分析係数表!F36</f>
        <v>0.88404635230668316</v>
      </c>
      <c r="U33" s="86">
        <f t="shared" si="7"/>
        <v>2.2393033349638327</v>
      </c>
      <c r="V33" s="87">
        <f>分析係数表!D36</f>
        <v>1.122367174404198E-2</v>
      </c>
      <c r="W33" s="167">
        <f t="shared" si="8"/>
        <v>0</v>
      </c>
      <c r="X33" s="76">
        <f>分析係数表!E36</f>
        <v>3.3525253261424094E-3</v>
      </c>
      <c r="Y33" s="166">
        <f t="shared" si="9"/>
        <v>0</v>
      </c>
    </row>
    <row r="34" spans="1:25" x14ac:dyDescent="0.2">
      <c r="A34" s="6" t="s">
        <v>22</v>
      </c>
      <c r="B34" s="5" t="s">
        <v>377</v>
      </c>
      <c r="C34" s="90"/>
      <c r="D34" s="76">
        <f>投入係数表!I34</f>
        <v>3.1076581576026639E-2</v>
      </c>
      <c r="E34" s="77">
        <f t="shared" si="0"/>
        <v>3.1076581576026641</v>
      </c>
      <c r="F34" s="76">
        <f>分析係数表!C37</f>
        <v>0.21032967032967032</v>
      </c>
      <c r="G34" s="77">
        <f t="shared" si="1"/>
        <v>0.653632715785879</v>
      </c>
      <c r="H34" s="77">
        <v>0.71395202912249922</v>
      </c>
      <c r="I34" s="77">
        <f t="shared" si="2"/>
        <v>0.71395202912249922</v>
      </c>
      <c r="J34" s="76">
        <f>分析係数表!G37</f>
        <v>0.29813928761297182</v>
      </c>
      <c r="K34" s="78">
        <f t="shared" si="3"/>
        <v>0.21285714935241762</v>
      </c>
      <c r="L34" s="79"/>
      <c r="M34" s="80"/>
      <c r="N34" s="81">
        <f>分析係数表!H37</f>
        <v>4.7409555642941408E-2</v>
      </c>
      <c r="O34" s="82">
        <f t="shared" si="4"/>
        <v>0.7107051799275439</v>
      </c>
      <c r="P34" s="76">
        <f>分析係数表!C37</f>
        <v>0.21032967032967032</v>
      </c>
      <c r="Q34" s="82">
        <f t="shared" si="5"/>
        <v>0.14948238619574933</v>
      </c>
      <c r="R34" s="83">
        <v>0.16495723470113377</v>
      </c>
      <c r="S34" s="84">
        <f t="shared" si="6"/>
        <v>0.87890926382363299</v>
      </c>
      <c r="T34" s="85">
        <f>分析係数表!F37</f>
        <v>0.65348219032429555</v>
      </c>
      <c r="U34" s="86">
        <f t="shared" si="7"/>
        <v>0.57435155081978184</v>
      </c>
      <c r="V34" s="87">
        <f>分析係数表!D37</f>
        <v>7.4641148325358855E-2</v>
      </c>
      <c r="W34" s="167">
        <f t="shared" si="8"/>
        <v>0</v>
      </c>
      <c r="X34" s="76">
        <f>分析係数表!E37</f>
        <v>6.6454013822434876E-2</v>
      </c>
      <c r="Y34" s="166">
        <f t="shared" si="9"/>
        <v>0</v>
      </c>
    </row>
    <row r="35" spans="1:25" x14ac:dyDescent="0.2">
      <c r="A35" s="6" t="s">
        <v>23</v>
      </c>
      <c r="B35" s="5" t="s">
        <v>193</v>
      </c>
      <c r="C35" s="90"/>
      <c r="D35" s="76">
        <f>投入係数表!I35</f>
        <v>5.5493895671476137E-3</v>
      </c>
      <c r="E35" s="77">
        <f t="shared" si="0"/>
        <v>0.55493895671476134</v>
      </c>
      <c r="F35" s="76">
        <f>分析係数表!C38</f>
        <v>3.0064329788630717E-2</v>
      </c>
      <c r="G35" s="77">
        <f t="shared" si="1"/>
        <v>1.6683867807231252E-2</v>
      </c>
      <c r="H35" s="77">
        <v>2.2027035266851628E-2</v>
      </c>
      <c r="I35" s="77">
        <f t="shared" si="2"/>
        <v>2.2027035266851628E-2</v>
      </c>
      <c r="J35" s="76">
        <f>分析係数表!G38</f>
        <v>0.36119402985074628</v>
      </c>
      <c r="K35" s="78">
        <f t="shared" si="3"/>
        <v>7.9560336336986486E-3</v>
      </c>
      <c r="L35" s="79"/>
      <c r="M35" s="80"/>
      <c r="N35" s="81">
        <f>分析係数表!H38</f>
        <v>4.2911915060951634E-2</v>
      </c>
      <c r="O35" s="82">
        <f t="shared" si="4"/>
        <v>0.64328213797485312</v>
      </c>
      <c r="P35" s="76">
        <f>分析係数表!C38</f>
        <v>3.0064329788630717E-2</v>
      </c>
      <c r="Q35" s="82">
        <f t="shared" si="5"/>
        <v>1.9339846343211432E-2</v>
      </c>
      <c r="R35" s="83">
        <v>2.2178720678034874E-2</v>
      </c>
      <c r="S35" s="84">
        <f t="shared" si="6"/>
        <v>4.4205755944886502E-2</v>
      </c>
      <c r="T35" s="85">
        <f>分析係数表!F38</f>
        <v>0.57313432835820899</v>
      </c>
      <c r="U35" s="86">
        <f t="shared" si="7"/>
        <v>2.5335836243039429E-2</v>
      </c>
      <c r="V35" s="87">
        <f>分析係数表!D38</f>
        <v>7.1641791044776124E-2</v>
      </c>
      <c r="W35" s="167">
        <f t="shared" si="8"/>
        <v>0</v>
      </c>
      <c r="X35" s="76">
        <f>分析係数表!E38</f>
        <v>8.6567164179104483E-2</v>
      </c>
      <c r="Y35" s="166">
        <f t="shared" si="9"/>
        <v>0</v>
      </c>
    </row>
    <row r="36" spans="1:25" x14ac:dyDescent="0.2">
      <c r="A36" s="6" t="s">
        <v>24</v>
      </c>
      <c r="B36" s="5" t="s">
        <v>39</v>
      </c>
      <c r="C36" s="90"/>
      <c r="D36" s="76">
        <f>投入係数表!I36</f>
        <v>0</v>
      </c>
      <c r="E36" s="77">
        <f t="shared" si="0"/>
        <v>0</v>
      </c>
      <c r="F36" s="76">
        <f>分析係数表!C39</f>
        <v>1</v>
      </c>
      <c r="G36" s="77">
        <f t="shared" si="1"/>
        <v>0</v>
      </c>
      <c r="H36" s="77">
        <v>3.394680207234943E-2</v>
      </c>
      <c r="I36" s="77">
        <f t="shared" si="2"/>
        <v>3.394680207234943E-2</v>
      </c>
      <c r="J36" s="76">
        <f>分析係数表!G39</f>
        <v>0.35369011652999566</v>
      </c>
      <c r="K36" s="78">
        <f t="shared" si="3"/>
        <v>1.2006648380789967E-2</v>
      </c>
      <c r="L36" s="79"/>
      <c r="M36" s="80"/>
      <c r="N36" s="81">
        <f>分析係数表!H39</f>
        <v>3.7848997247345653E-3</v>
      </c>
      <c r="O36" s="82">
        <f t="shared" si="4"/>
        <v>5.6738516178767115E-2</v>
      </c>
      <c r="P36" s="76">
        <f>分析係数表!C39</f>
        <v>1</v>
      </c>
      <c r="Q36" s="82">
        <f t="shared" si="5"/>
        <v>5.6738516178767115E-2</v>
      </c>
      <c r="R36" s="83">
        <v>8.0418481652267101E-2</v>
      </c>
      <c r="S36" s="84">
        <f t="shared" si="6"/>
        <v>0.11436528372461653</v>
      </c>
      <c r="T36" s="85">
        <f>分析係数表!F39</f>
        <v>0.70414328873543375</v>
      </c>
      <c r="U36" s="86">
        <f t="shared" si="7"/>
        <v>8.0529546999012463E-2</v>
      </c>
      <c r="V36" s="87">
        <f>分析係数表!D39</f>
        <v>4.8338368580060423E-2</v>
      </c>
      <c r="W36" s="167">
        <f t="shared" si="8"/>
        <v>0</v>
      </c>
      <c r="X36" s="76">
        <f>分析係数表!E39</f>
        <v>5.0927924039706515E-2</v>
      </c>
      <c r="Y36" s="166">
        <f t="shared" si="9"/>
        <v>0</v>
      </c>
    </row>
    <row r="37" spans="1:25" x14ac:dyDescent="0.2">
      <c r="A37" s="6" t="s">
        <v>25</v>
      </c>
      <c r="B37" s="5" t="s">
        <v>40</v>
      </c>
      <c r="C37" s="90"/>
      <c r="D37" s="76">
        <f>投入係数表!I37</f>
        <v>0</v>
      </c>
      <c r="E37" s="77">
        <f t="shared" si="0"/>
        <v>0</v>
      </c>
      <c r="F37" s="76">
        <f>分析係数表!C40</f>
        <v>0.7013368112161722</v>
      </c>
      <c r="G37" s="77">
        <f t="shared" si="1"/>
        <v>0</v>
      </c>
      <c r="H37" s="77">
        <v>1.2029537611838118E-3</v>
      </c>
      <c r="I37" s="77">
        <f t="shared" si="2"/>
        <v>1.2029537611838118E-3</v>
      </c>
      <c r="J37" s="76">
        <f>分析係数表!G40</f>
        <v>0.55395580898075547</v>
      </c>
      <c r="K37" s="78">
        <f t="shared" si="3"/>
        <v>6.6638322394302102E-4</v>
      </c>
      <c r="L37" s="79"/>
      <c r="M37" s="80"/>
      <c r="N37" s="81">
        <f>分析係数表!H40</f>
        <v>3.2392843098702322E-2</v>
      </c>
      <c r="O37" s="82">
        <f t="shared" si="4"/>
        <v>0.48559327482866921</v>
      </c>
      <c r="P37" s="76">
        <f>分析係数表!C40</f>
        <v>0.7013368112161722</v>
      </c>
      <c r="Q37" s="82">
        <f t="shared" si="5"/>
        <v>0.34056443891635718</v>
      </c>
      <c r="R37" s="83">
        <v>0.34082054613049417</v>
      </c>
      <c r="S37" s="84">
        <f t="shared" si="6"/>
        <v>0.34202349989167796</v>
      </c>
      <c r="T37" s="85">
        <f>分析係数表!F40</f>
        <v>0.75181753385602279</v>
      </c>
      <c r="U37" s="86">
        <f t="shared" si="7"/>
        <v>0.257139264209367</v>
      </c>
      <c r="V37" s="87">
        <f>分析係数表!D40</f>
        <v>0.10919458303635067</v>
      </c>
      <c r="W37" s="167">
        <f t="shared" si="8"/>
        <v>0</v>
      </c>
      <c r="X37" s="76">
        <f>分析係数表!E40</f>
        <v>6.9850320741268707E-2</v>
      </c>
      <c r="Y37" s="166">
        <f t="shared" si="9"/>
        <v>0</v>
      </c>
    </row>
    <row r="38" spans="1:25" x14ac:dyDescent="0.2">
      <c r="A38" s="6" t="s">
        <v>26</v>
      </c>
      <c r="B38" s="5" t="s">
        <v>276</v>
      </c>
      <c r="C38" s="90"/>
      <c r="D38" s="76">
        <f>投入係数表!I38</f>
        <v>0</v>
      </c>
      <c r="E38" s="77">
        <f t="shared" si="0"/>
        <v>0</v>
      </c>
      <c r="F38" s="76">
        <f>分析係数表!C41</f>
        <v>0.58586841174389814</v>
      </c>
      <c r="G38" s="77">
        <f t="shared" si="1"/>
        <v>0</v>
      </c>
      <c r="H38" s="77">
        <v>2.2581525321821419E-3</v>
      </c>
      <c r="I38" s="77">
        <f t="shared" si="2"/>
        <v>2.2581525321821419E-3</v>
      </c>
      <c r="J38" s="76">
        <f>分析係数表!G41</f>
        <v>0.44498040397949956</v>
      </c>
      <c r="K38" s="78">
        <f t="shared" si="3"/>
        <v>1.0048336260177395E-3</v>
      </c>
      <c r="L38" s="79"/>
      <c r="M38" s="80"/>
      <c r="N38" s="81">
        <f>分析係数表!H41</f>
        <v>5.4868757373181282E-2</v>
      </c>
      <c r="O38" s="82">
        <f t="shared" si="4"/>
        <v>0.82252426863050376</v>
      </c>
      <c r="P38" s="76">
        <f>分析係数表!C41</f>
        <v>0.58586841174389814</v>
      </c>
      <c r="Q38" s="82">
        <f t="shared" si="5"/>
        <v>0.48189098688336468</v>
      </c>
      <c r="R38" s="83">
        <v>0.48840184022693656</v>
      </c>
      <c r="S38" s="84">
        <f t="shared" si="6"/>
        <v>0.4906599927591187</v>
      </c>
      <c r="T38" s="85">
        <f>分析係数表!F41</f>
        <v>0.54989448296653598</v>
      </c>
      <c r="U38" s="86">
        <f t="shared" si="7"/>
        <v>0.26981122303063987</v>
      </c>
      <c r="V38" s="87">
        <f>分析係数表!D41</f>
        <v>0.15480856195357251</v>
      </c>
      <c r="W38" s="167">
        <f t="shared" si="8"/>
        <v>0</v>
      </c>
      <c r="X38" s="76">
        <f>分析係数表!E41</f>
        <v>0.14651793789568887</v>
      </c>
      <c r="Y38" s="166">
        <f t="shared" si="9"/>
        <v>0</v>
      </c>
    </row>
    <row r="39" spans="1:25" x14ac:dyDescent="0.2">
      <c r="A39" s="6" t="s">
        <v>51</v>
      </c>
      <c r="B39" s="5" t="s">
        <v>367</v>
      </c>
      <c r="C39" s="90"/>
      <c r="D39" s="76">
        <f>投入係数表!I39</f>
        <v>1.1098779134295228E-3</v>
      </c>
      <c r="E39" s="77">
        <f>$C$11*D39</f>
        <v>0.11098779134295228</v>
      </c>
      <c r="F39" s="76">
        <f>分析係数表!C42</f>
        <v>0.81969817315329629</v>
      </c>
      <c r="G39" s="77">
        <f>E39*F39</f>
        <v>9.097648980613722E-2</v>
      </c>
      <c r="H39" s="77">
        <v>0.10144522060710719</v>
      </c>
      <c r="I39" s="77">
        <f>C39+H39</f>
        <v>0.10144522060710719</v>
      </c>
      <c r="J39" s="76">
        <f>分析係数表!G42</f>
        <v>0.48461538461538461</v>
      </c>
      <c r="K39" s="78">
        <f>I39*J39</f>
        <v>4.916191460190579E-2</v>
      </c>
      <c r="L39" s="79"/>
      <c r="M39" s="80"/>
      <c r="N39" s="81">
        <f>分析係数表!H42</f>
        <v>1.2153460479748329E-2</v>
      </c>
      <c r="O39" s="82">
        <f t="shared" si="4"/>
        <v>0.18218958604156063</v>
      </c>
      <c r="P39" s="76">
        <f>分析係数表!C42</f>
        <v>0.81969817315329629</v>
      </c>
      <c r="Q39" s="82">
        <f>O39*P39</f>
        <v>0.14934047084582253</v>
      </c>
      <c r="R39" s="83">
        <v>0.15411963993673908</v>
      </c>
      <c r="S39" s="84">
        <f>I39+R39</f>
        <v>0.25556486054384625</v>
      </c>
      <c r="T39" s="85">
        <f>分析係数表!F42</f>
        <v>0.55865384615384617</v>
      </c>
      <c r="U39" s="86">
        <f t="shared" si="7"/>
        <v>0.14277229228459104</v>
      </c>
      <c r="V39" s="87">
        <f>分析係数表!D42</f>
        <v>8.8461538461538466E-2</v>
      </c>
      <c r="W39" s="167">
        <f t="shared" si="8"/>
        <v>0</v>
      </c>
      <c r="X39" s="76">
        <f>分析係数表!E42</f>
        <v>7.8846153846153844E-2</v>
      </c>
      <c r="Y39" s="166">
        <f t="shared" si="9"/>
        <v>0</v>
      </c>
    </row>
    <row r="40" spans="1:25" x14ac:dyDescent="0.2">
      <c r="A40" s="6" t="s">
        <v>194</v>
      </c>
      <c r="B40" s="5" t="s">
        <v>41</v>
      </c>
      <c r="C40" s="90"/>
      <c r="D40" s="76">
        <f>投入係数表!I40</f>
        <v>2.6637069922308545E-2</v>
      </c>
      <c r="E40" s="77">
        <f>$C$11*D40</f>
        <v>2.6637069922308543</v>
      </c>
      <c r="F40" s="76">
        <f>分析係数表!C43</f>
        <v>0.67829131652661068</v>
      </c>
      <c r="G40" s="77">
        <f>E40*F40</f>
        <v>1.8067693226014045</v>
      </c>
      <c r="H40" s="77">
        <v>2.322696093638223</v>
      </c>
      <c r="I40" s="77">
        <f>C40+H40</f>
        <v>2.322696093638223</v>
      </c>
      <c r="J40" s="76">
        <f>分析係数表!G43</f>
        <v>0.37364673754023214</v>
      </c>
      <c r="K40" s="78">
        <f>I40*J40</f>
        <v>0.86786781768536359</v>
      </c>
      <c r="L40" s="79"/>
      <c r="M40" s="80"/>
      <c r="N40" s="81">
        <f>分析係数表!H43</f>
        <v>3.3707727093983487E-2</v>
      </c>
      <c r="O40" s="82">
        <f t="shared" si="4"/>
        <v>0.50530438272194222</v>
      </c>
      <c r="P40" s="76">
        <f>分析係数表!C43</f>
        <v>0.67829131652661068</v>
      </c>
      <c r="Q40" s="82">
        <f>O40*P40</f>
        <v>0.34274357500313252</v>
      </c>
      <c r="R40" s="83">
        <v>0.5371088603918418</v>
      </c>
      <c r="S40" s="84">
        <f>I40+R40</f>
        <v>2.8598049540300647</v>
      </c>
      <c r="T40" s="85">
        <f>分析係数表!F43</f>
        <v>0.61386911147956691</v>
      </c>
      <c r="U40" s="86">
        <f t="shared" si="7"/>
        <v>1.7555459261352995</v>
      </c>
      <c r="V40" s="87">
        <f>分析係数表!D43</f>
        <v>0.15810006827270068</v>
      </c>
      <c r="W40" s="167">
        <f t="shared" si="8"/>
        <v>0</v>
      </c>
      <c r="X40" s="76">
        <f>分析係数表!E43</f>
        <v>0.12220813420462304</v>
      </c>
      <c r="Y40" s="166">
        <f t="shared" si="9"/>
        <v>0</v>
      </c>
    </row>
    <row r="41" spans="1:25" x14ac:dyDescent="0.2">
      <c r="A41" s="6" t="s">
        <v>340</v>
      </c>
      <c r="B41" s="5" t="s">
        <v>42</v>
      </c>
      <c r="C41" s="90"/>
      <c r="D41" s="76">
        <f>投入係数表!I41</f>
        <v>0</v>
      </c>
      <c r="E41" s="77">
        <f>$C$11*D41</f>
        <v>0</v>
      </c>
      <c r="F41" s="76">
        <f>分析係数表!C44</f>
        <v>0.28860582795323675</v>
      </c>
      <c r="G41" s="77">
        <f>E41*F41</f>
        <v>0</v>
      </c>
      <c r="H41" s="77">
        <v>1.2221497412189875E-3</v>
      </c>
      <c r="I41" s="77">
        <f>C41+H41</f>
        <v>1.2221497412189875E-3</v>
      </c>
      <c r="J41" s="76">
        <f>分析係数表!G44</f>
        <v>0.2722812755519215</v>
      </c>
      <c r="K41" s="78">
        <f>I41*J41</f>
        <v>3.3276849045455668E-4</v>
      </c>
      <c r="L41" s="79"/>
      <c r="M41" s="80"/>
      <c r="N41" s="81">
        <f>分析係数表!H44</f>
        <v>0.11129817145104208</v>
      </c>
      <c r="O41" s="82">
        <f t="shared" si="4"/>
        <v>1.668443964386668</v>
      </c>
      <c r="P41" s="76">
        <f>分析係数表!C44</f>
        <v>0.28860582795323675</v>
      </c>
      <c r="Q41" s="82">
        <f>O41*P41</f>
        <v>0.48152265173539494</v>
      </c>
      <c r="R41" s="83">
        <v>0.48613056881598404</v>
      </c>
      <c r="S41" s="84">
        <f>I41+R41</f>
        <v>0.48735271855720302</v>
      </c>
      <c r="T41" s="85">
        <f>分析係数表!F44</f>
        <v>0.4454210956663941</v>
      </c>
      <c r="U41" s="86">
        <f t="shared" si="7"/>
        <v>0.21707718187574518</v>
      </c>
      <c r="V41" s="87">
        <f>分析係数表!D44</f>
        <v>0.25695012264922323</v>
      </c>
      <c r="W41" s="167">
        <f t="shared" si="8"/>
        <v>0</v>
      </c>
      <c r="X41" s="76">
        <f>分析係数表!E44</f>
        <v>0.1731398201144726</v>
      </c>
      <c r="Y41" s="166">
        <f t="shared" si="9"/>
        <v>0</v>
      </c>
    </row>
    <row r="42" spans="1:25" x14ac:dyDescent="0.2">
      <c r="A42" s="6" t="s">
        <v>341</v>
      </c>
      <c r="B42" s="5" t="s">
        <v>278</v>
      </c>
      <c r="C42" s="90"/>
      <c r="D42" s="76">
        <f>投入係数表!I42</f>
        <v>1.1098779134295228E-3</v>
      </c>
      <c r="E42" s="77">
        <f>$C$11*D42</f>
        <v>0.11098779134295228</v>
      </c>
      <c r="F42" s="76">
        <f>分析係数表!C45</f>
        <v>1</v>
      </c>
      <c r="G42" s="77">
        <f>E42*F42</f>
        <v>0.11098779134295228</v>
      </c>
      <c r="H42" s="77">
        <v>0.12072665997842434</v>
      </c>
      <c r="I42" s="77">
        <f>C42+H42</f>
        <v>0.12072665997842434</v>
      </c>
      <c r="J42" s="76">
        <f>分析係数表!G45</f>
        <v>0</v>
      </c>
      <c r="K42" s="78">
        <f>I42*J42</f>
        <v>0</v>
      </c>
      <c r="L42" s="79"/>
      <c r="M42" s="80"/>
      <c r="N42" s="81">
        <f>分析係数表!H45</f>
        <v>0</v>
      </c>
      <c r="O42" s="82">
        <f t="shared" si="4"/>
        <v>0</v>
      </c>
      <c r="P42" s="76">
        <f>分析係数表!C45</f>
        <v>1</v>
      </c>
      <c r="Q42" s="82">
        <f>O42*P42</f>
        <v>0</v>
      </c>
      <c r="R42" s="83">
        <v>4.9922388788999099E-3</v>
      </c>
      <c r="S42" s="84">
        <f>I42+R42</f>
        <v>0.12571889885732426</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投入係数表!I43</f>
        <v>4.4395116537180911E-3</v>
      </c>
      <c r="E43" s="77">
        <f>$C$11*D43</f>
        <v>0.44395116537180912</v>
      </c>
      <c r="F43" s="76">
        <f>分析係数表!C46</f>
        <v>0.35026323939300097</v>
      </c>
      <c r="G43" s="77">
        <f>E43*F43</f>
        <v>0.15549977331542775</v>
      </c>
      <c r="H43" s="77">
        <v>0.17904964441881049</v>
      </c>
      <c r="I43" s="77">
        <f>C43+H43</f>
        <v>0.17904964441881049</v>
      </c>
      <c r="J43" s="76">
        <f>分析係数表!G46</f>
        <v>8.8183421516754845E-3</v>
      </c>
      <c r="K43" s="78">
        <f>I43*J43</f>
        <v>1.5789210266209037E-3</v>
      </c>
      <c r="L43" s="79"/>
      <c r="M43" s="80"/>
      <c r="N43" s="81">
        <f>分析係数表!H46</f>
        <v>2.2070389303971687E-2</v>
      </c>
      <c r="O43" s="82">
        <f t="shared" si="4"/>
        <v>0.33085186706839526</v>
      </c>
      <c r="P43" s="76">
        <f>分析係数表!C46</f>
        <v>0.35026323939300097</v>
      </c>
      <c r="Q43" s="82">
        <f>O43*P43</f>
        <v>0.11588524671859866</v>
      </c>
      <c r="R43" s="83">
        <v>0.12489805045092553</v>
      </c>
      <c r="S43" s="84">
        <f>I43+R43</f>
        <v>0.30394769486973605</v>
      </c>
      <c r="T43" s="85">
        <f>分析係数表!F46</f>
        <v>0.31305114638447973</v>
      </c>
      <c r="U43" s="86">
        <f t="shared" si="7"/>
        <v>9.5151174319890924E-2</v>
      </c>
      <c r="V43" s="87">
        <f>分析係数表!D46</f>
        <v>2.6455026455026454E-3</v>
      </c>
      <c r="W43" s="167">
        <f t="shared" si="8"/>
        <v>0</v>
      </c>
      <c r="X43" s="76">
        <f>分析係数表!E46</f>
        <v>7.0546737213403876E-3</v>
      </c>
      <c r="Y43" s="166">
        <f t="shared" si="9"/>
        <v>0</v>
      </c>
    </row>
    <row r="44" spans="1:25" x14ac:dyDescent="0.2">
      <c r="A44" s="192">
        <v>40</v>
      </c>
      <c r="B44" s="14" t="s">
        <v>150</v>
      </c>
      <c r="C44" s="197">
        <f>SUM(C5:C43)</f>
        <v>100</v>
      </c>
      <c r="D44" s="92">
        <f>投入係数表!I44</f>
        <v>0.62375138734739177</v>
      </c>
      <c r="E44" s="91">
        <f>SUM(E5:E43)</f>
        <v>62.375138734739174</v>
      </c>
      <c r="F44" s="92">
        <f>分析係数表!C47</f>
        <v>0.31394387080298369</v>
      </c>
      <c r="G44" s="91">
        <f>SUM(G5:G43)</f>
        <v>9.8643505055569172</v>
      </c>
      <c r="H44" s="91">
        <f>SUM(H5:H43)</f>
        <v>11.441390740132697</v>
      </c>
      <c r="I44" s="91">
        <f>SUM(I5:I43)</f>
        <v>111.44139074013269</v>
      </c>
      <c r="J44" s="92">
        <f>分析係数表!G47</f>
        <v>0.19998528352451841</v>
      </c>
      <c r="K44" s="93">
        <f>SUM(K5:K43)</f>
        <v>23.908705092086375</v>
      </c>
      <c r="L44" s="94">
        <f>最終需要_まとめ!$L$33</f>
        <v>0.627</v>
      </c>
      <c r="M44" s="91">
        <f>K44*L44</f>
        <v>14.990758092738158</v>
      </c>
      <c r="N44" s="95">
        <f>分析係数表!H47</f>
        <v>1</v>
      </c>
      <c r="O44" s="96">
        <f>SUM(O5:O43)</f>
        <v>14.99075809273816</v>
      </c>
      <c r="P44" s="92">
        <f>分析係数表!C47</f>
        <v>0.31394387080298369</v>
      </c>
      <c r="Q44" s="96">
        <f>SUM(Q5:Q43)</f>
        <v>5.2372317442127567</v>
      </c>
      <c r="R44" s="91">
        <f>SUM(R5:R43)</f>
        <v>5.7745848063054428</v>
      </c>
      <c r="S44" s="97">
        <f>SUM(S5:S43)</f>
        <v>117.21597554643814</v>
      </c>
      <c r="T44" s="98">
        <f>分析係数表!F47</f>
        <v>0.426688715561511</v>
      </c>
      <c r="U44" s="99">
        <f>SUM(U5:U43)</f>
        <v>45.530066465870995</v>
      </c>
      <c r="V44" s="100">
        <f>分析係数表!D47</f>
        <v>4.9757178154553973E-2</v>
      </c>
      <c r="W44" s="164">
        <f>SUM(W5:W43)</f>
        <v>7</v>
      </c>
      <c r="X44" s="92">
        <f>分析係数表!E47</f>
        <v>4.1907100312144188E-2</v>
      </c>
      <c r="Y44" s="165">
        <f>SUM(Y5:Y43)</f>
        <v>7</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2015年播磨町産業連関表</v>
      </c>
      <c r="H1" s="401"/>
      <c r="I1" s="401"/>
    </row>
    <row r="2" spans="1:25" x14ac:dyDescent="0.2">
      <c r="B2" s="3" t="s">
        <v>244</v>
      </c>
      <c r="S2" s="3" t="s">
        <v>152</v>
      </c>
      <c r="U2" s="64" t="s">
        <v>209</v>
      </c>
      <c r="W2" s="3" t="s">
        <v>130</v>
      </c>
      <c r="Y2" s="3" t="s">
        <v>153</v>
      </c>
    </row>
    <row r="3" spans="1:25" ht="44" x14ac:dyDescent="0.2">
      <c r="B3" s="65"/>
      <c r="C3" s="66" t="s">
        <v>227</v>
      </c>
      <c r="D3" s="66" t="s">
        <v>245</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投入係数表!J5</f>
        <v>1.3194660043464763E-3</v>
      </c>
      <c r="E5" s="77">
        <f t="shared" ref="E5:E38" si="0">$C$12*D5</f>
        <v>0.13194660043464762</v>
      </c>
      <c r="F5" s="76">
        <f>分析係数表!C8</f>
        <v>2.4086378737541492E-2</v>
      </c>
      <c r="G5" s="77">
        <f t="shared" ref="G5:G38" si="1">E5*F5</f>
        <v>3.1781157911999793E-3</v>
      </c>
      <c r="H5" s="77">
        <f t="array" ref="H5:H43">MMULT(逆行列係数!C5:AO43,'8'!G5:G43)</f>
        <v>3.2376570785093415E-3</v>
      </c>
      <c r="I5" s="77">
        <f t="shared" ref="I5:I38" si="2">C5+H5</f>
        <v>3.2376570785093415E-3</v>
      </c>
      <c r="J5" s="76">
        <f>分析係数表!G8</f>
        <v>0.12121212121212122</v>
      </c>
      <c r="K5" s="78">
        <f t="shared" ref="K5:K38" si="3">I5*J5</f>
        <v>3.9244328224355657E-4</v>
      </c>
      <c r="L5" s="79" t="s">
        <v>182</v>
      </c>
      <c r="M5" s="80" t="s">
        <v>182</v>
      </c>
      <c r="N5" s="81">
        <f>分析係数表!H8</f>
        <v>1.0986040110106173E-2</v>
      </c>
      <c r="O5" s="82">
        <f t="shared" ref="O5:O43" si="4">$M$44*N5</f>
        <v>8.3247251732793556E-2</v>
      </c>
      <c r="P5" s="76">
        <f>分析係数表!C8</f>
        <v>2.4086378737541492E-2</v>
      </c>
      <c r="Q5" s="82">
        <f t="shared" ref="Q5:Q38" si="5">O5*P5</f>
        <v>2.0051248340955227E-3</v>
      </c>
      <c r="R5" s="83">
        <f t="array" ref="R5:R43">MMULT(逆行列係数!C5:AO43,'8'!Q5:Q43)</f>
        <v>2.1980748715217024E-3</v>
      </c>
      <c r="S5" s="84">
        <f t="shared" ref="S5:S38" si="6">I5+R5</f>
        <v>5.4357319500310444E-3</v>
      </c>
      <c r="T5" s="85">
        <f>分析係数表!F8</f>
        <v>0.48484848484848486</v>
      </c>
      <c r="U5" s="86">
        <f t="shared" ref="U5:U43" si="7">S5*T5</f>
        <v>2.635506400015052E-3</v>
      </c>
      <c r="V5" s="87">
        <f>分析係数表!D8</f>
        <v>1.0757575757575757</v>
      </c>
      <c r="W5" s="88">
        <f t="shared" ref="W5:W43" si="8">ROUND(S5*V5,0)</f>
        <v>0</v>
      </c>
      <c r="X5" s="76">
        <f>分析係数表!E8</f>
        <v>0</v>
      </c>
      <c r="Y5" s="89">
        <f t="shared" ref="Y5:Y43" si="9">ROUND(S5*X5,0)</f>
        <v>0</v>
      </c>
    </row>
    <row r="6" spans="1:25" x14ac:dyDescent="0.2">
      <c r="A6" s="6" t="s">
        <v>219</v>
      </c>
      <c r="B6" s="5" t="s">
        <v>265</v>
      </c>
      <c r="C6" s="90"/>
      <c r="D6" s="76">
        <f>投入係数表!J6</f>
        <v>2.3284694194349582E-4</v>
      </c>
      <c r="E6" s="77">
        <f t="shared" si="0"/>
        <v>2.3284694194349583E-2</v>
      </c>
      <c r="F6" s="76">
        <f>分析係数表!C9</f>
        <v>0</v>
      </c>
      <c r="G6" s="77">
        <f t="shared" si="1"/>
        <v>0</v>
      </c>
      <c r="H6" s="77">
        <v>0</v>
      </c>
      <c r="I6" s="77">
        <f t="shared" si="2"/>
        <v>0</v>
      </c>
      <c r="J6" s="76">
        <f>分析係数表!G9</f>
        <v>0</v>
      </c>
      <c r="K6" s="78">
        <f t="shared" si="3"/>
        <v>0</v>
      </c>
      <c r="L6" s="79"/>
      <c r="M6" s="80"/>
      <c r="N6" s="81">
        <f>分析係数表!H9</f>
        <v>5.8985450255603618E-4</v>
      </c>
      <c r="O6" s="82">
        <f t="shared" si="4"/>
        <v>4.4696510997473057E-3</v>
      </c>
      <c r="P6" s="76">
        <f>分析係数表!C9</f>
        <v>0</v>
      </c>
      <c r="Q6" s="82">
        <f t="shared" si="5"/>
        <v>0</v>
      </c>
      <c r="R6" s="83">
        <v>0</v>
      </c>
      <c r="S6" s="84">
        <f t="shared" si="6"/>
        <v>0</v>
      </c>
      <c r="T6" s="85">
        <f>分析係数表!F9</f>
        <v>0</v>
      </c>
      <c r="U6" s="86">
        <f t="shared" si="7"/>
        <v>0</v>
      </c>
      <c r="V6" s="87">
        <f>分析係数表!D9</f>
        <v>0</v>
      </c>
      <c r="W6" s="88">
        <f t="shared" si="8"/>
        <v>0</v>
      </c>
      <c r="X6" s="76">
        <f>分析係数表!E9</f>
        <v>0</v>
      </c>
      <c r="Y6" s="89">
        <f t="shared" si="9"/>
        <v>0</v>
      </c>
    </row>
    <row r="7" spans="1:25" x14ac:dyDescent="0.2">
      <c r="A7" s="6" t="s">
        <v>220</v>
      </c>
      <c r="B7" s="5" t="s">
        <v>266</v>
      </c>
      <c r="C7" s="90"/>
      <c r="D7" s="76">
        <f>投入係数表!J7</f>
        <v>3.8807823657249301E-5</v>
      </c>
      <c r="E7" s="77">
        <f t="shared" si="0"/>
        <v>3.8807823657249301E-3</v>
      </c>
      <c r="F7" s="76">
        <f>分析係数表!C10</f>
        <v>0.85034013605442182</v>
      </c>
      <c r="G7" s="77">
        <f t="shared" si="1"/>
        <v>3.2999850048681381E-3</v>
      </c>
      <c r="H7" s="77">
        <v>3.7691841327953022E-3</v>
      </c>
      <c r="I7" s="77">
        <f t="shared" si="2"/>
        <v>3.7691841327953022E-3</v>
      </c>
      <c r="J7" s="76">
        <f>分析係数表!G10</f>
        <v>0.18064516129032257</v>
      </c>
      <c r="K7" s="78">
        <f t="shared" si="3"/>
        <v>6.8088487560173194E-4</v>
      </c>
      <c r="L7" s="79"/>
      <c r="M7" s="80"/>
      <c r="N7" s="81">
        <f>分析係数表!H10</f>
        <v>1.1059771922925679E-3</v>
      </c>
      <c r="O7" s="82">
        <f t="shared" si="4"/>
        <v>8.3805958120261974E-3</v>
      </c>
      <c r="P7" s="76">
        <f>分析係数表!C10</f>
        <v>0.85034013605442182</v>
      </c>
      <c r="Q7" s="82">
        <f t="shared" si="5"/>
        <v>7.1263569830154741E-3</v>
      </c>
      <c r="R7" s="83">
        <v>8.8206445936897526E-3</v>
      </c>
      <c r="S7" s="84">
        <f t="shared" si="6"/>
        <v>1.2589828726485055E-2</v>
      </c>
      <c r="T7" s="85">
        <f>分析係数表!F10</f>
        <v>0.52258064516129032</v>
      </c>
      <c r="U7" s="86">
        <f t="shared" si="7"/>
        <v>6.5792008183567065E-3</v>
      </c>
      <c r="V7" s="87">
        <f>分析係数表!D10</f>
        <v>9.0322580645161285E-2</v>
      </c>
      <c r="W7" s="88">
        <f t="shared" si="8"/>
        <v>0</v>
      </c>
      <c r="X7" s="76">
        <f>分析係数表!E10</f>
        <v>0</v>
      </c>
      <c r="Y7" s="89">
        <f t="shared" si="9"/>
        <v>0</v>
      </c>
    </row>
    <row r="8" spans="1:25" x14ac:dyDescent="0.2">
      <c r="A8" s="6" t="s">
        <v>221</v>
      </c>
      <c r="B8" s="5" t="s">
        <v>27</v>
      </c>
      <c r="C8" s="90"/>
      <c r="D8" s="76">
        <f>投入係数表!J8</f>
        <v>5.3554796647004039E-3</v>
      </c>
      <c r="E8" s="77">
        <f t="shared" si="0"/>
        <v>0.53554796647004044</v>
      </c>
      <c r="F8" s="76">
        <f>分析係数表!C11</f>
        <v>1.6645596291613995E-2</v>
      </c>
      <c r="G8" s="77">
        <f t="shared" si="1"/>
        <v>8.9145152446551221E-3</v>
      </c>
      <c r="H8" s="77">
        <v>1.6513450967328893E-2</v>
      </c>
      <c r="I8" s="77">
        <f t="shared" si="2"/>
        <v>1.6513450967328893E-2</v>
      </c>
      <c r="J8" s="76">
        <f>分析係数表!G11</f>
        <v>0.35897435897435898</v>
      </c>
      <c r="K8" s="78">
        <f t="shared" si="3"/>
        <v>5.9279054754513977E-3</v>
      </c>
      <c r="L8" s="79"/>
      <c r="M8" s="80"/>
      <c r="N8" s="81">
        <f>分析係数表!H11</f>
        <v>-2.457727093983484E-5</v>
      </c>
      <c r="O8" s="82">
        <f t="shared" si="4"/>
        <v>-1.8623546248947105E-4</v>
      </c>
      <c r="P8" s="76">
        <f>分析係数表!C11</f>
        <v>1.6645596291613995E-2</v>
      </c>
      <c r="Q8" s="82">
        <f t="shared" si="5"/>
        <v>-3.1000003237817567E-6</v>
      </c>
      <c r="R8" s="83">
        <v>1.8850910340061653E-4</v>
      </c>
      <c r="S8" s="84">
        <f t="shared" si="6"/>
        <v>1.6701960070729511E-2</v>
      </c>
      <c r="T8" s="85">
        <f>分析係数表!F11</f>
        <v>0.58974358974358976</v>
      </c>
      <c r="U8" s="86">
        <f t="shared" si="7"/>
        <v>9.8498738878661212E-3</v>
      </c>
      <c r="V8" s="87">
        <f>分析係数表!D11</f>
        <v>8.5470085470085479E-3</v>
      </c>
      <c r="W8" s="88">
        <f t="shared" si="8"/>
        <v>0</v>
      </c>
      <c r="X8" s="76">
        <f>分析係数表!E11</f>
        <v>0</v>
      </c>
      <c r="Y8" s="89">
        <f t="shared" si="9"/>
        <v>0</v>
      </c>
    </row>
    <row r="9" spans="1:25" x14ac:dyDescent="0.2">
      <c r="A9" s="6" t="s">
        <v>222</v>
      </c>
      <c r="B9" s="5" t="s">
        <v>190</v>
      </c>
      <c r="C9" s="90"/>
      <c r="D9" s="76">
        <f>投入係数表!J9</f>
        <v>7.4511021421918662E-3</v>
      </c>
      <c r="E9" s="77">
        <f t="shared" si="0"/>
        <v>0.74511021421918666</v>
      </c>
      <c r="F9" s="76">
        <f>分析係数表!C12</f>
        <v>5.1883600270696828E-3</v>
      </c>
      <c r="G9" s="77">
        <f t="shared" si="1"/>
        <v>3.8659000512161566E-3</v>
      </c>
      <c r="H9" s="77">
        <v>3.88673164121429E-3</v>
      </c>
      <c r="I9" s="77">
        <f t="shared" si="2"/>
        <v>3.88673164121429E-3</v>
      </c>
      <c r="J9" s="76">
        <f>分析係数表!G12</f>
        <v>0.13719512195121952</v>
      </c>
      <c r="K9" s="78">
        <f t="shared" si="3"/>
        <v>5.3324062150805816E-4</v>
      </c>
      <c r="L9" s="79"/>
      <c r="M9" s="80"/>
      <c r="N9" s="81">
        <f>分析係数表!H12</f>
        <v>8.9657884388517503E-2</v>
      </c>
      <c r="O9" s="82">
        <f t="shared" si="4"/>
        <v>0.67938696716159042</v>
      </c>
      <c r="P9" s="76">
        <f>分析係数表!C12</f>
        <v>5.1883600270696828E-3</v>
      </c>
      <c r="Q9" s="82">
        <f t="shared" si="5"/>
        <v>3.5249041833332988E-3</v>
      </c>
      <c r="R9" s="83">
        <v>3.8054586962681519E-3</v>
      </c>
      <c r="S9" s="84">
        <f t="shared" si="6"/>
        <v>7.692190337482442E-3</v>
      </c>
      <c r="T9" s="85">
        <f>分析係数表!F12</f>
        <v>0.31707317073170732</v>
      </c>
      <c r="U9" s="86">
        <f t="shared" si="7"/>
        <v>2.4389871801773597E-3</v>
      </c>
      <c r="V9" s="87">
        <f>分析係数表!D12</f>
        <v>6.7073170731707321E-2</v>
      </c>
      <c r="W9" s="88">
        <f t="shared" si="8"/>
        <v>0</v>
      </c>
      <c r="X9" s="76">
        <f>分析係数表!E12</f>
        <v>5.7926829268292686E-2</v>
      </c>
      <c r="Y9" s="89">
        <f t="shared" si="9"/>
        <v>0</v>
      </c>
    </row>
    <row r="10" spans="1:25" x14ac:dyDescent="0.2">
      <c r="A10" s="6" t="s">
        <v>223</v>
      </c>
      <c r="B10" s="5" t="s">
        <v>28</v>
      </c>
      <c r="C10" s="90"/>
      <c r="D10" s="76">
        <f>投入係数表!J10</f>
        <v>1.0090034150884819E-3</v>
      </c>
      <c r="E10" s="77">
        <f t="shared" si="0"/>
        <v>0.10090034150884819</v>
      </c>
      <c r="F10" s="76">
        <f>分析係数表!C13</f>
        <v>0</v>
      </c>
      <c r="G10" s="77">
        <f t="shared" si="1"/>
        <v>0</v>
      </c>
      <c r="H10" s="77">
        <v>0</v>
      </c>
      <c r="I10" s="77">
        <f t="shared" si="2"/>
        <v>0</v>
      </c>
      <c r="J10" s="76">
        <f>分析係数表!G13</f>
        <v>0.24459953472914589</v>
      </c>
      <c r="K10" s="78">
        <f t="shared" si="3"/>
        <v>0</v>
      </c>
      <c r="L10" s="79"/>
      <c r="M10" s="80"/>
      <c r="N10" s="81">
        <f>分析係数表!H13</f>
        <v>1.4131930790405034E-2</v>
      </c>
      <c r="O10" s="82">
        <f t="shared" si="4"/>
        <v>0.10708539093144587</v>
      </c>
      <c r="P10" s="76">
        <f>分析係数表!C13</f>
        <v>0</v>
      </c>
      <c r="Q10" s="82">
        <f t="shared" si="5"/>
        <v>0</v>
      </c>
      <c r="R10" s="83">
        <v>0</v>
      </c>
      <c r="S10" s="84">
        <f t="shared" si="6"/>
        <v>0</v>
      </c>
      <c r="T10" s="85">
        <f>分析係数表!F13</f>
        <v>0.38318378198737124</v>
      </c>
      <c r="U10" s="86">
        <f t="shared" si="7"/>
        <v>0</v>
      </c>
      <c r="V10" s="87">
        <f>分析係数表!D13</f>
        <v>4.7856430707876374E-2</v>
      </c>
      <c r="W10" s="88">
        <f t="shared" si="8"/>
        <v>0</v>
      </c>
      <c r="X10" s="76">
        <f>分析係数表!E13</f>
        <v>4.9850448654037885E-2</v>
      </c>
      <c r="Y10" s="89">
        <f t="shared" si="9"/>
        <v>0</v>
      </c>
    </row>
    <row r="11" spans="1:25" x14ac:dyDescent="0.2">
      <c r="A11" s="6" t="s">
        <v>224</v>
      </c>
      <c r="B11" s="5" t="s">
        <v>267</v>
      </c>
      <c r="C11" s="90"/>
      <c r="D11" s="76">
        <f>投入係数表!J11</f>
        <v>1.4242471282210494E-2</v>
      </c>
      <c r="E11" s="77">
        <f t="shared" si="0"/>
        <v>1.4242471282210494</v>
      </c>
      <c r="F11" s="76">
        <f>分析係数表!C14</f>
        <v>6.5770523283725346E-2</v>
      </c>
      <c r="G11" s="77">
        <f t="shared" si="1"/>
        <v>9.3673478908441493E-2</v>
      </c>
      <c r="H11" s="77">
        <v>0.10056144398279648</v>
      </c>
      <c r="I11" s="77">
        <f t="shared" si="2"/>
        <v>0.10056144398279648</v>
      </c>
      <c r="J11" s="76">
        <f>分析係数表!G14</f>
        <v>0.20976692563817981</v>
      </c>
      <c r="K11" s="78">
        <f t="shared" si="3"/>
        <v>2.1094464942007254E-2</v>
      </c>
      <c r="L11" s="79"/>
      <c r="M11" s="80"/>
      <c r="N11" s="81">
        <f>分析係数表!H14</f>
        <v>1.167420369642155E-3</v>
      </c>
      <c r="O11" s="82">
        <f t="shared" si="4"/>
        <v>8.8461844682498746E-3</v>
      </c>
      <c r="P11" s="76">
        <f>分析係数表!C14</f>
        <v>6.5770523283725346E-2</v>
      </c>
      <c r="Q11" s="82">
        <f t="shared" si="5"/>
        <v>5.8181818154115787E-4</v>
      </c>
      <c r="R11" s="83">
        <v>1.8114763052240407E-3</v>
      </c>
      <c r="S11" s="84">
        <f t="shared" si="6"/>
        <v>0.10237292028802053</v>
      </c>
      <c r="T11" s="85">
        <f>分析係数表!F14</f>
        <v>0.3607103218645949</v>
      </c>
      <c r="U11" s="86">
        <f t="shared" si="7"/>
        <v>3.6926969027310401E-2</v>
      </c>
      <c r="V11" s="87">
        <f>分析係数表!D14</f>
        <v>6.7702552719200892E-2</v>
      </c>
      <c r="W11" s="88">
        <f t="shared" si="8"/>
        <v>0</v>
      </c>
      <c r="X11" s="76">
        <f>分析係数表!E14</f>
        <v>6.8812430632630414E-2</v>
      </c>
      <c r="Y11" s="89">
        <f t="shared" si="9"/>
        <v>0</v>
      </c>
    </row>
    <row r="12" spans="1:25" x14ac:dyDescent="0.2">
      <c r="A12" s="6" t="s">
        <v>225</v>
      </c>
      <c r="B12" s="5" t="s">
        <v>29</v>
      </c>
      <c r="C12" s="75">
        <f>最終需要_まとめ!C13</f>
        <v>100</v>
      </c>
      <c r="D12" s="76">
        <f>投入係数表!J12</f>
        <v>0.36064110524681775</v>
      </c>
      <c r="E12" s="77">
        <f t="shared" si="0"/>
        <v>36.064110524681773</v>
      </c>
      <c r="F12" s="76">
        <f>分析係数表!C15</f>
        <v>0</v>
      </c>
      <c r="G12" s="77">
        <f t="shared" si="1"/>
        <v>0</v>
      </c>
      <c r="H12" s="77">
        <v>0</v>
      </c>
      <c r="I12" s="77">
        <f t="shared" si="2"/>
        <v>100</v>
      </c>
      <c r="J12" s="76">
        <f>分析係数表!G15</f>
        <v>9.5622477491462285E-2</v>
      </c>
      <c r="K12" s="78">
        <f t="shared" si="3"/>
        <v>9.5622477491462288</v>
      </c>
      <c r="L12" s="79"/>
      <c r="M12" s="80"/>
      <c r="N12" s="81">
        <f>分析係数表!H15</f>
        <v>8.2333857648446713E-3</v>
      </c>
      <c r="O12" s="82">
        <f t="shared" si="4"/>
        <v>6.2388879933972803E-2</v>
      </c>
      <c r="P12" s="76">
        <f>分析係数表!C15</f>
        <v>0</v>
      </c>
      <c r="Q12" s="82">
        <f t="shared" si="5"/>
        <v>0</v>
      </c>
      <c r="R12" s="83">
        <v>0</v>
      </c>
      <c r="S12" s="84">
        <f t="shared" si="6"/>
        <v>100</v>
      </c>
      <c r="T12" s="85">
        <f>分析係数表!F15</f>
        <v>0.3039816827072338</v>
      </c>
      <c r="U12" s="86">
        <f t="shared" si="7"/>
        <v>30.398168270723382</v>
      </c>
      <c r="V12" s="87">
        <f>分析係数表!D15</f>
        <v>3.1667184104315432E-2</v>
      </c>
      <c r="W12" s="88">
        <f t="shared" si="8"/>
        <v>3</v>
      </c>
      <c r="X12" s="76">
        <f>分析係数表!E15</f>
        <v>2.9261099037565973E-2</v>
      </c>
      <c r="Y12" s="89">
        <f t="shared" si="9"/>
        <v>3</v>
      </c>
    </row>
    <row r="13" spans="1:25" x14ac:dyDescent="0.2">
      <c r="A13" s="6" t="s">
        <v>226</v>
      </c>
      <c r="B13" s="5" t="s">
        <v>30</v>
      </c>
      <c r="C13" s="90"/>
      <c r="D13" s="76">
        <f>投入係数表!J13</f>
        <v>8.1302390561937291E-2</v>
      </c>
      <c r="E13" s="77">
        <f t="shared" si="0"/>
        <v>8.1302390561937283</v>
      </c>
      <c r="F13" s="76">
        <f>分析係数表!C16</f>
        <v>5.8671439936356373E-2</v>
      </c>
      <c r="G13" s="77">
        <f t="shared" si="1"/>
        <v>0.47701283245368908</v>
      </c>
      <c r="H13" s="77">
        <v>0.48268286963613605</v>
      </c>
      <c r="I13" s="77">
        <f t="shared" si="2"/>
        <v>0.48268286963613605</v>
      </c>
      <c r="J13" s="76">
        <f>分析係数表!G16</f>
        <v>3.3950617283950615E-2</v>
      </c>
      <c r="K13" s="78">
        <f t="shared" si="3"/>
        <v>1.6387381376535483E-2</v>
      </c>
      <c r="L13" s="79"/>
      <c r="M13" s="80"/>
      <c r="N13" s="81">
        <f>分析係数表!H16</f>
        <v>1.6626523790798271E-2</v>
      </c>
      <c r="O13" s="82">
        <f t="shared" si="4"/>
        <v>0.12598829037412718</v>
      </c>
      <c r="P13" s="76">
        <f>分析係数表!C16</f>
        <v>5.8671439936356373E-2</v>
      </c>
      <c r="Q13" s="82">
        <f t="shared" si="5"/>
        <v>7.3919144113698283E-3</v>
      </c>
      <c r="R13" s="83">
        <v>7.9578979057787196E-3</v>
      </c>
      <c r="S13" s="84">
        <f t="shared" si="6"/>
        <v>0.49064076754191477</v>
      </c>
      <c r="T13" s="85">
        <f>分析係数表!F16</f>
        <v>0.28858024691358025</v>
      </c>
      <c r="U13" s="86">
        <f t="shared" si="7"/>
        <v>0.14158923384311428</v>
      </c>
      <c r="V13" s="87">
        <f>分析係数表!D16</f>
        <v>0</v>
      </c>
      <c r="W13" s="88">
        <f t="shared" si="8"/>
        <v>0</v>
      </c>
      <c r="X13" s="76">
        <f>分析係数表!E16</f>
        <v>0</v>
      </c>
      <c r="Y13" s="89">
        <f t="shared" si="9"/>
        <v>0</v>
      </c>
    </row>
    <row r="14" spans="1:25" x14ac:dyDescent="0.2">
      <c r="A14" s="6" t="s">
        <v>2</v>
      </c>
      <c r="B14" s="5" t="s">
        <v>364</v>
      </c>
      <c r="C14" s="90"/>
      <c r="D14" s="76">
        <f>投入係数表!J14</f>
        <v>1.8821794473765911E-2</v>
      </c>
      <c r="E14" s="77">
        <f t="shared" si="0"/>
        <v>1.8821794473765912</v>
      </c>
      <c r="F14" s="76">
        <f>分析係数表!C17</f>
        <v>0.10640681003584229</v>
      </c>
      <c r="G14" s="77">
        <f t="shared" si="1"/>
        <v>0.20027671091036756</v>
      </c>
      <c r="H14" s="77">
        <v>0.21669979752710528</v>
      </c>
      <c r="I14" s="77">
        <f t="shared" si="2"/>
        <v>0.21669979752710528</v>
      </c>
      <c r="J14" s="76">
        <f>分析係数表!G17</f>
        <v>0.21283422459893048</v>
      </c>
      <c r="K14" s="78">
        <f t="shared" si="3"/>
        <v>4.6121133377426682E-2</v>
      </c>
      <c r="L14" s="79"/>
      <c r="M14" s="80"/>
      <c r="N14" s="81">
        <f>分析係数表!H17</f>
        <v>2.9861384191899334E-3</v>
      </c>
      <c r="O14" s="82">
        <f t="shared" si="4"/>
        <v>2.2627608692470734E-2</v>
      </c>
      <c r="P14" s="76">
        <f>分析係数表!C17</f>
        <v>0.10640681003584229</v>
      </c>
      <c r="Q14" s="82">
        <f t="shared" si="5"/>
        <v>2.4077316597051071E-3</v>
      </c>
      <c r="R14" s="83">
        <v>4.1099520285419267E-3</v>
      </c>
      <c r="S14" s="84">
        <f t="shared" si="6"/>
        <v>0.22080974955564719</v>
      </c>
      <c r="T14" s="85">
        <f>分析係数表!F17</f>
        <v>0.3233511586452763</v>
      </c>
      <c r="U14" s="86">
        <f t="shared" si="7"/>
        <v>7.1399088358991808E-2</v>
      </c>
      <c r="V14" s="87">
        <f>分析係数表!D17</f>
        <v>4.4206773618538323E-2</v>
      </c>
      <c r="W14" s="88">
        <f t="shared" si="8"/>
        <v>0</v>
      </c>
      <c r="X14" s="76">
        <f>分析係数表!E17</f>
        <v>4.0641711229946524E-2</v>
      </c>
      <c r="Y14" s="89">
        <f t="shared" si="9"/>
        <v>0</v>
      </c>
    </row>
    <row r="15" spans="1:25" x14ac:dyDescent="0.2">
      <c r="A15" s="6" t="s">
        <v>3</v>
      </c>
      <c r="B15" s="5" t="s">
        <v>31</v>
      </c>
      <c r="C15" s="90"/>
      <c r="D15" s="76">
        <f>投入係数表!J15</f>
        <v>6.8689847873331265E-3</v>
      </c>
      <c r="E15" s="77">
        <f t="shared" si="0"/>
        <v>0.68689847873331267</v>
      </c>
      <c r="F15" s="76">
        <f>分析係数表!C18</f>
        <v>0.93182768716018405</v>
      </c>
      <c r="G15" s="77">
        <f t="shared" si="1"/>
        <v>0.64007102075191158</v>
      </c>
      <c r="H15" s="77">
        <v>0.73355022921597623</v>
      </c>
      <c r="I15" s="77">
        <f t="shared" si="2"/>
        <v>0.73355022921597623</v>
      </c>
      <c r="J15" s="76">
        <f>分析係数表!G18</f>
        <v>0.215658731332249</v>
      </c>
      <c r="K15" s="78">
        <f t="shared" si="3"/>
        <v>0.1581965118011979</v>
      </c>
      <c r="L15" s="79"/>
      <c r="M15" s="80"/>
      <c r="N15" s="81">
        <f>分析係数表!H18</f>
        <v>4.4239087691702714E-4</v>
      </c>
      <c r="O15" s="82">
        <f t="shared" si="4"/>
        <v>3.3522383248104789E-3</v>
      </c>
      <c r="P15" s="76">
        <f>分析係数表!C18</f>
        <v>0.93182768716018405</v>
      </c>
      <c r="Q15" s="82">
        <f t="shared" si="5"/>
        <v>3.1237084850178785E-3</v>
      </c>
      <c r="R15" s="83">
        <v>7.2532048822816966E-3</v>
      </c>
      <c r="S15" s="84">
        <f t="shared" si="6"/>
        <v>0.74080343409825788</v>
      </c>
      <c r="T15" s="85">
        <f>分析係数表!F18</f>
        <v>0.45992902558036375</v>
      </c>
      <c r="U15" s="86">
        <f t="shared" si="7"/>
        <v>0.34071700159139895</v>
      </c>
      <c r="V15" s="87">
        <f>分析係数表!D18</f>
        <v>2.3436344817388734E-2</v>
      </c>
      <c r="W15" s="88">
        <f t="shared" si="8"/>
        <v>0</v>
      </c>
      <c r="X15" s="76">
        <f>分析係数表!E18</f>
        <v>2.5506432056779535E-2</v>
      </c>
      <c r="Y15" s="89">
        <f t="shared" si="9"/>
        <v>0</v>
      </c>
    </row>
    <row r="16" spans="1:25" x14ac:dyDescent="0.2">
      <c r="A16" s="6" t="s">
        <v>4</v>
      </c>
      <c r="B16" s="5" t="s">
        <v>32</v>
      </c>
      <c r="C16" s="90"/>
      <c r="D16" s="76">
        <f>投入係数表!J16</f>
        <v>3.8807823657249301E-5</v>
      </c>
      <c r="E16" s="77">
        <f t="shared" si="0"/>
        <v>3.8807823657249301E-3</v>
      </c>
      <c r="F16" s="76">
        <f>分析係数表!C19</f>
        <v>0.22734014153142079</v>
      </c>
      <c r="G16" s="77">
        <f t="shared" si="1"/>
        <v>8.8225761227654761E-4</v>
      </c>
      <c r="H16" s="77">
        <v>3.1600280841531096E-2</v>
      </c>
      <c r="I16" s="77">
        <f t="shared" si="2"/>
        <v>3.1600280841531096E-2</v>
      </c>
      <c r="J16" s="76">
        <f>分析係数表!G19</f>
        <v>5.767935331761536E-2</v>
      </c>
      <c r="K16" s="78">
        <f t="shared" si="3"/>
        <v>1.8226837635945438E-3</v>
      </c>
      <c r="L16" s="79"/>
      <c r="M16" s="80"/>
      <c r="N16" s="81">
        <f>分析係数表!H19</f>
        <v>-1.1059771922925678E-4</v>
      </c>
      <c r="O16" s="82">
        <f t="shared" si="4"/>
        <v>-8.3805958120261972E-4</v>
      </c>
      <c r="P16" s="76">
        <f>分析係数表!C19</f>
        <v>0.22734014153142079</v>
      </c>
      <c r="Q16" s="82">
        <f t="shared" si="5"/>
        <v>-1.9052458380236679E-4</v>
      </c>
      <c r="R16" s="83">
        <v>1.2065308463737141E-3</v>
      </c>
      <c r="S16" s="84">
        <f t="shared" si="6"/>
        <v>3.2806811687904808E-2</v>
      </c>
      <c r="T16" s="85">
        <f>分析係数表!F19</f>
        <v>0.2401481980464803</v>
      </c>
      <c r="U16" s="86">
        <f t="shared" si="7"/>
        <v>7.8784967105005477E-3</v>
      </c>
      <c r="V16" s="87">
        <f>分析係数表!D19</f>
        <v>6.946783428763894E-3</v>
      </c>
      <c r="W16" s="88">
        <f t="shared" si="8"/>
        <v>0</v>
      </c>
      <c r="X16" s="76">
        <f>分析係数表!E19</f>
        <v>7.830919501515661E-3</v>
      </c>
      <c r="Y16" s="89">
        <f t="shared" si="9"/>
        <v>0</v>
      </c>
    </row>
    <row r="17" spans="1:25" x14ac:dyDescent="0.2">
      <c r="A17" s="6" t="s">
        <v>5</v>
      </c>
      <c r="B17" s="5" t="s">
        <v>33</v>
      </c>
      <c r="C17" s="90"/>
      <c r="D17" s="76">
        <f>投入係数表!J17</f>
        <v>5.1614405464141568E-3</v>
      </c>
      <c r="E17" s="77">
        <f t="shared" si="0"/>
        <v>0.51614405464141566</v>
      </c>
      <c r="F17" s="76">
        <f>分析係数表!C20</f>
        <v>0.28316987938225679</v>
      </c>
      <c r="G17" s="77">
        <f t="shared" si="1"/>
        <v>0.14615644969667863</v>
      </c>
      <c r="H17" s="77">
        <v>0.1803376728173286</v>
      </c>
      <c r="I17" s="77">
        <f t="shared" si="2"/>
        <v>0.1803376728173286</v>
      </c>
      <c r="J17" s="76">
        <f>分析係数表!G20</f>
        <v>0.10003293265272517</v>
      </c>
      <c r="K17" s="78">
        <f t="shared" si="3"/>
        <v>1.8039706279685017E-2</v>
      </c>
      <c r="L17" s="79"/>
      <c r="M17" s="80"/>
      <c r="N17" s="81">
        <f>分析係数表!H20</f>
        <v>5.4069996067636654E-4</v>
      </c>
      <c r="O17" s="82">
        <f t="shared" si="4"/>
        <v>4.0971801747683636E-3</v>
      </c>
      <c r="P17" s="76">
        <f>分析係数表!C20</f>
        <v>0.28316987938225679</v>
      </c>
      <c r="Q17" s="82">
        <f t="shared" si="5"/>
        <v>1.1601980158965314E-3</v>
      </c>
      <c r="R17" s="83">
        <v>2.5231225598411938E-3</v>
      </c>
      <c r="S17" s="84">
        <f t="shared" si="6"/>
        <v>0.18286079537716979</v>
      </c>
      <c r="T17" s="85">
        <f>分析係数表!F20</f>
        <v>0.22295405894944839</v>
      </c>
      <c r="U17" s="86">
        <f t="shared" si="7"/>
        <v>4.0769556552064531E-2</v>
      </c>
      <c r="V17" s="87">
        <f>分析係数表!D20</f>
        <v>1.4243372303639057E-2</v>
      </c>
      <c r="W17" s="88">
        <f t="shared" si="8"/>
        <v>0</v>
      </c>
      <c r="X17" s="76">
        <f>分析係数表!E20</f>
        <v>1.6054668203523793E-2</v>
      </c>
      <c r="Y17" s="89">
        <f t="shared" si="9"/>
        <v>0</v>
      </c>
    </row>
    <row r="18" spans="1:25" x14ac:dyDescent="0.2">
      <c r="A18" s="6" t="s">
        <v>6</v>
      </c>
      <c r="B18" s="5" t="s">
        <v>34</v>
      </c>
      <c r="C18" s="90"/>
      <c r="D18" s="76">
        <f>投入係数表!J18</f>
        <v>9.1974542067680843E-3</v>
      </c>
      <c r="E18" s="77">
        <f t="shared" si="0"/>
        <v>0.91974542067680842</v>
      </c>
      <c r="F18" s="76">
        <f>分析係数表!C21</f>
        <v>0.39165775401069514</v>
      </c>
      <c r="G18" s="77">
        <f t="shared" si="1"/>
        <v>0.36022542572390076</v>
      </c>
      <c r="H18" s="77">
        <v>0.39579821363179829</v>
      </c>
      <c r="I18" s="77">
        <f t="shared" si="2"/>
        <v>0.39579821363179829</v>
      </c>
      <c r="J18" s="76">
        <f>分析係数表!G21</f>
        <v>0.28516576829358342</v>
      </c>
      <c r="K18" s="78">
        <f t="shared" si="3"/>
        <v>0.11286810167953962</v>
      </c>
      <c r="L18" s="79"/>
      <c r="M18" s="80"/>
      <c r="N18" s="81">
        <f>分析係数表!H21</f>
        <v>9.2164766024380651E-4</v>
      </c>
      <c r="O18" s="82">
        <f t="shared" si="4"/>
        <v>6.9838298433551648E-3</v>
      </c>
      <c r="P18" s="76">
        <f>分析係数表!C21</f>
        <v>0.39165775401069514</v>
      </c>
      <c r="Q18" s="82">
        <f t="shared" si="5"/>
        <v>2.7352711108413487E-3</v>
      </c>
      <c r="R18" s="83">
        <v>5.3571202140241985E-3</v>
      </c>
      <c r="S18" s="84">
        <f t="shared" si="6"/>
        <v>0.40115533384582247</v>
      </c>
      <c r="T18" s="85">
        <f>分析係数表!F21</f>
        <v>0.42597651923502916</v>
      </c>
      <c r="U18" s="86">
        <f t="shared" si="7"/>
        <v>0.17088275278420953</v>
      </c>
      <c r="V18" s="87">
        <f>分析係数表!D21</f>
        <v>3.8470058332718007E-2</v>
      </c>
      <c r="W18" s="88">
        <f t="shared" si="8"/>
        <v>0</v>
      </c>
      <c r="X18" s="76">
        <f>分析係数表!E21</f>
        <v>3.5885697408255188E-2</v>
      </c>
      <c r="Y18" s="89">
        <f t="shared" si="9"/>
        <v>0</v>
      </c>
    </row>
    <row r="19" spans="1:25" x14ac:dyDescent="0.2">
      <c r="A19" s="6" t="s">
        <v>7</v>
      </c>
      <c r="B19" s="5" t="s">
        <v>268</v>
      </c>
      <c r="C19" s="90"/>
      <c r="D19" s="76">
        <f>投入係数表!J19</f>
        <v>3.8807823657249301E-5</v>
      </c>
      <c r="E19" s="77">
        <f t="shared" si="0"/>
        <v>3.8807823657249301E-3</v>
      </c>
      <c r="F19" s="76">
        <f>分析係数表!C22</f>
        <v>0.15642615558060879</v>
      </c>
      <c r="G19" s="77">
        <f t="shared" si="1"/>
        <v>6.0705586611537095E-4</v>
      </c>
      <c r="H19" s="77">
        <v>8.9406505729733975E-3</v>
      </c>
      <c r="I19" s="77">
        <f t="shared" si="2"/>
        <v>8.9406505729733975E-3</v>
      </c>
      <c r="J19" s="76">
        <f>分析係数表!G22</f>
        <v>0.19460412625639217</v>
      </c>
      <c r="K19" s="78">
        <f t="shared" si="3"/>
        <v>1.7398874929172002E-3</v>
      </c>
      <c r="L19" s="79"/>
      <c r="M19" s="80"/>
      <c r="N19" s="81">
        <f>分析係数表!H22</f>
        <v>4.915454187966968E-5</v>
      </c>
      <c r="O19" s="82">
        <f t="shared" si="4"/>
        <v>3.7247092497894209E-4</v>
      </c>
      <c r="P19" s="76">
        <f>分析係数表!C22</f>
        <v>0.15642615558060879</v>
      </c>
      <c r="Q19" s="82">
        <f t="shared" si="5"/>
        <v>5.8264194860009262E-5</v>
      </c>
      <c r="R19" s="83">
        <v>7.9882457756631526E-4</v>
      </c>
      <c r="S19" s="84">
        <f t="shared" si="6"/>
        <v>9.7394751505397135E-3</v>
      </c>
      <c r="T19" s="85">
        <f>分析係数表!F22</f>
        <v>0.41322518074413683</v>
      </c>
      <c r="U19" s="86">
        <f t="shared" si="7"/>
        <v>4.0245963794348022E-3</v>
      </c>
      <c r="V19" s="87">
        <f>分析係数表!D22</f>
        <v>2.140715923117616E-2</v>
      </c>
      <c r="W19" s="88">
        <f t="shared" si="8"/>
        <v>0</v>
      </c>
      <c r="X19" s="76">
        <f>分析係数表!E22</f>
        <v>2.2006700758243698E-2</v>
      </c>
      <c r="Y19" s="89">
        <f t="shared" si="9"/>
        <v>0</v>
      </c>
    </row>
    <row r="20" spans="1:25" x14ac:dyDescent="0.2">
      <c r="A20" s="6" t="s">
        <v>8</v>
      </c>
      <c r="B20" s="5" t="s">
        <v>269</v>
      </c>
      <c r="C20" s="90"/>
      <c r="D20" s="76">
        <f>投入係数表!J20</f>
        <v>0</v>
      </c>
      <c r="E20" s="77">
        <f t="shared" si="0"/>
        <v>0</v>
      </c>
      <c r="F20" s="76">
        <f>分析係数表!C23</f>
        <v>0</v>
      </c>
      <c r="G20" s="77">
        <f t="shared" si="1"/>
        <v>0</v>
      </c>
      <c r="H20" s="77">
        <v>0</v>
      </c>
      <c r="I20" s="77">
        <f t="shared" si="2"/>
        <v>0</v>
      </c>
      <c r="J20" s="76">
        <f>分析係数表!G23</f>
        <v>0.21581694098755519</v>
      </c>
      <c r="K20" s="78">
        <f t="shared" si="3"/>
        <v>0</v>
      </c>
      <c r="L20" s="79"/>
      <c r="M20" s="80"/>
      <c r="N20" s="81">
        <f>分析係数表!H23</f>
        <v>2.457727093983484E-5</v>
      </c>
      <c r="O20" s="82">
        <f t="shared" si="4"/>
        <v>1.8623546248947105E-4</v>
      </c>
      <c r="P20" s="76">
        <f>分析係数表!C23</f>
        <v>0</v>
      </c>
      <c r="Q20" s="82">
        <f t="shared" si="5"/>
        <v>0</v>
      </c>
      <c r="R20" s="83">
        <v>0</v>
      </c>
      <c r="S20" s="84">
        <f t="shared" si="6"/>
        <v>0</v>
      </c>
      <c r="T20" s="85">
        <f>分析係数表!F23</f>
        <v>0.44146928944199115</v>
      </c>
      <c r="U20" s="86">
        <f t="shared" si="7"/>
        <v>0</v>
      </c>
      <c r="V20" s="87">
        <f>分析係数表!D23</f>
        <v>4.8735447611401042E-2</v>
      </c>
      <c r="W20" s="88">
        <f t="shared" si="8"/>
        <v>0</v>
      </c>
      <c r="X20" s="76">
        <f>分析係数表!E23</f>
        <v>5.2107587314331592E-2</v>
      </c>
      <c r="Y20" s="89">
        <f t="shared" si="9"/>
        <v>0</v>
      </c>
    </row>
    <row r="21" spans="1:25" x14ac:dyDescent="0.2">
      <c r="A21" s="6" t="s">
        <v>9</v>
      </c>
      <c r="B21" s="5" t="s">
        <v>270</v>
      </c>
      <c r="C21" s="90"/>
      <c r="D21" s="76">
        <f>投入係数表!J21</f>
        <v>0</v>
      </c>
      <c r="E21" s="77">
        <f t="shared" si="0"/>
        <v>0</v>
      </c>
      <c r="F21" s="76">
        <f>分析係数表!C24</f>
        <v>0.44109195402298851</v>
      </c>
      <c r="G21" s="77">
        <f t="shared" si="1"/>
        <v>0</v>
      </c>
      <c r="H21" s="77">
        <v>1.1481062969327875E-2</v>
      </c>
      <c r="I21" s="77">
        <f t="shared" si="2"/>
        <v>1.1481062969327875E-2</v>
      </c>
      <c r="J21" s="76">
        <f>分析係数表!G24</f>
        <v>0.2076771653543307</v>
      </c>
      <c r="K21" s="78">
        <f t="shared" si="3"/>
        <v>2.3843546127245881E-3</v>
      </c>
      <c r="L21" s="79"/>
      <c r="M21" s="80"/>
      <c r="N21" s="81">
        <f>分析係数表!H24</f>
        <v>3.3179315768777033E-4</v>
      </c>
      <c r="O21" s="82">
        <f t="shared" si="4"/>
        <v>2.514178743607859E-3</v>
      </c>
      <c r="P21" s="76">
        <f>分析係数表!C24</f>
        <v>0.44109195402298851</v>
      </c>
      <c r="Q21" s="82">
        <f t="shared" si="5"/>
        <v>1.1089840147810528E-3</v>
      </c>
      <c r="R21" s="83">
        <v>3.8675851549112095E-3</v>
      </c>
      <c r="S21" s="84">
        <f t="shared" si="6"/>
        <v>1.5348648124239084E-2</v>
      </c>
      <c r="T21" s="85">
        <f>分析係数表!F24</f>
        <v>0.39173228346456695</v>
      </c>
      <c r="U21" s="86">
        <f t="shared" si="7"/>
        <v>6.0125609778023184E-3</v>
      </c>
      <c r="V21" s="87">
        <f>分析係数表!D24</f>
        <v>6.7913385826771658E-2</v>
      </c>
      <c r="W21" s="88">
        <f t="shared" si="8"/>
        <v>0</v>
      </c>
      <c r="X21" s="76">
        <f>分析係数表!E24</f>
        <v>7.1850393700787399E-2</v>
      </c>
      <c r="Y21" s="89">
        <f t="shared" si="9"/>
        <v>0</v>
      </c>
    </row>
    <row r="22" spans="1:25" x14ac:dyDescent="0.2">
      <c r="A22" s="6" t="s">
        <v>10</v>
      </c>
      <c r="B22" s="5" t="s">
        <v>271</v>
      </c>
      <c r="C22" s="90"/>
      <c r="D22" s="76">
        <f>投入係数表!J22</f>
        <v>0</v>
      </c>
      <c r="E22" s="77">
        <f t="shared" si="0"/>
        <v>0</v>
      </c>
      <c r="F22" s="76">
        <f>分析係数表!C25</f>
        <v>7.8343592613318025E-3</v>
      </c>
      <c r="G22" s="77">
        <f t="shared" si="1"/>
        <v>0</v>
      </c>
      <c r="H22" s="77">
        <v>5.5883262219118518E-4</v>
      </c>
      <c r="I22" s="77">
        <f t="shared" si="2"/>
        <v>5.5883262219118518E-4</v>
      </c>
      <c r="J22" s="76">
        <f>分析係数表!G25</f>
        <v>0.2</v>
      </c>
      <c r="K22" s="78">
        <f t="shared" si="3"/>
        <v>1.1176652443823705E-4</v>
      </c>
      <c r="L22" s="79"/>
      <c r="M22" s="80"/>
      <c r="N22" s="81">
        <f>分析係数表!H25</f>
        <v>5.0383405426661419E-4</v>
      </c>
      <c r="O22" s="82">
        <f t="shared" si="4"/>
        <v>3.8178269810341565E-3</v>
      </c>
      <c r="P22" s="76">
        <f>分析係数表!C25</f>
        <v>7.8343592613318025E-3</v>
      </c>
      <c r="Q22" s="82">
        <f t="shared" si="5"/>
        <v>2.9910228167027379E-5</v>
      </c>
      <c r="R22" s="83">
        <v>1.0269913436392819E-4</v>
      </c>
      <c r="S22" s="84">
        <f t="shared" si="6"/>
        <v>6.615317565551134E-4</v>
      </c>
      <c r="T22" s="85">
        <f>分析係数表!F25</f>
        <v>0.35199999999999998</v>
      </c>
      <c r="U22" s="86">
        <f t="shared" si="7"/>
        <v>2.3285917830739991E-4</v>
      </c>
      <c r="V22" s="87">
        <f>分析係数表!D25</f>
        <v>8.0000000000000002E-3</v>
      </c>
      <c r="W22" s="88">
        <f t="shared" si="8"/>
        <v>0</v>
      </c>
      <c r="X22" s="76">
        <f>分析係数表!E25</f>
        <v>4.0000000000000001E-3</v>
      </c>
      <c r="Y22" s="89">
        <f t="shared" si="9"/>
        <v>0</v>
      </c>
    </row>
    <row r="23" spans="1:25" x14ac:dyDescent="0.2">
      <c r="A23" s="6" t="s">
        <v>11</v>
      </c>
      <c r="B23" s="5" t="s">
        <v>35</v>
      </c>
      <c r="C23" s="90"/>
      <c r="D23" s="76">
        <f>投入係数表!J23</f>
        <v>0</v>
      </c>
      <c r="E23" s="77">
        <f t="shared" si="0"/>
        <v>0</v>
      </c>
      <c r="F23" s="76">
        <f>分析係数表!C26</f>
        <v>0.12107728337236534</v>
      </c>
      <c r="G23" s="77">
        <f t="shared" si="1"/>
        <v>0</v>
      </c>
      <c r="H23" s="77">
        <v>5.2958645223942016E-3</v>
      </c>
      <c r="I23" s="77">
        <f t="shared" si="2"/>
        <v>5.2958645223942016E-3</v>
      </c>
      <c r="J23" s="76">
        <f>分析係数表!G26</f>
        <v>0.19685039370078741</v>
      </c>
      <c r="K23" s="78">
        <f t="shared" si="3"/>
        <v>1.042493016219331E-3</v>
      </c>
      <c r="L23" s="79"/>
      <c r="M23" s="80"/>
      <c r="N23" s="81">
        <f>分析係数表!H26</f>
        <v>1.0396185607550137E-2</v>
      </c>
      <c r="O23" s="82">
        <f t="shared" si="4"/>
        <v>7.8777600633046257E-2</v>
      </c>
      <c r="P23" s="76">
        <f>分析係数表!C26</f>
        <v>0.12107728337236534</v>
      </c>
      <c r="Q23" s="82">
        <f t="shared" si="5"/>
        <v>9.5381778752423683E-3</v>
      </c>
      <c r="R23" s="83">
        <v>1.0292138389373434E-2</v>
      </c>
      <c r="S23" s="84">
        <f t="shared" si="6"/>
        <v>1.5588002911767635E-2</v>
      </c>
      <c r="T23" s="85">
        <f>分析係数表!F26</f>
        <v>0.33584388907908252</v>
      </c>
      <c r="U23" s="86">
        <f t="shared" si="7"/>
        <v>5.2351355208641055E-3</v>
      </c>
      <c r="V23" s="87">
        <f>分析係数表!D26</f>
        <v>3.2865457035261898E-2</v>
      </c>
      <c r="W23" s="88">
        <f t="shared" si="8"/>
        <v>0</v>
      </c>
      <c r="X23" s="76">
        <f>分析係数表!E26</f>
        <v>3.457719958918179E-2</v>
      </c>
      <c r="Y23" s="89">
        <f t="shared" si="9"/>
        <v>0</v>
      </c>
    </row>
    <row r="24" spans="1:25" x14ac:dyDescent="0.2">
      <c r="A24" s="6" t="s">
        <v>12</v>
      </c>
      <c r="B24" s="5" t="s">
        <v>365</v>
      </c>
      <c r="C24" s="90"/>
      <c r="D24" s="76">
        <f>投入係数表!J24</f>
        <v>3.8807823657249301E-5</v>
      </c>
      <c r="E24" s="77">
        <f t="shared" si="0"/>
        <v>3.8807823657249301E-3</v>
      </c>
      <c r="F24" s="76">
        <f>分析係数表!C27</f>
        <v>2.7391659852820882E-2</v>
      </c>
      <c r="G24" s="77">
        <f t="shared" si="1"/>
        <v>1.0630107052476281E-4</v>
      </c>
      <c r="H24" s="77">
        <v>2.6943770199314225E-4</v>
      </c>
      <c r="I24" s="77">
        <f t="shared" si="2"/>
        <v>2.6943770199314225E-4</v>
      </c>
      <c r="J24" s="76">
        <f>分析係数表!G27</f>
        <v>0.16959064327485379</v>
      </c>
      <c r="K24" s="78">
        <f t="shared" si="3"/>
        <v>4.5694113203515348E-5</v>
      </c>
      <c r="L24" s="79"/>
      <c r="M24" s="80"/>
      <c r="N24" s="81">
        <f>分析係数表!H27</f>
        <v>1.0924596932756587E-2</v>
      </c>
      <c r="O24" s="82">
        <f t="shared" si="4"/>
        <v>8.2781663076569895E-2</v>
      </c>
      <c r="P24" s="76">
        <f>分析係数表!C27</f>
        <v>2.7391659852820882E-2</v>
      </c>
      <c r="Q24" s="82">
        <f t="shared" si="5"/>
        <v>2.2675271570442245E-3</v>
      </c>
      <c r="R24" s="83">
        <v>2.2935435359427306E-3</v>
      </c>
      <c r="S24" s="84">
        <f t="shared" si="6"/>
        <v>2.562981237935873E-3</v>
      </c>
      <c r="T24" s="85">
        <f>分析係数表!F27</f>
        <v>0.32163742690058478</v>
      </c>
      <c r="U24" s="86">
        <f t="shared" si="7"/>
        <v>8.243506905641696E-4</v>
      </c>
      <c r="V24" s="87">
        <f>分析係数表!D27</f>
        <v>0</v>
      </c>
      <c r="W24" s="88">
        <f t="shared" si="8"/>
        <v>0</v>
      </c>
      <c r="X24" s="76">
        <f>分析係数表!E27</f>
        <v>0</v>
      </c>
      <c r="Y24" s="89">
        <f t="shared" si="9"/>
        <v>0</v>
      </c>
    </row>
    <row r="25" spans="1:25" x14ac:dyDescent="0.2">
      <c r="A25" s="6" t="s">
        <v>13</v>
      </c>
      <c r="B25" s="5" t="s">
        <v>191</v>
      </c>
      <c r="C25" s="90"/>
      <c r="D25" s="76">
        <f>投入係数表!J25</f>
        <v>0</v>
      </c>
      <c r="E25" s="77">
        <f t="shared" si="0"/>
        <v>0</v>
      </c>
      <c r="F25" s="76">
        <f>分析係数表!C28</f>
        <v>0.24324482738409237</v>
      </c>
      <c r="G25" s="77">
        <f t="shared" si="1"/>
        <v>0</v>
      </c>
      <c r="H25" s="77">
        <v>4.3911191481274967E-2</v>
      </c>
      <c r="I25" s="77">
        <f t="shared" si="2"/>
        <v>4.3911191481274967E-2</v>
      </c>
      <c r="J25" s="76">
        <f>分析係数表!G28</f>
        <v>0.12486010072747622</v>
      </c>
      <c r="K25" s="78">
        <f t="shared" si="3"/>
        <v>5.4827557914154884E-3</v>
      </c>
      <c r="L25" s="79"/>
      <c r="M25" s="80"/>
      <c r="N25" s="81">
        <f>分析係数表!H28</f>
        <v>2.0841525756979944E-2</v>
      </c>
      <c r="O25" s="82">
        <f t="shared" si="4"/>
        <v>0.15792767219107146</v>
      </c>
      <c r="P25" s="76">
        <f>分析係数表!C28</f>
        <v>0.24324482738409237</v>
      </c>
      <c r="Q25" s="82">
        <f t="shared" si="5"/>
        <v>3.84150893612887E-2</v>
      </c>
      <c r="R25" s="83">
        <v>4.6884757930654261E-2</v>
      </c>
      <c r="S25" s="84">
        <f t="shared" si="6"/>
        <v>9.0795949411929228E-2</v>
      </c>
      <c r="T25" s="85">
        <f>分析係数表!F28</f>
        <v>0.21387101287073307</v>
      </c>
      <c r="U25" s="86">
        <f t="shared" si="7"/>
        <v>1.9418621665289144E-2</v>
      </c>
      <c r="V25" s="87">
        <f>分析係数表!D28</f>
        <v>5.1063234471180746E-3</v>
      </c>
      <c r="W25" s="88">
        <f t="shared" si="8"/>
        <v>0</v>
      </c>
      <c r="X25" s="76">
        <f>分析係数表!E28</f>
        <v>5.1412982652490205E-3</v>
      </c>
      <c r="Y25" s="89">
        <f t="shared" si="9"/>
        <v>0</v>
      </c>
    </row>
    <row r="26" spans="1:25" x14ac:dyDescent="0.2">
      <c r="A26" s="6" t="s">
        <v>14</v>
      </c>
      <c r="B26" s="5" t="s">
        <v>50</v>
      </c>
      <c r="C26" s="90"/>
      <c r="D26" s="76">
        <f>投入係数表!J26</f>
        <v>3.6867432474386838E-3</v>
      </c>
      <c r="E26" s="77">
        <f t="shared" si="0"/>
        <v>0.36867432474386841</v>
      </c>
      <c r="F26" s="76">
        <f>分析係数表!C29</f>
        <v>5.9106021425932798E-2</v>
      </c>
      <c r="G26" s="77">
        <f t="shared" si="1"/>
        <v>2.1790872537502393E-2</v>
      </c>
      <c r="H26" s="77">
        <v>2.5587541674429778E-2</v>
      </c>
      <c r="I26" s="77">
        <f t="shared" si="2"/>
        <v>2.5587541674429778E-2</v>
      </c>
      <c r="J26" s="76">
        <f>分析係数表!G29</f>
        <v>0.26651982378854627</v>
      </c>
      <c r="K26" s="78">
        <f t="shared" si="3"/>
        <v>6.8195870982511089E-3</v>
      </c>
      <c r="L26" s="79"/>
      <c r="M26" s="80"/>
      <c r="N26" s="81">
        <f>分析係数表!H29</f>
        <v>1.0052103814392449E-2</v>
      </c>
      <c r="O26" s="82">
        <f t="shared" si="4"/>
        <v>7.6170304158193661E-2</v>
      </c>
      <c r="P26" s="76">
        <f>分析係数表!C29</f>
        <v>5.9106021425932798E-2</v>
      </c>
      <c r="Q26" s="82">
        <f t="shared" si="5"/>
        <v>4.5021236295940126E-3</v>
      </c>
      <c r="R26" s="83">
        <v>5.545715994104897E-3</v>
      </c>
      <c r="S26" s="84">
        <f t="shared" si="6"/>
        <v>3.1133257668534677E-2</v>
      </c>
      <c r="T26" s="85">
        <f>分析係数表!F29</f>
        <v>0.40308370044052866</v>
      </c>
      <c r="U26" s="86">
        <f t="shared" si="7"/>
        <v>1.2549308707801424E-2</v>
      </c>
      <c r="V26" s="87">
        <f>分析係数表!D29</f>
        <v>6.1674008810572688E-2</v>
      </c>
      <c r="W26" s="88">
        <f t="shared" si="8"/>
        <v>0</v>
      </c>
      <c r="X26" s="76">
        <f>分析係数表!E29</f>
        <v>2.8634361233480177E-2</v>
      </c>
      <c r="Y26" s="89">
        <f t="shared" si="9"/>
        <v>0</v>
      </c>
    </row>
    <row r="27" spans="1:25" x14ac:dyDescent="0.2">
      <c r="A27" s="6" t="s">
        <v>15</v>
      </c>
      <c r="B27" s="5" t="s">
        <v>36</v>
      </c>
      <c r="C27" s="90"/>
      <c r="D27" s="76">
        <f>投入係数表!J27</f>
        <v>3.2210493635516919E-3</v>
      </c>
      <c r="E27" s="77">
        <f t="shared" si="0"/>
        <v>0.32210493635516918</v>
      </c>
      <c r="F27" s="76">
        <f>分析係数表!C30</f>
        <v>1</v>
      </c>
      <c r="G27" s="77">
        <f t="shared" si="1"/>
        <v>0.32210493635516918</v>
      </c>
      <c r="H27" s="77">
        <v>0.35465663828295646</v>
      </c>
      <c r="I27" s="77">
        <f t="shared" si="2"/>
        <v>0.35465663828295646</v>
      </c>
      <c r="J27" s="76">
        <f>分析係数表!G30</f>
        <v>0.34458106948813266</v>
      </c>
      <c r="K27" s="78">
        <f t="shared" si="3"/>
        <v>0.12220796372060695</v>
      </c>
      <c r="L27" s="79"/>
      <c r="M27" s="80"/>
      <c r="N27" s="81">
        <f>分析係数表!H30</f>
        <v>0</v>
      </c>
      <c r="O27" s="82">
        <f t="shared" si="4"/>
        <v>0</v>
      </c>
      <c r="P27" s="76">
        <f>分析係数表!C30</f>
        <v>1</v>
      </c>
      <c r="Q27" s="82">
        <f t="shared" si="5"/>
        <v>0</v>
      </c>
      <c r="R27" s="83">
        <v>1.7645262958588214E-2</v>
      </c>
      <c r="S27" s="84">
        <f t="shared" si="6"/>
        <v>0.37230190124154466</v>
      </c>
      <c r="T27" s="85">
        <f>分析係数表!F30</f>
        <v>0.44094938518730342</v>
      </c>
      <c r="U27" s="86">
        <f t="shared" si="7"/>
        <v>0.16416629445652328</v>
      </c>
      <c r="V27" s="87">
        <f>分析係数表!D30</f>
        <v>0.11881612810980841</v>
      </c>
      <c r="W27" s="88">
        <f t="shared" si="8"/>
        <v>0</v>
      </c>
      <c r="X27" s="76">
        <f>分析係数表!E30</f>
        <v>7.9782670860737773E-2</v>
      </c>
      <c r="Y27" s="89">
        <f t="shared" si="9"/>
        <v>0</v>
      </c>
    </row>
    <row r="28" spans="1:25" x14ac:dyDescent="0.2">
      <c r="A28" s="6" t="s">
        <v>16</v>
      </c>
      <c r="B28" s="5" t="s">
        <v>192</v>
      </c>
      <c r="C28" s="90"/>
      <c r="D28" s="76">
        <f>投入係数表!J28</f>
        <v>3.007606333436821E-2</v>
      </c>
      <c r="E28" s="77">
        <f t="shared" si="0"/>
        <v>3.0076063334368208</v>
      </c>
      <c r="F28" s="76">
        <f>分析係数表!C31</f>
        <v>9.6726786907147644E-2</v>
      </c>
      <c r="G28" s="77">
        <f t="shared" si="1"/>
        <v>0.29091609691493103</v>
      </c>
      <c r="H28" s="77">
        <v>0.30819373841211739</v>
      </c>
      <c r="I28" s="77">
        <f t="shared" si="2"/>
        <v>0.30819373841211739</v>
      </c>
      <c r="J28" s="76">
        <f>分析係数表!G31</f>
        <v>7.0151306740027508E-2</v>
      </c>
      <c r="K28" s="78">
        <f t="shared" si="3"/>
        <v>2.1620193478704246E-2</v>
      </c>
      <c r="L28" s="79"/>
      <c r="M28" s="80"/>
      <c r="N28" s="81">
        <f>分析係数表!H31</f>
        <v>2.2131832481321275E-2</v>
      </c>
      <c r="O28" s="82">
        <f t="shared" si="4"/>
        <v>0.1677050339717687</v>
      </c>
      <c r="P28" s="76">
        <f>分析係数表!C31</f>
        <v>9.6726786907147644E-2</v>
      </c>
      <c r="Q28" s="82">
        <f t="shared" si="5"/>
        <v>1.6221569084243229E-2</v>
      </c>
      <c r="R28" s="83">
        <v>1.9369874960505021E-2</v>
      </c>
      <c r="S28" s="84">
        <f t="shared" si="6"/>
        <v>0.32756361337262241</v>
      </c>
      <c r="T28" s="85">
        <f>分析係数表!F31</f>
        <v>0.34525447042640989</v>
      </c>
      <c r="U28" s="86">
        <f t="shared" si="7"/>
        <v>0.11309280186592603</v>
      </c>
      <c r="V28" s="87">
        <f>分析係数表!D31</f>
        <v>0</v>
      </c>
      <c r="W28" s="88">
        <f t="shared" si="8"/>
        <v>0</v>
      </c>
      <c r="X28" s="76">
        <f>分析係数表!E31</f>
        <v>0</v>
      </c>
      <c r="Y28" s="89">
        <f t="shared" si="9"/>
        <v>0</v>
      </c>
    </row>
    <row r="29" spans="1:25" x14ac:dyDescent="0.2">
      <c r="A29" s="6" t="s">
        <v>17</v>
      </c>
      <c r="B29" s="5" t="s">
        <v>272</v>
      </c>
      <c r="C29" s="90"/>
      <c r="D29" s="76">
        <f>投入係数表!J29</f>
        <v>2.4837007140639552E-3</v>
      </c>
      <c r="E29" s="77">
        <f t="shared" si="0"/>
        <v>0.24837007140639553</v>
      </c>
      <c r="F29" s="76">
        <f>分析係数表!C32</f>
        <v>0.7834008097165992</v>
      </c>
      <c r="G29" s="77">
        <f t="shared" si="1"/>
        <v>0.19457331504913983</v>
      </c>
      <c r="H29" s="77">
        <v>0.21945827772920032</v>
      </c>
      <c r="I29" s="77">
        <f t="shared" si="2"/>
        <v>0.21945827772920032</v>
      </c>
      <c r="J29" s="76">
        <f>分析係数表!G32</f>
        <v>0.13992297817715019</v>
      </c>
      <c r="K29" s="78">
        <f t="shared" si="3"/>
        <v>3.0707255805497862E-2</v>
      </c>
      <c r="L29" s="79"/>
      <c r="M29" s="80"/>
      <c r="N29" s="81">
        <f>分析係数表!H32</f>
        <v>6.3286472670074714E-3</v>
      </c>
      <c r="O29" s="82">
        <f t="shared" si="4"/>
        <v>4.79556315910388E-2</v>
      </c>
      <c r="P29" s="76">
        <f>分析係数表!C32</f>
        <v>0.7834008097165992</v>
      </c>
      <c r="Q29" s="82">
        <f t="shared" si="5"/>
        <v>3.7568480618890718E-2</v>
      </c>
      <c r="R29" s="83">
        <v>4.6470308260194958E-2</v>
      </c>
      <c r="S29" s="84">
        <f t="shared" si="6"/>
        <v>0.26592858598939528</v>
      </c>
      <c r="T29" s="85">
        <f>分析係数表!F32</f>
        <v>0.48138639281129653</v>
      </c>
      <c r="U29" s="86">
        <f t="shared" si="7"/>
        <v>0.12801440275484369</v>
      </c>
      <c r="V29" s="87">
        <f>分析係数表!D32</f>
        <v>1.4120667522464698E-2</v>
      </c>
      <c r="W29" s="88">
        <f t="shared" si="8"/>
        <v>0</v>
      </c>
      <c r="X29" s="76">
        <f>分析係数表!E32</f>
        <v>2.1822849807445442E-2</v>
      </c>
      <c r="Y29" s="89">
        <f t="shared" si="9"/>
        <v>0</v>
      </c>
    </row>
    <row r="30" spans="1:25" x14ac:dyDescent="0.2">
      <c r="A30" s="6" t="s">
        <v>18</v>
      </c>
      <c r="B30" s="5" t="s">
        <v>273</v>
      </c>
      <c r="C30" s="90"/>
      <c r="D30" s="76">
        <f>投入係数表!J30</f>
        <v>2.3672772430922075E-3</v>
      </c>
      <c r="E30" s="77">
        <f t="shared" si="0"/>
        <v>0.23672772430922076</v>
      </c>
      <c r="F30" s="76">
        <f>分析係数表!C33</f>
        <v>1</v>
      </c>
      <c r="G30" s="77">
        <f t="shared" si="1"/>
        <v>0.23672772430922076</v>
      </c>
      <c r="H30" s="77">
        <v>0.2496388121493727</v>
      </c>
      <c r="I30" s="77">
        <f t="shared" si="2"/>
        <v>0.2496388121493727</v>
      </c>
      <c r="J30" s="76">
        <f>分析係数表!G33</f>
        <v>0.50732356857523297</v>
      </c>
      <c r="K30" s="78">
        <f t="shared" si="3"/>
        <v>0.12664765303450198</v>
      </c>
      <c r="L30" s="79"/>
      <c r="M30" s="80"/>
      <c r="N30" s="81">
        <f>分析係数表!H33</f>
        <v>9.4622493118364133E-4</v>
      </c>
      <c r="O30" s="82">
        <f t="shared" si="4"/>
        <v>7.170065305844635E-3</v>
      </c>
      <c r="P30" s="76">
        <f>分析係数表!C33</f>
        <v>1</v>
      </c>
      <c r="Q30" s="82">
        <f t="shared" si="5"/>
        <v>7.170065305844635E-3</v>
      </c>
      <c r="R30" s="83">
        <v>1.6460624309404794E-2</v>
      </c>
      <c r="S30" s="84">
        <f t="shared" si="6"/>
        <v>0.26609943645877748</v>
      </c>
      <c r="T30" s="85">
        <f>分析係数表!F33</f>
        <v>0.64713715046604525</v>
      </c>
      <c r="U30" s="86">
        <f t="shared" si="7"/>
        <v>0.17220283105055373</v>
      </c>
      <c r="V30" s="87">
        <f>分析係数表!D33</f>
        <v>3.462050599201065E-2</v>
      </c>
      <c r="W30" s="88">
        <f t="shared" si="8"/>
        <v>0</v>
      </c>
      <c r="X30" s="76">
        <f>分析係数表!E33</f>
        <v>3.3288948069241014E-2</v>
      </c>
      <c r="Y30" s="89">
        <f t="shared" si="9"/>
        <v>0</v>
      </c>
    </row>
    <row r="31" spans="1:25" x14ac:dyDescent="0.2">
      <c r="A31" s="6" t="s">
        <v>19</v>
      </c>
      <c r="B31" s="5" t="s">
        <v>274</v>
      </c>
      <c r="C31" s="90"/>
      <c r="D31" s="76">
        <f>投入係数表!J31</f>
        <v>4.0204905308910278E-2</v>
      </c>
      <c r="E31" s="77">
        <f t="shared" si="0"/>
        <v>4.0204905308910277</v>
      </c>
      <c r="F31" s="76">
        <f>分析係数表!C34</f>
        <v>0.10125199563061926</v>
      </c>
      <c r="G31" s="77">
        <f t="shared" si="1"/>
        <v>0.40708268966672445</v>
      </c>
      <c r="H31" s="77">
        <v>0.43152920403462952</v>
      </c>
      <c r="I31" s="77">
        <f t="shared" si="2"/>
        <v>0.43152920403462952</v>
      </c>
      <c r="J31" s="76">
        <f>分析係数表!G34</f>
        <v>0.42460217226572367</v>
      </c>
      <c r="K31" s="78">
        <f t="shared" si="3"/>
        <v>0.18322823742920238</v>
      </c>
      <c r="L31" s="79"/>
      <c r="M31" s="80"/>
      <c r="N31" s="81">
        <f>分析係数表!H34</f>
        <v>0.15770005898545025</v>
      </c>
      <c r="O31" s="82">
        <f t="shared" si="4"/>
        <v>1.194979845063691</v>
      </c>
      <c r="P31" s="76">
        <f>分析係数表!C34</f>
        <v>0.10125199563061926</v>
      </c>
      <c r="Q31" s="82">
        <f t="shared" si="5"/>
        <v>0.12099409405106692</v>
      </c>
      <c r="R31" s="83">
        <v>0.1282450220379189</v>
      </c>
      <c r="S31" s="84">
        <f t="shared" si="6"/>
        <v>0.55977422607254845</v>
      </c>
      <c r="T31" s="85">
        <f>分析係数表!F34</f>
        <v>0.7004294013639808</v>
      </c>
      <c r="U31" s="86">
        <f t="shared" si="7"/>
        <v>0.39208232606698079</v>
      </c>
      <c r="V31" s="87">
        <f>分析係数表!D34</f>
        <v>0.3617075018944178</v>
      </c>
      <c r="W31" s="88">
        <f t="shared" si="8"/>
        <v>0</v>
      </c>
      <c r="X31" s="76">
        <f>分析係数表!E34</f>
        <v>0.25183127052285931</v>
      </c>
      <c r="Y31" s="89">
        <f t="shared" si="9"/>
        <v>0</v>
      </c>
    </row>
    <row r="32" spans="1:25" x14ac:dyDescent="0.2">
      <c r="A32" s="6" t="s">
        <v>20</v>
      </c>
      <c r="B32" s="5" t="s">
        <v>37</v>
      </c>
      <c r="C32" s="90"/>
      <c r="D32" s="76">
        <f>投入係数表!J32</f>
        <v>5.9764048432163928E-3</v>
      </c>
      <c r="E32" s="77">
        <f t="shared" si="0"/>
        <v>0.5976404843216393</v>
      </c>
      <c r="F32" s="76">
        <f>分析係数表!C35</f>
        <v>0.28050490883590462</v>
      </c>
      <c r="G32" s="77">
        <f t="shared" si="1"/>
        <v>0.16764108957128732</v>
      </c>
      <c r="H32" s="77">
        <v>0.19723538003229871</v>
      </c>
      <c r="I32" s="77">
        <f t="shared" si="2"/>
        <v>0.19723538003229871</v>
      </c>
      <c r="J32" s="76">
        <f>分析係数表!G35</f>
        <v>0.31444397102684279</v>
      </c>
      <c r="K32" s="78">
        <f t="shared" si="3"/>
        <v>6.2019476124344462E-2</v>
      </c>
      <c r="L32" s="79"/>
      <c r="M32" s="80"/>
      <c r="N32" s="81">
        <f>分析係数表!H35</f>
        <v>5.9366397955171055E-2</v>
      </c>
      <c r="O32" s="82">
        <f t="shared" si="4"/>
        <v>0.44985175964331731</v>
      </c>
      <c r="P32" s="76">
        <f>分析係数表!C35</f>
        <v>0.28050490883590462</v>
      </c>
      <c r="Q32" s="82">
        <f t="shared" si="5"/>
        <v>0.12618562682841999</v>
      </c>
      <c r="R32" s="83">
        <v>0.15852610370402767</v>
      </c>
      <c r="S32" s="84">
        <f t="shared" si="6"/>
        <v>0.35576148373632638</v>
      </c>
      <c r="T32" s="85">
        <f>分析係数表!F35</f>
        <v>0.64720920323817643</v>
      </c>
      <c r="U32" s="86">
        <f t="shared" si="7"/>
        <v>0.23025210643181926</v>
      </c>
      <c r="V32" s="87">
        <f>分析係数表!D35</f>
        <v>3.7068598210481467E-2</v>
      </c>
      <c r="W32" s="88">
        <f t="shared" si="8"/>
        <v>0</v>
      </c>
      <c r="X32" s="76">
        <f>分析係数表!E35</f>
        <v>2.8973157221985513E-2</v>
      </c>
      <c r="Y32" s="89">
        <f t="shared" si="9"/>
        <v>0</v>
      </c>
    </row>
    <row r="33" spans="1:25" x14ac:dyDescent="0.2">
      <c r="A33" s="6" t="s">
        <v>21</v>
      </c>
      <c r="B33" s="5" t="s">
        <v>38</v>
      </c>
      <c r="C33" s="90"/>
      <c r="D33" s="76">
        <f>投入係数表!J33</f>
        <v>1.7463520645762186E-3</v>
      </c>
      <c r="E33" s="77">
        <f t="shared" si="0"/>
        <v>0.17463520645762184</v>
      </c>
      <c r="F33" s="76">
        <f>分析係数表!C36</f>
        <v>0.80389274373750441</v>
      </c>
      <c r="G33" s="77">
        <f t="shared" si="1"/>
        <v>0.14038797527238317</v>
      </c>
      <c r="H33" s="77">
        <v>0.19008107806908336</v>
      </c>
      <c r="I33" s="77">
        <f t="shared" si="2"/>
        <v>0.19008107806908336</v>
      </c>
      <c r="J33" s="76">
        <f>分析係数表!G36</f>
        <v>1.7855841410975876E-2</v>
      </c>
      <c r="K33" s="78">
        <f t="shared" si="3"/>
        <v>3.3940575852288769E-3</v>
      </c>
      <c r="L33" s="79"/>
      <c r="M33" s="80"/>
      <c r="N33" s="81">
        <f>分析係数表!H36</f>
        <v>0.19255062917813606</v>
      </c>
      <c r="O33" s="82">
        <f t="shared" si="4"/>
        <v>1.459061730873761</v>
      </c>
      <c r="P33" s="76">
        <f>分析係数表!C36</f>
        <v>0.80389274373750441</v>
      </c>
      <c r="Q33" s="82">
        <f t="shared" si="5"/>
        <v>1.1729291381144999</v>
      </c>
      <c r="R33" s="83">
        <v>1.2020200391992595</v>
      </c>
      <c r="S33" s="84">
        <f t="shared" si="6"/>
        <v>1.3921011172683428</v>
      </c>
      <c r="T33" s="85">
        <f>分析係数表!F36</f>
        <v>0.88404635230668316</v>
      </c>
      <c r="U33" s="86">
        <f t="shared" si="7"/>
        <v>1.2306819147631367</v>
      </c>
      <c r="V33" s="87">
        <f>分析係数表!D36</f>
        <v>1.122367174404198E-2</v>
      </c>
      <c r="W33" s="88">
        <f t="shared" si="8"/>
        <v>0</v>
      </c>
      <c r="X33" s="76">
        <f>分析係数表!E36</f>
        <v>3.3525253261424094E-3</v>
      </c>
      <c r="Y33" s="89">
        <f t="shared" si="9"/>
        <v>0</v>
      </c>
    </row>
    <row r="34" spans="1:25" x14ac:dyDescent="0.2">
      <c r="A34" s="6" t="s">
        <v>22</v>
      </c>
      <c r="B34" s="5" t="s">
        <v>377</v>
      </c>
      <c r="C34" s="90"/>
      <c r="D34" s="76">
        <f>投入係数表!J34</f>
        <v>2.173238124805961E-2</v>
      </c>
      <c r="E34" s="77">
        <f t="shared" si="0"/>
        <v>2.1732381248059611</v>
      </c>
      <c r="F34" s="76">
        <f>分析係数表!C37</f>
        <v>0.21032967032967032</v>
      </c>
      <c r="G34" s="77">
        <f t="shared" si="1"/>
        <v>0.4570964583383087</v>
      </c>
      <c r="H34" s="77">
        <v>0.49489611205046491</v>
      </c>
      <c r="I34" s="77">
        <f t="shared" si="2"/>
        <v>0.49489611205046491</v>
      </c>
      <c r="J34" s="76">
        <f>分析係数表!G37</f>
        <v>0.29813928761297182</v>
      </c>
      <c r="K34" s="78">
        <f t="shared" si="3"/>
        <v>0.14754797428915509</v>
      </c>
      <c r="L34" s="79"/>
      <c r="M34" s="80"/>
      <c r="N34" s="81">
        <f>分析係数表!H37</f>
        <v>4.7409555642941408E-2</v>
      </c>
      <c r="O34" s="82">
        <f t="shared" si="4"/>
        <v>0.35924820714218969</v>
      </c>
      <c r="P34" s="76">
        <f>分析係数表!C37</f>
        <v>0.21032967032967032</v>
      </c>
      <c r="Q34" s="82">
        <f t="shared" si="5"/>
        <v>7.5560556974741871E-2</v>
      </c>
      <c r="R34" s="83">
        <v>8.3382804143283848E-2</v>
      </c>
      <c r="S34" s="84">
        <f t="shared" si="6"/>
        <v>0.57827891619374872</v>
      </c>
      <c r="T34" s="85">
        <f>分析係数表!F37</f>
        <v>0.65348219032429555</v>
      </c>
      <c r="U34" s="86">
        <f t="shared" si="7"/>
        <v>0.37789497277265066</v>
      </c>
      <c r="V34" s="87">
        <f>分析係数表!D37</f>
        <v>7.4641148325358855E-2</v>
      </c>
      <c r="W34" s="88">
        <f t="shared" si="8"/>
        <v>0</v>
      </c>
      <c r="X34" s="76">
        <f>分析係数表!E37</f>
        <v>6.6454013822434876E-2</v>
      </c>
      <c r="Y34" s="89">
        <f t="shared" si="9"/>
        <v>0</v>
      </c>
    </row>
    <row r="35" spans="1:25" x14ac:dyDescent="0.2">
      <c r="A35" s="6" t="s">
        <v>23</v>
      </c>
      <c r="B35" s="5" t="s">
        <v>193</v>
      </c>
      <c r="C35" s="90"/>
      <c r="D35" s="76">
        <f>投入係数表!J35</f>
        <v>1.1293076684259547E-2</v>
      </c>
      <c r="E35" s="77">
        <f t="shared" si="0"/>
        <v>1.1293076684259546</v>
      </c>
      <c r="F35" s="76">
        <f>分析係数表!C38</f>
        <v>3.0064329788630717E-2</v>
      </c>
      <c r="G35" s="77">
        <f t="shared" si="1"/>
        <v>3.3951878176387527E-2</v>
      </c>
      <c r="H35" s="77">
        <v>3.8968138084643583E-2</v>
      </c>
      <c r="I35" s="77">
        <f t="shared" si="2"/>
        <v>3.8968138084643583E-2</v>
      </c>
      <c r="J35" s="76">
        <f>分析係数表!G38</f>
        <v>0.36119402985074628</v>
      </c>
      <c r="K35" s="78">
        <f t="shared" si="3"/>
        <v>1.4075058830572758E-2</v>
      </c>
      <c r="L35" s="79"/>
      <c r="M35" s="80"/>
      <c r="N35" s="81">
        <f>分析係数表!H38</f>
        <v>4.2911915060951634E-2</v>
      </c>
      <c r="O35" s="82">
        <f t="shared" si="4"/>
        <v>0.32516711750661648</v>
      </c>
      <c r="P35" s="76">
        <f>分析係数表!C38</f>
        <v>3.0064329788630717E-2</v>
      </c>
      <c r="Q35" s="82">
        <f t="shared" si="5"/>
        <v>9.7759314571373539E-3</v>
      </c>
      <c r="R35" s="83">
        <v>1.1210929461782924E-2</v>
      </c>
      <c r="S35" s="84">
        <f t="shared" si="6"/>
        <v>5.0179067546426509E-2</v>
      </c>
      <c r="T35" s="85">
        <f>分析係数表!F38</f>
        <v>0.57313432835820899</v>
      </c>
      <c r="U35" s="86">
        <f t="shared" si="7"/>
        <v>2.8759346175862358E-2</v>
      </c>
      <c r="V35" s="87">
        <f>分析係数表!D38</f>
        <v>7.1641791044776124E-2</v>
      </c>
      <c r="W35" s="88">
        <f t="shared" si="8"/>
        <v>0</v>
      </c>
      <c r="X35" s="76">
        <f>分析係数表!E38</f>
        <v>8.6567164179104483E-2</v>
      </c>
      <c r="Y35" s="89">
        <f t="shared" si="9"/>
        <v>0</v>
      </c>
    </row>
    <row r="36" spans="1:25" x14ac:dyDescent="0.2">
      <c r="A36" s="6" t="s">
        <v>24</v>
      </c>
      <c r="B36" s="5" t="s">
        <v>39</v>
      </c>
      <c r="C36" s="90"/>
      <c r="D36" s="76">
        <f>投入係数表!J36</f>
        <v>0</v>
      </c>
      <c r="E36" s="77">
        <f t="shared" si="0"/>
        <v>0</v>
      </c>
      <c r="F36" s="76">
        <f>分析係数表!C39</f>
        <v>1</v>
      </c>
      <c r="G36" s="77">
        <f t="shared" si="1"/>
        <v>0</v>
      </c>
      <c r="H36" s="77">
        <v>1.6063211527183319E-2</v>
      </c>
      <c r="I36" s="77">
        <f t="shared" si="2"/>
        <v>1.6063211527183319E-2</v>
      </c>
      <c r="J36" s="76">
        <f>分析係数表!G39</f>
        <v>0.35369011652999566</v>
      </c>
      <c r="K36" s="78">
        <f t="shared" si="3"/>
        <v>5.6813991568954378E-3</v>
      </c>
      <c r="L36" s="79"/>
      <c r="M36" s="80"/>
      <c r="N36" s="81">
        <f>分析係数表!H39</f>
        <v>3.7848997247345653E-3</v>
      </c>
      <c r="O36" s="82">
        <f t="shared" si="4"/>
        <v>2.868026122337854E-2</v>
      </c>
      <c r="P36" s="76">
        <f>分析係数表!C39</f>
        <v>1</v>
      </c>
      <c r="Q36" s="82">
        <f t="shared" si="5"/>
        <v>2.868026122337854E-2</v>
      </c>
      <c r="R36" s="83">
        <v>4.0650041916986415E-2</v>
      </c>
      <c r="S36" s="84">
        <f t="shared" si="6"/>
        <v>5.6713253444169734E-2</v>
      </c>
      <c r="T36" s="85">
        <f>分析係数表!F39</f>
        <v>0.70414328873543375</v>
      </c>
      <c r="U36" s="86">
        <f t="shared" si="7"/>
        <v>3.9934256795063842E-2</v>
      </c>
      <c r="V36" s="87">
        <f>分析係数表!D39</f>
        <v>4.8338368580060423E-2</v>
      </c>
      <c r="W36" s="88">
        <f t="shared" si="8"/>
        <v>0</v>
      </c>
      <c r="X36" s="76">
        <f>分析係数表!E39</f>
        <v>5.0927924039706515E-2</v>
      </c>
      <c r="Y36" s="89">
        <f t="shared" si="9"/>
        <v>0</v>
      </c>
    </row>
    <row r="37" spans="1:25" x14ac:dyDescent="0.2">
      <c r="A37" s="6" t="s">
        <v>25</v>
      </c>
      <c r="B37" s="5" t="s">
        <v>40</v>
      </c>
      <c r="C37" s="90"/>
      <c r="D37" s="76">
        <f>投入係数表!J37</f>
        <v>1.9403911828624651E-4</v>
      </c>
      <c r="E37" s="77">
        <f t="shared" si="0"/>
        <v>1.9403911828624651E-2</v>
      </c>
      <c r="F37" s="76">
        <f>分析係数表!C40</f>
        <v>0.7013368112161722</v>
      </c>
      <c r="G37" s="77">
        <f t="shared" si="1"/>
        <v>1.3608677647007378E-2</v>
      </c>
      <c r="H37" s="77">
        <v>1.4605314288762087E-2</v>
      </c>
      <c r="I37" s="77">
        <f t="shared" si="2"/>
        <v>1.4605314288762087E-2</v>
      </c>
      <c r="J37" s="76">
        <f>分析係数表!G40</f>
        <v>0.55395580898075547</v>
      </c>
      <c r="K37" s="78">
        <f t="shared" si="3"/>
        <v>8.0906986922493884E-3</v>
      </c>
      <c r="L37" s="79"/>
      <c r="M37" s="80"/>
      <c r="N37" s="81">
        <f>分析係数表!H40</f>
        <v>3.2392843098702322E-2</v>
      </c>
      <c r="O37" s="82">
        <f t="shared" si="4"/>
        <v>0.24545833956112287</v>
      </c>
      <c r="P37" s="76">
        <f>分析係数表!C40</f>
        <v>0.7013368112161722</v>
      </c>
      <c r="Q37" s="82">
        <f t="shared" si="5"/>
        <v>0.17214896915421432</v>
      </c>
      <c r="R37" s="83">
        <v>0.17227842657216119</v>
      </c>
      <c r="S37" s="84">
        <f t="shared" si="6"/>
        <v>0.18688374086092327</v>
      </c>
      <c r="T37" s="85">
        <f>分析係数表!F40</f>
        <v>0.75181753385602279</v>
      </c>
      <c r="U37" s="86">
        <f t="shared" si="7"/>
        <v>0.14050247317184736</v>
      </c>
      <c r="V37" s="87">
        <f>分析係数表!D40</f>
        <v>0.10919458303635067</v>
      </c>
      <c r="W37" s="88">
        <f t="shared" si="8"/>
        <v>0</v>
      </c>
      <c r="X37" s="76">
        <f>分析係数表!E40</f>
        <v>6.9850320741268707E-2</v>
      </c>
      <c r="Y37" s="89">
        <f t="shared" si="9"/>
        <v>0</v>
      </c>
    </row>
    <row r="38" spans="1:25" x14ac:dyDescent="0.2">
      <c r="A38" s="6" t="s">
        <v>26</v>
      </c>
      <c r="B38" s="5" t="s">
        <v>276</v>
      </c>
      <c r="C38" s="90"/>
      <c r="D38" s="76">
        <f>投入係数表!J38</f>
        <v>0</v>
      </c>
      <c r="E38" s="77">
        <f t="shared" si="0"/>
        <v>0</v>
      </c>
      <c r="F38" s="76">
        <f>分析係数表!C41</f>
        <v>0.58586841174389814</v>
      </c>
      <c r="G38" s="77">
        <f t="shared" si="1"/>
        <v>0</v>
      </c>
      <c r="H38" s="77">
        <v>1.5241040408227602E-3</v>
      </c>
      <c r="I38" s="77">
        <f t="shared" si="2"/>
        <v>1.5241040408227602E-3</v>
      </c>
      <c r="J38" s="76">
        <f>分析係数表!G41</f>
        <v>0.44498040397949956</v>
      </c>
      <c r="K38" s="78">
        <f t="shared" si="3"/>
        <v>6.7819643179209952E-4</v>
      </c>
      <c r="L38" s="79"/>
      <c r="M38" s="80"/>
      <c r="N38" s="81">
        <f>分析係数表!H41</f>
        <v>5.4868757373181282E-2</v>
      </c>
      <c r="O38" s="82">
        <f t="shared" si="4"/>
        <v>0.41577067000774415</v>
      </c>
      <c r="P38" s="76">
        <f>分析係数表!C41</f>
        <v>0.58586841174389814</v>
      </c>
      <c r="Q38" s="82">
        <f t="shared" si="5"/>
        <v>0.24358690208713346</v>
      </c>
      <c r="R38" s="83">
        <v>0.24687801696388501</v>
      </c>
      <c r="S38" s="84">
        <f t="shared" si="6"/>
        <v>0.24840212100470777</v>
      </c>
      <c r="T38" s="85">
        <f>分析係数表!F41</f>
        <v>0.54989448296653598</v>
      </c>
      <c r="U38" s="86">
        <f t="shared" si="7"/>
        <v>0.13659495589767467</v>
      </c>
      <c r="V38" s="87">
        <f>分析係数表!D41</f>
        <v>0.15480856195357251</v>
      </c>
      <c r="W38" s="88">
        <f t="shared" si="8"/>
        <v>0</v>
      </c>
      <c r="X38" s="76">
        <f>分析係数表!E41</f>
        <v>0.14651793789568887</v>
      </c>
      <c r="Y38" s="89">
        <f t="shared" si="9"/>
        <v>0</v>
      </c>
    </row>
    <row r="39" spans="1:25" x14ac:dyDescent="0.2">
      <c r="A39" s="6" t="s">
        <v>51</v>
      </c>
      <c r="B39" s="5" t="s">
        <v>367</v>
      </c>
      <c r="C39" s="90"/>
      <c r="D39" s="76">
        <f>投入係数表!J39</f>
        <v>1.3970816516609749E-3</v>
      </c>
      <c r="E39" s="77">
        <f>$C$12*D39</f>
        <v>0.13970816516609749</v>
      </c>
      <c r="F39" s="76">
        <f>分析係数表!C42</f>
        <v>0.81969817315329629</v>
      </c>
      <c r="G39" s="77">
        <f>E39*F39</f>
        <v>0.1145185277612491</v>
      </c>
      <c r="H39" s="77">
        <v>0.12455285486489848</v>
      </c>
      <c r="I39" s="77">
        <f>C39+H39</f>
        <v>0.12455285486489848</v>
      </c>
      <c r="J39" s="76">
        <f>分析係数表!G42</f>
        <v>0.48461538461538461</v>
      </c>
      <c r="K39" s="78">
        <f>I39*J39</f>
        <v>6.0360229665296951E-2</v>
      </c>
      <c r="L39" s="79"/>
      <c r="M39" s="80"/>
      <c r="N39" s="81">
        <f>分析係数表!H42</f>
        <v>1.2153460479748329E-2</v>
      </c>
      <c r="O39" s="82">
        <f t="shared" si="4"/>
        <v>9.2093436201043447E-2</v>
      </c>
      <c r="P39" s="76">
        <f>分析係数表!C42</f>
        <v>0.81969817315329629</v>
      </c>
      <c r="Q39" s="82">
        <f>O39*P39</f>
        <v>7.5488821413404961E-2</v>
      </c>
      <c r="R39" s="83">
        <v>7.7904602212577098E-2</v>
      </c>
      <c r="S39" s="84">
        <f>I39+R39</f>
        <v>0.20245745707747559</v>
      </c>
      <c r="T39" s="85">
        <f>分析係数表!F42</f>
        <v>0.55865384615384617</v>
      </c>
      <c r="U39" s="86">
        <f t="shared" si="7"/>
        <v>0.11310363707885897</v>
      </c>
      <c r="V39" s="87">
        <f>分析係数表!D42</f>
        <v>8.8461538461538466E-2</v>
      </c>
      <c r="W39" s="88">
        <f t="shared" si="8"/>
        <v>0</v>
      </c>
      <c r="X39" s="76">
        <f>分析係数表!E42</f>
        <v>7.8846153846153844E-2</v>
      </c>
      <c r="Y39" s="89">
        <f t="shared" si="9"/>
        <v>0</v>
      </c>
    </row>
    <row r="40" spans="1:25" x14ac:dyDescent="0.2">
      <c r="A40" s="6" t="s">
        <v>194</v>
      </c>
      <c r="B40" s="5" t="s">
        <v>41</v>
      </c>
      <c r="C40" s="90"/>
      <c r="D40" s="76">
        <f>投入係数表!J40</f>
        <v>4.4706612853151195E-2</v>
      </c>
      <c r="E40" s="77">
        <f>$C$12*D40</f>
        <v>4.4706612853151197</v>
      </c>
      <c r="F40" s="76">
        <f>分析係数表!C43</f>
        <v>0.67829131652661068</v>
      </c>
      <c r="G40" s="77">
        <f>E40*F40</f>
        <v>3.0324107289609419</v>
      </c>
      <c r="H40" s="77">
        <v>3.5733624299591367</v>
      </c>
      <c r="I40" s="77">
        <f>C40+H40</f>
        <v>3.5733624299591367</v>
      </c>
      <c r="J40" s="76">
        <f>分析係数表!G43</f>
        <v>0.37364673754023214</v>
      </c>
      <c r="K40" s="78">
        <f>I40*J40</f>
        <v>1.3351752140030677</v>
      </c>
      <c r="L40" s="79"/>
      <c r="M40" s="80"/>
      <c r="N40" s="81">
        <f>分析係数表!H43</f>
        <v>3.3707727093983487E-2</v>
      </c>
      <c r="O40" s="82">
        <f t="shared" si="4"/>
        <v>0.25542193680430958</v>
      </c>
      <c r="P40" s="76">
        <f>分析係数表!C43</f>
        <v>0.67829131652661068</v>
      </c>
      <c r="Q40" s="82">
        <f>O40*P40</f>
        <v>0.1732504817847719</v>
      </c>
      <c r="R40" s="83">
        <v>0.27149850681491522</v>
      </c>
      <c r="S40" s="84">
        <f>I40+R40</f>
        <v>3.8448609367740518</v>
      </c>
      <c r="T40" s="85">
        <f>分析係数表!F43</f>
        <v>0.61386911147956691</v>
      </c>
      <c r="U40" s="86">
        <f t="shared" si="7"/>
        <v>2.3602413670199827</v>
      </c>
      <c r="V40" s="87">
        <f>分析係数表!D43</f>
        <v>0.15810006827270068</v>
      </c>
      <c r="W40" s="88">
        <f t="shared" si="8"/>
        <v>1</v>
      </c>
      <c r="X40" s="76">
        <f>分析係数表!E43</f>
        <v>0.12220813420462304</v>
      </c>
      <c r="Y40" s="89">
        <f t="shared" si="9"/>
        <v>0</v>
      </c>
    </row>
    <row r="41" spans="1:25" x14ac:dyDescent="0.2">
      <c r="A41" s="6" t="s">
        <v>340</v>
      </c>
      <c r="B41" s="5" t="s">
        <v>42</v>
      </c>
      <c r="C41" s="90"/>
      <c r="D41" s="76">
        <f>投入係数表!J41</f>
        <v>1.1642347097174791E-4</v>
      </c>
      <c r="E41" s="77">
        <f>$C$12*D41</f>
        <v>1.1642347097174792E-2</v>
      </c>
      <c r="F41" s="76">
        <f>分析係数表!C44</f>
        <v>0.28860582795323675</v>
      </c>
      <c r="G41" s="77">
        <f>E41*F41</f>
        <v>3.3600492232990931E-3</v>
      </c>
      <c r="H41" s="77">
        <v>4.7187344358195346E-3</v>
      </c>
      <c r="I41" s="77">
        <f>C41+H41</f>
        <v>4.7187344358195346E-3</v>
      </c>
      <c r="J41" s="76">
        <f>分析係数表!G44</f>
        <v>0.2722812755519215</v>
      </c>
      <c r="K41" s="78">
        <f>I41*J41</f>
        <v>1.2848230311757196E-3</v>
      </c>
      <c r="L41" s="79"/>
      <c r="M41" s="80"/>
      <c r="N41" s="81">
        <f>分析係数表!H44</f>
        <v>0.11129817145104208</v>
      </c>
      <c r="O41" s="82">
        <f t="shared" si="4"/>
        <v>0.84336729188356974</v>
      </c>
      <c r="P41" s="76">
        <f>分析係数表!C44</f>
        <v>0.28860582795323675</v>
      </c>
      <c r="Q41" s="82">
        <f>O41*P41</f>
        <v>0.24340071554273673</v>
      </c>
      <c r="R41" s="83">
        <v>0.24572993164614304</v>
      </c>
      <c r="S41" s="84">
        <f>I41+R41</f>
        <v>0.25044866608196259</v>
      </c>
      <c r="T41" s="85">
        <f>分析係数表!F44</f>
        <v>0.4454210956663941</v>
      </c>
      <c r="U41" s="86">
        <f t="shared" si="7"/>
        <v>0.11155511925441465</v>
      </c>
      <c r="V41" s="87">
        <f>分析係数表!D44</f>
        <v>0.25695012264922323</v>
      </c>
      <c r="W41" s="88">
        <f t="shared" si="8"/>
        <v>0</v>
      </c>
      <c r="X41" s="76">
        <f>分析係数表!E44</f>
        <v>0.1731398201144726</v>
      </c>
      <c r="Y41" s="89">
        <f t="shared" si="9"/>
        <v>0</v>
      </c>
    </row>
    <row r="42" spans="1:25" x14ac:dyDescent="0.2">
      <c r="A42" s="6" t="s">
        <v>341</v>
      </c>
      <c r="B42" s="5" t="s">
        <v>278</v>
      </c>
      <c r="C42" s="90"/>
      <c r="D42" s="76">
        <f>投入係数表!J42</f>
        <v>3.8807823657249302E-4</v>
      </c>
      <c r="E42" s="77">
        <f>$C$12*D42</f>
        <v>3.8807823657249302E-2</v>
      </c>
      <c r="F42" s="76">
        <f>分析係数表!C45</f>
        <v>1</v>
      </c>
      <c r="G42" s="77">
        <f>E42*F42</f>
        <v>3.8807823657249302E-2</v>
      </c>
      <c r="H42" s="77">
        <v>4.7324669337118493E-2</v>
      </c>
      <c r="I42" s="77">
        <f>C42+H42</f>
        <v>4.7324669337118493E-2</v>
      </c>
      <c r="J42" s="76">
        <f>分析係数表!G45</f>
        <v>0</v>
      </c>
      <c r="K42" s="78">
        <f>I42*J42</f>
        <v>0</v>
      </c>
      <c r="L42" s="79"/>
      <c r="M42" s="80"/>
      <c r="N42" s="81">
        <f>分析係数表!H45</f>
        <v>0</v>
      </c>
      <c r="O42" s="82">
        <f t="shared" si="4"/>
        <v>0</v>
      </c>
      <c r="P42" s="76">
        <f>分析係数表!C45</f>
        <v>1</v>
      </c>
      <c r="Q42" s="82">
        <f>O42*P42</f>
        <v>0</v>
      </c>
      <c r="R42" s="83">
        <v>2.5234836012496343E-3</v>
      </c>
      <c r="S42" s="84">
        <f>I42+R42</f>
        <v>4.9848152938368126E-2</v>
      </c>
      <c r="T42" s="85">
        <f>分析係数表!F45</f>
        <v>0</v>
      </c>
      <c r="U42" s="86">
        <f t="shared" si="7"/>
        <v>0</v>
      </c>
      <c r="V42" s="87">
        <f>分析係数表!D45</f>
        <v>0</v>
      </c>
      <c r="W42" s="88">
        <f t="shared" si="8"/>
        <v>0</v>
      </c>
      <c r="X42" s="76">
        <f>分析係数表!E45</f>
        <v>0</v>
      </c>
      <c r="Y42" s="89">
        <f t="shared" si="9"/>
        <v>0</v>
      </c>
    </row>
    <row r="43" spans="1:25" x14ac:dyDescent="0.2">
      <c r="A43" s="6" t="s">
        <v>342</v>
      </c>
      <c r="B43" s="5" t="s">
        <v>279</v>
      </c>
      <c r="C43" s="90"/>
      <c r="D43" s="76">
        <f>投入係数表!J43</f>
        <v>1.8627755355479665E-3</v>
      </c>
      <c r="E43" s="77">
        <f>$C$12*D43</f>
        <v>0.18627755355479667</v>
      </c>
      <c r="F43" s="76">
        <f>分析係数表!C46</f>
        <v>0.35026323939300097</v>
      </c>
      <c r="G43" s="77">
        <f>E43*F43</f>
        <v>6.5246179334306306E-2</v>
      </c>
      <c r="H43" s="77">
        <v>8.4724101729422741E-2</v>
      </c>
      <c r="I43" s="77">
        <f>C43+H43</f>
        <v>8.4724101729422741E-2</v>
      </c>
      <c r="J43" s="76">
        <f>分析係数表!G46</f>
        <v>8.8183421516754845E-3</v>
      </c>
      <c r="K43" s="78">
        <f>I43*J43</f>
        <v>7.4712611754341042E-4</v>
      </c>
      <c r="L43" s="79"/>
      <c r="M43" s="80"/>
      <c r="N43" s="81">
        <f>分析係数表!H46</f>
        <v>2.2070389303971687E-2</v>
      </c>
      <c r="O43" s="82">
        <f t="shared" si="4"/>
        <v>0.16723944531554502</v>
      </c>
      <c r="P43" s="76">
        <f>分析係数表!C46</f>
        <v>0.35026323939300097</v>
      </c>
      <c r="Q43" s="82">
        <f>O43*P43</f>
        <v>5.8577829870511439E-2</v>
      </c>
      <c r="R43" s="83">
        <v>6.3133633983959658E-2</v>
      </c>
      <c r="S43" s="84">
        <f>I43+R43</f>
        <v>0.1478577357133824</v>
      </c>
      <c r="T43" s="85">
        <f>分析係数表!F46</f>
        <v>0.31305114638447973</v>
      </c>
      <c r="U43" s="86">
        <f t="shared" si="7"/>
        <v>4.6287033666887786E-2</v>
      </c>
      <c r="V43" s="87">
        <f>分析係数表!D46</f>
        <v>2.6455026455026454E-3</v>
      </c>
      <c r="W43" s="88">
        <f t="shared" si="8"/>
        <v>0</v>
      </c>
      <c r="X43" s="76">
        <f>分析係数表!E46</f>
        <v>7.0546737213403876E-3</v>
      </c>
      <c r="Y43" s="89">
        <f t="shared" si="9"/>
        <v>0</v>
      </c>
    </row>
    <row r="44" spans="1:25" x14ac:dyDescent="0.2">
      <c r="A44" s="192">
        <v>40</v>
      </c>
      <c r="B44" s="14" t="s">
        <v>150</v>
      </c>
      <c r="C44" s="197">
        <f>SUM(C5:C43)</f>
        <v>100</v>
      </c>
      <c r="D44" s="92">
        <f>投入係数表!J44</f>
        <v>0.68321173548587399</v>
      </c>
      <c r="E44" s="91">
        <f>SUM(E5:E43)</f>
        <v>68.32117354858741</v>
      </c>
      <c r="F44" s="92">
        <f>分析係数表!C47</f>
        <v>0.31394387080298369</v>
      </c>
      <c r="G44" s="91">
        <f>SUM(G5:G43)</f>
        <v>7.4784950718609533</v>
      </c>
      <c r="H44" s="91">
        <f>SUM(H5:H43)</f>
        <v>8.6162149120450344</v>
      </c>
      <c r="I44" s="91">
        <f>SUM(I5:I43)</f>
        <v>108.61621491204501</v>
      </c>
      <c r="J44" s="92">
        <f>分析係数表!G47</f>
        <v>0.19998528352451841</v>
      </c>
      <c r="K44" s="93">
        <f>SUM(K5:K43)</f>
        <v>12.085404302666026</v>
      </c>
      <c r="L44" s="94">
        <f>最終需要_まとめ!$L$33</f>
        <v>0.627</v>
      </c>
      <c r="M44" s="91">
        <f>K44*L44</f>
        <v>7.5775484977715983</v>
      </c>
      <c r="N44" s="95">
        <f>分析係数表!H47</f>
        <v>1</v>
      </c>
      <c r="O44" s="91">
        <f>SUM(O5:O43)</f>
        <v>7.5775484977715983</v>
      </c>
      <c r="P44" s="92">
        <f>分析係数表!C47</f>
        <v>0.31394387080298369</v>
      </c>
      <c r="Q44" s="96">
        <f>SUM(Q5:Q43)</f>
        <v>2.6473229232526636</v>
      </c>
      <c r="R44" s="91">
        <f>SUM(R5:R43)</f>
        <v>2.9189448694707054</v>
      </c>
      <c r="S44" s="97">
        <f>SUM(S5:S43)</f>
        <v>111.53515978151572</v>
      </c>
      <c r="T44" s="98">
        <f>分析係数表!F47</f>
        <v>0.426688715561511</v>
      </c>
      <c r="U44" s="99">
        <f>SUM(U5:U43)</f>
        <v>37.063498210220473</v>
      </c>
      <c r="V44" s="100">
        <f>分析係数表!D47</f>
        <v>4.9757178154553973E-2</v>
      </c>
      <c r="W44" s="101">
        <f>SUM(W5:W43)</f>
        <v>4</v>
      </c>
      <c r="X44" s="92">
        <f>分析係数表!E47</f>
        <v>4.1907100312144188E-2</v>
      </c>
      <c r="Y44" s="102">
        <f>SUM(Y5:Y43)</f>
        <v>3</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6" width="9" style="3" bestFit="1" customWidth="1"/>
    <col min="7" max="16384" width="8.90625" style="3"/>
  </cols>
  <sheetData>
    <row r="1" spans="1:25" ht="13" x14ac:dyDescent="0.2">
      <c r="B1" s="61" t="s">
        <v>343</v>
      </c>
      <c r="C1" s="62"/>
      <c r="D1" s="62"/>
      <c r="E1" s="62"/>
      <c r="F1" s="63"/>
      <c r="G1" s="398" t="str">
        <f>取引基本表!$E$1</f>
        <v>2015年播磨町産業連関表</v>
      </c>
      <c r="H1" s="401"/>
      <c r="I1" s="401"/>
    </row>
    <row r="2" spans="1:25" x14ac:dyDescent="0.2">
      <c r="B2" s="3" t="s">
        <v>302</v>
      </c>
      <c r="S2" s="3" t="s">
        <v>152</v>
      </c>
      <c r="U2" s="64" t="s">
        <v>209</v>
      </c>
      <c r="W2" s="3" t="s">
        <v>130</v>
      </c>
      <c r="Y2" s="3" t="s">
        <v>153</v>
      </c>
    </row>
    <row r="3" spans="1:25" ht="44" x14ac:dyDescent="0.2">
      <c r="B3" s="65"/>
      <c r="C3" s="66" t="s">
        <v>227</v>
      </c>
      <c r="D3" s="66" t="s">
        <v>243</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投入係数表!K5</f>
        <v>0</v>
      </c>
      <c r="E5" s="110">
        <f t="shared" ref="E5:E38" si="0">$C$13*D5</f>
        <v>0</v>
      </c>
      <c r="F5" s="76">
        <f>分析係数表!C8</f>
        <v>2.4086378737541492E-2</v>
      </c>
      <c r="G5" s="110">
        <f t="shared" ref="G5:G38" si="1">E5*F5</f>
        <v>0</v>
      </c>
      <c r="H5" s="110">
        <f t="array" ref="H5:H43">MMULT(逆行列係数!C5:AO43,'9'!G5:G43)</f>
        <v>2.3695165036556155E-6</v>
      </c>
      <c r="I5" s="110">
        <f t="shared" ref="I5:I38" si="2">C5+H5</f>
        <v>2.3695165036556155E-6</v>
      </c>
      <c r="J5" s="107">
        <f>分析係数表!G8</f>
        <v>0.12121212121212122</v>
      </c>
      <c r="K5" s="111">
        <f t="shared" ref="K5:K38" si="3">I5*J5</f>
        <v>2.8721412165522616E-7</v>
      </c>
      <c r="L5" s="79" t="s">
        <v>182</v>
      </c>
      <c r="M5" s="80" t="s">
        <v>182</v>
      </c>
      <c r="N5" s="81">
        <f>分析係数表!H8</f>
        <v>1.0986040110106173E-2</v>
      </c>
      <c r="O5" s="82">
        <f t="shared" ref="O5:O43" si="4">$M$44*N5</f>
        <v>2.9289412517879875E-2</v>
      </c>
      <c r="P5" s="76">
        <f>分析係数表!C8</f>
        <v>2.4086378737541492E-2</v>
      </c>
      <c r="Q5" s="82">
        <f t="shared" ref="Q5:Q38" si="5">O5*P5</f>
        <v>7.0547588290574342E-4</v>
      </c>
      <c r="R5" s="83">
        <f t="array" ref="R5:R43">MMULT(逆行列係数!C5:AO43,'9'!Q5:Q43)</f>
        <v>7.7336272750279421E-4</v>
      </c>
      <c r="S5" s="84">
        <f t="shared" ref="S5:S38" si="6">I5+R5</f>
        <v>7.7573224400644982E-4</v>
      </c>
      <c r="T5" s="85">
        <f>分析係数表!F8</f>
        <v>0.48484848484848486</v>
      </c>
      <c r="U5" s="86">
        <f t="shared" ref="U5:U43" si="7">S5*T5</f>
        <v>3.7611260315464234E-4</v>
      </c>
      <c r="V5" s="87">
        <f>分析係数表!D8</f>
        <v>1.0757575757575757</v>
      </c>
      <c r="W5" s="167">
        <f t="shared" ref="W5:W43" si="8">ROUND(S5*V5,0)</f>
        <v>0</v>
      </c>
      <c r="X5" s="76">
        <f>分析係数表!E8</f>
        <v>0</v>
      </c>
      <c r="Y5" s="166">
        <f t="shared" ref="Y5:Y43" si="9">ROUND(S5*X5,0)</f>
        <v>0</v>
      </c>
    </row>
    <row r="6" spans="1:25" x14ac:dyDescent="0.2">
      <c r="A6" s="6" t="s">
        <v>219</v>
      </c>
      <c r="B6" s="5" t="s">
        <v>265</v>
      </c>
      <c r="C6" s="90"/>
      <c r="D6" s="107">
        <f>投入係数表!K6</f>
        <v>0</v>
      </c>
      <c r="E6" s="110">
        <f t="shared" si="0"/>
        <v>0</v>
      </c>
      <c r="F6" s="76">
        <f>分析係数表!C9</f>
        <v>0</v>
      </c>
      <c r="G6" s="110">
        <f t="shared" si="1"/>
        <v>0</v>
      </c>
      <c r="H6" s="110">
        <v>0</v>
      </c>
      <c r="I6" s="110">
        <f t="shared" si="2"/>
        <v>0</v>
      </c>
      <c r="J6" s="107">
        <f>分析係数表!G9</f>
        <v>0</v>
      </c>
      <c r="K6" s="111">
        <f t="shared" si="3"/>
        <v>0</v>
      </c>
      <c r="L6" s="79"/>
      <c r="M6" s="80"/>
      <c r="N6" s="81">
        <f>分析係数表!H9</f>
        <v>5.8985450255603618E-4</v>
      </c>
      <c r="O6" s="82">
        <f t="shared" si="4"/>
        <v>1.5725859070002618E-3</v>
      </c>
      <c r="P6" s="76">
        <f>分析係数表!C9</f>
        <v>0</v>
      </c>
      <c r="Q6" s="82">
        <f t="shared" si="5"/>
        <v>0</v>
      </c>
      <c r="R6" s="83">
        <v>0</v>
      </c>
      <c r="S6" s="84">
        <f t="shared" si="6"/>
        <v>0</v>
      </c>
      <c r="T6" s="85">
        <f>分析係数表!F9</f>
        <v>0</v>
      </c>
      <c r="U6" s="86">
        <f t="shared" si="7"/>
        <v>0</v>
      </c>
      <c r="V6" s="87">
        <f>分析係数表!D9</f>
        <v>0</v>
      </c>
      <c r="W6" s="167">
        <f t="shared" si="8"/>
        <v>0</v>
      </c>
      <c r="X6" s="76">
        <f>分析係数表!E9</f>
        <v>0</v>
      </c>
      <c r="Y6" s="166">
        <f t="shared" si="9"/>
        <v>0</v>
      </c>
    </row>
    <row r="7" spans="1:25" x14ac:dyDescent="0.2">
      <c r="A7" s="6" t="s">
        <v>220</v>
      </c>
      <c r="B7" s="5" t="s">
        <v>266</v>
      </c>
      <c r="C7" s="90"/>
      <c r="D7" s="107">
        <f>投入係数表!K7</f>
        <v>0</v>
      </c>
      <c r="E7" s="110">
        <f t="shared" si="0"/>
        <v>0</v>
      </c>
      <c r="F7" s="76">
        <f>分析係数表!C10</f>
        <v>0.85034013605442182</v>
      </c>
      <c r="G7" s="110">
        <f t="shared" si="1"/>
        <v>0</v>
      </c>
      <c r="H7" s="110">
        <v>7.7837482716563126E-5</v>
      </c>
      <c r="I7" s="110">
        <f t="shared" si="2"/>
        <v>7.7837482716563126E-5</v>
      </c>
      <c r="J7" s="107">
        <f>分析係数表!G10</f>
        <v>0.18064516129032257</v>
      </c>
      <c r="K7" s="111">
        <f t="shared" si="3"/>
        <v>1.4060964619766241E-5</v>
      </c>
      <c r="L7" s="79"/>
      <c r="M7" s="80"/>
      <c r="N7" s="81">
        <f>分析係数表!H10</f>
        <v>1.1059771922925679E-3</v>
      </c>
      <c r="O7" s="82">
        <f t="shared" si="4"/>
        <v>2.9485985756254915E-3</v>
      </c>
      <c r="P7" s="76">
        <f>分析係数表!C10</f>
        <v>0.85034013605442182</v>
      </c>
      <c r="Q7" s="82">
        <f t="shared" si="5"/>
        <v>2.507311713967255E-3</v>
      </c>
      <c r="R7" s="83">
        <v>3.103423750341225E-3</v>
      </c>
      <c r="S7" s="84">
        <f t="shared" si="6"/>
        <v>3.1812612330577882E-3</v>
      </c>
      <c r="T7" s="85">
        <f>分析係数表!F10</f>
        <v>0.52258064516129032</v>
      </c>
      <c r="U7" s="86">
        <f t="shared" si="7"/>
        <v>1.6624655475979409E-3</v>
      </c>
      <c r="V7" s="87">
        <f>分析係数表!D10</f>
        <v>9.0322580645161285E-2</v>
      </c>
      <c r="W7" s="167">
        <f t="shared" si="8"/>
        <v>0</v>
      </c>
      <c r="X7" s="76">
        <f>分析係数表!E10</f>
        <v>0</v>
      </c>
      <c r="Y7" s="166">
        <f t="shared" si="9"/>
        <v>0</v>
      </c>
    </row>
    <row r="8" spans="1:25" x14ac:dyDescent="0.2">
      <c r="A8" s="6" t="s">
        <v>221</v>
      </c>
      <c r="B8" s="5" t="s">
        <v>27</v>
      </c>
      <c r="C8" s="90"/>
      <c r="D8" s="107">
        <f>投入係数表!K8</f>
        <v>0.5864197530864198</v>
      </c>
      <c r="E8" s="110">
        <f t="shared" si="0"/>
        <v>58.641975308641982</v>
      </c>
      <c r="F8" s="76">
        <f>分析係数表!C11</f>
        <v>1.6645596291613995E-2</v>
      </c>
      <c r="G8" s="110">
        <f t="shared" si="1"/>
        <v>0.97613064673045047</v>
      </c>
      <c r="H8" s="110">
        <v>0.98013605300623408</v>
      </c>
      <c r="I8" s="110">
        <f t="shared" si="2"/>
        <v>0.98013605300623408</v>
      </c>
      <c r="J8" s="107">
        <f>分析係数表!G11</f>
        <v>0.35897435897435898</v>
      </c>
      <c r="K8" s="111">
        <f t="shared" si="3"/>
        <v>0.35184371133557119</v>
      </c>
      <c r="L8" s="79"/>
      <c r="M8" s="80"/>
      <c r="N8" s="81">
        <f>分析係数表!H11</f>
        <v>-2.457727093983484E-5</v>
      </c>
      <c r="O8" s="82">
        <f t="shared" si="4"/>
        <v>-6.5524412791677581E-5</v>
      </c>
      <c r="P8" s="76">
        <f>分析係数表!C11</f>
        <v>1.6645596291613995E-2</v>
      </c>
      <c r="Q8" s="82">
        <f t="shared" si="5"/>
        <v>-1.0906929225753329E-6</v>
      </c>
      <c r="R8" s="83">
        <v>6.632436240175983E-5</v>
      </c>
      <c r="S8" s="84">
        <f t="shared" si="6"/>
        <v>0.9802023773686358</v>
      </c>
      <c r="T8" s="85">
        <f>分析係数表!F11</f>
        <v>0.58974358974358976</v>
      </c>
      <c r="U8" s="86">
        <f t="shared" si="7"/>
        <v>0.57806806870458005</v>
      </c>
      <c r="V8" s="87">
        <f>分析係数表!D11</f>
        <v>8.5470085470085479E-3</v>
      </c>
      <c r="W8" s="167">
        <f t="shared" si="8"/>
        <v>0</v>
      </c>
      <c r="X8" s="76">
        <f>分析係数表!E11</f>
        <v>0</v>
      </c>
      <c r="Y8" s="166">
        <f t="shared" si="9"/>
        <v>0</v>
      </c>
    </row>
    <row r="9" spans="1:25" x14ac:dyDescent="0.2">
      <c r="A9" s="6" t="s">
        <v>222</v>
      </c>
      <c r="B9" s="5" t="s">
        <v>190</v>
      </c>
      <c r="C9" s="90"/>
      <c r="D9" s="107">
        <f>投入係数表!K9</f>
        <v>0</v>
      </c>
      <c r="E9" s="110">
        <f t="shared" si="0"/>
        <v>0</v>
      </c>
      <c r="F9" s="76">
        <f>分析係数表!C12</f>
        <v>5.1883600270696828E-3</v>
      </c>
      <c r="G9" s="110">
        <f t="shared" si="1"/>
        <v>0</v>
      </c>
      <c r="H9" s="110">
        <v>2.2489544508393073E-6</v>
      </c>
      <c r="I9" s="110">
        <f t="shared" si="2"/>
        <v>2.2489544508393073E-6</v>
      </c>
      <c r="J9" s="107">
        <f>分析係数表!G12</f>
        <v>0.13719512195121952</v>
      </c>
      <c r="K9" s="111">
        <f t="shared" si="3"/>
        <v>3.0854558014563668E-7</v>
      </c>
      <c r="L9" s="79"/>
      <c r="M9" s="80"/>
      <c r="N9" s="81">
        <f>分析係数表!H12</f>
        <v>8.9657884388517503E-2</v>
      </c>
      <c r="O9" s="82">
        <f t="shared" si="4"/>
        <v>0.23903305786403983</v>
      </c>
      <c r="P9" s="76">
        <f>分析係数表!C12</f>
        <v>5.1883600270696828E-3</v>
      </c>
      <c r="Q9" s="82">
        <f t="shared" si="5"/>
        <v>1.2401895625700188E-3</v>
      </c>
      <c r="R9" s="83">
        <v>1.3388988495681949E-3</v>
      </c>
      <c r="S9" s="84">
        <f t="shared" si="6"/>
        <v>1.3411478040190343E-3</v>
      </c>
      <c r="T9" s="85">
        <f>分析係数表!F12</f>
        <v>0.31707317073170732</v>
      </c>
      <c r="U9" s="86">
        <f t="shared" si="7"/>
        <v>4.2524198664018159E-4</v>
      </c>
      <c r="V9" s="87">
        <f>分析係数表!D12</f>
        <v>6.7073170731707321E-2</v>
      </c>
      <c r="W9" s="167">
        <f t="shared" si="8"/>
        <v>0</v>
      </c>
      <c r="X9" s="76">
        <f>分析係数表!E12</f>
        <v>5.7926829268292686E-2</v>
      </c>
      <c r="Y9" s="166">
        <f t="shared" si="9"/>
        <v>0</v>
      </c>
    </row>
    <row r="10" spans="1:25" x14ac:dyDescent="0.2">
      <c r="A10" s="6" t="s">
        <v>223</v>
      </c>
      <c r="B10" s="5" t="s">
        <v>28</v>
      </c>
      <c r="C10" s="90"/>
      <c r="D10" s="107">
        <f>投入係数表!K10</f>
        <v>0</v>
      </c>
      <c r="E10" s="110">
        <f t="shared" si="0"/>
        <v>0</v>
      </c>
      <c r="F10" s="76">
        <f>分析係数表!C13</f>
        <v>0</v>
      </c>
      <c r="G10" s="110">
        <f t="shared" si="1"/>
        <v>0</v>
      </c>
      <c r="H10" s="110">
        <v>0</v>
      </c>
      <c r="I10" s="110">
        <f t="shared" si="2"/>
        <v>0</v>
      </c>
      <c r="J10" s="107">
        <f>分析係数表!G13</f>
        <v>0.24459953472914589</v>
      </c>
      <c r="K10" s="111">
        <f t="shared" si="3"/>
        <v>0</v>
      </c>
      <c r="L10" s="79"/>
      <c r="M10" s="80"/>
      <c r="N10" s="81">
        <f>分析係数表!H13</f>
        <v>1.4131930790405034E-2</v>
      </c>
      <c r="O10" s="82">
        <f t="shared" si="4"/>
        <v>3.7676537355214611E-2</v>
      </c>
      <c r="P10" s="76">
        <f>分析係数表!C13</f>
        <v>0</v>
      </c>
      <c r="Q10" s="82">
        <f t="shared" si="5"/>
        <v>0</v>
      </c>
      <c r="R10" s="83">
        <v>0</v>
      </c>
      <c r="S10" s="84">
        <f t="shared" si="6"/>
        <v>0</v>
      </c>
      <c r="T10" s="85">
        <f>分析係数表!F13</f>
        <v>0.38318378198737124</v>
      </c>
      <c r="U10" s="86">
        <f t="shared" si="7"/>
        <v>0</v>
      </c>
      <c r="V10" s="87">
        <f>分析係数表!D13</f>
        <v>4.7856430707876374E-2</v>
      </c>
      <c r="W10" s="167">
        <f t="shared" si="8"/>
        <v>0</v>
      </c>
      <c r="X10" s="76">
        <f>分析係数表!E13</f>
        <v>4.9850448654037885E-2</v>
      </c>
      <c r="Y10" s="166">
        <f t="shared" si="9"/>
        <v>0</v>
      </c>
    </row>
    <row r="11" spans="1:25" x14ac:dyDescent="0.2">
      <c r="A11" s="6" t="s">
        <v>224</v>
      </c>
      <c r="B11" s="5" t="s">
        <v>267</v>
      </c>
      <c r="C11" s="90"/>
      <c r="D11" s="107">
        <f>投入係数表!K11</f>
        <v>0</v>
      </c>
      <c r="E11" s="110">
        <f t="shared" si="0"/>
        <v>0</v>
      </c>
      <c r="F11" s="76">
        <f>分析係数表!C14</f>
        <v>6.5770523283725346E-2</v>
      </c>
      <c r="G11" s="110">
        <f t="shared" si="1"/>
        <v>0</v>
      </c>
      <c r="H11" s="110">
        <v>9.5936368494422609E-4</v>
      </c>
      <c r="I11" s="110">
        <f t="shared" si="2"/>
        <v>9.5936368494422609E-4</v>
      </c>
      <c r="J11" s="107">
        <f>分析係数表!G14</f>
        <v>0.20976692563817981</v>
      </c>
      <c r="K11" s="111">
        <f t="shared" si="3"/>
        <v>2.0124277075966564E-4</v>
      </c>
      <c r="L11" s="79"/>
      <c r="M11" s="80"/>
      <c r="N11" s="81">
        <f>分析係数表!H14</f>
        <v>1.167420369642155E-3</v>
      </c>
      <c r="O11" s="82">
        <f t="shared" si="4"/>
        <v>3.1124096076046849E-3</v>
      </c>
      <c r="P11" s="76">
        <f>分析係数表!C14</f>
        <v>6.5770523283725346E-2</v>
      </c>
      <c r="Q11" s="82">
        <f t="shared" si="5"/>
        <v>2.0470480856545439E-4</v>
      </c>
      <c r="R11" s="83">
        <v>6.3734328360020849E-4</v>
      </c>
      <c r="S11" s="84">
        <f t="shared" si="6"/>
        <v>1.5967069685444346E-3</v>
      </c>
      <c r="T11" s="85">
        <f>分析係数表!F14</f>
        <v>0.3607103218645949</v>
      </c>
      <c r="U11" s="86">
        <f t="shared" si="7"/>
        <v>5.7594868454710461E-4</v>
      </c>
      <c r="V11" s="87">
        <f>分析係数表!D14</f>
        <v>6.7702552719200892E-2</v>
      </c>
      <c r="W11" s="167">
        <f t="shared" si="8"/>
        <v>0</v>
      </c>
      <c r="X11" s="76">
        <f>分析係数表!E14</f>
        <v>6.8812430632630414E-2</v>
      </c>
      <c r="Y11" s="166">
        <f t="shared" si="9"/>
        <v>0</v>
      </c>
    </row>
    <row r="12" spans="1:25" x14ac:dyDescent="0.2">
      <c r="A12" s="6" t="s">
        <v>225</v>
      </c>
      <c r="B12" s="5" t="s">
        <v>29</v>
      </c>
      <c r="C12" s="90"/>
      <c r="D12" s="107">
        <f>投入係数表!K12</f>
        <v>1.5432098765432098E-3</v>
      </c>
      <c r="E12" s="110">
        <f t="shared" si="0"/>
        <v>0.15432098765432098</v>
      </c>
      <c r="F12" s="76">
        <f>分析係数表!C15</f>
        <v>0</v>
      </c>
      <c r="G12" s="110">
        <f t="shared" si="1"/>
        <v>0</v>
      </c>
      <c r="H12" s="110">
        <v>0</v>
      </c>
      <c r="I12" s="110">
        <f t="shared" si="2"/>
        <v>0</v>
      </c>
      <c r="J12" s="107">
        <f>分析係数表!G15</f>
        <v>9.5622477491462285E-2</v>
      </c>
      <c r="K12" s="111">
        <f t="shared" si="3"/>
        <v>0</v>
      </c>
      <c r="L12" s="79"/>
      <c r="M12" s="80"/>
      <c r="N12" s="81">
        <f>分析係数表!H15</f>
        <v>8.2333857648446713E-3</v>
      </c>
      <c r="O12" s="82">
        <f t="shared" si="4"/>
        <v>2.1950678285211987E-2</v>
      </c>
      <c r="P12" s="76">
        <f>分析係数表!C15</f>
        <v>0</v>
      </c>
      <c r="Q12" s="82">
        <f t="shared" si="5"/>
        <v>0</v>
      </c>
      <c r="R12" s="83">
        <v>0</v>
      </c>
      <c r="S12" s="84">
        <f t="shared" si="6"/>
        <v>0</v>
      </c>
      <c r="T12" s="85">
        <f>分析係数表!F15</f>
        <v>0.3039816827072338</v>
      </c>
      <c r="U12" s="86">
        <f t="shared" si="7"/>
        <v>0</v>
      </c>
      <c r="V12" s="87">
        <f>分析係数表!D15</f>
        <v>3.1667184104315432E-2</v>
      </c>
      <c r="W12" s="167">
        <f t="shared" si="8"/>
        <v>0</v>
      </c>
      <c r="X12" s="76">
        <f>分析係数表!E15</f>
        <v>2.9261099037565973E-2</v>
      </c>
      <c r="Y12" s="166">
        <f t="shared" si="9"/>
        <v>0</v>
      </c>
    </row>
    <row r="13" spans="1:25" x14ac:dyDescent="0.2">
      <c r="A13" s="6" t="s">
        <v>226</v>
      </c>
      <c r="B13" s="5" t="s">
        <v>30</v>
      </c>
      <c r="C13" s="75">
        <f>最終需要_まとめ!C14</f>
        <v>100</v>
      </c>
      <c r="D13" s="107">
        <f>投入係数表!K13</f>
        <v>6.1728395061728392E-2</v>
      </c>
      <c r="E13" s="110">
        <f t="shared" si="0"/>
        <v>6.1728395061728394</v>
      </c>
      <c r="F13" s="76">
        <f>分析係数表!C16</f>
        <v>5.8671439936356373E-2</v>
      </c>
      <c r="G13" s="110">
        <f t="shared" si="1"/>
        <v>0.36216938232318746</v>
      </c>
      <c r="H13" s="110">
        <v>0.36635364247725849</v>
      </c>
      <c r="I13" s="110">
        <f t="shared" si="2"/>
        <v>100.36635364247726</v>
      </c>
      <c r="J13" s="107">
        <f>分析係数表!G16</f>
        <v>3.3950617283950615E-2</v>
      </c>
      <c r="K13" s="111">
        <f t="shared" si="3"/>
        <v>3.4074996607013883</v>
      </c>
      <c r="L13" s="79"/>
      <c r="M13" s="80"/>
      <c r="N13" s="81">
        <f>分析係数表!H16</f>
        <v>1.6626523790798271E-2</v>
      </c>
      <c r="O13" s="82">
        <f t="shared" si="4"/>
        <v>4.4327265253569885E-2</v>
      </c>
      <c r="P13" s="76">
        <f>分析係数表!C16</f>
        <v>5.8671439936356373E-2</v>
      </c>
      <c r="Q13" s="82">
        <f t="shared" si="5"/>
        <v>2.6007444808677622E-3</v>
      </c>
      <c r="R13" s="83">
        <v>2.7998780702775728E-3</v>
      </c>
      <c r="S13" s="84">
        <f t="shared" si="6"/>
        <v>100.36915352054754</v>
      </c>
      <c r="T13" s="85">
        <f>分析係数表!F16</f>
        <v>0.28858024691358025</v>
      </c>
      <c r="U13" s="86">
        <f t="shared" si="7"/>
        <v>28.964555105466651</v>
      </c>
      <c r="V13" s="87">
        <f>分析係数表!D16</f>
        <v>0</v>
      </c>
      <c r="W13" s="167">
        <f t="shared" si="8"/>
        <v>0</v>
      </c>
      <c r="X13" s="76">
        <f>分析係数表!E16</f>
        <v>0</v>
      </c>
      <c r="Y13" s="166">
        <f t="shared" si="9"/>
        <v>0</v>
      </c>
    </row>
    <row r="14" spans="1:25" x14ac:dyDescent="0.2">
      <c r="A14" s="6" t="s">
        <v>2</v>
      </c>
      <c r="B14" s="5" t="s">
        <v>364</v>
      </c>
      <c r="C14" s="90"/>
      <c r="D14" s="107">
        <f>投入係数表!K14</f>
        <v>0</v>
      </c>
      <c r="E14" s="110">
        <f t="shared" si="0"/>
        <v>0</v>
      </c>
      <c r="F14" s="76">
        <f>分析係数表!C17</f>
        <v>0.10640681003584229</v>
      </c>
      <c r="G14" s="110">
        <f t="shared" si="1"/>
        <v>0</v>
      </c>
      <c r="H14" s="110">
        <v>2.0424071124426628E-3</v>
      </c>
      <c r="I14" s="110">
        <f t="shared" si="2"/>
        <v>2.0424071124426628E-3</v>
      </c>
      <c r="J14" s="107">
        <f>分析係数表!G17</f>
        <v>0.21283422459893048</v>
      </c>
      <c r="K14" s="111">
        <f t="shared" si="3"/>
        <v>4.3469413409207475E-4</v>
      </c>
      <c r="L14" s="79"/>
      <c r="M14" s="80"/>
      <c r="N14" s="81">
        <f>分析係数表!H17</f>
        <v>2.9861384191899334E-3</v>
      </c>
      <c r="O14" s="82">
        <f t="shared" si="4"/>
        <v>7.9612161541888268E-3</v>
      </c>
      <c r="P14" s="76">
        <f>分析係数表!C17</f>
        <v>0.10640681003584229</v>
      </c>
      <c r="Q14" s="82">
        <f t="shared" si="5"/>
        <v>8.4712761497304941E-4</v>
      </c>
      <c r="R14" s="83">
        <v>1.4460306843407929E-3</v>
      </c>
      <c r="S14" s="84">
        <f t="shared" si="6"/>
        <v>3.4884377967834557E-3</v>
      </c>
      <c r="T14" s="85">
        <f>分析係数表!F17</f>
        <v>0.3233511586452763</v>
      </c>
      <c r="U14" s="86">
        <f t="shared" si="7"/>
        <v>1.1279904034519053E-3</v>
      </c>
      <c r="V14" s="87">
        <f>分析係数表!D17</f>
        <v>4.4206773618538323E-2</v>
      </c>
      <c r="W14" s="167">
        <f t="shared" si="8"/>
        <v>0</v>
      </c>
      <c r="X14" s="76">
        <f>分析係数表!E17</f>
        <v>4.0641711229946524E-2</v>
      </c>
      <c r="Y14" s="166">
        <f t="shared" si="9"/>
        <v>0</v>
      </c>
    </row>
    <row r="15" spans="1:25" x14ac:dyDescent="0.2">
      <c r="A15" s="6" t="s">
        <v>3</v>
      </c>
      <c r="B15" s="5" t="s">
        <v>31</v>
      </c>
      <c r="C15" s="90"/>
      <c r="D15" s="107">
        <f>投入係数表!K15</f>
        <v>0</v>
      </c>
      <c r="E15" s="110">
        <f t="shared" si="0"/>
        <v>0</v>
      </c>
      <c r="F15" s="76">
        <f>分析係数表!C18</f>
        <v>0.93182768716018405</v>
      </c>
      <c r="G15" s="110">
        <f t="shared" si="1"/>
        <v>0</v>
      </c>
      <c r="H15" s="110">
        <v>2.8088021779190124E-3</v>
      </c>
      <c r="I15" s="110">
        <f t="shared" si="2"/>
        <v>2.8088021779190124E-3</v>
      </c>
      <c r="J15" s="107">
        <f>分析係数表!G18</f>
        <v>0.215658731332249</v>
      </c>
      <c r="K15" s="111">
        <f t="shared" si="3"/>
        <v>6.0574271425327213E-4</v>
      </c>
      <c r="L15" s="79"/>
      <c r="M15" s="80"/>
      <c r="N15" s="81">
        <f>分析係数表!H18</f>
        <v>4.4239087691702714E-4</v>
      </c>
      <c r="O15" s="82">
        <f t="shared" si="4"/>
        <v>1.1794394302501964E-3</v>
      </c>
      <c r="P15" s="76">
        <f>分析係数表!C18</f>
        <v>0.93182768716018405</v>
      </c>
      <c r="Q15" s="82">
        <f t="shared" si="5"/>
        <v>1.0990343164355657E-3</v>
      </c>
      <c r="R15" s="83">
        <v>2.5519414209101356E-3</v>
      </c>
      <c r="S15" s="84">
        <f t="shared" si="6"/>
        <v>5.360743598829148E-3</v>
      </c>
      <c r="T15" s="85">
        <f>分析係数表!F18</f>
        <v>0.45992902558036375</v>
      </c>
      <c r="U15" s="86">
        <f t="shared" si="7"/>
        <v>2.4655615797956622E-3</v>
      </c>
      <c r="V15" s="87">
        <f>分析係数表!D18</f>
        <v>2.3436344817388734E-2</v>
      </c>
      <c r="W15" s="167">
        <f t="shared" si="8"/>
        <v>0</v>
      </c>
      <c r="X15" s="76">
        <f>分析係数表!E18</f>
        <v>2.5506432056779535E-2</v>
      </c>
      <c r="Y15" s="166">
        <f t="shared" si="9"/>
        <v>0</v>
      </c>
    </row>
    <row r="16" spans="1:25" x14ac:dyDescent="0.2">
      <c r="A16" s="6" t="s">
        <v>4</v>
      </c>
      <c r="B16" s="5" t="s">
        <v>32</v>
      </c>
      <c r="C16" s="90"/>
      <c r="D16" s="107">
        <f>投入係数表!K16</f>
        <v>0</v>
      </c>
      <c r="E16" s="110">
        <f t="shared" si="0"/>
        <v>0</v>
      </c>
      <c r="F16" s="76">
        <f>分析係数表!C19</f>
        <v>0.22734014153142079</v>
      </c>
      <c r="G16" s="110">
        <f t="shared" si="1"/>
        <v>0</v>
      </c>
      <c r="H16" s="110">
        <v>4.9734517027335999E-3</v>
      </c>
      <c r="I16" s="110">
        <f t="shared" si="2"/>
        <v>4.9734517027335999E-3</v>
      </c>
      <c r="J16" s="107">
        <f>分析係数表!G19</f>
        <v>5.767935331761536E-2</v>
      </c>
      <c r="K16" s="111">
        <f t="shared" si="3"/>
        <v>2.8686547797006703E-4</v>
      </c>
      <c r="L16" s="79"/>
      <c r="M16" s="80"/>
      <c r="N16" s="81">
        <f>分析係数表!H19</f>
        <v>-1.1059771922925678E-4</v>
      </c>
      <c r="O16" s="82">
        <f t="shared" si="4"/>
        <v>-2.9485985756254909E-4</v>
      </c>
      <c r="P16" s="76">
        <f>分析係数表!C19</f>
        <v>0.22734014153142079</v>
      </c>
      <c r="Q16" s="82">
        <f t="shared" si="5"/>
        <v>-6.7033481750204487E-5</v>
      </c>
      <c r="R16" s="83">
        <v>4.2450145727832554E-4</v>
      </c>
      <c r="S16" s="84">
        <f t="shared" si="6"/>
        <v>5.3979531600119252E-3</v>
      </c>
      <c r="T16" s="85">
        <f>分析係数表!F19</f>
        <v>0.2401481980464803</v>
      </c>
      <c r="U16" s="86">
        <f t="shared" si="7"/>
        <v>1.2963087245161679E-3</v>
      </c>
      <c r="V16" s="87">
        <f>分析係数表!D19</f>
        <v>6.946783428763894E-3</v>
      </c>
      <c r="W16" s="167">
        <f t="shared" si="8"/>
        <v>0</v>
      </c>
      <c r="X16" s="76">
        <f>分析係数表!E19</f>
        <v>7.830919501515661E-3</v>
      </c>
      <c r="Y16" s="166">
        <f t="shared" si="9"/>
        <v>0</v>
      </c>
    </row>
    <row r="17" spans="1:25" x14ac:dyDescent="0.2">
      <c r="A17" s="6" t="s">
        <v>5</v>
      </c>
      <c r="B17" s="5" t="s">
        <v>33</v>
      </c>
      <c r="C17" s="90"/>
      <c r="D17" s="107">
        <f>投入係数表!K17</f>
        <v>0</v>
      </c>
      <c r="E17" s="110">
        <f t="shared" si="0"/>
        <v>0</v>
      </c>
      <c r="F17" s="76">
        <f>分析係数表!C20</f>
        <v>0.28316987938225679</v>
      </c>
      <c r="G17" s="110">
        <f t="shared" si="1"/>
        <v>0</v>
      </c>
      <c r="H17" s="110">
        <v>2.0122306412822394E-3</v>
      </c>
      <c r="I17" s="110">
        <f t="shared" si="2"/>
        <v>2.0122306412822394E-3</v>
      </c>
      <c r="J17" s="107">
        <f>分析係数表!G20</f>
        <v>0.10003293265272517</v>
      </c>
      <c r="K17" s="111">
        <f t="shared" si="3"/>
        <v>2.0128933222113624E-4</v>
      </c>
      <c r="L17" s="79"/>
      <c r="M17" s="80"/>
      <c r="N17" s="81">
        <f>分析係数表!H20</f>
        <v>5.4069996067636654E-4</v>
      </c>
      <c r="O17" s="82">
        <f t="shared" si="4"/>
        <v>1.441537081416907E-3</v>
      </c>
      <c r="P17" s="76">
        <f>分析係数表!C20</f>
        <v>0.28316987938225679</v>
      </c>
      <c r="Q17" s="82">
        <f t="shared" si="5"/>
        <v>4.0819988146987603E-4</v>
      </c>
      <c r="R17" s="83">
        <v>8.8772633270301816E-4</v>
      </c>
      <c r="S17" s="84">
        <f t="shared" si="6"/>
        <v>2.8999569739852574E-3</v>
      </c>
      <c r="T17" s="85">
        <f>分析係数表!F20</f>
        <v>0.22295405894944839</v>
      </c>
      <c r="U17" s="86">
        <f t="shared" si="7"/>
        <v>6.4655717812877309E-4</v>
      </c>
      <c r="V17" s="87">
        <f>分析係数表!D20</f>
        <v>1.4243372303639057E-2</v>
      </c>
      <c r="W17" s="167">
        <f t="shared" si="8"/>
        <v>0</v>
      </c>
      <c r="X17" s="76">
        <f>分析係数表!E20</f>
        <v>1.6054668203523793E-2</v>
      </c>
      <c r="Y17" s="166">
        <f t="shared" si="9"/>
        <v>0</v>
      </c>
    </row>
    <row r="18" spans="1:25" x14ac:dyDescent="0.2">
      <c r="A18" s="6" t="s">
        <v>6</v>
      </c>
      <c r="B18" s="5" t="s">
        <v>34</v>
      </c>
      <c r="C18" s="90"/>
      <c r="D18" s="107">
        <f>投入係数表!K18</f>
        <v>1.5432098765432098E-3</v>
      </c>
      <c r="E18" s="110">
        <f t="shared" si="0"/>
        <v>0.15432098765432098</v>
      </c>
      <c r="F18" s="76">
        <f>分析係数表!C21</f>
        <v>0.39165775401069514</v>
      </c>
      <c r="G18" s="110">
        <f t="shared" si="1"/>
        <v>6.0441011421403568E-2</v>
      </c>
      <c r="H18" s="110">
        <v>7.4423075559507487E-2</v>
      </c>
      <c r="I18" s="110">
        <f t="shared" si="2"/>
        <v>7.4423075559507487E-2</v>
      </c>
      <c r="J18" s="107">
        <f>分析係数表!G21</f>
        <v>0.28516576829358342</v>
      </c>
      <c r="K18" s="111">
        <f t="shared" si="3"/>
        <v>2.1222913520698362E-2</v>
      </c>
      <c r="L18" s="79"/>
      <c r="M18" s="80"/>
      <c r="N18" s="81">
        <f>分析係数表!H21</f>
        <v>9.2164766024380651E-4</v>
      </c>
      <c r="O18" s="82">
        <f t="shared" si="4"/>
        <v>2.4571654796879091E-3</v>
      </c>
      <c r="P18" s="76">
        <f>分析係数表!C21</f>
        <v>0.39165775401069514</v>
      </c>
      <c r="Q18" s="82">
        <f t="shared" si="5"/>
        <v>9.6236791300717875E-4</v>
      </c>
      <c r="R18" s="83">
        <v>1.8848298363057833E-3</v>
      </c>
      <c r="S18" s="84">
        <f t="shared" si="6"/>
        <v>7.6307905395813266E-2</v>
      </c>
      <c r="T18" s="85">
        <f>分析係数表!F21</f>
        <v>0.42597651923502916</v>
      </c>
      <c r="U18" s="86">
        <f t="shared" si="7"/>
        <v>3.2505375930624435E-2</v>
      </c>
      <c r="V18" s="87">
        <f>分析係数表!D21</f>
        <v>3.8470058332718007E-2</v>
      </c>
      <c r="W18" s="167">
        <f t="shared" si="8"/>
        <v>0</v>
      </c>
      <c r="X18" s="76">
        <f>分析係数表!E21</f>
        <v>3.5885697408255188E-2</v>
      </c>
      <c r="Y18" s="166">
        <f t="shared" si="9"/>
        <v>0</v>
      </c>
    </row>
    <row r="19" spans="1:25" x14ac:dyDescent="0.2">
      <c r="A19" s="6" t="s">
        <v>7</v>
      </c>
      <c r="B19" s="5" t="s">
        <v>268</v>
      </c>
      <c r="C19" s="90"/>
      <c r="D19" s="107">
        <f>投入係数表!K19</f>
        <v>0</v>
      </c>
      <c r="E19" s="110">
        <f t="shared" si="0"/>
        <v>0</v>
      </c>
      <c r="F19" s="76">
        <f>分析係数表!C22</f>
        <v>0.15642615558060879</v>
      </c>
      <c r="G19" s="110">
        <f t="shared" si="1"/>
        <v>0</v>
      </c>
      <c r="H19" s="110">
        <v>1.4386190920579638E-3</v>
      </c>
      <c r="I19" s="110">
        <f t="shared" si="2"/>
        <v>1.4386190920579638E-3</v>
      </c>
      <c r="J19" s="107">
        <f>分析係数表!G22</f>
        <v>0.19460412625639217</v>
      </c>
      <c r="K19" s="111">
        <f t="shared" si="3"/>
        <v>2.7996121142570427E-4</v>
      </c>
      <c r="L19" s="79"/>
      <c r="M19" s="80"/>
      <c r="N19" s="81">
        <f>分析係数表!H22</f>
        <v>4.915454187966968E-5</v>
      </c>
      <c r="O19" s="82">
        <f t="shared" si="4"/>
        <v>1.3104882558335516E-4</v>
      </c>
      <c r="P19" s="76">
        <f>分析係数表!C22</f>
        <v>0.15642615558060879</v>
      </c>
      <c r="Q19" s="82">
        <f t="shared" si="5"/>
        <v>2.0499463979357981E-5</v>
      </c>
      <c r="R19" s="83">
        <v>2.8105555552585437E-4</v>
      </c>
      <c r="S19" s="84">
        <f t="shared" si="6"/>
        <v>1.7196746475838182E-3</v>
      </c>
      <c r="T19" s="85">
        <f>分析係数表!F22</f>
        <v>0.41322518074413683</v>
      </c>
      <c r="U19" s="86">
        <f t="shared" si="7"/>
        <v>7.1061286706893304E-4</v>
      </c>
      <c r="V19" s="87">
        <f>分析係数表!D22</f>
        <v>2.140715923117616E-2</v>
      </c>
      <c r="W19" s="167">
        <f t="shared" si="8"/>
        <v>0</v>
      </c>
      <c r="X19" s="76">
        <f>分析係数表!E22</f>
        <v>2.2006700758243698E-2</v>
      </c>
      <c r="Y19" s="166">
        <f t="shared" si="9"/>
        <v>0</v>
      </c>
    </row>
    <row r="20" spans="1:25" x14ac:dyDescent="0.2">
      <c r="A20" s="6" t="s">
        <v>8</v>
      </c>
      <c r="B20" s="5" t="s">
        <v>269</v>
      </c>
      <c r="C20" s="90"/>
      <c r="D20" s="107">
        <f>投入係数表!K20</f>
        <v>0</v>
      </c>
      <c r="E20" s="110">
        <f t="shared" si="0"/>
        <v>0</v>
      </c>
      <c r="F20" s="76">
        <f>分析係数表!C23</f>
        <v>0</v>
      </c>
      <c r="G20" s="110">
        <f t="shared" si="1"/>
        <v>0</v>
      </c>
      <c r="H20" s="110">
        <v>0</v>
      </c>
      <c r="I20" s="110">
        <f t="shared" si="2"/>
        <v>0</v>
      </c>
      <c r="J20" s="107">
        <f>分析係数表!G23</f>
        <v>0.21581694098755519</v>
      </c>
      <c r="K20" s="111">
        <f t="shared" si="3"/>
        <v>0</v>
      </c>
      <c r="L20" s="79"/>
      <c r="M20" s="80"/>
      <c r="N20" s="81">
        <f>分析係数表!H23</f>
        <v>2.457727093983484E-5</v>
      </c>
      <c r="O20" s="82">
        <f t="shared" si="4"/>
        <v>6.5524412791677581E-5</v>
      </c>
      <c r="P20" s="76">
        <f>分析係数表!C23</f>
        <v>0</v>
      </c>
      <c r="Q20" s="82">
        <f t="shared" si="5"/>
        <v>0</v>
      </c>
      <c r="R20" s="83">
        <v>0</v>
      </c>
      <c r="S20" s="84">
        <f t="shared" si="6"/>
        <v>0</v>
      </c>
      <c r="T20" s="85">
        <f>分析係数表!F23</f>
        <v>0.44146928944199115</v>
      </c>
      <c r="U20" s="86">
        <f t="shared" si="7"/>
        <v>0</v>
      </c>
      <c r="V20" s="87">
        <f>分析係数表!D23</f>
        <v>4.8735447611401042E-2</v>
      </c>
      <c r="W20" s="167">
        <f t="shared" si="8"/>
        <v>0</v>
      </c>
      <c r="X20" s="76">
        <f>分析係数表!E23</f>
        <v>5.2107587314331592E-2</v>
      </c>
      <c r="Y20" s="166">
        <f t="shared" si="9"/>
        <v>0</v>
      </c>
    </row>
    <row r="21" spans="1:25" x14ac:dyDescent="0.2">
      <c r="A21" s="6" t="s">
        <v>9</v>
      </c>
      <c r="B21" s="5" t="s">
        <v>270</v>
      </c>
      <c r="C21" s="90"/>
      <c r="D21" s="107">
        <f>投入係数表!K21</f>
        <v>0</v>
      </c>
      <c r="E21" s="110">
        <f t="shared" si="0"/>
        <v>0</v>
      </c>
      <c r="F21" s="76">
        <f>分析係数表!C24</f>
        <v>0.44109195402298851</v>
      </c>
      <c r="G21" s="110">
        <f t="shared" si="1"/>
        <v>0</v>
      </c>
      <c r="H21" s="110">
        <v>1.8214071247079063E-3</v>
      </c>
      <c r="I21" s="110">
        <f t="shared" si="2"/>
        <v>1.8214071247079063E-3</v>
      </c>
      <c r="J21" s="107">
        <f>分析係数表!G24</f>
        <v>0.2076771653543307</v>
      </c>
      <c r="K21" s="111">
        <f t="shared" si="3"/>
        <v>3.7826466861551989E-4</v>
      </c>
      <c r="L21" s="79"/>
      <c r="M21" s="80"/>
      <c r="N21" s="81">
        <f>分析係数表!H24</f>
        <v>3.3179315768777033E-4</v>
      </c>
      <c r="O21" s="82">
        <f t="shared" si="4"/>
        <v>8.8457957268764723E-4</v>
      </c>
      <c r="P21" s="76">
        <f>分析係数表!C24</f>
        <v>0.44109195402298851</v>
      </c>
      <c r="Q21" s="82">
        <f t="shared" si="5"/>
        <v>3.9018093220561452E-4</v>
      </c>
      <c r="R21" s="83">
        <v>1.3607571984937817E-3</v>
      </c>
      <c r="S21" s="84">
        <f t="shared" si="6"/>
        <v>3.182164323201688E-3</v>
      </c>
      <c r="T21" s="85">
        <f>分析係数表!F24</f>
        <v>0.39173228346456695</v>
      </c>
      <c r="U21" s="86">
        <f t="shared" si="7"/>
        <v>1.2465564966872755E-3</v>
      </c>
      <c r="V21" s="87">
        <f>分析係数表!D24</f>
        <v>6.7913385826771658E-2</v>
      </c>
      <c r="W21" s="167">
        <f t="shared" si="8"/>
        <v>0</v>
      </c>
      <c r="X21" s="76">
        <f>分析係数表!E24</f>
        <v>7.1850393700787399E-2</v>
      </c>
      <c r="Y21" s="166">
        <f t="shared" si="9"/>
        <v>0</v>
      </c>
    </row>
    <row r="22" spans="1:25" x14ac:dyDescent="0.2">
      <c r="A22" s="6" t="s">
        <v>10</v>
      </c>
      <c r="B22" s="5" t="s">
        <v>271</v>
      </c>
      <c r="C22" s="90"/>
      <c r="D22" s="107">
        <f>投入係数表!K22</f>
        <v>0</v>
      </c>
      <c r="E22" s="110">
        <f t="shared" si="0"/>
        <v>0</v>
      </c>
      <c r="F22" s="76">
        <f>分析係数表!C25</f>
        <v>7.8343592613318025E-3</v>
      </c>
      <c r="G22" s="110">
        <f t="shared" si="1"/>
        <v>0</v>
      </c>
      <c r="H22" s="110">
        <v>9.1173855804531722E-5</v>
      </c>
      <c r="I22" s="110">
        <f t="shared" si="2"/>
        <v>9.1173855804531722E-5</v>
      </c>
      <c r="J22" s="107">
        <f>分析係数表!G25</f>
        <v>0.2</v>
      </c>
      <c r="K22" s="111">
        <f t="shared" si="3"/>
        <v>1.8234771160906344E-5</v>
      </c>
      <c r="L22" s="79"/>
      <c r="M22" s="80"/>
      <c r="N22" s="81">
        <f>分析係数表!H25</f>
        <v>5.0383405426661419E-4</v>
      </c>
      <c r="O22" s="82">
        <f t="shared" si="4"/>
        <v>1.3432504622293902E-3</v>
      </c>
      <c r="P22" s="76">
        <f>分析係数表!C25</f>
        <v>7.8343592613318025E-3</v>
      </c>
      <c r="Q22" s="82">
        <f t="shared" si="5"/>
        <v>1.0523506699055048E-5</v>
      </c>
      <c r="R22" s="83">
        <v>3.6133292679370541E-5</v>
      </c>
      <c r="S22" s="84">
        <f t="shared" si="6"/>
        <v>1.2730714848390226E-4</v>
      </c>
      <c r="T22" s="85">
        <f>分析係数表!F25</f>
        <v>0.35199999999999998</v>
      </c>
      <c r="U22" s="86">
        <f t="shared" si="7"/>
        <v>4.4812116266333594E-5</v>
      </c>
      <c r="V22" s="87">
        <f>分析係数表!D25</f>
        <v>8.0000000000000002E-3</v>
      </c>
      <c r="W22" s="167">
        <f t="shared" si="8"/>
        <v>0</v>
      </c>
      <c r="X22" s="76">
        <f>分析係数表!E25</f>
        <v>4.0000000000000001E-3</v>
      </c>
      <c r="Y22" s="166">
        <f t="shared" si="9"/>
        <v>0</v>
      </c>
    </row>
    <row r="23" spans="1:25" x14ac:dyDescent="0.2">
      <c r="A23" s="6" t="s">
        <v>11</v>
      </c>
      <c r="B23" s="5" t="s">
        <v>35</v>
      </c>
      <c r="C23" s="90"/>
      <c r="D23" s="107">
        <f>投入係数表!K23</f>
        <v>0</v>
      </c>
      <c r="E23" s="110">
        <f t="shared" si="0"/>
        <v>0</v>
      </c>
      <c r="F23" s="76">
        <f>分析係数表!C26</f>
        <v>0.12107728337236534</v>
      </c>
      <c r="G23" s="110">
        <f t="shared" si="1"/>
        <v>0</v>
      </c>
      <c r="H23" s="110">
        <v>8.3162123191748657E-4</v>
      </c>
      <c r="I23" s="110">
        <f t="shared" si="2"/>
        <v>8.3162123191748657E-4</v>
      </c>
      <c r="J23" s="107">
        <f>分析係数表!G26</f>
        <v>0.19685039370078741</v>
      </c>
      <c r="K23" s="111">
        <f t="shared" si="3"/>
        <v>1.6370496691289107E-4</v>
      </c>
      <c r="L23" s="79"/>
      <c r="M23" s="80"/>
      <c r="N23" s="81">
        <f>分析係数表!H26</f>
        <v>1.0396185607550137E-2</v>
      </c>
      <c r="O23" s="82">
        <f t="shared" si="4"/>
        <v>2.7716826610879614E-2</v>
      </c>
      <c r="P23" s="76">
        <f>分析係数表!C26</f>
        <v>0.12107728337236534</v>
      </c>
      <c r="Q23" s="82">
        <f t="shared" si="5"/>
        <v>3.3558780697481873E-3</v>
      </c>
      <c r="R23" s="83">
        <v>3.6211488151592138E-3</v>
      </c>
      <c r="S23" s="84">
        <f t="shared" si="6"/>
        <v>4.4527700470767002E-3</v>
      </c>
      <c r="T23" s="85">
        <f>分析係数表!F26</f>
        <v>0.33584388907908252</v>
      </c>
      <c r="U23" s="86">
        <f t="shared" si="7"/>
        <v>1.4954356097850883E-3</v>
      </c>
      <c r="V23" s="87">
        <f>分析係数表!D26</f>
        <v>3.2865457035261898E-2</v>
      </c>
      <c r="W23" s="167">
        <f t="shared" si="8"/>
        <v>0</v>
      </c>
      <c r="X23" s="76">
        <f>分析係数表!E26</f>
        <v>3.457719958918179E-2</v>
      </c>
      <c r="Y23" s="166">
        <f t="shared" si="9"/>
        <v>0</v>
      </c>
    </row>
    <row r="24" spans="1:25" x14ac:dyDescent="0.2">
      <c r="A24" s="6" t="s">
        <v>12</v>
      </c>
      <c r="B24" s="5" t="s">
        <v>365</v>
      </c>
      <c r="C24" s="90"/>
      <c r="D24" s="107">
        <f>投入係数表!K24</f>
        <v>0</v>
      </c>
      <c r="E24" s="110">
        <f t="shared" si="0"/>
        <v>0</v>
      </c>
      <c r="F24" s="76">
        <f>分析係数表!C27</f>
        <v>2.7391659852820882E-2</v>
      </c>
      <c r="G24" s="110">
        <f t="shared" si="1"/>
        <v>0</v>
      </c>
      <c r="H24" s="110">
        <v>2.4791353938006701E-5</v>
      </c>
      <c r="I24" s="110">
        <f t="shared" si="2"/>
        <v>2.4791353938006701E-5</v>
      </c>
      <c r="J24" s="107">
        <f>分析係数表!G27</f>
        <v>0.16959064327485379</v>
      </c>
      <c r="K24" s="111">
        <f t="shared" si="3"/>
        <v>4.2043816620011364E-6</v>
      </c>
      <c r="L24" s="79"/>
      <c r="M24" s="80"/>
      <c r="N24" s="81">
        <f>分析係数表!H27</f>
        <v>1.0924596932756587E-2</v>
      </c>
      <c r="O24" s="82">
        <f t="shared" si="4"/>
        <v>2.9125601485900685E-2</v>
      </c>
      <c r="P24" s="76">
        <f>分析係数表!C27</f>
        <v>2.7391659852820882E-2</v>
      </c>
      <c r="Q24" s="82">
        <f t="shared" si="5"/>
        <v>7.9779856891060608E-4</v>
      </c>
      <c r="R24" s="83">
        <v>8.0695207774025119E-4</v>
      </c>
      <c r="S24" s="84">
        <f t="shared" si="6"/>
        <v>8.3174343167825794E-4</v>
      </c>
      <c r="T24" s="85">
        <f>分析係数表!F27</f>
        <v>0.32163742690058478</v>
      </c>
      <c r="U24" s="86">
        <f t="shared" si="7"/>
        <v>2.6751981720645721E-4</v>
      </c>
      <c r="V24" s="87">
        <f>分析係数表!D27</f>
        <v>0</v>
      </c>
      <c r="W24" s="167">
        <f t="shared" si="8"/>
        <v>0</v>
      </c>
      <c r="X24" s="76">
        <f>分析係数表!E27</f>
        <v>0</v>
      </c>
      <c r="Y24" s="166">
        <f t="shared" si="9"/>
        <v>0</v>
      </c>
    </row>
    <row r="25" spans="1:25" x14ac:dyDescent="0.2">
      <c r="A25" s="6" t="s">
        <v>13</v>
      </c>
      <c r="B25" s="5" t="s">
        <v>191</v>
      </c>
      <c r="C25" s="90"/>
      <c r="D25" s="107">
        <f>投入係数表!K25</f>
        <v>0</v>
      </c>
      <c r="E25" s="110">
        <f t="shared" si="0"/>
        <v>0</v>
      </c>
      <c r="F25" s="76">
        <f>分析係数表!C28</f>
        <v>0.24324482738409237</v>
      </c>
      <c r="G25" s="110">
        <f t="shared" si="1"/>
        <v>0</v>
      </c>
      <c r="H25" s="110">
        <v>7.3911165322803956E-3</v>
      </c>
      <c r="I25" s="110">
        <f t="shared" si="2"/>
        <v>7.3911165322803956E-3</v>
      </c>
      <c r="J25" s="107">
        <f>分析係数表!G28</f>
        <v>0.12486010072747622</v>
      </c>
      <c r="K25" s="111">
        <f t="shared" si="3"/>
        <v>9.2285555470904496E-4</v>
      </c>
      <c r="L25" s="79"/>
      <c r="M25" s="80"/>
      <c r="N25" s="81">
        <f>分析係数表!H28</f>
        <v>2.0841525756979944E-2</v>
      </c>
      <c r="O25" s="82">
        <f t="shared" si="4"/>
        <v>5.5564702047342582E-2</v>
      </c>
      <c r="P25" s="76">
        <f>分析係数表!C28</f>
        <v>0.24324482738409237</v>
      </c>
      <c r="Q25" s="82">
        <f t="shared" si="5"/>
        <v>1.3515826358154371E-2</v>
      </c>
      <c r="R25" s="83">
        <v>1.6495763971159635E-2</v>
      </c>
      <c r="S25" s="84">
        <f t="shared" si="6"/>
        <v>2.3886880503440032E-2</v>
      </c>
      <c r="T25" s="85">
        <f>分析係数表!F28</f>
        <v>0.21387101287073307</v>
      </c>
      <c r="U25" s="86">
        <f t="shared" si="7"/>
        <v>5.1087113275928861E-3</v>
      </c>
      <c r="V25" s="87">
        <f>分析係数表!D28</f>
        <v>5.1063234471180746E-3</v>
      </c>
      <c r="W25" s="167">
        <f t="shared" si="8"/>
        <v>0</v>
      </c>
      <c r="X25" s="76">
        <f>分析係数表!E28</f>
        <v>5.1412982652490205E-3</v>
      </c>
      <c r="Y25" s="166">
        <f t="shared" si="9"/>
        <v>0</v>
      </c>
    </row>
    <row r="26" spans="1:25" x14ac:dyDescent="0.2">
      <c r="A26" s="6" t="s">
        <v>14</v>
      </c>
      <c r="B26" s="5" t="s">
        <v>50</v>
      </c>
      <c r="C26" s="90"/>
      <c r="D26" s="107">
        <f>投入係数表!K26</f>
        <v>1.5432098765432098E-3</v>
      </c>
      <c r="E26" s="110">
        <f t="shared" si="0"/>
        <v>0.15432098765432098</v>
      </c>
      <c r="F26" s="76">
        <f>分析係数表!C29</f>
        <v>5.9106021425932798E-2</v>
      </c>
      <c r="G26" s="110">
        <f t="shared" si="1"/>
        <v>9.1212996027674065E-3</v>
      </c>
      <c r="H26" s="110">
        <v>9.7801604145444122E-3</v>
      </c>
      <c r="I26" s="110">
        <f t="shared" si="2"/>
        <v>9.7801604145444122E-3</v>
      </c>
      <c r="J26" s="107">
        <f>分析係数表!G29</f>
        <v>0.26651982378854627</v>
      </c>
      <c r="K26" s="111">
        <f t="shared" si="3"/>
        <v>2.6066066303080922E-3</v>
      </c>
      <c r="L26" s="79"/>
      <c r="M26" s="80"/>
      <c r="N26" s="81">
        <f>分析係数表!H29</f>
        <v>1.0052103814392449E-2</v>
      </c>
      <c r="O26" s="82">
        <f t="shared" si="4"/>
        <v>2.6799484831796127E-2</v>
      </c>
      <c r="P26" s="76">
        <f>分析係数表!C29</f>
        <v>5.9106021425932798E-2</v>
      </c>
      <c r="Q26" s="82">
        <f t="shared" si="5"/>
        <v>1.5840109246721028E-3</v>
      </c>
      <c r="R26" s="83">
        <v>1.9511846947177524E-3</v>
      </c>
      <c r="S26" s="84">
        <f t="shared" si="6"/>
        <v>1.1731345109262164E-2</v>
      </c>
      <c r="T26" s="85">
        <f>分析係数表!F29</f>
        <v>0.40308370044052866</v>
      </c>
      <c r="U26" s="86">
        <f t="shared" si="7"/>
        <v>4.7287139977862909E-3</v>
      </c>
      <c r="V26" s="87">
        <f>分析係数表!D29</f>
        <v>6.1674008810572688E-2</v>
      </c>
      <c r="W26" s="167">
        <f t="shared" si="8"/>
        <v>0</v>
      </c>
      <c r="X26" s="76">
        <f>分析係数表!E29</f>
        <v>2.8634361233480177E-2</v>
      </c>
      <c r="Y26" s="166">
        <f t="shared" si="9"/>
        <v>0</v>
      </c>
    </row>
    <row r="27" spans="1:25" x14ac:dyDescent="0.2">
      <c r="A27" s="6" t="s">
        <v>15</v>
      </c>
      <c r="B27" s="5" t="s">
        <v>36</v>
      </c>
      <c r="C27" s="90"/>
      <c r="D27" s="107">
        <f>投入係数表!K27</f>
        <v>0</v>
      </c>
      <c r="E27" s="110">
        <f t="shared" si="0"/>
        <v>0</v>
      </c>
      <c r="F27" s="76">
        <f>分析係数表!C30</f>
        <v>1</v>
      </c>
      <c r="G27" s="110">
        <f t="shared" si="1"/>
        <v>0</v>
      </c>
      <c r="H27" s="110">
        <v>1.1240525229128181E-2</v>
      </c>
      <c r="I27" s="110">
        <f t="shared" si="2"/>
        <v>1.1240525229128181E-2</v>
      </c>
      <c r="J27" s="107">
        <f>分析係数表!G30</f>
        <v>0.34458106948813266</v>
      </c>
      <c r="K27" s="111">
        <f t="shared" si="3"/>
        <v>3.8732722050613261E-3</v>
      </c>
      <c r="L27" s="79"/>
      <c r="M27" s="80"/>
      <c r="N27" s="81">
        <f>分析係数表!H30</f>
        <v>0</v>
      </c>
      <c r="O27" s="82">
        <f t="shared" si="4"/>
        <v>0</v>
      </c>
      <c r="P27" s="76">
        <f>分析係数表!C30</f>
        <v>1</v>
      </c>
      <c r="Q27" s="82">
        <f t="shared" si="5"/>
        <v>0</v>
      </c>
      <c r="R27" s="83">
        <v>6.2082456179987661E-3</v>
      </c>
      <c r="S27" s="84">
        <f t="shared" si="6"/>
        <v>1.7448770847126947E-2</v>
      </c>
      <c r="T27" s="85">
        <f>分析係数表!F30</f>
        <v>0.44094938518730342</v>
      </c>
      <c r="U27" s="86">
        <f t="shared" si="7"/>
        <v>7.6940247773147705E-3</v>
      </c>
      <c r="V27" s="87">
        <f>分析係数表!D30</f>
        <v>0.11881612810980841</v>
      </c>
      <c r="W27" s="167">
        <f t="shared" si="8"/>
        <v>0</v>
      </c>
      <c r="X27" s="76">
        <f>分析係数表!E30</f>
        <v>7.9782670860737773E-2</v>
      </c>
      <c r="Y27" s="166">
        <f t="shared" si="9"/>
        <v>0</v>
      </c>
    </row>
    <row r="28" spans="1:25" x14ac:dyDescent="0.2">
      <c r="A28" s="6" t="s">
        <v>16</v>
      </c>
      <c r="B28" s="5" t="s">
        <v>192</v>
      </c>
      <c r="C28" s="90"/>
      <c r="D28" s="107">
        <f>投入係数表!K28</f>
        <v>7.716049382716049E-3</v>
      </c>
      <c r="E28" s="110">
        <f t="shared" si="0"/>
        <v>0.77160493827160492</v>
      </c>
      <c r="F28" s="76">
        <f>分析係数表!C31</f>
        <v>9.6726786907147644E-2</v>
      </c>
      <c r="G28" s="110">
        <f t="shared" si="1"/>
        <v>7.4634866440700345E-2</v>
      </c>
      <c r="H28" s="110">
        <v>8.3567562364036216E-2</v>
      </c>
      <c r="I28" s="110">
        <f t="shared" si="2"/>
        <v>8.3567562364036216E-2</v>
      </c>
      <c r="J28" s="107">
        <f>分析係数表!G31</f>
        <v>7.0151306740027508E-2</v>
      </c>
      <c r="K28" s="111">
        <f t="shared" si="3"/>
        <v>5.8623737009158832E-3</v>
      </c>
      <c r="L28" s="79"/>
      <c r="M28" s="80"/>
      <c r="N28" s="81">
        <f>分析係数表!H31</f>
        <v>2.2131832481321275E-2</v>
      </c>
      <c r="O28" s="82">
        <f t="shared" si="4"/>
        <v>5.9004733718905661E-2</v>
      </c>
      <c r="P28" s="76">
        <f>分析係数表!C31</f>
        <v>9.6726786907147644E-2</v>
      </c>
      <c r="Q28" s="82">
        <f t="shared" si="5"/>
        <v>5.7073383049415774E-3</v>
      </c>
      <c r="R28" s="83">
        <v>6.8150268787130989E-3</v>
      </c>
      <c r="S28" s="84">
        <f t="shared" si="6"/>
        <v>9.038258924274932E-2</v>
      </c>
      <c r="T28" s="85">
        <f>分析係数表!F31</f>
        <v>0.34525447042640989</v>
      </c>
      <c r="U28" s="86">
        <f t="shared" si="7"/>
        <v>3.1204992984773146E-2</v>
      </c>
      <c r="V28" s="87">
        <f>分析係数表!D31</f>
        <v>0</v>
      </c>
      <c r="W28" s="167">
        <f t="shared" si="8"/>
        <v>0</v>
      </c>
      <c r="X28" s="76">
        <f>分析係数表!E31</f>
        <v>0</v>
      </c>
      <c r="Y28" s="166">
        <f t="shared" si="9"/>
        <v>0</v>
      </c>
    </row>
    <row r="29" spans="1:25" x14ac:dyDescent="0.2">
      <c r="A29" s="6" t="s">
        <v>17</v>
      </c>
      <c r="B29" s="5" t="s">
        <v>272</v>
      </c>
      <c r="C29" s="90"/>
      <c r="D29" s="107">
        <f>投入係数表!K29</f>
        <v>1.5432098765432098E-3</v>
      </c>
      <c r="E29" s="110">
        <f t="shared" si="0"/>
        <v>0.15432098765432098</v>
      </c>
      <c r="F29" s="76">
        <f>分析係数表!C32</f>
        <v>0.7834008097165992</v>
      </c>
      <c r="G29" s="110">
        <f t="shared" si="1"/>
        <v>0.12089518668466036</v>
      </c>
      <c r="H29" s="110">
        <v>0.13269180517011381</v>
      </c>
      <c r="I29" s="110">
        <f t="shared" si="2"/>
        <v>0.13269180517011381</v>
      </c>
      <c r="J29" s="107">
        <f>分析係数表!G32</f>
        <v>0.13992297817715019</v>
      </c>
      <c r="K29" s="111">
        <f t="shared" si="3"/>
        <v>1.8566632559104498E-2</v>
      </c>
      <c r="L29" s="79"/>
      <c r="M29" s="80"/>
      <c r="N29" s="81">
        <f>分析係数表!H32</f>
        <v>6.3286472670074714E-3</v>
      </c>
      <c r="O29" s="82">
        <f t="shared" si="4"/>
        <v>1.6872536293856977E-2</v>
      </c>
      <c r="P29" s="76">
        <f>分析係数表!C32</f>
        <v>0.7834008097165992</v>
      </c>
      <c r="Q29" s="82">
        <f t="shared" si="5"/>
        <v>1.3217958594580264E-2</v>
      </c>
      <c r="R29" s="83">
        <v>1.6349945495314381E-2</v>
      </c>
      <c r="S29" s="84">
        <f t="shared" si="6"/>
        <v>0.14904175066542819</v>
      </c>
      <c r="T29" s="85">
        <f>分析係数表!F32</f>
        <v>0.48138639281129653</v>
      </c>
      <c r="U29" s="86">
        <f t="shared" si="7"/>
        <v>7.1746670731111128E-2</v>
      </c>
      <c r="V29" s="87">
        <f>分析係数表!D32</f>
        <v>1.4120667522464698E-2</v>
      </c>
      <c r="W29" s="167">
        <f t="shared" si="8"/>
        <v>0</v>
      </c>
      <c r="X29" s="76">
        <f>分析係数表!E32</f>
        <v>2.1822849807445442E-2</v>
      </c>
      <c r="Y29" s="166">
        <f t="shared" si="9"/>
        <v>0</v>
      </c>
    </row>
    <row r="30" spans="1:25" x14ac:dyDescent="0.2">
      <c r="A30" s="6" t="s">
        <v>18</v>
      </c>
      <c r="B30" s="5" t="s">
        <v>273</v>
      </c>
      <c r="C30" s="90"/>
      <c r="D30" s="107">
        <f>投入係数表!K30</f>
        <v>0</v>
      </c>
      <c r="E30" s="110">
        <f t="shared" si="0"/>
        <v>0</v>
      </c>
      <c r="F30" s="76">
        <f>分析係数表!C33</f>
        <v>1</v>
      </c>
      <c r="G30" s="110">
        <f t="shared" si="1"/>
        <v>0</v>
      </c>
      <c r="H30" s="110">
        <v>4.4202636176612388E-3</v>
      </c>
      <c r="I30" s="110">
        <f t="shared" si="2"/>
        <v>4.4202636176612388E-3</v>
      </c>
      <c r="J30" s="107">
        <f>分析係数表!G33</f>
        <v>0.50732356857523297</v>
      </c>
      <c r="K30" s="111">
        <f t="shared" si="3"/>
        <v>2.2425039125551689E-3</v>
      </c>
      <c r="L30" s="79"/>
      <c r="M30" s="80"/>
      <c r="N30" s="81">
        <f>分析係数表!H33</f>
        <v>9.4622493118364133E-4</v>
      </c>
      <c r="O30" s="82">
        <f t="shared" si="4"/>
        <v>2.5226898924795866E-3</v>
      </c>
      <c r="P30" s="76">
        <f>分析係数表!C33</f>
        <v>1</v>
      </c>
      <c r="Q30" s="82">
        <f t="shared" si="5"/>
        <v>2.5226898924795866E-3</v>
      </c>
      <c r="R30" s="83">
        <v>5.7914466323466191E-3</v>
      </c>
      <c r="S30" s="84">
        <f t="shared" si="6"/>
        <v>1.0211710250007857E-2</v>
      </c>
      <c r="T30" s="85">
        <f>分析係数表!F33</f>
        <v>0.64713715046604525</v>
      </c>
      <c r="U30" s="86">
        <f t="shared" si="7"/>
        <v>6.6083770725749915E-3</v>
      </c>
      <c r="V30" s="87">
        <f>分析係数表!D33</f>
        <v>3.462050599201065E-2</v>
      </c>
      <c r="W30" s="167">
        <f t="shared" si="8"/>
        <v>0</v>
      </c>
      <c r="X30" s="76">
        <f>分析係数表!E33</f>
        <v>3.3288948069241014E-2</v>
      </c>
      <c r="Y30" s="166">
        <f t="shared" si="9"/>
        <v>0</v>
      </c>
    </row>
    <row r="31" spans="1:25" x14ac:dyDescent="0.2">
      <c r="A31" s="6" t="s">
        <v>19</v>
      </c>
      <c r="B31" s="5" t="s">
        <v>274</v>
      </c>
      <c r="C31" s="90"/>
      <c r="D31" s="107">
        <f>投入係数表!K31</f>
        <v>1.0802469135802469E-2</v>
      </c>
      <c r="E31" s="110">
        <f t="shared" si="0"/>
        <v>1.0802469135802468</v>
      </c>
      <c r="F31" s="76">
        <f>分析係数表!C34</f>
        <v>0.10125199563061926</v>
      </c>
      <c r="G31" s="110">
        <f t="shared" si="1"/>
        <v>0.1093771557738171</v>
      </c>
      <c r="H31" s="110">
        <v>0.11561512589118923</v>
      </c>
      <c r="I31" s="110">
        <f t="shared" si="2"/>
        <v>0.11561512589118923</v>
      </c>
      <c r="J31" s="107">
        <f>分析係数表!G34</f>
        <v>0.42460217226572367</v>
      </c>
      <c r="K31" s="111">
        <f t="shared" si="3"/>
        <v>4.9090433600174059E-2</v>
      </c>
      <c r="L31" s="79"/>
      <c r="M31" s="80"/>
      <c r="N31" s="81">
        <f>分析係数表!H34</f>
        <v>0.15770005898545025</v>
      </c>
      <c r="O31" s="82">
        <f t="shared" si="4"/>
        <v>0.42043739467779917</v>
      </c>
      <c r="P31" s="76">
        <f>分析係数表!C34</f>
        <v>0.10125199563061926</v>
      </c>
      <c r="Q31" s="82">
        <f t="shared" si="5"/>
        <v>4.257012524886547E-2</v>
      </c>
      <c r="R31" s="83">
        <v>4.5121265575107455E-2</v>
      </c>
      <c r="S31" s="84">
        <f t="shared" si="6"/>
        <v>0.1607363914662967</v>
      </c>
      <c r="T31" s="85">
        <f>分析係数表!F34</f>
        <v>0.7004294013639808</v>
      </c>
      <c r="U31" s="86">
        <f t="shared" si="7"/>
        <v>0.11258449445214468</v>
      </c>
      <c r="V31" s="87">
        <f>分析係数表!D34</f>
        <v>0.3617075018944178</v>
      </c>
      <c r="W31" s="167">
        <f t="shared" si="8"/>
        <v>0</v>
      </c>
      <c r="X31" s="76">
        <f>分析係数表!E34</f>
        <v>0.25183127052285931</v>
      </c>
      <c r="Y31" s="166">
        <f t="shared" si="9"/>
        <v>0</v>
      </c>
    </row>
    <row r="32" spans="1:25" x14ac:dyDescent="0.2">
      <c r="A32" s="6" t="s">
        <v>20</v>
      </c>
      <c r="B32" s="5" t="s">
        <v>37</v>
      </c>
      <c r="C32" s="90"/>
      <c r="D32" s="107">
        <f>投入係数表!K32</f>
        <v>3.0864197530864196E-3</v>
      </c>
      <c r="E32" s="110">
        <f t="shared" si="0"/>
        <v>0.30864197530864196</v>
      </c>
      <c r="F32" s="76">
        <f>分析係数表!C35</f>
        <v>0.28050490883590462</v>
      </c>
      <c r="G32" s="110">
        <f t="shared" si="1"/>
        <v>8.6575589146884138E-2</v>
      </c>
      <c r="H32" s="110">
        <v>0.11001454904685043</v>
      </c>
      <c r="I32" s="110">
        <f t="shared" si="2"/>
        <v>0.11001454904685043</v>
      </c>
      <c r="J32" s="107">
        <f>分析係数表!G35</f>
        <v>0.31444397102684279</v>
      </c>
      <c r="K32" s="111">
        <f t="shared" si="3"/>
        <v>3.4593411673019013E-2</v>
      </c>
      <c r="L32" s="79"/>
      <c r="M32" s="80"/>
      <c r="N32" s="81">
        <f>分析係数表!H35</f>
        <v>5.9366397955171055E-2</v>
      </c>
      <c r="O32" s="82">
        <f t="shared" si="4"/>
        <v>0.1582742190982972</v>
      </c>
      <c r="P32" s="76">
        <f>分析係数表!C35</f>
        <v>0.28050490883590462</v>
      </c>
      <c r="Q32" s="82">
        <f t="shared" si="5"/>
        <v>4.4396695399241848E-2</v>
      </c>
      <c r="R32" s="83">
        <v>5.5775252030457155E-2</v>
      </c>
      <c r="S32" s="84">
        <f t="shared" si="6"/>
        <v>0.16578980107730759</v>
      </c>
      <c r="T32" s="85">
        <f>分析係数表!F35</f>
        <v>0.64720920323817643</v>
      </c>
      <c r="U32" s="86">
        <f t="shared" si="7"/>
        <v>0.10730068506026001</v>
      </c>
      <c r="V32" s="87">
        <f>分析係数表!D35</f>
        <v>3.7068598210481467E-2</v>
      </c>
      <c r="W32" s="167">
        <f t="shared" si="8"/>
        <v>0</v>
      </c>
      <c r="X32" s="76">
        <f>分析係数表!E35</f>
        <v>2.8973157221985513E-2</v>
      </c>
      <c r="Y32" s="166">
        <f t="shared" si="9"/>
        <v>0</v>
      </c>
    </row>
    <row r="33" spans="1:25" x14ac:dyDescent="0.2">
      <c r="A33" s="6" t="s">
        <v>21</v>
      </c>
      <c r="B33" s="5" t="s">
        <v>38</v>
      </c>
      <c r="C33" s="90"/>
      <c r="D33" s="107">
        <f>投入係数表!K33</f>
        <v>0</v>
      </c>
      <c r="E33" s="110">
        <f t="shared" si="0"/>
        <v>0</v>
      </c>
      <c r="F33" s="76">
        <f>分析係数表!C36</f>
        <v>0.80389274373750441</v>
      </c>
      <c r="G33" s="110">
        <f t="shared" si="1"/>
        <v>0</v>
      </c>
      <c r="H33" s="110">
        <v>2.4401236097699203E-2</v>
      </c>
      <c r="I33" s="110">
        <f t="shared" si="2"/>
        <v>2.4401236097699203E-2</v>
      </c>
      <c r="J33" s="107">
        <f>分析係数表!G36</f>
        <v>1.7855841410975876E-2</v>
      </c>
      <c r="K33" s="111">
        <f t="shared" si="3"/>
        <v>4.3570460199229681E-4</v>
      </c>
      <c r="L33" s="79"/>
      <c r="M33" s="80"/>
      <c r="N33" s="81">
        <f>分析係数表!H36</f>
        <v>0.19255062917813606</v>
      </c>
      <c r="O33" s="82">
        <f t="shared" si="4"/>
        <v>0.51335101201639799</v>
      </c>
      <c r="P33" s="76">
        <f>分析係数表!C36</f>
        <v>0.80389274373750441</v>
      </c>
      <c r="Q33" s="82">
        <f t="shared" si="5"/>
        <v>0.41267915355028678</v>
      </c>
      <c r="R33" s="83">
        <v>0.4229143911665782</v>
      </c>
      <c r="S33" s="84">
        <f t="shared" si="6"/>
        <v>0.44731562726427743</v>
      </c>
      <c r="T33" s="85">
        <f>分析係数表!F36</f>
        <v>0.88404635230668316</v>
      </c>
      <c r="U33" s="86">
        <f t="shared" si="7"/>
        <v>0.39544774861276039</v>
      </c>
      <c r="V33" s="87">
        <f>分析係数表!D36</f>
        <v>1.122367174404198E-2</v>
      </c>
      <c r="W33" s="167">
        <f t="shared" si="8"/>
        <v>0</v>
      </c>
      <c r="X33" s="76">
        <f>分析係数表!E36</f>
        <v>3.3525253261424094E-3</v>
      </c>
      <c r="Y33" s="166">
        <f t="shared" si="9"/>
        <v>0</v>
      </c>
    </row>
    <row r="34" spans="1:25" x14ac:dyDescent="0.2">
      <c r="A34" s="6" t="s">
        <v>22</v>
      </c>
      <c r="B34" s="5" t="s">
        <v>377</v>
      </c>
      <c r="C34" s="90"/>
      <c r="D34" s="107">
        <f>投入係数表!K34</f>
        <v>2.0061728395061727E-2</v>
      </c>
      <c r="E34" s="110">
        <f t="shared" si="0"/>
        <v>2.0061728395061729</v>
      </c>
      <c r="F34" s="76">
        <f>分析係数表!C37</f>
        <v>0.21032967032967032</v>
      </c>
      <c r="G34" s="110">
        <f t="shared" si="1"/>
        <v>0.42195767195767192</v>
      </c>
      <c r="H34" s="110">
        <v>0.43249326739860006</v>
      </c>
      <c r="I34" s="110">
        <f t="shared" si="2"/>
        <v>0.43249326739860006</v>
      </c>
      <c r="J34" s="107">
        <f>分析係数表!G37</f>
        <v>0.29813928761297182</v>
      </c>
      <c r="K34" s="111">
        <f t="shared" si="3"/>
        <v>0.12894323463962515</v>
      </c>
      <c r="L34" s="79"/>
      <c r="M34" s="80"/>
      <c r="N34" s="81">
        <f>分析係数表!H37</f>
        <v>4.7409555642941408E-2</v>
      </c>
      <c r="O34" s="82">
        <f t="shared" si="4"/>
        <v>0.12639659227514605</v>
      </c>
      <c r="P34" s="76">
        <f>分析係数表!C37</f>
        <v>0.21032967032967032</v>
      </c>
      <c r="Q34" s="82">
        <f t="shared" si="5"/>
        <v>2.6584953584025222E-2</v>
      </c>
      <c r="R34" s="83">
        <v>2.9337104788627583E-2</v>
      </c>
      <c r="S34" s="84">
        <f t="shared" si="6"/>
        <v>0.46183037218722767</v>
      </c>
      <c r="T34" s="85">
        <f>分析係数表!F37</f>
        <v>0.65348219032429555</v>
      </c>
      <c r="U34" s="86">
        <f t="shared" si="7"/>
        <v>0.30179792317519416</v>
      </c>
      <c r="V34" s="87">
        <f>分析係数表!D37</f>
        <v>7.4641148325358855E-2</v>
      </c>
      <c r="W34" s="167">
        <f t="shared" si="8"/>
        <v>0</v>
      </c>
      <c r="X34" s="76">
        <f>分析係数表!E37</f>
        <v>6.6454013822434876E-2</v>
      </c>
      <c r="Y34" s="166">
        <f t="shared" si="9"/>
        <v>0</v>
      </c>
    </row>
    <row r="35" spans="1:25" x14ac:dyDescent="0.2">
      <c r="A35" s="6" t="s">
        <v>23</v>
      </c>
      <c r="B35" s="5" t="s">
        <v>193</v>
      </c>
      <c r="C35" s="90"/>
      <c r="D35" s="107">
        <f>投入係数表!K35</f>
        <v>0</v>
      </c>
      <c r="E35" s="110">
        <f t="shared" si="0"/>
        <v>0</v>
      </c>
      <c r="F35" s="76">
        <f>分析係数表!C38</f>
        <v>3.0064329788630717E-2</v>
      </c>
      <c r="G35" s="110">
        <f t="shared" si="1"/>
        <v>0</v>
      </c>
      <c r="H35" s="110">
        <v>1.2271984614754083E-3</v>
      </c>
      <c r="I35" s="110">
        <f t="shared" si="2"/>
        <v>1.2271984614754083E-3</v>
      </c>
      <c r="J35" s="107">
        <f>分析係数表!G38</f>
        <v>0.36119402985074628</v>
      </c>
      <c r="K35" s="111">
        <f t="shared" si="3"/>
        <v>4.4325675772693854E-4</v>
      </c>
      <c r="L35" s="79"/>
      <c r="M35" s="80"/>
      <c r="N35" s="81">
        <f>分析係数表!H38</f>
        <v>4.2911915060951634E-2</v>
      </c>
      <c r="O35" s="82">
        <f t="shared" si="4"/>
        <v>0.11440562473426906</v>
      </c>
      <c r="P35" s="76">
        <f>分析係数表!C38</f>
        <v>3.0064329788630717E-2</v>
      </c>
      <c r="Q35" s="82">
        <f t="shared" si="5"/>
        <v>3.4395284316853926E-3</v>
      </c>
      <c r="R35" s="83">
        <v>3.9444129491383777E-3</v>
      </c>
      <c r="S35" s="84">
        <f t="shared" si="6"/>
        <v>5.1716114106137856E-3</v>
      </c>
      <c r="T35" s="85">
        <f>分析係数表!F38</f>
        <v>0.57313432835820899</v>
      </c>
      <c r="U35" s="86">
        <f t="shared" si="7"/>
        <v>2.9640280323517819E-3</v>
      </c>
      <c r="V35" s="87">
        <f>分析係数表!D38</f>
        <v>7.1641791044776124E-2</v>
      </c>
      <c r="W35" s="167">
        <f t="shared" si="8"/>
        <v>0</v>
      </c>
      <c r="X35" s="76">
        <f>分析係数表!E38</f>
        <v>8.6567164179104483E-2</v>
      </c>
      <c r="Y35" s="166">
        <f t="shared" si="9"/>
        <v>0</v>
      </c>
    </row>
    <row r="36" spans="1:25" x14ac:dyDescent="0.2">
      <c r="A36" s="6" t="s">
        <v>24</v>
      </c>
      <c r="B36" s="5" t="s">
        <v>39</v>
      </c>
      <c r="C36" s="90"/>
      <c r="D36" s="107">
        <f>投入係数表!K36</f>
        <v>0</v>
      </c>
      <c r="E36" s="110">
        <f t="shared" si="0"/>
        <v>0</v>
      </c>
      <c r="F36" s="76">
        <f>分析係数表!C39</f>
        <v>1</v>
      </c>
      <c r="G36" s="110">
        <f t="shared" si="1"/>
        <v>0</v>
      </c>
      <c r="H36" s="110">
        <v>2.4768995631123973E-3</v>
      </c>
      <c r="I36" s="110">
        <f t="shared" si="2"/>
        <v>2.4768995631123973E-3</v>
      </c>
      <c r="J36" s="107">
        <f>分析係数表!G39</f>
        <v>0.35369011652999566</v>
      </c>
      <c r="K36" s="111">
        <f t="shared" si="3"/>
        <v>8.7605489511031912E-4</v>
      </c>
      <c r="L36" s="79"/>
      <c r="M36" s="80"/>
      <c r="N36" s="81">
        <f>分析係数表!H39</f>
        <v>3.7848997247345653E-3</v>
      </c>
      <c r="O36" s="82">
        <f t="shared" si="4"/>
        <v>1.0090759569918346E-2</v>
      </c>
      <c r="P36" s="76">
        <f>分析係数表!C39</f>
        <v>1</v>
      </c>
      <c r="Q36" s="82">
        <f t="shared" si="5"/>
        <v>1.0090759569918346E-2</v>
      </c>
      <c r="R36" s="83">
        <v>1.4302163996925132E-2</v>
      </c>
      <c r="S36" s="84">
        <f t="shared" si="6"/>
        <v>1.6779063560037531E-2</v>
      </c>
      <c r="T36" s="85">
        <f>分析係数表!F39</f>
        <v>0.70414328873543375</v>
      </c>
      <c r="U36" s="86">
        <f t="shared" si="7"/>
        <v>1.1814864997065702E-2</v>
      </c>
      <c r="V36" s="87">
        <f>分析係数表!D39</f>
        <v>4.8338368580060423E-2</v>
      </c>
      <c r="W36" s="167">
        <f t="shared" si="8"/>
        <v>0</v>
      </c>
      <c r="X36" s="76">
        <f>分析係数表!E39</f>
        <v>5.0927924039706515E-2</v>
      </c>
      <c r="Y36" s="166">
        <f t="shared" si="9"/>
        <v>0</v>
      </c>
    </row>
    <row r="37" spans="1:25" x14ac:dyDescent="0.2">
      <c r="A37" s="6" t="s">
        <v>25</v>
      </c>
      <c r="B37" s="5" t="s">
        <v>40</v>
      </c>
      <c r="C37" s="90"/>
      <c r="D37" s="107">
        <f>投入係数表!K37</f>
        <v>0</v>
      </c>
      <c r="E37" s="110">
        <f t="shared" si="0"/>
        <v>0</v>
      </c>
      <c r="F37" s="76">
        <f>分析係数表!C40</f>
        <v>0.7013368112161722</v>
      </c>
      <c r="G37" s="110">
        <f t="shared" si="1"/>
        <v>0</v>
      </c>
      <c r="H37" s="110">
        <v>2.300836446848416E-4</v>
      </c>
      <c r="I37" s="110">
        <f t="shared" si="2"/>
        <v>2.300836446848416E-4</v>
      </c>
      <c r="J37" s="107">
        <f>分析係数表!G40</f>
        <v>0.55395580898075547</v>
      </c>
      <c r="K37" s="111">
        <f t="shared" si="3"/>
        <v>1.2745617152463214E-4</v>
      </c>
      <c r="L37" s="79"/>
      <c r="M37" s="80"/>
      <c r="N37" s="81">
        <f>分析係数表!H40</f>
        <v>3.2392843098702322E-2</v>
      </c>
      <c r="O37" s="82">
        <f t="shared" si="4"/>
        <v>8.6361176059431055E-2</v>
      </c>
      <c r="P37" s="76">
        <f>分析係数表!C40</f>
        <v>0.7013368112161722</v>
      </c>
      <c r="Q37" s="82">
        <f t="shared" si="5"/>
        <v>6.0568271830399804E-2</v>
      </c>
      <c r="R37" s="83">
        <v>6.0613819660974642E-2</v>
      </c>
      <c r="S37" s="84">
        <f t="shared" si="6"/>
        <v>6.0843903305659482E-2</v>
      </c>
      <c r="T37" s="85">
        <f>分析係数表!F40</f>
        <v>0.75181753385602279</v>
      </c>
      <c r="U37" s="86">
        <f t="shared" si="7"/>
        <v>4.5743513333435223E-2</v>
      </c>
      <c r="V37" s="87">
        <f>分析係数表!D40</f>
        <v>0.10919458303635067</v>
      </c>
      <c r="W37" s="167">
        <f t="shared" si="8"/>
        <v>0</v>
      </c>
      <c r="X37" s="76">
        <f>分析係数表!E40</f>
        <v>6.9850320741268707E-2</v>
      </c>
      <c r="Y37" s="166">
        <f t="shared" si="9"/>
        <v>0</v>
      </c>
    </row>
    <row r="38" spans="1:25" x14ac:dyDescent="0.2">
      <c r="A38" s="6" t="s">
        <v>26</v>
      </c>
      <c r="B38" s="5" t="s">
        <v>276</v>
      </c>
      <c r="C38" s="90"/>
      <c r="D38" s="107">
        <f>投入係数表!K38</f>
        <v>0</v>
      </c>
      <c r="E38" s="110">
        <f t="shared" si="0"/>
        <v>0</v>
      </c>
      <c r="F38" s="76">
        <f>分析係数表!C41</f>
        <v>0.58586841174389814</v>
      </c>
      <c r="G38" s="110">
        <f t="shared" si="1"/>
        <v>0</v>
      </c>
      <c r="H38" s="110">
        <v>1.2681478733895921E-3</v>
      </c>
      <c r="I38" s="110">
        <f t="shared" si="2"/>
        <v>1.2681478733895921E-3</v>
      </c>
      <c r="J38" s="107">
        <f>分析係数表!G41</f>
        <v>0.44498040397949956</v>
      </c>
      <c r="K38" s="111">
        <f t="shared" si="3"/>
        <v>5.6430095300664398E-4</v>
      </c>
      <c r="L38" s="79"/>
      <c r="M38" s="80"/>
      <c r="N38" s="81">
        <f>分析係数表!H41</f>
        <v>5.4868757373181282E-2</v>
      </c>
      <c r="O38" s="82">
        <f t="shared" si="4"/>
        <v>0.1462832515574202</v>
      </c>
      <c r="P38" s="76">
        <f>分析係数表!C41</f>
        <v>0.58586841174389814</v>
      </c>
      <c r="Q38" s="82">
        <f t="shared" si="5"/>
        <v>8.5702736254678891E-2</v>
      </c>
      <c r="R38" s="83">
        <v>8.6860670231626441E-2</v>
      </c>
      <c r="S38" s="84">
        <f t="shared" si="6"/>
        <v>8.8128818105016035E-2</v>
      </c>
      <c r="T38" s="85">
        <f>分析係数表!F41</f>
        <v>0.54989448296653598</v>
      </c>
      <c r="U38" s="86">
        <f t="shared" si="7"/>
        <v>4.846155086630969E-2</v>
      </c>
      <c r="V38" s="87">
        <f>分析係数表!D41</f>
        <v>0.15480856195357251</v>
      </c>
      <c r="W38" s="167">
        <f t="shared" si="8"/>
        <v>0</v>
      </c>
      <c r="X38" s="76">
        <f>分析係数表!E41</f>
        <v>0.14651793789568887</v>
      </c>
      <c r="Y38" s="166">
        <f t="shared" si="9"/>
        <v>0</v>
      </c>
    </row>
    <row r="39" spans="1:25" x14ac:dyDescent="0.2">
      <c r="A39" s="6" t="s">
        <v>51</v>
      </c>
      <c r="B39" s="5" t="s">
        <v>367</v>
      </c>
      <c r="C39" s="90"/>
      <c r="D39" s="107">
        <f>投入係数表!K39</f>
        <v>0</v>
      </c>
      <c r="E39" s="110">
        <f>$C$13*D39</f>
        <v>0</v>
      </c>
      <c r="F39" s="76">
        <f>分析係数表!C42</f>
        <v>0.81969817315329629</v>
      </c>
      <c r="G39" s="110">
        <f>E39*F39</f>
        <v>0</v>
      </c>
      <c r="H39" s="110">
        <v>3.0819359882664358E-3</v>
      </c>
      <c r="I39" s="110">
        <f>C39+H39</f>
        <v>3.0819359882664358E-3</v>
      </c>
      <c r="J39" s="107">
        <f>分析係数表!G42</f>
        <v>0.48461538461538461</v>
      </c>
      <c r="K39" s="111">
        <f>I39*J39</f>
        <v>1.4935535943137342E-3</v>
      </c>
      <c r="L39" s="79"/>
      <c r="M39" s="80"/>
      <c r="N39" s="81">
        <f>分析係数表!H42</f>
        <v>1.2153460479748329E-2</v>
      </c>
      <c r="O39" s="82">
        <f t="shared" si="4"/>
        <v>3.2401822125484564E-2</v>
      </c>
      <c r="P39" s="76">
        <f>分析係数表!C42</f>
        <v>0.81969817315329629</v>
      </c>
      <c r="Q39" s="82">
        <f>O39*P39</f>
        <v>2.6559714403097755E-2</v>
      </c>
      <c r="R39" s="83">
        <v>2.7409673998242595E-2</v>
      </c>
      <c r="S39" s="84">
        <f>I39+R39</f>
        <v>3.049160998650903E-2</v>
      </c>
      <c r="T39" s="85">
        <f>分析係数表!F42</f>
        <v>0.55865384615384617</v>
      </c>
      <c r="U39" s="86">
        <f t="shared" si="7"/>
        <v>1.7034255194386293E-2</v>
      </c>
      <c r="V39" s="87">
        <f>分析係数表!D42</f>
        <v>8.8461538461538466E-2</v>
      </c>
      <c r="W39" s="167">
        <f t="shared" si="8"/>
        <v>0</v>
      </c>
      <c r="X39" s="76">
        <f>分析係数表!E42</f>
        <v>7.8846153846153844E-2</v>
      </c>
      <c r="Y39" s="166">
        <f t="shared" si="9"/>
        <v>0</v>
      </c>
    </row>
    <row r="40" spans="1:25" x14ac:dyDescent="0.2">
      <c r="A40" s="6" t="s">
        <v>194</v>
      </c>
      <c r="B40" s="5" t="s">
        <v>41</v>
      </c>
      <c r="C40" s="90"/>
      <c r="D40" s="107">
        <f>投入係数表!K40</f>
        <v>6.1728395061728392E-3</v>
      </c>
      <c r="E40" s="110">
        <f>$C$13*D40</f>
        <v>0.61728395061728392</v>
      </c>
      <c r="F40" s="76">
        <f>分析係数表!C43</f>
        <v>0.67829131652661068</v>
      </c>
      <c r="G40" s="110">
        <f>E40*F40</f>
        <v>0.41869834353494484</v>
      </c>
      <c r="H40" s="110">
        <v>0.58373676917672579</v>
      </c>
      <c r="I40" s="110">
        <f>C40+H40</f>
        <v>0.58373676917672579</v>
      </c>
      <c r="J40" s="107">
        <f>分析係数表!G43</f>
        <v>0.37364673754023214</v>
      </c>
      <c r="K40" s="111">
        <f>I40*J40</f>
        <v>0.21811133938515914</v>
      </c>
      <c r="L40" s="79"/>
      <c r="M40" s="80"/>
      <c r="N40" s="81">
        <f>分析係数表!H43</f>
        <v>3.3707727093983487E-2</v>
      </c>
      <c r="O40" s="82">
        <f t="shared" si="4"/>
        <v>8.9866732143785807E-2</v>
      </c>
      <c r="P40" s="76">
        <f>分析係数表!C43</f>
        <v>0.67829131652661068</v>
      </c>
      <c r="Q40" s="82">
        <f>O40*P40</f>
        <v>6.095582405775276E-2</v>
      </c>
      <c r="R40" s="83">
        <v>9.5523054498121443E-2</v>
      </c>
      <c r="S40" s="84">
        <f>I40+R40</f>
        <v>0.67925982367484727</v>
      </c>
      <c r="T40" s="85">
        <f>分析係数表!F43</f>
        <v>0.61386911147956691</v>
      </c>
      <c r="U40" s="86">
        <f t="shared" si="7"/>
        <v>0.41697662442304578</v>
      </c>
      <c r="V40" s="87">
        <f>分析係数表!D43</f>
        <v>0.15810006827270068</v>
      </c>
      <c r="W40" s="167">
        <f t="shared" si="8"/>
        <v>0</v>
      </c>
      <c r="X40" s="76">
        <f>分析係数表!E43</f>
        <v>0.12220813420462304</v>
      </c>
      <c r="Y40" s="166">
        <f t="shared" si="9"/>
        <v>0</v>
      </c>
    </row>
    <row r="41" spans="1:25" x14ac:dyDescent="0.2">
      <c r="A41" s="6" t="s">
        <v>340</v>
      </c>
      <c r="B41" s="5" t="s">
        <v>42</v>
      </c>
      <c r="C41" s="90"/>
      <c r="D41" s="107">
        <f>投入係数表!K41</f>
        <v>0</v>
      </c>
      <c r="E41" s="110">
        <f>$C$13*D41</f>
        <v>0</v>
      </c>
      <c r="F41" s="76">
        <f>分析係数表!C44</f>
        <v>0.28860582795323675</v>
      </c>
      <c r="G41" s="110">
        <f>E41*F41</f>
        <v>0</v>
      </c>
      <c r="H41" s="110">
        <v>2.2652320643867021E-4</v>
      </c>
      <c r="I41" s="110">
        <f>C41+H41</f>
        <v>2.2652320643867021E-4</v>
      </c>
      <c r="J41" s="107">
        <f>分析係数表!G44</f>
        <v>0.2722812755519215</v>
      </c>
      <c r="K41" s="111">
        <f>I41*J41</f>
        <v>6.167802759123236E-5</v>
      </c>
      <c r="L41" s="79"/>
      <c r="M41" s="80"/>
      <c r="N41" s="81">
        <f>分析係数表!H44</f>
        <v>0.11129817145104208</v>
      </c>
      <c r="O41" s="82">
        <f t="shared" si="4"/>
        <v>0.29672730332711195</v>
      </c>
      <c r="P41" s="76">
        <f>分析係数表!C44</f>
        <v>0.28860582795323675</v>
      </c>
      <c r="Q41" s="82">
        <f>O41*P41</f>
        <v>8.5637229053052363E-2</v>
      </c>
      <c r="R41" s="83">
        <v>8.6456732038147091E-2</v>
      </c>
      <c r="S41" s="84">
        <f>I41+R41</f>
        <v>8.6683255244585755E-2</v>
      </c>
      <c r="T41" s="85">
        <f>分析係数表!F44</f>
        <v>0.4454210956663941</v>
      </c>
      <c r="U41" s="86">
        <f t="shared" si="7"/>
        <v>3.8610550526973091E-2</v>
      </c>
      <c r="V41" s="87">
        <f>分析係数表!D44</f>
        <v>0.25695012264922323</v>
      </c>
      <c r="W41" s="167">
        <f t="shared" si="8"/>
        <v>0</v>
      </c>
      <c r="X41" s="76">
        <f>分析係数表!E44</f>
        <v>0.1731398201144726</v>
      </c>
      <c r="Y41" s="166">
        <f t="shared" si="9"/>
        <v>0</v>
      </c>
    </row>
    <row r="42" spans="1:25" x14ac:dyDescent="0.2">
      <c r="A42" s="6" t="s">
        <v>341</v>
      </c>
      <c r="B42" s="5" t="s">
        <v>278</v>
      </c>
      <c r="C42" s="90"/>
      <c r="D42" s="107">
        <f>投入係数表!K42</f>
        <v>0</v>
      </c>
      <c r="E42" s="110">
        <f>$C$13*D42</f>
        <v>0</v>
      </c>
      <c r="F42" s="76">
        <f>分析係数表!C45</f>
        <v>1</v>
      </c>
      <c r="G42" s="110">
        <f>E42*F42</f>
        <v>0</v>
      </c>
      <c r="H42" s="110">
        <v>1.9766063300179514E-3</v>
      </c>
      <c r="I42" s="110">
        <f>C42+H42</f>
        <v>1.9766063300179514E-3</v>
      </c>
      <c r="J42" s="107">
        <f>分析係数表!G45</f>
        <v>0</v>
      </c>
      <c r="K42" s="111">
        <f>I42*J42</f>
        <v>0</v>
      </c>
      <c r="L42" s="79"/>
      <c r="M42" s="80"/>
      <c r="N42" s="81">
        <f>分析係数表!H45</f>
        <v>0</v>
      </c>
      <c r="O42" s="82">
        <f t="shared" si="4"/>
        <v>0</v>
      </c>
      <c r="P42" s="76">
        <f>分析係数表!C45</f>
        <v>1</v>
      </c>
      <c r="Q42" s="82">
        <f>O42*P42</f>
        <v>0</v>
      </c>
      <c r="R42" s="83">
        <v>8.8785336020876415E-4</v>
      </c>
      <c r="S42" s="84">
        <f>I42+R42</f>
        <v>2.8644596902267158E-3</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107">
        <f>投入係数表!K43</f>
        <v>0</v>
      </c>
      <c r="E43" s="110">
        <f>$C$13*D43</f>
        <v>0</v>
      </c>
      <c r="F43" s="76">
        <f>分析係数表!C46</f>
        <v>0.35026323939300097</v>
      </c>
      <c r="G43" s="110">
        <f>E43*F43</f>
        <v>0</v>
      </c>
      <c r="H43" s="110">
        <v>1.3064205137532365E-2</v>
      </c>
      <c r="I43" s="110">
        <f>C43+H43</f>
        <v>1.3064205137532365E-2</v>
      </c>
      <c r="J43" s="107">
        <f>分析係数表!G46</f>
        <v>8.8183421516754845E-3</v>
      </c>
      <c r="K43" s="111">
        <f>I43*J43</f>
        <v>1.1520463084243708E-4</v>
      </c>
      <c r="L43" s="79"/>
      <c r="M43" s="80"/>
      <c r="N43" s="81">
        <f>分析係数表!H46</f>
        <v>2.2070389303971687E-2</v>
      </c>
      <c r="O43" s="82">
        <f t="shared" si="4"/>
        <v>5.8840922686926471E-2</v>
      </c>
      <c r="P43" s="76">
        <f>分析係数表!C46</f>
        <v>0.35026323939300097</v>
      </c>
      <c r="Q43" s="82">
        <f>O43*P43</f>
        <v>2.0609812189195987E-2</v>
      </c>
      <c r="R43" s="83">
        <v>2.221270986151487E-2</v>
      </c>
      <c r="S43" s="84">
        <f>I43+R43</f>
        <v>3.5276914999047233E-2</v>
      </c>
      <c r="T43" s="85">
        <f>分析係数表!F46</f>
        <v>0.31305114638447973</v>
      </c>
      <c r="U43" s="86">
        <f t="shared" si="7"/>
        <v>1.1043478681359584E-2</v>
      </c>
      <c r="V43" s="87">
        <f>分析係数表!D46</f>
        <v>2.6455026455026454E-3</v>
      </c>
      <c r="W43" s="167">
        <f t="shared" si="8"/>
        <v>0</v>
      </c>
      <c r="X43" s="76">
        <f>分析係数表!E46</f>
        <v>7.0546737213403876E-3</v>
      </c>
      <c r="Y43" s="166">
        <f t="shared" si="9"/>
        <v>0</v>
      </c>
    </row>
    <row r="44" spans="1:25" x14ac:dyDescent="0.2">
      <c r="A44" s="192">
        <v>40</v>
      </c>
      <c r="B44" s="14" t="s">
        <v>150</v>
      </c>
      <c r="C44" s="197">
        <f>SUM(C5:C43)</f>
        <v>100</v>
      </c>
      <c r="D44" s="108">
        <f>投入係数表!K44</f>
        <v>0.7021604938271605</v>
      </c>
      <c r="E44" s="91">
        <f>SUM(E5:E43)</f>
        <v>70.216049382716051</v>
      </c>
      <c r="F44" s="92">
        <f>分析係数表!C47</f>
        <v>0.31394387080298369</v>
      </c>
      <c r="G44" s="91">
        <f>SUM(G5:G43)</f>
        <v>2.6400011536164878</v>
      </c>
      <c r="H44" s="91">
        <f>SUM(H5:H43)</f>
        <v>2.9769030761181656</v>
      </c>
      <c r="I44" s="91">
        <f>SUM(I5:I43)</f>
        <v>102.97690307611819</v>
      </c>
      <c r="J44" s="108">
        <f>分析係数表!G47</f>
        <v>0.19998528352451841</v>
      </c>
      <c r="K44" s="93">
        <f>SUM(K5:K43)</f>
        <v>4.2520850202037916</v>
      </c>
      <c r="L44" s="94">
        <f>最終需要_まとめ!$L$33</f>
        <v>0.627</v>
      </c>
      <c r="M44" s="91">
        <f>K44*L44</f>
        <v>2.6660573076677774</v>
      </c>
      <c r="N44" s="95">
        <f>分析係数表!H47</f>
        <v>1</v>
      </c>
      <c r="O44" s="96">
        <f>SUM(O5:O43)</f>
        <v>2.6660573076677778</v>
      </c>
      <c r="P44" s="92">
        <f>分析係数表!C47</f>
        <v>0.31394387080298369</v>
      </c>
      <c r="Q44" s="96">
        <f>SUM(Q5:Q43)</f>
        <v>0.93142454018866061</v>
      </c>
      <c r="R44" s="91">
        <f>SUM(R5:R43)</f>
        <v>1.0269910251607484</v>
      </c>
      <c r="S44" s="97">
        <f>SUM(S5:S43)</f>
        <v>104.00389410127893</v>
      </c>
      <c r="T44" s="98">
        <f>分析係数表!F47</f>
        <v>0.426688715561511</v>
      </c>
      <c r="U44" s="99">
        <f>SUM(U5:U43)</f>
        <v>31.224340881963144</v>
      </c>
      <c r="V44" s="100">
        <f>分析係数表!D47</f>
        <v>4.9757178154553973E-2</v>
      </c>
      <c r="W44" s="164">
        <f>SUM(W5:W43)</f>
        <v>0</v>
      </c>
      <c r="X44" s="92">
        <f>分析係数表!E47</f>
        <v>4.1907100312144188E-2</v>
      </c>
      <c r="Y44" s="165">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2015年播磨町産業連関表</v>
      </c>
      <c r="H1" s="401"/>
      <c r="I1" s="401"/>
    </row>
    <row r="2" spans="1:25" x14ac:dyDescent="0.2">
      <c r="B2" s="3" t="s">
        <v>364</v>
      </c>
      <c r="S2" s="3" t="s">
        <v>152</v>
      </c>
      <c r="U2" s="64" t="s">
        <v>209</v>
      </c>
      <c r="W2" s="3" t="s">
        <v>130</v>
      </c>
      <c r="Y2" s="3" t="s">
        <v>153</v>
      </c>
    </row>
    <row r="3" spans="1:25" ht="44" x14ac:dyDescent="0.2">
      <c r="B3" s="65"/>
      <c r="C3" s="66" t="s">
        <v>227</v>
      </c>
      <c r="D3" s="66" t="s">
        <v>378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投入係数表!L5</f>
        <v>7.1301247771836005E-4</v>
      </c>
      <c r="E5" s="77">
        <f t="shared" ref="E5:E38" si="0">$C$14*D5</f>
        <v>7.130124777183601E-2</v>
      </c>
      <c r="F5" s="76">
        <f>分析係数表!C8</f>
        <v>2.4086378737541492E-2</v>
      </c>
      <c r="G5" s="77">
        <f t="shared" ref="G5:G38" si="1">E5*F5</f>
        <v>1.7173888582917285E-3</v>
      </c>
      <c r="H5" s="77">
        <f t="array" ref="H5:H43">MMULT(逆行列係数!C5:AO43,'10'!G5:G43)</f>
        <v>1.7891279386070007E-3</v>
      </c>
      <c r="I5" s="77">
        <f t="shared" ref="I5:I38" si="2">C5+H5</f>
        <v>1.7891279386070007E-3</v>
      </c>
      <c r="J5" s="76">
        <f>分析係数表!G8</f>
        <v>0.12121212121212122</v>
      </c>
      <c r="K5" s="78">
        <f t="shared" ref="K5:K38" si="3">I5*J5</f>
        <v>2.1686399255842434E-4</v>
      </c>
      <c r="L5" s="79" t="s">
        <v>182</v>
      </c>
      <c r="M5" s="80" t="s">
        <v>182</v>
      </c>
      <c r="N5" s="81">
        <f>分析係数表!H8</f>
        <v>1.0986040110106173E-2</v>
      </c>
      <c r="O5" s="82">
        <f t="shared" ref="O5:O43" si="4">$M$44*N5</f>
        <v>0.1638693937145852</v>
      </c>
      <c r="P5" s="76">
        <f>分析係数表!C8</f>
        <v>2.4086378737541492E-2</v>
      </c>
      <c r="Q5" s="82">
        <f t="shared" ref="Q5:Q38" si="5">O5*P5</f>
        <v>3.9470202805008004E-3</v>
      </c>
      <c r="R5" s="83">
        <f t="array" ref="R5:R43">MMULT(逆行列係数!C5:AO43,'10'!Q5:Q43)</f>
        <v>4.3268358899304499E-3</v>
      </c>
      <c r="S5" s="84">
        <f t="shared" ref="S5:S38" si="6">I5+R5</f>
        <v>6.1159638285374508E-3</v>
      </c>
      <c r="T5" s="85">
        <f>分析係数表!F8</f>
        <v>0.48484848484848486</v>
      </c>
      <c r="U5" s="86">
        <f t="shared" ref="U5:U43" si="7">S5*T5</f>
        <v>2.9653157956545215E-3</v>
      </c>
      <c r="V5" s="87">
        <f>分析係数表!D8</f>
        <v>1.0757575757575757</v>
      </c>
      <c r="W5" s="167">
        <f t="shared" ref="W5:W43" si="8">ROUND(S5*V5,0)</f>
        <v>0</v>
      </c>
      <c r="X5" s="76">
        <f>分析係数表!E8</f>
        <v>0</v>
      </c>
      <c r="Y5" s="166">
        <f t="shared" ref="Y5:Y43" si="9">ROUND(S5*X5,0)</f>
        <v>0</v>
      </c>
    </row>
    <row r="6" spans="1:25" x14ac:dyDescent="0.2">
      <c r="A6" s="6" t="s">
        <v>219</v>
      </c>
      <c r="B6" s="5" t="s">
        <v>265</v>
      </c>
      <c r="C6" s="90"/>
      <c r="D6" s="76">
        <f>投入係数表!L6</f>
        <v>0</v>
      </c>
      <c r="E6" s="77">
        <f t="shared" si="0"/>
        <v>0</v>
      </c>
      <c r="F6" s="76">
        <f>分析係数表!C9</f>
        <v>0</v>
      </c>
      <c r="G6" s="77">
        <f t="shared" si="1"/>
        <v>0</v>
      </c>
      <c r="H6" s="77">
        <v>0</v>
      </c>
      <c r="I6" s="77">
        <f t="shared" si="2"/>
        <v>0</v>
      </c>
      <c r="J6" s="76">
        <f>分析係数表!G9</f>
        <v>0</v>
      </c>
      <c r="K6" s="78">
        <f t="shared" si="3"/>
        <v>0</v>
      </c>
      <c r="L6" s="79"/>
      <c r="M6" s="80"/>
      <c r="N6" s="81">
        <f>分析係数表!H9</f>
        <v>5.8985450255603618E-4</v>
      </c>
      <c r="O6" s="82">
        <f t="shared" si="4"/>
        <v>8.7983567095079301E-3</v>
      </c>
      <c r="P6" s="76">
        <f>分析係数表!C9</f>
        <v>0</v>
      </c>
      <c r="Q6" s="82">
        <f t="shared" si="5"/>
        <v>0</v>
      </c>
      <c r="R6" s="83">
        <v>0</v>
      </c>
      <c r="S6" s="84">
        <f t="shared" si="6"/>
        <v>0</v>
      </c>
      <c r="T6" s="85">
        <f>分析係数表!F9</f>
        <v>0</v>
      </c>
      <c r="U6" s="86">
        <f t="shared" si="7"/>
        <v>0</v>
      </c>
      <c r="V6" s="87">
        <f>分析係数表!D9</f>
        <v>0</v>
      </c>
      <c r="W6" s="167">
        <f t="shared" si="8"/>
        <v>0</v>
      </c>
      <c r="X6" s="76">
        <f>分析係数表!E9</f>
        <v>0</v>
      </c>
      <c r="Y6" s="166">
        <f t="shared" si="9"/>
        <v>0</v>
      </c>
    </row>
    <row r="7" spans="1:25" x14ac:dyDescent="0.2">
      <c r="A7" s="6" t="s">
        <v>220</v>
      </c>
      <c r="B7" s="5" t="s">
        <v>266</v>
      </c>
      <c r="C7" s="90"/>
      <c r="D7" s="76">
        <f>投入係数表!L7</f>
        <v>0</v>
      </c>
      <c r="E7" s="77">
        <f t="shared" si="0"/>
        <v>0</v>
      </c>
      <c r="F7" s="76">
        <f>分析係数表!C10</f>
        <v>0.85034013605442182</v>
      </c>
      <c r="G7" s="77">
        <f t="shared" si="1"/>
        <v>0</v>
      </c>
      <c r="H7" s="77">
        <v>1.2683878958732043E-4</v>
      </c>
      <c r="I7" s="77">
        <f t="shared" si="2"/>
        <v>1.2683878958732043E-4</v>
      </c>
      <c r="J7" s="76">
        <f>分析係数表!G10</f>
        <v>0.18064516129032257</v>
      </c>
      <c r="K7" s="78">
        <f t="shared" si="3"/>
        <v>2.2912813602870788E-5</v>
      </c>
      <c r="L7" s="79"/>
      <c r="M7" s="80"/>
      <c r="N7" s="81">
        <f>分析係数表!H10</f>
        <v>1.1059771922925679E-3</v>
      </c>
      <c r="O7" s="82">
        <f t="shared" si="4"/>
        <v>1.6496918830327369E-2</v>
      </c>
      <c r="P7" s="76">
        <f>分析係数表!C10</f>
        <v>0.85034013605442182</v>
      </c>
      <c r="Q7" s="82">
        <f t="shared" si="5"/>
        <v>1.4027992202659328E-2</v>
      </c>
      <c r="R7" s="83">
        <v>1.7363139943397967E-2</v>
      </c>
      <c r="S7" s="84">
        <f t="shared" si="6"/>
        <v>1.7489978732985287E-2</v>
      </c>
      <c r="T7" s="85">
        <f>分析係数表!F10</f>
        <v>0.52258064516129032</v>
      </c>
      <c r="U7" s="86">
        <f t="shared" si="7"/>
        <v>9.1399243701406983E-3</v>
      </c>
      <c r="V7" s="87">
        <f>分析係数表!D10</f>
        <v>9.0322580645161285E-2</v>
      </c>
      <c r="W7" s="167">
        <f t="shared" si="8"/>
        <v>0</v>
      </c>
      <c r="X7" s="76">
        <f>分析係数表!E10</f>
        <v>0</v>
      </c>
      <c r="Y7" s="166">
        <f t="shared" si="9"/>
        <v>0</v>
      </c>
    </row>
    <row r="8" spans="1:25" x14ac:dyDescent="0.2">
      <c r="A8" s="6" t="s">
        <v>221</v>
      </c>
      <c r="B8" s="5" t="s">
        <v>27</v>
      </c>
      <c r="C8" s="90"/>
      <c r="D8" s="76">
        <f>投入係数表!L8</f>
        <v>0</v>
      </c>
      <c r="E8" s="77">
        <f t="shared" si="0"/>
        <v>0</v>
      </c>
      <c r="F8" s="76">
        <f>分析係数表!C11</f>
        <v>1.6645596291613995E-2</v>
      </c>
      <c r="G8" s="77">
        <f t="shared" si="1"/>
        <v>0</v>
      </c>
      <c r="H8" s="77">
        <v>2.6095890773345067E-3</v>
      </c>
      <c r="I8" s="77">
        <f t="shared" si="2"/>
        <v>2.6095890773345067E-3</v>
      </c>
      <c r="J8" s="76">
        <f>分析係数表!G11</f>
        <v>0.35897435897435898</v>
      </c>
      <c r="K8" s="78">
        <f t="shared" si="3"/>
        <v>9.3677556622264347E-4</v>
      </c>
      <c r="L8" s="79"/>
      <c r="M8" s="80"/>
      <c r="N8" s="81">
        <f>分析係数表!H11</f>
        <v>-2.457727093983484E-5</v>
      </c>
      <c r="O8" s="82">
        <f t="shared" si="4"/>
        <v>-3.6659819622949705E-4</v>
      </c>
      <c r="P8" s="76">
        <f>分析係数表!C11</f>
        <v>1.6645596291613995E-2</v>
      </c>
      <c r="Q8" s="82">
        <f t="shared" si="5"/>
        <v>-6.1022455756700959E-6</v>
      </c>
      <c r="R8" s="83">
        <v>3.710737813074284E-4</v>
      </c>
      <c r="S8" s="84">
        <f t="shared" si="6"/>
        <v>2.9806628586419351E-3</v>
      </c>
      <c r="T8" s="85">
        <f>分析係数表!F11</f>
        <v>0.58974358974358976</v>
      </c>
      <c r="U8" s="86">
        <f t="shared" si="7"/>
        <v>1.7578268140708848E-3</v>
      </c>
      <c r="V8" s="87">
        <f>分析係数表!D11</f>
        <v>8.5470085470085479E-3</v>
      </c>
      <c r="W8" s="167">
        <f t="shared" si="8"/>
        <v>0</v>
      </c>
      <c r="X8" s="76">
        <f>分析係数表!E11</f>
        <v>0</v>
      </c>
      <c r="Y8" s="166">
        <f t="shared" si="9"/>
        <v>0</v>
      </c>
    </row>
    <row r="9" spans="1:25" x14ac:dyDescent="0.2">
      <c r="A9" s="6" t="s">
        <v>222</v>
      </c>
      <c r="B9" s="5" t="s">
        <v>190</v>
      </c>
      <c r="C9" s="90"/>
      <c r="D9" s="76">
        <f>投入係数表!L9</f>
        <v>0</v>
      </c>
      <c r="E9" s="77">
        <f t="shared" si="0"/>
        <v>0</v>
      </c>
      <c r="F9" s="76">
        <f>分析係数表!C12</f>
        <v>5.1883600270696828E-3</v>
      </c>
      <c r="G9" s="77">
        <f t="shared" si="1"/>
        <v>0</v>
      </c>
      <c r="H9" s="77">
        <v>7.2207457700010088E-6</v>
      </c>
      <c r="I9" s="77">
        <f t="shared" si="2"/>
        <v>7.2207457700010088E-6</v>
      </c>
      <c r="J9" s="76">
        <f>分析係数表!G12</f>
        <v>0.13719512195121952</v>
      </c>
      <c r="K9" s="78">
        <f t="shared" si="3"/>
        <v>9.9065109649404102E-7</v>
      </c>
      <c r="L9" s="79"/>
      <c r="M9" s="80"/>
      <c r="N9" s="81">
        <f>分析係数表!H12</f>
        <v>8.9657884388517503E-2</v>
      </c>
      <c r="O9" s="82">
        <f t="shared" si="4"/>
        <v>1.3373502198452054</v>
      </c>
      <c r="P9" s="76">
        <f>分析係数表!C12</f>
        <v>5.1883600270696828E-3</v>
      </c>
      <c r="Q9" s="82">
        <f t="shared" si="5"/>
        <v>6.9386544228377161E-3</v>
      </c>
      <c r="R9" s="83">
        <v>7.4909164733146846E-3</v>
      </c>
      <c r="S9" s="84">
        <f t="shared" si="6"/>
        <v>7.4981372190846855E-3</v>
      </c>
      <c r="T9" s="85">
        <f>分析係数表!F12</f>
        <v>0.31707317073170732</v>
      </c>
      <c r="U9" s="86">
        <f t="shared" si="7"/>
        <v>2.3774581426366076E-3</v>
      </c>
      <c r="V9" s="87">
        <f>分析係数表!D12</f>
        <v>6.7073170731707321E-2</v>
      </c>
      <c r="W9" s="167">
        <f t="shared" si="8"/>
        <v>0</v>
      </c>
      <c r="X9" s="76">
        <f>分析係数表!E12</f>
        <v>5.7926829268292686E-2</v>
      </c>
      <c r="Y9" s="166">
        <f t="shared" si="9"/>
        <v>0</v>
      </c>
    </row>
    <row r="10" spans="1:25" x14ac:dyDescent="0.2">
      <c r="A10" s="6" t="s">
        <v>223</v>
      </c>
      <c r="B10" s="5" t="s">
        <v>28</v>
      </c>
      <c r="C10" s="90"/>
      <c r="D10" s="76">
        <f>投入係数表!L10</f>
        <v>1.4260249554367201E-3</v>
      </c>
      <c r="E10" s="77">
        <f t="shared" si="0"/>
        <v>0.14260249554367202</v>
      </c>
      <c r="F10" s="76">
        <f>分析係数表!C13</f>
        <v>0</v>
      </c>
      <c r="G10" s="77">
        <f t="shared" si="1"/>
        <v>0</v>
      </c>
      <c r="H10" s="77">
        <v>0</v>
      </c>
      <c r="I10" s="77">
        <f t="shared" si="2"/>
        <v>0</v>
      </c>
      <c r="J10" s="76">
        <f>分析係数表!G13</f>
        <v>0.24459953472914589</v>
      </c>
      <c r="K10" s="78">
        <f t="shared" si="3"/>
        <v>0</v>
      </c>
      <c r="L10" s="79"/>
      <c r="M10" s="80"/>
      <c r="N10" s="81">
        <f>分析係数表!H13</f>
        <v>1.4131930790405034E-2</v>
      </c>
      <c r="O10" s="82">
        <f t="shared" si="4"/>
        <v>0.21079396283196083</v>
      </c>
      <c r="P10" s="76">
        <f>分析係数表!C13</f>
        <v>0</v>
      </c>
      <c r="Q10" s="82">
        <f t="shared" si="5"/>
        <v>0</v>
      </c>
      <c r="R10" s="83">
        <v>0</v>
      </c>
      <c r="S10" s="84">
        <f t="shared" si="6"/>
        <v>0</v>
      </c>
      <c r="T10" s="85">
        <f>分析係数表!F13</f>
        <v>0.38318378198737124</v>
      </c>
      <c r="U10" s="86">
        <f t="shared" si="7"/>
        <v>0</v>
      </c>
      <c r="V10" s="87">
        <f>分析係数表!D13</f>
        <v>4.7856430707876374E-2</v>
      </c>
      <c r="W10" s="167">
        <f t="shared" si="8"/>
        <v>0</v>
      </c>
      <c r="X10" s="76">
        <f>分析係数表!E13</f>
        <v>4.9850448654037885E-2</v>
      </c>
      <c r="Y10" s="166">
        <f t="shared" si="9"/>
        <v>0</v>
      </c>
    </row>
    <row r="11" spans="1:25" x14ac:dyDescent="0.2">
      <c r="A11" s="6" t="s">
        <v>224</v>
      </c>
      <c r="B11" s="5" t="s">
        <v>267</v>
      </c>
      <c r="C11" s="90"/>
      <c r="D11" s="76">
        <f>投入係数表!L11</f>
        <v>6.773618538324421E-3</v>
      </c>
      <c r="E11" s="77">
        <f t="shared" si="0"/>
        <v>0.67736185383244207</v>
      </c>
      <c r="F11" s="76">
        <f>分析係数表!C14</f>
        <v>6.5770523283725346E-2</v>
      </c>
      <c r="G11" s="77">
        <f t="shared" si="1"/>
        <v>4.4550443578993994E-2</v>
      </c>
      <c r="H11" s="77">
        <v>5.0647417577485379E-2</v>
      </c>
      <c r="I11" s="77">
        <f t="shared" si="2"/>
        <v>5.0647417577485379E-2</v>
      </c>
      <c r="J11" s="76">
        <f>分析係数表!G14</f>
        <v>0.20976692563817981</v>
      </c>
      <c r="K11" s="78">
        <f t="shared" si="3"/>
        <v>1.0624153076742216E-2</v>
      </c>
      <c r="L11" s="79"/>
      <c r="M11" s="80"/>
      <c r="N11" s="81">
        <f>分析係数表!H14</f>
        <v>1.167420369642155E-3</v>
      </c>
      <c r="O11" s="82">
        <f t="shared" si="4"/>
        <v>1.7413414320901113E-2</v>
      </c>
      <c r="P11" s="76">
        <f>分析係数表!C14</f>
        <v>6.5770523283725346E-2</v>
      </c>
      <c r="Q11" s="82">
        <f t="shared" si="5"/>
        <v>1.145289372041983E-3</v>
      </c>
      <c r="R11" s="83">
        <v>3.5658297143335502E-3</v>
      </c>
      <c r="S11" s="84">
        <f t="shared" si="6"/>
        <v>5.4213247291818929E-2</v>
      </c>
      <c r="T11" s="85">
        <f>分析係数表!F14</f>
        <v>0.3607103218645949</v>
      </c>
      <c r="U11" s="86">
        <f t="shared" si="7"/>
        <v>1.9555277879956885E-2</v>
      </c>
      <c r="V11" s="87">
        <f>分析係数表!D14</f>
        <v>6.7702552719200892E-2</v>
      </c>
      <c r="W11" s="167">
        <f t="shared" si="8"/>
        <v>0</v>
      </c>
      <c r="X11" s="76">
        <f>分析係数表!E14</f>
        <v>6.8812430632630414E-2</v>
      </c>
      <c r="Y11" s="166">
        <f t="shared" si="9"/>
        <v>0</v>
      </c>
    </row>
    <row r="12" spans="1:25" x14ac:dyDescent="0.2">
      <c r="A12" s="6" t="s">
        <v>225</v>
      </c>
      <c r="B12" s="5" t="s">
        <v>29</v>
      </c>
      <c r="C12" s="90"/>
      <c r="D12" s="76">
        <f>投入係数表!L12</f>
        <v>0.21140819964349375</v>
      </c>
      <c r="E12" s="77">
        <f t="shared" si="0"/>
        <v>21.140819964349376</v>
      </c>
      <c r="F12" s="76">
        <f>分析係数表!C15</f>
        <v>0</v>
      </c>
      <c r="G12" s="77">
        <f t="shared" si="1"/>
        <v>0</v>
      </c>
      <c r="H12" s="77">
        <v>0</v>
      </c>
      <c r="I12" s="77">
        <f t="shared" si="2"/>
        <v>0</v>
      </c>
      <c r="J12" s="76">
        <f>分析係数表!G15</f>
        <v>9.5622477491462285E-2</v>
      </c>
      <c r="K12" s="78">
        <f t="shared" si="3"/>
        <v>0</v>
      </c>
      <c r="L12" s="79"/>
      <c r="M12" s="80"/>
      <c r="N12" s="81">
        <f>分析係数表!H15</f>
        <v>8.2333857648446713E-3</v>
      </c>
      <c r="O12" s="82">
        <f t="shared" si="4"/>
        <v>0.12281039573688152</v>
      </c>
      <c r="P12" s="76">
        <f>分析係数表!C15</f>
        <v>0</v>
      </c>
      <c r="Q12" s="82">
        <f t="shared" si="5"/>
        <v>0</v>
      </c>
      <c r="R12" s="83">
        <v>0</v>
      </c>
      <c r="S12" s="84">
        <f t="shared" si="6"/>
        <v>0</v>
      </c>
      <c r="T12" s="85">
        <f>分析係数表!F15</f>
        <v>0.3039816827072338</v>
      </c>
      <c r="U12" s="86">
        <f t="shared" si="7"/>
        <v>0</v>
      </c>
      <c r="V12" s="87">
        <f>分析係数表!D15</f>
        <v>3.1667184104315432E-2</v>
      </c>
      <c r="W12" s="167">
        <f t="shared" si="8"/>
        <v>0</v>
      </c>
      <c r="X12" s="76">
        <f>分析係数表!E15</f>
        <v>2.9261099037565973E-2</v>
      </c>
      <c r="Y12" s="166">
        <f t="shared" si="9"/>
        <v>0</v>
      </c>
    </row>
    <row r="13" spans="1:25" x14ac:dyDescent="0.2">
      <c r="A13" s="6" t="s">
        <v>226</v>
      </c>
      <c r="B13" s="5" t="s">
        <v>30</v>
      </c>
      <c r="C13" s="90"/>
      <c r="D13" s="76">
        <f>投入係数表!L13</f>
        <v>1.0695187165775401E-3</v>
      </c>
      <c r="E13" s="77">
        <f t="shared" si="0"/>
        <v>0.10695187165775401</v>
      </c>
      <c r="F13" s="76">
        <f>分析係数表!C16</f>
        <v>5.8671439936356373E-2</v>
      </c>
      <c r="G13" s="77">
        <f t="shared" si="1"/>
        <v>6.2750203140488096E-3</v>
      </c>
      <c r="H13" s="77">
        <v>9.585925511222915E-3</v>
      </c>
      <c r="I13" s="77">
        <f t="shared" si="2"/>
        <v>9.585925511222915E-3</v>
      </c>
      <c r="J13" s="76">
        <f>分析係数表!G16</f>
        <v>3.3950617283950615E-2</v>
      </c>
      <c r="K13" s="78">
        <f t="shared" si="3"/>
        <v>3.2544808834398782E-4</v>
      </c>
      <c r="L13" s="79"/>
      <c r="M13" s="80"/>
      <c r="N13" s="81">
        <f>分析係数表!H16</f>
        <v>1.6626523790798271E-2</v>
      </c>
      <c r="O13" s="82">
        <f t="shared" si="4"/>
        <v>0.2480036797492548</v>
      </c>
      <c r="P13" s="76">
        <f>分析係数表!C16</f>
        <v>5.8671439936356373E-2</v>
      </c>
      <c r="Q13" s="82">
        <f t="shared" si="5"/>
        <v>1.4550733000403765E-2</v>
      </c>
      <c r="R13" s="83">
        <v>1.5664852327477132E-2</v>
      </c>
      <c r="S13" s="84">
        <f t="shared" si="6"/>
        <v>2.5250777838700049E-2</v>
      </c>
      <c r="T13" s="85">
        <f>分析係数表!F16</f>
        <v>0.28858024691358025</v>
      </c>
      <c r="U13" s="86">
        <f t="shared" si="7"/>
        <v>7.2868757034520205E-3</v>
      </c>
      <c r="V13" s="87">
        <f>分析係数表!D16</f>
        <v>0</v>
      </c>
      <c r="W13" s="167">
        <f t="shared" si="8"/>
        <v>0</v>
      </c>
      <c r="X13" s="76">
        <f>分析係数表!E16</f>
        <v>0</v>
      </c>
      <c r="Y13" s="166">
        <f t="shared" si="9"/>
        <v>0</v>
      </c>
    </row>
    <row r="14" spans="1:25" x14ac:dyDescent="0.2">
      <c r="A14" s="6" t="s">
        <v>2</v>
      </c>
      <c r="B14" s="5" t="s">
        <v>364</v>
      </c>
      <c r="C14" s="75">
        <f>最終需要_まとめ!C15</f>
        <v>100</v>
      </c>
      <c r="D14" s="76">
        <f>投入係数表!L14</f>
        <v>0.26131907308377894</v>
      </c>
      <c r="E14" s="77">
        <f t="shared" si="0"/>
        <v>26.131907308377894</v>
      </c>
      <c r="F14" s="76">
        <f>分析係数表!C17</f>
        <v>0.10640681003584229</v>
      </c>
      <c r="G14" s="77">
        <f t="shared" si="1"/>
        <v>2.7806128968368053</v>
      </c>
      <c r="H14" s="77">
        <v>2.8677823996258556</v>
      </c>
      <c r="I14" s="77">
        <f t="shared" si="2"/>
        <v>102.86778239962585</v>
      </c>
      <c r="J14" s="76">
        <f>分析係数表!G17</f>
        <v>0.21283422459893048</v>
      </c>
      <c r="K14" s="78">
        <f t="shared" si="3"/>
        <v>21.893784703235877</v>
      </c>
      <c r="L14" s="79"/>
      <c r="M14" s="80"/>
      <c r="N14" s="81">
        <f>分析係数表!H17</f>
        <v>2.9861384191899334E-3</v>
      </c>
      <c r="O14" s="82">
        <f t="shared" si="4"/>
        <v>4.4541680841883896E-2</v>
      </c>
      <c r="P14" s="76">
        <f>分析係数表!C17</f>
        <v>0.10640681003584229</v>
      </c>
      <c r="Q14" s="82">
        <f t="shared" si="5"/>
        <v>4.7395381720194557E-3</v>
      </c>
      <c r="R14" s="83">
        <v>8.0903012783530188E-3</v>
      </c>
      <c r="S14" s="84">
        <f t="shared" si="6"/>
        <v>102.87587270090421</v>
      </c>
      <c r="T14" s="85">
        <f>分析係数表!F17</f>
        <v>0.3233511586452763</v>
      </c>
      <c r="U14" s="86">
        <f t="shared" si="7"/>
        <v>33.265032634481329</v>
      </c>
      <c r="V14" s="87">
        <f>分析係数表!D17</f>
        <v>4.4206773618538323E-2</v>
      </c>
      <c r="W14" s="167">
        <f t="shared" si="8"/>
        <v>5</v>
      </c>
      <c r="X14" s="76">
        <f>分析係数表!E17</f>
        <v>4.0641711229946524E-2</v>
      </c>
      <c r="Y14" s="166">
        <f t="shared" si="9"/>
        <v>4</v>
      </c>
    </row>
    <row r="15" spans="1:25" x14ac:dyDescent="0.2">
      <c r="A15" s="6" t="s">
        <v>3</v>
      </c>
      <c r="B15" s="5" t="s">
        <v>31</v>
      </c>
      <c r="C15" s="90"/>
      <c r="D15" s="76">
        <f>投入係数表!L15</f>
        <v>3.5650623885918001E-3</v>
      </c>
      <c r="E15" s="77">
        <f t="shared" si="0"/>
        <v>0.35650623885918004</v>
      </c>
      <c r="F15" s="76">
        <f>分析係数表!C18</f>
        <v>0.93182768716018405</v>
      </c>
      <c r="G15" s="77">
        <f t="shared" si="1"/>
        <v>0.33220238401432589</v>
      </c>
      <c r="H15" s="77">
        <v>0.40197203670407533</v>
      </c>
      <c r="I15" s="77">
        <f t="shared" si="2"/>
        <v>0.40197203670407533</v>
      </c>
      <c r="J15" s="76">
        <f>分析係数表!G18</f>
        <v>0.215658731332249</v>
      </c>
      <c r="K15" s="78">
        <f t="shared" si="3"/>
        <v>8.6688779466641108E-2</v>
      </c>
      <c r="L15" s="79"/>
      <c r="M15" s="80"/>
      <c r="N15" s="81">
        <f>分析係数表!H18</f>
        <v>4.4239087691702714E-4</v>
      </c>
      <c r="O15" s="82">
        <f t="shared" si="4"/>
        <v>6.5987675321309471E-3</v>
      </c>
      <c r="P15" s="76">
        <f>分析係数表!C18</f>
        <v>0.93182768716018405</v>
      </c>
      <c r="Q15" s="82">
        <f t="shared" si="5"/>
        <v>6.148914287573296E-3</v>
      </c>
      <c r="R15" s="83">
        <v>1.4277687993379785E-2</v>
      </c>
      <c r="S15" s="84">
        <f t="shared" si="6"/>
        <v>0.41624972469745514</v>
      </c>
      <c r="T15" s="85">
        <f>分析係数表!F18</f>
        <v>0.45992902558036375</v>
      </c>
      <c r="U15" s="86">
        <f t="shared" si="7"/>
        <v>0.19144533027819521</v>
      </c>
      <c r="V15" s="87">
        <f>分析係数表!D18</f>
        <v>2.3436344817388734E-2</v>
      </c>
      <c r="W15" s="167">
        <f t="shared" si="8"/>
        <v>0</v>
      </c>
      <c r="X15" s="76">
        <f>分析係数表!E18</f>
        <v>2.5506432056779535E-2</v>
      </c>
      <c r="Y15" s="166">
        <f t="shared" si="9"/>
        <v>0</v>
      </c>
    </row>
    <row r="16" spans="1:25" x14ac:dyDescent="0.2">
      <c r="A16" s="6" t="s">
        <v>4</v>
      </c>
      <c r="B16" s="5" t="s">
        <v>32</v>
      </c>
      <c r="C16" s="90"/>
      <c r="D16" s="76">
        <f>投入係数表!L16</f>
        <v>1.4260249554367201E-3</v>
      </c>
      <c r="E16" s="77">
        <f t="shared" si="0"/>
        <v>0.14260249554367202</v>
      </c>
      <c r="F16" s="76">
        <f>分析係数表!C19</f>
        <v>0.22734014153142079</v>
      </c>
      <c r="G16" s="77">
        <f t="shared" si="1"/>
        <v>3.2419271519632198E-2</v>
      </c>
      <c r="H16" s="77">
        <v>5.0028890420058064E-2</v>
      </c>
      <c r="I16" s="77">
        <f t="shared" si="2"/>
        <v>5.0028890420058064E-2</v>
      </c>
      <c r="J16" s="76">
        <f>分析係数表!G19</f>
        <v>5.767935331761536E-2</v>
      </c>
      <c r="K16" s="78">
        <f t="shared" si="3"/>
        <v>2.8856340466267916E-3</v>
      </c>
      <c r="L16" s="79"/>
      <c r="M16" s="80"/>
      <c r="N16" s="81">
        <f>分析係数表!H19</f>
        <v>-1.1059771922925678E-4</v>
      </c>
      <c r="O16" s="82">
        <f t="shared" si="4"/>
        <v>-1.6496918830327368E-3</v>
      </c>
      <c r="P16" s="76">
        <f>分析係数表!C19</f>
        <v>0.22734014153142079</v>
      </c>
      <c r="Q16" s="82">
        <f t="shared" si="5"/>
        <v>-3.7504118617189843E-4</v>
      </c>
      <c r="R16" s="83">
        <v>2.3750150807119162E-3</v>
      </c>
      <c r="S16" s="84">
        <f t="shared" si="6"/>
        <v>5.2403905500769982E-2</v>
      </c>
      <c r="T16" s="85">
        <f>分析係数表!F19</f>
        <v>0.2401481980464803</v>
      </c>
      <c r="U16" s="86">
        <f t="shared" si="7"/>
        <v>1.2584703476607948E-2</v>
      </c>
      <c r="V16" s="87">
        <f>分析係数表!D19</f>
        <v>6.946783428763894E-3</v>
      </c>
      <c r="W16" s="167">
        <f t="shared" si="8"/>
        <v>0</v>
      </c>
      <c r="X16" s="76">
        <f>分析係数表!E19</f>
        <v>7.830919501515661E-3</v>
      </c>
      <c r="Y16" s="166">
        <f t="shared" si="9"/>
        <v>0</v>
      </c>
    </row>
    <row r="17" spans="1:25" x14ac:dyDescent="0.2">
      <c r="A17" s="6" t="s">
        <v>5</v>
      </c>
      <c r="B17" s="5" t="s">
        <v>33</v>
      </c>
      <c r="C17" s="90"/>
      <c r="D17" s="76">
        <f>投入係数表!L17</f>
        <v>2.4955436720142605E-3</v>
      </c>
      <c r="E17" s="77">
        <f t="shared" si="0"/>
        <v>0.24955436720142604</v>
      </c>
      <c r="F17" s="76">
        <f>分析係数表!C20</f>
        <v>0.28316987938225679</v>
      </c>
      <c r="G17" s="77">
        <f t="shared" si="1"/>
        <v>7.0666280059743236E-2</v>
      </c>
      <c r="H17" s="77">
        <v>8.9104154100226013E-2</v>
      </c>
      <c r="I17" s="77">
        <f t="shared" si="2"/>
        <v>8.9104154100226013E-2</v>
      </c>
      <c r="J17" s="76">
        <f>分析係数表!G20</f>
        <v>0.10003293265272517</v>
      </c>
      <c r="K17" s="78">
        <f t="shared" si="3"/>
        <v>8.9133498461859539E-3</v>
      </c>
      <c r="L17" s="79"/>
      <c r="M17" s="80"/>
      <c r="N17" s="81">
        <f>分析係数表!H20</f>
        <v>5.4069996067636654E-4</v>
      </c>
      <c r="O17" s="82">
        <f t="shared" si="4"/>
        <v>8.0651603170489358E-3</v>
      </c>
      <c r="P17" s="76">
        <f>分析係数表!C20</f>
        <v>0.28316987938225679</v>
      </c>
      <c r="Q17" s="82">
        <f t="shared" si="5"/>
        <v>2.283810474177311E-3</v>
      </c>
      <c r="R17" s="83">
        <v>4.9666812482398563E-3</v>
      </c>
      <c r="S17" s="84">
        <f t="shared" si="6"/>
        <v>9.4070835348465873E-2</v>
      </c>
      <c r="T17" s="85">
        <f>分析係数表!F20</f>
        <v>0.22295405894944839</v>
      </c>
      <c r="U17" s="86">
        <f t="shared" si="7"/>
        <v>2.0973474569705712E-2</v>
      </c>
      <c r="V17" s="87">
        <f>分析係数表!D20</f>
        <v>1.4243372303639057E-2</v>
      </c>
      <c r="W17" s="167">
        <f t="shared" si="8"/>
        <v>0</v>
      </c>
      <c r="X17" s="76">
        <f>分析係数表!E20</f>
        <v>1.6054668203523793E-2</v>
      </c>
      <c r="Y17" s="166">
        <f t="shared" si="9"/>
        <v>0</v>
      </c>
    </row>
    <row r="18" spans="1:25" x14ac:dyDescent="0.2">
      <c r="A18" s="6" t="s">
        <v>6</v>
      </c>
      <c r="B18" s="5" t="s">
        <v>34</v>
      </c>
      <c r="C18" s="90"/>
      <c r="D18" s="76">
        <f>投入係数表!L18</f>
        <v>2.1390374331550803E-3</v>
      </c>
      <c r="E18" s="77">
        <f t="shared" si="0"/>
        <v>0.21390374331550802</v>
      </c>
      <c r="F18" s="76">
        <f>分析係数表!C21</f>
        <v>0.39165775401069514</v>
      </c>
      <c r="G18" s="77">
        <f t="shared" si="1"/>
        <v>8.3777059681432106E-2</v>
      </c>
      <c r="H18" s="77">
        <v>0.11149396858140873</v>
      </c>
      <c r="I18" s="77">
        <f t="shared" si="2"/>
        <v>0.11149396858140873</v>
      </c>
      <c r="J18" s="76">
        <f>分析係数表!G21</f>
        <v>0.28516576829358342</v>
      </c>
      <c r="K18" s="78">
        <f t="shared" si="3"/>
        <v>3.1794263210618068E-2</v>
      </c>
      <c r="L18" s="79"/>
      <c r="M18" s="80"/>
      <c r="N18" s="81">
        <f>分析係数表!H21</f>
        <v>9.2164766024380651E-4</v>
      </c>
      <c r="O18" s="82">
        <f t="shared" si="4"/>
        <v>1.374743235860614E-2</v>
      </c>
      <c r="P18" s="76">
        <f>分析係数表!C21</f>
        <v>0.39165775401069514</v>
      </c>
      <c r="Q18" s="82">
        <f t="shared" si="5"/>
        <v>5.3842884809856342E-3</v>
      </c>
      <c r="R18" s="83">
        <v>1.0545309583865526E-2</v>
      </c>
      <c r="S18" s="84">
        <f t="shared" si="6"/>
        <v>0.12203927816527425</v>
      </c>
      <c r="T18" s="85">
        <f>分析係数表!F21</f>
        <v>0.42597651923502916</v>
      </c>
      <c r="U18" s="86">
        <f t="shared" si="7"/>
        <v>5.1985866922799023E-2</v>
      </c>
      <c r="V18" s="87">
        <f>分析係数表!D21</f>
        <v>3.8470058332718007E-2</v>
      </c>
      <c r="W18" s="167">
        <f t="shared" si="8"/>
        <v>0</v>
      </c>
      <c r="X18" s="76">
        <f>分析係数表!E21</f>
        <v>3.5885697408255188E-2</v>
      </c>
      <c r="Y18" s="166">
        <f t="shared" si="9"/>
        <v>0</v>
      </c>
    </row>
    <row r="19" spans="1:25" x14ac:dyDescent="0.2">
      <c r="A19" s="6" t="s">
        <v>7</v>
      </c>
      <c r="B19" s="5" t="s">
        <v>268</v>
      </c>
      <c r="C19" s="90"/>
      <c r="D19" s="76">
        <f>投入係数表!L19</f>
        <v>3.5650623885918003E-4</v>
      </c>
      <c r="E19" s="77">
        <f t="shared" si="0"/>
        <v>3.5650623885918005E-2</v>
      </c>
      <c r="F19" s="76">
        <f>分析係数表!C22</f>
        <v>0.15642615558060879</v>
      </c>
      <c r="G19" s="77">
        <f t="shared" si="1"/>
        <v>5.5766900385243777E-3</v>
      </c>
      <c r="H19" s="77">
        <v>1.2591794974165814E-2</v>
      </c>
      <c r="I19" s="77">
        <f t="shared" si="2"/>
        <v>1.2591794974165814E-2</v>
      </c>
      <c r="J19" s="76">
        <f>分析係数表!G22</f>
        <v>0.19460412625639217</v>
      </c>
      <c r="K19" s="78">
        <f t="shared" si="3"/>
        <v>2.4504152589471685E-3</v>
      </c>
      <c r="L19" s="79"/>
      <c r="M19" s="80"/>
      <c r="N19" s="81">
        <f>分析係数表!H22</f>
        <v>4.915454187966968E-5</v>
      </c>
      <c r="O19" s="82">
        <f t="shared" si="4"/>
        <v>7.331963924589941E-4</v>
      </c>
      <c r="P19" s="76">
        <f>分析係数表!C22</f>
        <v>0.15642615558060879</v>
      </c>
      <c r="Q19" s="82">
        <f t="shared" si="5"/>
        <v>1.1469109295793172E-4</v>
      </c>
      <c r="R19" s="83">
        <v>1.5724591080829059E-3</v>
      </c>
      <c r="S19" s="84">
        <f t="shared" si="6"/>
        <v>1.4164254082248719E-2</v>
      </c>
      <c r="T19" s="85">
        <f>分析係数表!F22</f>
        <v>0.41322518074413683</v>
      </c>
      <c r="U19" s="86">
        <f t="shared" si="7"/>
        <v>5.8530264532431053E-3</v>
      </c>
      <c r="V19" s="87">
        <f>分析係数表!D22</f>
        <v>2.140715923117616E-2</v>
      </c>
      <c r="W19" s="167">
        <f t="shared" si="8"/>
        <v>0</v>
      </c>
      <c r="X19" s="76">
        <f>分析係数表!E22</f>
        <v>2.2006700758243698E-2</v>
      </c>
      <c r="Y19" s="166">
        <f t="shared" si="9"/>
        <v>0</v>
      </c>
    </row>
    <row r="20" spans="1:25" x14ac:dyDescent="0.2">
      <c r="A20" s="6" t="s">
        <v>8</v>
      </c>
      <c r="B20" s="5" t="s">
        <v>269</v>
      </c>
      <c r="C20" s="90"/>
      <c r="D20" s="76">
        <f>投入係数表!L20</f>
        <v>3.2085561497326204E-3</v>
      </c>
      <c r="E20" s="77">
        <f t="shared" si="0"/>
        <v>0.32085561497326204</v>
      </c>
      <c r="F20" s="76">
        <f>分析係数表!C23</f>
        <v>0</v>
      </c>
      <c r="G20" s="77">
        <f t="shared" si="1"/>
        <v>0</v>
      </c>
      <c r="H20" s="77">
        <v>0</v>
      </c>
      <c r="I20" s="77">
        <f t="shared" si="2"/>
        <v>0</v>
      </c>
      <c r="J20" s="76">
        <f>分析係数表!G23</f>
        <v>0.21581694098755519</v>
      </c>
      <c r="K20" s="78">
        <f t="shared" si="3"/>
        <v>0</v>
      </c>
      <c r="L20" s="79"/>
      <c r="M20" s="80"/>
      <c r="N20" s="81">
        <f>分析係数表!H23</f>
        <v>2.457727093983484E-5</v>
      </c>
      <c r="O20" s="82">
        <f t="shared" si="4"/>
        <v>3.6659819622949705E-4</v>
      </c>
      <c r="P20" s="76">
        <f>分析係数表!C23</f>
        <v>0</v>
      </c>
      <c r="Q20" s="82">
        <f t="shared" si="5"/>
        <v>0</v>
      </c>
      <c r="R20" s="83">
        <v>0</v>
      </c>
      <c r="S20" s="84">
        <f t="shared" si="6"/>
        <v>0</v>
      </c>
      <c r="T20" s="85">
        <f>分析係数表!F23</f>
        <v>0.44146928944199115</v>
      </c>
      <c r="U20" s="86">
        <f t="shared" si="7"/>
        <v>0</v>
      </c>
      <c r="V20" s="87">
        <f>分析係数表!D23</f>
        <v>4.8735447611401042E-2</v>
      </c>
      <c r="W20" s="167">
        <f t="shared" si="8"/>
        <v>0</v>
      </c>
      <c r="X20" s="76">
        <f>分析係数表!E23</f>
        <v>5.2107587314331592E-2</v>
      </c>
      <c r="Y20" s="166">
        <f t="shared" si="9"/>
        <v>0</v>
      </c>
    </row>
    <row r="21" spans="1:25" x14ac:dyDescent="0.2">
      <c r="A21" s="6" t="s">
        <v>9</v>
      </c>
      <c r="B21" s="5" t="s">
        <v>270</v>
      </c>
      <c r="C21" s="90"/>
      <c r="D21" s="76">
        <f>投入係数表!L21</f>
        <v>0</v>
      </c>
      <c r="E21" s="77">
        <f t="shared" si="0"/>
        <v>0</v>
      </c>
      <c r="F21" s="76">
        <f>分析係数表!C24</f>
        <v>0.44109195402298851</v>
      </c>
      <c r="G21" s="77">
        <f t="shared" si="1"/>
        <v>0</v>
      </c>
      <c r="H21" s="77">
        <v>9.1228260354382293E-3</v>
      </c>
      <c r="I21" s="77">
        <f t="shared" si="2"/>
        <v>9.1228260354382293E-3</v>
      </c>
      <c r="J21" s="76">
        <f>分析係数表!G24</f>
        <v>0.2076771653543307</v>
      </c>
      <c r="K21" s="78">
        <f t="shared" si="3"/>
        <v>1.8946026510604983E-3</v>
      </c>
      <c r="L21" s="79"/>
      <c r="M21" s="80"/>
      <c r="N21" s="81">
        <f>分析係数表!H24</f>
        <v>3.3179315768777033E-4</v>
      </c>
      <c r="O21" s="82">
        <f t="shared" si="4"/>
        <v>4.9490756490982099E-3</v>
      </c>
      <c r="P21" s="76">
        <f>分析係数表!C24</f>
        <v>0.44109195402298851</v>
      </c>
      <c r="Q21" s="82">
        <f t="shared" si="5"/>
        <v>2.1829974486683194E-3</v>
      </c>
      <c r="R21" s="83">
        <v>7.6132103016340854E-3</v>
      </c>
      <c r="S21" s="84">
        <f t="shared" si="6"/>
        <v>1.6736036337072314E-2</v>
      </c>
      <c r="T21" s="85">
        <f>分析係数表!F24</f>
        <v>0.39173228346456695</v>
      </c>
      <c r="U21" s="86">
        <f t="shared" si="7"/>
        <v>6.5560457304673046E-3</v>
      </c>
      <c r="V21" s="87">
        <f>分析係数表!D24</f>
        <v>6.7913385826771658E-2</v>
      </c>
      <c r="W21" s="167">
        <f t="shared" si="8"/>
        <v>0</v>
      </c>
      <c r="X21" s="76">
        <f>分析係数表!E24</f>
        <v>7.1850393700787399E-2</v>
      </c>
      <c r="Y21" s="166">
        <f t="shared" si="9"/>
        <v>0</v>
      </c>
    </row>
    <row r="22" spans="1:25" x14ac:dyDescent="0.2">
      <c r="A22" s="6" t="s">
        <v>10</v>
      </c>
      <c r="B22" s="5" t="s">
        <v>271</v>
      </c>
      <c r="C22" s="90"/>
      <c r="D22" s="76">
        <f>投入係数表!L22</f>
        <v>0</v>
      </c>
      <c r="E22" s="77">
        <f t="shared" si="0"/>
        <v>0</v>
      </c>
      <c r="F22" s="76">
        <f>分析係数表!C25</f>
        <v>7.8343592613318025E-3</v>
      </c>
      <c r="G22" s="77">
        <f t="shared" si="1"/>
        <v>0</v>
      </c>
      <c r="H22" s="77">
        <v>4.5465937271768489E-4</v>
      </c>
      <c r="I22" s="77">
        <f t="shared" si="2"/>
        <v>4.5465937271768489E-4</v>
      </c>
      <c r="J22" s="76">
        <f>分析係数表!G25</f>
        <v>0.2</v>
      </c>
      <c r="K22" s="78">
        <f t="shared" si="3"/>
        <v>9.0931874543536981E-5</v>
      </c>
      <c r="L22" s="79"/>
      <c r="M22" s="80"/>
      <c r="N22" s="81">
        <f>分析係数表!H25</f>
        <v>5.0383405426661419E-4</v>
      </c>
      <c r="O22" s="82">
        <f t="shared" si="4"/>
        <v>7.5152630227046891E-3</v>
      </c>
      <c r="P22" s="76">
        <f>分析係数表!C25</f>
        <v>7.8343592613318025E-3</v>
      </c>
      <c r="Q22" s="82">
        <f t="shared" si="5"/>
        <v>5.8877270463270919E-5</v>
      </c>
      <c r="R22" s="83">
        <v>2.0215976543283402E-4</v>
      </c>
      <c r="S22" s="84">
        <f t="shared" si="6"/>
        <v>6.5681913815051891E-4</v>
      </c>
      <c r="T22" s="85">
        <f>分析係数表!F25</f>
        <v>0.35199999999999998</v>
      </c>
      <c r="U22" s="86">
        <f t="shared" si="7"/>
        <v>2.3120033662898265E-4</v>
      </c>
      <c r="V22" s="87">
        <f>分析係数表!D25</f>
        <v>8.0000000000000002E-3</v>
      </c>
      <c r="W22" s="167">
        <f t="shared" si="8"/>
        <v>0</v>
      </c>
      <c r="X22" s="76">
        <f>分析係数表!E25</f>
        <v>4.0000000000000001E-3</v>
      </c>
      <c r="Y22" s="166">
        <f t="shared" si="9"/>
        <v>0</v>
      </c>
    </row>
    <row r="23" spans="1:25" x14ac:dyDescent="0.2">
      <c r="A23" s="6" t="s">
        <v>11</v>
      </c>
      <c r="B23" s="5" t="s">
        <v>35</v>
      </c>
      <c r="C23" s="90"/>
      <c r="D23" s="76">
        <f>投入係数表!L23</f>
        <v>0</v>
      </c>
      <c r="E23" s="77">
        <f t="shared" si="0"/>
        <v>0</v>
      </c>
      <c r="F23" s="76">
        <f>分析係数表!C26</f>
        <v>0.12107728337236534</v>
      </c>
      <c r="G23" s="77">
        <f t="shared" si="1"/>
        <v>0</v>
      </c>
      <c r="H23" s="77">
        <v>4.483464662778925E-3</v>
      </c>
      <c r="I23" s="77">
        <f t="shared" si="2"/>
        <v>4.483464662778925E-3</v>
      </c>
      <c r="J23" s="76">
        <f>分析係数表!G26</f>
        <v>0.19685039370078741</v>
      </c>
      <c r="K23" s="78">
        <f t="shared" si="3"/>
        <v>8.8257178401159942E-4</v>
      </c>
      <c r="L23" s="79"/>
      <c r="M23" s="80"/>
      <c r="N23" s="81">
        <f>分析係数表!H26</f>
        <v>1.0396185607550137E-2</v>
      </c>
      <c r="O23" s="82">
        <f t="shared" si="4"/>
        <v>0.15507103700507727</v>
      </c>
      <c r="P23" s="76">
        <f>分析係数表!C26</f>
        <v>0.12107728337236534</v>
      </c>
      <c r="Q23" s="82">
        <f t="shared" si="5"/>
        <v>1.8775579890310291E-2</v>
      </c>
      <c r="R23" s="83">
        <v>2.025972561000286E-2</v>
      </c>
      <c r="S23" s="84">
        <f t="shared" si="6"/>
        <v>2.4743190272781785E-2</v>
      </c>
      <c r="T23" s="85">
        <f>分析係数表!F26</f>
        <v>0.33584388907908252</v>
      </c>
      <c r="U23" s="86">
        <f t="shared" si="7"/>
        <v>8.3098492494347587E-3</v>
      </c>
      <c r="V23" s="87">
        <f>分析係数表!D26</f>
        <v>3.2865457035261898E-2</v>
      </c>
      <c r="W23" s="167">
        <f t="shared" si="8"/>
        <v>0</v>
      </c>
      <c r="X23" s="76">
        <f>分析係数表!E26</f>
        <v>3.457719958918179E-2</v>
      </c>
      <c r="Y23" s="166">
        <f t="shared" si="9"/>
        <v>0</v>
      </c>
    </row>
    <row r="24" spans="1:25" x14ac:dyDescent="0.2">
      <c r="A24" s="6" t="s">
        <v>12</v>
      </c>
      <c r="B24" s="5" t="s">
        <v>365</v>
      </c>
      <c r="C24" s="90"/>
      <c r="D24" s="76">
        <f>投入係数表!L24</f>
        <v>0</v>
      </c>
      <c r="E24" s="77">
        <f t="shared" si="0"/>
        <v>0</v>
      </c>
      <c r="F24" s="76">
        <f>分析係数表!C27</f>
        <v>2.7391659852820882E-2</v>
      </c>
      <c r="G24" s="77">
        <f t="shared" si="1"/>
        <v>0</v>
      </c>
      <c r="H24" s="77">
        <v>1.4127050358572022E-4</v>
      </c>
      <c r="I24" s="77">
        <f t="shared" si="2"/>
        <v>1.4127050358572022E-4</v>
      </c>
      <c r="J24" s="76">
        <f>分析係数表!G27</f>
        <v>0.16959064327485379</v>
      </c>
      <c r="K24" s="78">
        <f t="shared" si="3"/>
        <v>2.3958155578864831E-5</v>
      </c>
      <c r="L24" s="79"/>
      <c r="M24" s="80"/>
      <c r="N24" s="81">
        <f>分析係数表!H27</f>
        <v>1.0924596932756587E-2</v>
      </c>
      <c r="O24" s="82">
        <f t="shared" si="4"/>
        <v>0.16295289822401146</v>
      </c>
      <c r="P24" s="76">
        <f>分析係数表!C27</f>
        <v>2.7391659852820882E-2</v>
      </c>
      <c r="Q24" s="82">
        <f t="shared" si="5"/>
        <v>4.4635503601834622E-3</v>
      </c>
      <c r="R24" s="83">
        <v>4.5147627203275713E-3</v>
      </c>
      <c r="S24" s="84">
        <f t="shared" si="6"/>
        <v>4.6560332239132919E-3</v>
      </c>
      <c r="T24" s="85">
        <f>分析係数表!F27</f>
        <v>0.32163742690058478</v>
      </c>
      <c r="U24" s="86">
        <f t="shared" si="7"/>
        <v>1.4975545457031054E-3</v>
      </c>
      <c r="V24" s="87">
        <f>分析係数表!D27</f>
        <v>0</v>
      </c>
      <c r="W24" s="167">
        <f t="shared" si="8"/>
        <v>0</v>
      </c>
      <c r="X24" s="76">
        <f>分析係数表!E27</f>
        <v>0</v>
      </c>
      <c r="Y24" s="166">
        <f t="shared" si="9"/>
        <v>0</v>
      </c>
    </row>
    <row r="25" spans="1:25" x14ac:dyDescent="0.2">
      <c r="A25" s="6" t="s">
        <v>13</v>
      </c>
      <c r="B25" s="5" t="s">
        <v>191</v>
      </c>
      <c r="C25" s="90"/>
      <c r="D25" s="76">
        <f>投入係数表!L25</f>
        <v>0</v>
      </c>
      <c r="E25" s="77">
        <f t="shared" si="0"/>
        <v>0</v>
      </c>
      <c r="F25" s="76">
        <f>分析係数表!C28</f>
        <v>0.24324482738409237</v>
      </c>
      <c r="G25" s="77">
        <f t="shared" si="1"/>
        <v>0</v>
      </c>
      <c r="H25" s="77">
        <v>3.6381349464782692E-2</v>
      </c>
      <c r="I25" s="77">
        <f t="shared" si="2"/>
        <v>3.6381349464782692E-2</v>
      </c>
      <c r="J25" s="76">
        <f>分析係数表!G28</f>
        <v>0.12486010072747622</v>
      </c>
      <c r="K25" s="78">
        <f t="shared" si="3"/>
        <v>4.5425789587742798E-3</v>
      </c>
      <c r="L25" s="79"/>
      <c r="M25" s="80"/>
      <c r="N25" s="81">
        <f>分析係数表!H28</f>
        <v>2.0841525756979944E-2</v>
      </c>
      <c r="O25" s="82">
        <f t="shared" si="4"/>
        <v>0.31087527040261348</v>
      </c>
      <c r="P25" s="76">
        <f>分析係数表!C28</f>
        <v>0.24324482738409237</v>
      </c>
      <c r="Q25" s="82">
        <f t="shared" si="5"/>
        <v>7.5618801487066747E-2</v>
      </c>
      <c r="R25" s="83">
        <v>9.2291057021463813E-2</v>
      </c>
      <c r="S25" s="84">
        <f t="shared" si="6"/>
        <v>0.1286724064862465</v>
      </c>
      <c r="T25" s="85">
        <f>分析係数表!F28</f>
        <v>0.21387101287073307</v>
      </c>
      <c r="U25" s="86">
        <f t="shared" si="7"/>
        <v>2.7519297903728222E-2</v>
      </c>
      <c r="V25" s="87">
        <f>分析係数表!D28</f>
        <v>5.1063234471180746E-3</v>
      </c>
      <c r="W25" s="167">
        <f t="shared" si="8"/>
        <v>0</v>
      </c>
      <c r="X25" s="76">
        <f>分析係数表!E28</f>
        <v>5.1412982652490205E-3</v>
      </c>
      <c r="Y25" s="166">
        <f t="shared" si="9"/>
        <v>0</v>
      </c>
    </row>
    <row r="26" spans="1:25" x14ac:dyDescent="0.2">
      <c r="A26" s="6" t="s">
        <v>14</v>
      </c>
      <c r="B26" s="5" t="s">
        <v>50</v>
      </c>
      <c r="C26" s="90"/>
      <c r="D26" s="76">
        <f>投入係数表!L26</f>
        <v>2.1390374331550803E-3</v>
      </c>
      <c r="E26" s="77">
        <f t="shared" si="0"/>
        <v>0.21390374331550802</v>
      </c>
      <c r="F26" s="76">
        <f>分析係数表!C29</f>
        <v>5.9106021425932798E-2</v>
      </c>
      <c r="G26" s="77">
        <f t="shared" si="1"/>
        <v>1.2642999235493646E-2</v>
      </c>
      <c r="H26" s="77">
        <v>1.5540345882823499E-2</v>
      </c>
      <c r="I26" s="77">
        <f t="shared" si="2"/>
        <v>1.5540345882823499E-2</v>
      </c>
      <c r="J26" s="76">
        <f>分析係数表!G29</f>
        <v>0.26651982378854627</v>
      </c>
      <c r="K26" s="78">
        <f t="shared" si="3"/>
        <v>4.1418102463031794E-3</v>
      </c>
      <c r="L26" s="79"/>
      <c r="M26" s="80"/>
      <c r="N26" s="81">
        <f>分析係数表!H29</f>
        <v>1.0052103814392449E-2</v>
      </c>
      <c r="O26" s="82">
        <f t="shared" si="4"/>
        <v>0.14993866225786429</v>
      </c>
      <c r="P26" s="76">
        <f>分析係数表!C29</f>
        <v>5.9106021425932798E-2</v>
      </c>
      <c r="Q26" s="82">
        <f t="shared" si="5"/>
        <v>8.8622777839890282E-3</v>
      </c>
      <c r="R26" s="83">
        <v>1.0916553985280159E-2</v>
      </c>
      <c r="S26" s="84">
        <f t="shared" si="6"/>
        <v>2.6456899868103657E-2</v>
      </c>
      <c r="T26" s="85">
        <f>分析係数表!F29</f>
        <v>0.40308370044052866</v>
      </c>
      <c r="U26" s="86">
        <f t="shared" si="7"/>
        <v>1.0664345101019757E-2</v>
      </c>
      <c r="V26" s="87">
        <f>分析係数表!D29</f>
        <v>6.1674008810572688E-2</v>
      </c>
      <c r="W26" s="167">
        <f t="shared" si="8"/>
        <v>0</v>
      </c>
      <c r="X26" s="76">
        <f>分析係数表!E29</f>
        <v>2.8634361233480177E-2</v>
      </c>
      <c r="Y26" s="166">
        <f t="shared" si="9"/>
        <v>0</v>
      </c>
    </row>
    <row r="27" spans="1:25" x14ac:dyDescent="0.2">
      <c r="A27" s="6" t="s">
        <v>15</v>
      </c>
      <c r="B27" s="5" t="s">
        <v>36</v>
      </c>
      <c r="C27" s="90"/>
      <c r="D27" s="76">
        <f>投入係数表!L27</f>
        <v>3.5650623885918001E-3</v>
      </c>
      <c r="E27" s="77">
        <f t="shared" si="0"/>
        <v>0.35650623885918004</v>
      </c>
      <c r="F27" s="76">
        <f>分析係数表!C30</f>
        <v>1</v>
      </c>
      <c r="G27" s="77">
        <f t="shared" si="1"/>
        <v>0.35650623885918004</v>
      </c>
      <c r="H27" s="77">
        <v>0.38877224285322315</v>
      </c>
      <c r="I27" s="77">
        <f t="shared" si="2"/>
        <v>0.38877224285322315</v>
      </c>
      <c r="J27" s="76">
        <f>分析係数表!G30</f>
        <v>0.34458106948813266</v>
      </c>
      <c r="K27" s="78">
        <f t="shared" si="3"/>
        <v>0.13396355522966366</v>
      </c>
      <c r="L27" s="79"/>
      <c r="M27" s="80"/>
      <c r="N27" s="81">
        <f>分析係数表!H30</f>
        <v>0</v>
      </c>
      <c r="O27" s="82">
        <f t="shared" si="4"/>
        <v>0</v>
      </c>
      <c r="P27" s="76">
        <f>分析係数表!C30</f>
        <v>1</v>
      </c>
      <c r="Q27" s="82">
        <f t="shared" si="5"/>
        <v>0</v>
      </c>
      <c r="R27" s="83">
        <v>3.4734102120745736E-2</v>
      </c>
      <c r="S27" s="84">
        <f t="shared" si="6"/>
        <v>0.42350634497396888</v>
      </c>
      <c r="T27" s="85">
        <f>分析係数表!F30</f>
        <v>0.44094938518730342</v>
      </c>
      <c r="U27" s="86">
        <f t="shared" si="7"/>
        <v>0.18674486243919361</v>
      </c>
      <c r="V27" s="87">
        <f>分析係数表!D30</f>
        <v>0.11881612810980841</v>
      </c>
      <c r="W27" s="167">
        <f t="shared" si="8"/>
        <v>0</v>
      </c>
      <c r="X27" s="76">
        <f>分析係数表!E30</f>
        <v>7.9782670860737773E-2</v>
      </c>
      <c r="Y27" s="166">
        <f t="shared" si="9"/>
        <v>0</v>
      </c>
    </row>
    <row r="28" spans="1:25" x14ac:dyDescent="0.2">
      <c r="A28" s="6" t="s">
        <v>16</v>
      </c>
      <c r="B28" s="5" t="s">
        <v>192</v>
      </c>
      <c r="C28" s="90"/>
      <c r="D28" s="76">
        <f>投入係数表!L28</f>
        <v>3.4224598930481284E-2</v>
      </c>
      <c r="E28" s="77">
        <f t="shared" si="0"/>
        <v>3.4224598930481283</v>
      </c>
      <c r="F28" s="76">
        <f>分析係数表!C31</f>
        <v>9.6726786907147644E-2</v>
      </c>
      <c r="G28" s="77">
        <f t="shared" si="1"/>
        <v>0.33104354877312564</v>
      </c>
      <c r="H28" s="77">
        <v>0.35175794755098277</v>
      </c>
      <c r="I28" s="77">
        <f t="shared" si="2"/>
        <v>0.35175794755098277</v>
      </c>
      <c r="J28" s="76">
        <f>分析係数表!G31</f>
        <v>7.0151306740027508E-2</v>
      </c>
      <c r="K28" s="78">
        <f t="shared" si="3"/>
        <v>2.46762796768915E-2</v>
      </c>
      <c r="L28" s="79"/>
      <c r="M28" s="80"/>
      <c r="N28" s="81">
        <f>分析係数表!H31</f>
        <v>2.2131832481321275E-2</v>
      </c>
      <c r="O28" s="82">
        <f t="shared" si="4"/>
        <v>0.33012167570466211</v>
      </c>
      <c r="P28" s="76">
        <f>分析係数表!C31</f>
        <v>9.6726786907147644E-2</v>
      </c>
      <c r="Q28" s="82">
        <f t="shared" si="5"/>
        <v>3.1931608979315351E-2</v>
      </c>
      <c r="R28" s="83">
        <v>3.8128942397925407E-2</v>
      </c>
      <c r="S28" s="84">
        <f t="shared" si="6"/>
        <v>0.38988688994890819</v>
      </c>
      <c r="T28" s="85">
        <f>分析係数表!F31</f>
        <v>0.34525447042640989</v>
      </c>
      <c r="U28" s="86">
        <f t="shared" si="7"/>
        <v>0.13461019171551025</v>
      </c>
      <c r="V28" s="87">
        <f>分析係数表!D31</f>
        <v>0</v>
      </c>
      <c r="W28" s="167">
        <f t="shared" si="8"/>
        <v>0</v>
      </c>
      <c r="X28" s="76">
        <f>分析係数表!E31</f>
        <v>0</v>
      </c>
      <c r="Y28" s="166">
        <f t="shared" si="9"/>
        <v>0</v>
      </c>
    </row>
    <row r="29" spans="1:25" x14ac:dyDescent="0.2">
      <c r="A29" s="6" t="s">
        <v>17</v>
      </c>
      <c r="B29" s="5" t="s">
        <v>272</v>
      </c>
      <c r="C29" s="90"/>
      <c r="D29" s="76">
        <f>投入係数表!L29</f>
        <v>1.0695187165775401E-3</v>
      </c>
      <c r="E29" s="77">
        <f t="shared" si="0"/>
        <v>0.10695187165775401</v>
      </c>
      <c r="F29" s="76">
        <f>分析係数表!C32</f>
        <v>0.7834008097165992</v>
      </c>
      <c r="G29" s="77">
        <f t="shared" si="1"/>
        <v>8.3786182857390284E-2</v>
      </c>
      <c r="H29" s="77">
        <v>9.8556644170185295E-2</v>
      </c>
      <c r="I29" s="77">
        <f t="shared" si="2"/>
        <v>9.8556644170185295E-2</v>
      </c>
      <c r="J29" s="76">
        <f>分析係数表!G32</f>
        <v>0.13992297817715019</v>
      </c>
      <c r="K29" s="78">
        <f t="shared" si="3"/>
        <v>1.3790339171437993E-2</v>
      </c>
      <c r="L29" s="79"/>
      <c r="M29" s="80"/>
      <c r="N29" s="81">
        <f>分析係数表!H32</f>
        <v>6.3286472670074714E-3</v>
      </c>
      <c r="O29" s="82">
        <f t="shared" si="4"/>
        <v>9.4399035529095496E-2</v>
      </c>
      <c r="P29" s="76">
        <f>分析係数表!C32</f>
        <v>0.7834008097165992</v>
      </c>
      <c r="Q29" s="82">
        <f t="shared" si="5"/>
        <v>7.3952280869959433E-2</v>
      </c>
      <c r="R29" s="83">
        <v>9.1475226891222713E-2</v>
      </c>
      <c r="S29" s="84">
        <f t="shared" si="6"/>
        <v>0.19003187106140801</v>
      </c>
      <c r="T29" s="85">
        <f>分析係数表!F32</f>
        <v>0.48138639281129653</v>
      </c>
      <c r="U29" s="86">
        <f t="shared" si="7"/>
        <v>9.1478756929432609E-2</v>
      </c>
      <c r="V29" s="87">
        <f>分析係数表!D32</f>
        <v>1.4120667522464698E-2</v>
      </c>
      <c r="W29" s="167">
        <f t="shared" si="8"/>
        <v>0</v>
      </c>
      <c r="X29" s="76">
        <f>分析係数表!E32</f>
        <v>2.1822849807445442E-2</v>
      </c>
      <c r="Y29" s="166">
        <f t="shared" si="9"/>
        <v>0</v>
      </c>
    </row>
    <row r="30" spans="1:25" x14ac:dyDescent="0.2">
      <c r="A30" s="6" t="s">
        <v>18</v>
      </c>
      <c r="B30" s="5" t="s">
        <v>273</v>
      </c>
      <c r="C30" s="90"/>
      <c r="D30" s="76">
        <f>投入係数表!L30</f>
        <v>0</v>
      </c>
      <c r="E30" s="77">
        <f t="shared" si="0"/>
        <v>0</v>
      </c>
      <c r="F30" s="76">
        <f>分析係数表!C33</f>
        <v>1</v>
      </c>
      <c r="G30" s="77">
        <f t="shared" si="1"/>
        <v>0</v>
      </c>
      <c r="H30" s="77">
        <v>1.1404653700015348E-2</v>
      </c>
      <c r="I30" s="77">
        <f t="shared" si="2"/>
        <v>1.1404653700015348E-2</v>
      </c>
      <c r="J30" s="76">
        <f>分析係数表!G33</f>
        <v>0.50732356857523297</v>
      </c>
      <c r="K30" s="78">
        <f t="shared" si="3"/>
        <v>5.7858496134565209E-3</v>
      </c>
      <c r="L30" s="79"/>
      <c r="M30" s="80"/>
      <c r="N30" s="81">
        <f>分析係数表!H33</f>
        <v>9.4622493118364133E-4</v>
      </c>
      <c r="O30" s="82">
        <f t="shared" si="4"/>
        <v>1.4114030554835637E-2</v>
      </c>
      <c r="P30" s="76">
        <f>分析係数表!C33</f>
        <v>1</v>
      </c>
      <c r="Q30" s="82">
        <f t="shared" si="5"/>
        <v>1.4114030554835637E-2</v>
      </c>
      <c r="R30" s="83">
        <v>3.240218108825739E-2</v>
      </c>
      <c r="S30" s="84">
        <f t="shared" si="6"/>
        <v>4.3806834788272742E-2</v>
      </c>
      <c r="T30" s="85">
        <f>分析係数表!F33</f>
        <v>0.64713715046604525</v>
      </c>
      <c r="U30" s="86">
        <f t="shared" si="7"/>
        <v>2.8349030235819642E-2</v>
      </c>
      <c r="V30" s="87">
        <f>分析係数表!D33</f>
        <v>3.462050599201065E-2</v>
      </c>
      <c r="W30" s="167">
        <f t="shared" si="8"/>
        <v>0</v>
      </c>
      <c r="X30" s="76">
        <f>分析係数表!E33</f>
        <v>3.3288948069241014E-2</v>
      </c>
      <c r="Y30" s="166">
        <f t="shared" si="9"/>
        <v>0</v>
      </c>
    </row>
    <row r="31" spans="1:25" x14ac:dyDescent="0.2">
      <c r="A31" s="6" t="s">
        <v>19</v>
      </c>
      <c r="B31" s="5" t="s">
        <v>274</v>
      </c>
      <c r="C31" s="90"/>
      <c r="D31" s="76">
        <f>投入係数表!L31</f>
        <v>6.0249554367201426E-2</v>
      </c>
      <c r="E31" s="77">
        <f t="shared" si="0"/>
        <v>6.024955436720143</v>
      </c>
      <c r="F31" s="76">
        <f>分析係数表!C34</f>
        <v>0.10125199563061926</v>
      </c>
      <c r="G31" s="77">
        <f t="shared" si="1"/>
        <v>0.6100387615534637</v>
      </c>
      <c r="H31" s="77">
        <v>0.64373484842379614</v>
      </c>
      <c r="I31" s="77">
        <f t="shared" si="2"/>
        <v>0.64373484842379614</v>
      </c>
      <c r="J31" s="76">
        <f>分析係数表!G34</f>
        <v>0.42460217226572367</v>
      </c>
      <c r="K31" s="78">
        <f t="shared" si="3"/>
        <v>0.27333121500389018</v>
      </c>
      <c r="L31" s="79"/>
      <c r="M31" s="80"/>
      <c r="N31" s="81">
        <f>分析係数表!H34</f>
        <v>0.15770005898545025</v>
      </c>
      <c r="O31" s="82">
        <f t="shared" si="4"/>
        <v>2.3522773261065679</v>
      </c>
      <c r="P31" s="76">
        <f>分析係数表!C34</f>
        <v>0.10125199563061926</v>
      </c>
      <c r="Q31" s="82">
        <f t="shared" si="5"/>
        <v>0.23817277354494698</v>
      </c>
      <c r="R31" s="83">
        <v>0.25244597954683939</v>
      </c>
      <c r="S31" s="84">
        <f t="shared" si="6"/>
        <v>0.89618082797063559</v>
      </c>
      <c r="T31" s="85">
        <f>分析係数表!F34</f>
        <v>0.7004294013639808</v>
      </c>
      <c r="U31" s="86">
        <f t="shared" si="7"/>
        <v>0.62771140084934895</v>
      </c>
      <c r="V31" s="87">
        <f>分析係数表!D34</f>
        <v>0.3617075018944178</v>
      </c>
      <c r="W31" s="167">
        <f t="shared" si="8"/>
        <v>0</v>
      </c>
      <c r="X31" s="76">
        <f>分析係数表!E34</f>
        <v>0.25183127052285931</v>
      </c>
      <c r="Y31" s="166">
        <f t="shared" si="9"/>
        <v>0</v>
      </c>
    </row>
    <row r="32" spans="1:25" x14ac:dyDescent="0.2">
      <c r="A32" s="6" t="s">
        <v>20</v>
      </c>
      <c r="B32" s="5" t="s">
        <v>37</v>
      </c>
      <c r="C32" s="90"/>
      <c r="D32" s="76">
        <f>投入係数表!L32</f>
        <v>2.8520499108734402E-3</v>
      </c>
      <c r="E32" s="77">
        <f t="shared" si="0"/>
        <v>0.28520499108734404</v>
      </c>
      <c r="F32" s="76">
        <f>分析係数表!C35</f>
        <v>0.28050490883590462</v>
      </c>
      <c r="G32" s="77">
        <f t="shared" si="1"/>
        <v>8.000140002450043E-2</v>
      </c>
      <c r="H32" s="77">
        <v>0.10161599479020396</v>
      </c>
      <c r="I32" s="77">
        <f t="shared" si="2"/>
        <v>0.10161599479020396</v>
      </c>
      <c r="J32" s="76">
        <f>分析係数表!G35</f>
        <v>0.31444397102684279</v>
      </c>
      <c r="K32" s="78">
        <f t="shared" si="3"/>
        <v>3.1952536921674705E-2</v>
      </c>
      <c r="L32" s="79"/>
      <c r="M32" s="80"/>
      <c r="N32" s="81">
        <f>分析係数表!H35</f>
        <v>5.9366397955171055E-2</v>
      </c>
      <c r="O32" s="82">
        <f t="shared" si="4"/>
        <v>0.8855179429923502</v>
      </c>
      <c r="P32" s="76">
        <f>分析係数表!C35</f>
        <v>0.28050490883590462</v>
      </c>
      <c r="Q32" s="82">
        <f t="shared" si="5"/>
        <v>0.24839212987162698</v>
      </c>
      <c r="R32" s="83">
        <v>0.31205326255450588</v>
      </c>
      <c r="S32" s="84">
        <f t="shared" si="6"/>
        <v>0.41366925734470983</v>
      </c>
      <c r="T32" s="85">
        <f>分析係数表!F35</f>
        <v>0.64720920323817643</v>
      </c>
      <c r="U32" s="86">
        <f t="shared" si="7"/>
        <v>0.26773055045019784</v>
      </c>
      <c r="V32" s="87">
        <f>分析係数表!D35</f>
        <v>3.7068598210481467E-2</v>
      </c>
      <c r="W32" s="167">
        <f t="shared" si="8"/>
        <v>0</v>
      </c>
      <c r="X32" s="76">
        <f>分析係数表!E35</f>
        <v>2.8973157221985513E-2</v>
      </c>
      <c r="Y32" s="166">
        <f t="shared" si="9"/>
        <v>0</v>
      </c>
    </row>
    <row r="33" spans="1:25" x14ac:dyDescent="0.2">
      <c r="A33" s="6" t="s">
        <v>21</v>
      </c>
      <c r="B33" s="5" t="s">
        <v>38</v>
      </c>
      <c r="C33" s="90"/>
      <c r="D33" s="76">
        <f>投入係数表!L33</f>
        <v>3.5650623885918003E-4</v>
      </c>
      <c r="E33" s="77">
        <f t="shared" si="0"/>
        <v>3.5650623885918005E-2</v>
      </c>
      <c r="F33" s="76">
        <f>分析係数表!C36</f>
        <v>0.80389274373750441</v>
      </c>
      <c r="G33" s="77">
        <f t="shared" si="1"/>
        <v>2.8659277851604437E-2</v>
      </c>
      <c r="H33" s="77">
        <v>7.2745165055355818E-2</v>
      </c>
      <c r="I33" s="77">
        <f t="shared" si="2"/>
        <v>7.2745165055355818E-2</v>
      </c>
      <c r="J33" s="76">
        <f>分析係数表!G36</f>
        <v>1.7855841410975876E-2</v>
      </c>
      <c r="K33" s="78">
        <f t="shared" si="3"/>
        <v>1.2989261306436976E-3</v>
      </c>
      <c r="L33" s="79"/>
      <c r="M33" s="80"/>
      <c r="N33" s="81">
        <f>分析係数表!H36</f>
        <v>0.19255062917813606</v>
      </c>
      <c r="O33" s="82">
        <f t="shared" si="4"/>
        <v>2.8721135683599948</v>
      </c>
      <c r="P33" s="76">
        <f>分析係数表!C36</f>
        <v>0.80389274373750441</v>
      </c>
      <c r="Q33" s="82">
        <f t="shared" si="5"/>
        <v>2.3088712567946308</v>
      </c>
      <c r="R33" s="83">
        <v>2.3661357096641615</v>
      </c>
      <c r="S33" s="84">
        <f t="shared" si="6"/>
        <v>2.4388808747195174</v>
      </c>
      <c r="T33" s="85">
        <f>分析係数表!F36</f>
        <v>0.88404635230668316</v>
      </c>
      <c r="U33" s="86">
        <f t="shared" si="7"/>
        <v>2.1560837410063223</v>
      </c>
      <c r="V33" s="87">
        <f>分析係数表!D36</f>
        <v>1.122367174404198E-2</v>
      </c>
      <c r="W33" s="167">
        <f t="shared" si="8"/>
        <v>0</v>
      </c>
      <c r="X33" s="76">
        <f>分析係数表!E36</f>
        <v>3.3525253261424094E-3</v>
      </c>
      <c r="Y33" s="166">
        <f t="shared" si="9"/>
        <v>0</v>
      </c>
    </row>
    <row r="34" spans="1:25" x14ac:dyDescent="0.2">
      <c r="A34" s="6" t="s">
        <v>22</v>
      </c>
      <c r="B34" s="5" t="s">
        <v>377</v>
      </c>
      <c r="C34" s="90"/>
      <c r="D34" s="76">
        <f>投入係数表!L34</f>
        <v>1.7112299465240642E-2</v>
      </c>
      <c r="E34" s="77">
        <f t="shared" si="0"/>
        <v>1.7112299465240641</v>
      </c>
      <c r="F34" s="76">
        <f>分析係数表!C37</f>
        <v>0.21032967032967032</v>
      </c>
      <c r="G34" s="77">
        <f t="shared" si="1"/>
        <v>0.35992243051066575</v>
      </c>
      <c r="H34" s="77">
        <v>0.39460311377112162</v>
      </c>
      <c r="I34" s="77">
        <f t="shared" si="2"/>
        <v>0.39460311377112162</v>
      </c>
      <c r="J34" s="76">
        <f>分析係数表!G37</f>
        <v>0.29813928761297182</v>
      </c>
      <c r="K34" s="78">
        <f t="shared" si="3"/>
        <v>0.11764669122958267</v>
      </c>
      <c r="L34" s="79"/>
      <c r="M34" s="80"/>
      <c r="N34" s="81">
        <f>分析係数表!H37</f>
        <v>4.7409555642941408E-2</v>
      </c>
      <c r="O34" s="82">
        <f t="shared" si="4"/>
        <v>0.70716792052669986</v>
      </c>
      <c r="P34" s="76">
        <f>分析係数表!C37</f>
        <v>0.21032967032967032</v>
      </c>
      <c r="Q34" s="82">
        <f t="shared" si="5"/>
        <v>0.14873839559209928</v>
      </c>
      <c r="R34" s="83">
        <v>0.16413622404064682</v>
      </c>
      <c r="S34" s="84">
        <f t="shared" si="6"/>
        <v>0.55873933781176843</v>
      </c>
      <c r="T34" s="85">
        <f>分析係数表!F37</f>
        <v>0.65348219032429555</v>
      </c>
      <c r="U34" s="86">
        <f t="shared" si="7"/>
        <v>0.36512620629358095</v>
      </c>
      <c r="V34" s="87">
        <f>分析係数表!D37</f>
        <v>7.4641148325358855E-2</v>
      </c>
      <c r="W34" s="167">
        <f t="shared" si="8"/>
        <v>0</v>
      </c>
      <c r="X34" s="76">
        <f>分析係数表!E37</f>
        <v>6.6454013822434876E-2</v>
      </c>
      <c r="Y34" s="166">
        <f t="shared" si="9"/>
        <v>0</v>
      </c>
    </row>
    <row r="35" spans="1:25" x14ac:dyDescent="0.2">
      <c r="A35" s="6" t="s">
        <v>23</v>
      </c>
      <c r="B35" s="5" t="s">
        <v>193</v>
      </c>
      <c r="C35" s="90"/>
      <c r="D35" s="76">
        <f>投入係数表!L35</f>
        <v>3.2085561497326204E-3</v>
      </c>
      <c r="E35" s="77">
        <f t="shared" si="0"/>
        <v>0.32085561497326204</v>
      </c>
      <c r="F35" s="76">
        <f>分析係数表!C38</f>
        <v>3.0064329788630717E-2</v>
      </c>
      <c r="G35" s="77">
        <f t="shared" si="1"/>
        <v>9.6463090230900703E-3</v>
      </c>
      <c r="H35" s="77">
        <v>1.3883804699387589E-2</v>
      </c>
      <c r="I35" s="77">
        <f t="shared" si="2"/>
        <v>1.3883804699387589E-2</v>
      </c>
      <c r="J35" s="76">
        <f>分析係数表!G38</f>
        <v>0.36119402985074628</v>
      </c>
      <c r="K35" s="78">
        <f t="shared" si="3"/>
        <v>5.0147473690325319E-3</v>
      </c>
      <c r="L35" s="79"/>
      <c r="M35" s="80"/>
      <c r="N35" s="81">
        <f>分析係数表!H38</f>
        <v>4.2911915060951634E-2</v>
      </c>
      <c r="O35" s="82">
        <f t="shared" si="4"/>
        <v>0.64008045061670193</v>
      </c>
      <c r="P35" s="76">
        <f>分析係数表!C38</f>
        <v>3.0064329788630717E-2</v>
      </c>
      <c r="Q35" s="82">
        <f t="shared" si="5"/>
        <v>1.9243589758595886E-2</v>
      </c>
      <c r="R35" s="83">
        <v>2.20683346974162E-2</v>
      </c>
      <c r="S35" s="84">
        <f t="shared" si="6"/>
        <v>3.5952139396803792E-2</v>
      </c>
      <c r="T35" s="85">
        <f>分析係数表!F38</f>
        <v>0.57313432835820899</v>
      </c>
      <c r="U35" s="86">
        <f t="shared" si="7"/>
        <v>2.0605405266227846E-2</v>
      </c>
      <c r="V35" s="87">
        <f>分析係数表!D38</f>
        <v>7.1641791044776124E-2</v>
      </c>
      <c r="W35" s="167">
        <f t="shared" si="8"/>
        <v>0</v>
      </c>
      <c r="X35" s="76">
        <f>分析係数表!E38</f>
        <v>8.6567164179104483E-2</v>
      </c>
      <c r="Y35" s="166">
        <f t="shared" si="9"/>
        <v>0</v>
      </c>
    </row>
    <row r="36" spans="1:25" x14ac:dyDescent="0.2">
      <c r="A36" s="6" t="s">
        <v>24</v>
      </c>
      <c r="B36" s="5" t="s">
        <v>39</v>
      </c>
      <c r="C36" s="90"/>
      <c r="D36" s="76">
        <f>投入係数表!L36</f>
        <v>0</v>
      </c>
      <c r="E36" s="77">
        <f t="shared" si="0"/>
        <v>0</v>
      </c>
      <c r="F36" s="76">
        <f>分析係数表!C39</f>
        <v>1</v>
      </c>
      <c r="G36" s="77">
        <f t="shared" si="1"/>
        <v>0</v>
      </c>
      <c r="H36" s="77">
        <v>1.235578024579125E-2</v>
      </c>
      <c r="I36" s="77">
        <f t="shared" si="2"/>
        <v>1.235578024579125E-2</v>
      </c>
      <c r="J36" s="76">
        <f>分析係数表!G39</f>
        <v>0.35369011652999566</v>
      </c>
      <c r="K36" s="78">
        <f t="shared" si="3"/>
        <v>4.3701173549529262E-3</v>
      </c>
      <c r="L36" s="79"/>
      <c r="M36" s="80"/>
      <c r="N36" s="81">
        <f>分析係数表!H39</f>
        <v>3.7848997247345653E-3</v>
      </c>
      <c r="O36" s="82">
        <f t="shared" si="4"/>
        <v>5.6456122219342549E-2</v>
      </c>
      <c r="P36" s="76">
        <f>分析係数表!C39</f>
        <v>1</v>
      </c>
      <c r="Q36" s="82">
        <f t="shared" si="5"/>
        <v>5.6456122219342549E-2</v>
      </c>
      <c r="R36" s="83">
        <v>8.0018229848481059E-2</v>
      </c>
      <c r="S36" s="84">
        <f t="shared" si="6"/>
        <v>9.2374010094272305E-2</v>
      </c>
      <c r="T36" s="85">
        <f>分析係数表!F39</f>
        <v>0.70414328873543375</v>
      </c>
      <c r="U36" s="86">
        <f t="shared" si="7"/>
        <v>6.504453926146106E-2</v>
      </c>
      <c r="V36" s="87">
        <f>分析係数表!D39</f>
        <v>4.8338368580060423E-2</v>
      </c>
      <c r="W36" s="167">
        <f t="shared" si="8"/>
        <v>0</v>
      </c>
      <c r="X36" s="76">
        <f>分析係数表!E39</f>
        <v>5.0927924039706515E-2</v>
      </c>
      <c r="Y36" s="166">
        <f t="shared" si="9"/>
        <v>0</v>
      </c>
    </row>
    <row r="37" spans="1:25" x14ac:dyDescent="0.2">
      <c r="A37" s="6" t="s">
        <v>25</v>
      </c>
      <c r="B37" s="5" t="s">
        <v>40</v>
      </c>
      <c r="C37" s="90"/>
      <c r="D37" s="76">
        <f>投入係数表!L37</f>
        <v>0</v>
      </c>
      <c r="E37" s="77">
        <f t="shared" si="0"/>
        <v>0</v>
      </c>
      <c r="F37" s="76">
        <f>分析係数表!C40</f>
        <v>0.7013368112161722</v>
      </c>
      <c r="G37" s="77">
        <f t="shared" si="1"/>
        <v>0</v>
      </c>
      <c r="H37" s="77">
        <v>7.0620153320361922E-4</v>
      </c>
      <c r="I37" s="77">
        <f t="shared" si="2"/>
        <v>7.0620153320361922E-4</v>
      </c>
      <c r="J37" s="76">
        <f>分析係数表!G40</f>
        <v>0.55395580898075547</v>
      </c>
      <c r="K37" s="78">
        <f t="shared" si="3"/>
        <v>3.9120444162926075E-4</v>
      </c>
      <c r="L37" s="79"/>
      <c r="M37" s="80"/>
      <c r="N37" s="81">
        <f>分析係数表!H40</f>
        <v>3.2392843098702322E-2</v>
      </c>
      <c r="O37" s="82">
        <f t="shared" si="4"/>
        <v>0.48317642263047716</v>
      </c>
      <c r="P37" s="76">
        <f>分析係数表!C40</f>
        <v>0.7013368112161722</v>
      </c>
      <c r="Q37" s="82">
        <f t="shared" si="5"/>
        <v>0.33886941150249639</v>
      </c>
      <c r="R37" s="83">
        <v>0.33912424404230085</v>
      </c>
      <c r="S37" s="84">
        <f t="shared" si="6"/>
        <v>0.33983044557550446</v>
      </c>
      <c r="T37" s="85">
        <f>分析係数表!F40</f>
        <v>0.75181753385602279</v>
      </c>
      <c r="U37" s="86">
        <f t="shared" si="7"/>
        <v>0.25549048752176912</v>
      </c>
      <c r="V37" s="87">
        <f>分析係数表!D40</f>
        <v>0.10919458303635067</v>
      </c>
      <c r="W37" s="167">
        <f t="shared" si="8"/>
        <v>0</v>
      </c>
      <c r="X37" s="76">
        <f>分析係数表!E40</f>
        <v>6.9850320741268707E-2</v>
      </c>
      <c r="Y37" s="166">
        <f t="shared" si="9"/>
        <v>0</v>
      </c>
    </row>
    <row r="38" spans="1:25" x14ac:dyDescent="0.2">
      <c r="A38" s="6" t="s">
        <v>26</v>
      </c>
      <c r="B38" s="5" t="s">
        <v>276</v>
      </c>
      <c r="C38" s="90"/>
      <c r="D38" s="76">
        <f>投入係数表!L38</f>
        <v>0</v>
      </c>
      <c r="E38" s="77">
        <f t="shared" si="0"/>
        <v>0</v>
      </c>
      <c r="F38" s="76">
        <f>分析係数表!C41</f>
        <v>0.58586841174389814</v>
      </c>
      <c r="G38" s="77">
        <f t="shared" si="1"/>
        <v>0</v>
      </c>
      <c r="H38" s="77">
        <v>1.2127429190914652E-3</v>
      </c>
      <c r="I38" s="77">
        <f t="shared" si="2"/>
        <v>1.2127429190914652E-3</v>
      </c>
      <c r="J38" s="76">
        <f>分析係数表!G41</f>
        <v>0.44498040397949956</v>
      </c>
      <c r="K38" s="78">
        <f t="shared" si="3"/>
        <v>5.3964683406059779E-4</v>
      </c>
      <c r="L38" s="79"/>
      <c r="M38" s="80"/>
      <c r="N38" s="81">
        <f>分析係数表!H41</f>
        <v>5.4868757373181282E-2</v>
      </c>
      <c r="O38" s="82">
        <f t="shared" si="4"/>
        <v>0.81843047308235228</v>
      </c>
      <c r="P38" s="76">
        <f>分析係数表!C41</f>
        <v>0.58586841174389814</v>
      </c>
      <c r="Q38" s="82">
        <f t="shared" si="5"/>
        <v>0.47949256138756491</v>
      </c>
      <c r="R38" s="83">
        <v>0.48597100948371841</v>
      </c>
      <c r="S38" s="84">
        <f t="shared" si="6"/>
        <v>0.48718375240280987</v>
      </c>
      <c r="T38" s="85">
        <f>分析係数表!F41</f>
        <v>0.54989448296653598</v>
      </c>
      <c r="U38" s="86">
        <f t="shared" si="7"/>
        <v>0.26789965763724</v>
      </c>
      <c r="V38" s="87">
        <f>分析係数表!D41</f>
        <v>0.15480856195357251</v>
      </c>
      <c r="W38" s="167">
        <f t="shared" si="8"/>
        <v>0</v>
      </c>
      <c r="X38" s="76">
        <f>分析係数表!E41</f>
        <v>0.14651793789568887</v>
      </c>
      <c r="Y38" s="166">
        <f t="shared" si="9"/>
        <v>0</v>
      </c>
    </row>
    <row r="39" spans="1:25" x14ac:dyDescent="0.2">
      <c r="A39" s="6" t="s">
        <v>51</v>
      </c>
      <c r="B39" s="5" t="s">
        <v>367</v>
      </c>
      <c r="C39" s="90"/>
      <c r="D39" s="76">
        <f>投入係数表!L39</f>
        <v>3.5650623885918003E-4</v>
      </c>
      <c r="E39" s="77">
        <f>$C$14*D39</f>
        <v>3.5650623885918005E-2</v>
      </c>
      <c r="F39" s="76">
        <f>分析係数表!C42</f>
        <v>0.81969817315329629</v>
      </c>
      <c r="G39" s="77">
        <f>E39*F39</f>
        <v>2.9222751271062258E-2</v>
      </c>
      <c r="H39" s="77">
        <v>3.711656433775256E-2</v>
      </c>
      <c r="I39" s="77">
        <f>C39+H39</f>
        <v>3.711656433775256E-2</v>
      </c>
      <c r="J39" s="76">
        <f>分析係数表!G42</f>
        <v>0.48461538461538461</v>
      </c>
      <c r="K39" s="78">
        <f>I39*J39</f>
        <v>1.7987258102141624E-2</v>
      </c>
      <c r="L39" s="79"/>
      <c r="M39" s="80"/>
      <c r="N39" s="81">
        <f>分析係数表!H42</f>
        <v>1.2153460479748329E-2</v>
      </c>
      <c r="O39" s="82">
        <f t="shared" si="4"/>
        <v>0.18128280803548633</v>
      </c>
      <c r="P39" s="76">
        <f>分析係数表!C42</f>
        <v>0.81969817315329629</v>
      </c>
      <c r="Q39" s="82">
        <f>O39*P39</f>
        <v>0.14859718657078785</v>
      </c>
      <c r="R39" s="83">
        <v>0.15335256920105586</v>
      </c>
      <c r="S39" s="84">
        <f>I39+R39</f>
        <v>0.19046913353880843</v>
      </c>
      <c r="T39" s="85">
        <f>分析係数表!F42</f>
        <v>0.55865384615384617</v>
      </c>
      <c r="U39" s="86">
        <f t="shared" si="7"/>
        <v>0.10640631402504587</v>
      </c>
      <c r="V39" s="87">
        <f>分析係数表!D42</f>
        <v>8.8461538461538466E-2</v>
      </c>
      <c r="W39" s="167">
        <f t="shared" si="8"/>
        <v>0</v>
      </c>
      <c r="X39" s="76">
        <f>分析係数表!E42</f>
        <v>7.8846153846153844E-2</v>
      </c>
      <c r="Y39" s="166">
        <f t="shared" si="9"/>
        <v>0</v>
      </c>
    </row>
    <row r="40" spans="1:25" x14ac:dyDescent="0.2">
      <c r="A40" s="6" t="s">
        <v>194</v>
      </c>
      <c r="B40" s="5" t="s">
        <v>41</v>
      </c>
      <c r="C40" s="90"/>
      <c r="D40" s="76">
        <f>投入係数表!L40</f>
        <v>3.6363636363636362E-2</v>
      </c>
      <c r="E40" s="77">
        <f>$C$14*D40</f>
        <v>3.6363636363636362</v>
      </c>
      <c r="F40" s="76">
        <f>分析係数表!C43</f>
        <v>0.67829131652661068</v>
      </c>
      <c r="G40" s="77">
        <f>E40*F40</f>
        <v>2.466513878278584</v>
      </c>
      <c r="H40" s="77">
        <v>2.96502449151965</v>
      </c>
      <c r="I40" s="77">
        <f>C40+H40</f>
        <v>2.96502449151965</v>
      </c>
      <c r="J40" s="76">
        <f>分析係数表!G43</f>
        <v>0.37364673754023214</v>
      </c>
      <c r="K40" s="78">
        <f>I40*J40</f>
        <v>1.1078717279832029</v>
      </c>
      <c r="L40" s="79"/>
      <c r="M40" s="80"/>
      <c r="N40" s="81">
        <f>分析係数表!H43</f>
        <v>3.3707727093983487E-2</v>
      </c>
      <c r="O40" s="82">
        <f t="shared" si="4"/>
        <v>0.50278942612875532</v>
      </c>
      <c r="P40" s="76">
        <f>分析係数表!C43</f>
        <v>0.67829131652661068</v>
      </c>
      <c r="Q40" s="82">
        <f>O40*P40</f>
        <v>0.34103770178453252</v>
      </c>
      <c r="R40" s="83">
        <v>0.53443560934575907</v>
      </c>
      <c r="S40" s="84">
        <f>I40+R40</f>
        <v>3.4994601008654089</v>
      </c>
      <c r="T40" s="85">
        <f>分析係数表!F43</f>
        <v>0.61386911147956691</v>
      </c>
      <c r="U40" s="86">
        <f t="shared" si="7"/>
        <v>2.148210462776444</v>
      </c>
      <c r="V40" s="87">
        <f>分析係数表!D43</f>
        <v>0.15810006827270068</v>
      </c>
      <c r="W40" s="167">
        <f t="shared" si="8"/>
        <v>1</v>
      </c>
      <c r="X40" s="76">
        <f>分析係数表!E43</f>
        <v>0.12220813420462304</v>
      </c>
      <c r="Y40" s="166">
        <f t="shared" si="9"/>
        <v>0</v>
      </c>
    </row>
    <row r="41" spans="1:25" x14ac:dyDescent="0.2">
      <c r="A41" s="6" t="s">
        <v>340</v>
      </c>
      <c r="B41" s="5" t="s">
        <v>42</v>
      </c>
      <c r="C41" s="90"/>
      <c r="D41" s="76">
        <f>投入係数表!L41</f>
        <v>0</v>
      </c>
      <c r="E41" s="77">
        <f>$C$14*D41</f>
        <v>0</v>
      </c>
      <c r="F41" s="76">
        <f>分析係数表!C44</f>
        <v>0.28860582795323675</v>
      </c>
      <c r="G41" s="77">
        <f>E41*F41</f>
        <v>0</v>
      </c>
      <c r="H41" s="77">
        <v>1.0770463206056908E-3</v>
      </c>
      <c r="I41" s="77">
        <f>C41+H41</f>
        <v>1.0770463206056908E-3</v>
      </c>
      <c r="J41" s="76">
        <f>分析係数表!G44</f>
        <v>0.2722812755519215</v>
      </c>
      <c r="K41" s="78">
        <f>I41*J41</f>
        <v>2.9325954600302126E-4</v>
      </c>
      <c r="L41" s="79"/>
      <c r="M41" s="80"/>
      <c r="N41" s="81">
        <f>分析係数表!H44</f>
        <v>0.11129817145104208</v>
      </c>
      <c r="O41" s="82">
        <f t="shared" si="4"/>
        <v>1.6601399316252776</v>
      </c>
      <c r="P41" s="76">
        <f>分析係数表!C44</f>
        <v>0.28860582795323675</v>
      </c>
      <c r="Q41" s="82">
        <f>O41*P41</f>
        <v>0.47912605948494308</v>
      </c>
      <c r="R41" s="83">
        <v>0.48371104244534857</v>
      </c>
      <c r="S41" s="84">
        <f>I41+R41</f>
        <v>0.48478808876595425</v>
      </c>
      <c r="T41" s="85">
        <f>分析係数表!F44</f>
        <v>0.4454210956663941</v>
      </c>
      <c r="U41" s="86">
        <f t="shared" si="7"/>
        <v>0.21593484166414847</v>
      </c>
      <c r="V41" s="87">
        <f>分析係数表!D44</f>
        <v>0.25695012264922323</v>
      </c>
      <c r="W41" s="167">
        <f t="shared" si="8"/>
        <v>0</v>
      </c>
      <c r="X41" s="76">
        <f>分析係数表!E44</f>
        <v>0.1731398201144726</v>
      </c>
      <c r="Y41" s="166">
        <f t="shared" si="9"/>
        <v>0</v>
      </c>
    </row>
    <row r="42" spans="1:25" x14ac:dyDescent="0.2">
      <c r="A42" s="6" t="s">
        <v>341</v>
      </c>
      <c r="B42" s="5" t="s">
        <v>278</v>
      </c>
      <c r="C42" s="90"/>
      <c r="D42" s="76">
        <f>投入係数表!L42</f>
        <v>0</v>
      </c>
      <c r="E42" s="77">
        <f>$C$14*D42</f>
        <v>0</v>
      </c>
      <c r="F42" s="76">
        <f>分析係数表!C45</f>
        <v>1</v>
      </c>
      <c r="G42" s="77">
        <f>E42*F42</f>
        <v>0</v>
      </c>
      <c r="H42" s="77">
        <v>6.2426086179076159E-3</v>
      </c>
      <c r="I42" s="77">
        <f>C42+H42</f>
        <v>6.2426086179076159E-3</v>
      </c>
      <c r="J42" s="76">
        <f>分析係数表!G45</f>
        <v>0</v>
      </c>
      <c r="K42" s="78">
        <f>I42*J42</f>
        <v>0</v>
      </c>
      <c r="L42" s="79"/>
      <c r="M42" s="80"/>
      <c r="N42" s="81">
        <f>分析係数表!H45</f>
        <v>0</v>
      </c>
      <c r="O42" s="82">
        <f t="shared" si="4"/>
        <v>0</v>
      </c>
      <c r="P42" s="76">
        <f>分析係数表!C45</f>
        <v>1</v>
      </c>
      <c r="Q42" s="82">
        <f>O42*P42</f>
        <v>0</v>
      </c>
      <c r="R42" s="83">
        <v>4.9673919460163649E-3</v>
      </c>
      <c r="S42" s="84">
        <f>I42+R42</f>
        <v>1.1210000563923982E-2</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投入係数表!L43</f>
        <v>1.4260249554367201E-3</v>
      </c>
      <c r="E43" s="77">
        <f>$C$14*D43</f>
        <v>0.14260249554367202</v>
      </c>
      <c r="F43" s="76">
        <f>分析係数表!C46</f>
        <v>0.35026323939300097</v>
      </c>
      <c r="G43" s="77">
        <f>E43*F43</f>
        <v>4.9948412034652549E-2</v>
      </c>
      <c r="H43" s="77">
        <v>6.5169557203382689E-2</v>
      </c>
      <c r="I43" s="77">
        <f>C43+H43</f>
        <v>6.5169557203382689E-2</v>
      </c>
      <c r="J43" s="76">
        <f>分析係数表!G46</f>
        <v>8.8183421516754845E-3</v>
      </c>
      <c r="K43" s="78">
        <f>I43*J43</f>
        <v>5.7468745329261627E-4</v>
      </c>
      <c r="L43" s="79"/>
      <c r="M43" s="80"/>
      <c r="N43" s="81">
        <f>分析係数表!H46</f>
        <v>2.2070389303971687E-2</v>
      </c>
      <c r="O43" s="82">
        <f t="shared" si="4"/>
        <v>0.3292051802140884</v>
      </c>
      <c r="P43" s="76">
        <f>分析係数表!C46</f>
        <v>0.35026323939300097</v>
      </c>
      <c r="Q43" s="82">
        <f>O43*P43</f>
        <v>0.11530847284674327</v>
      </c>
      <c r="R43" s="83">
        <v>0.12427641884392125</v>
      </c>
      <c r="S43" s="84">
        <f>I43+R43</f>
        <v>0.18944597604730395</v>
      </c>
      <c r="T43" s="85">
        <f>分析係数表!F46</f>
        <v>0.31305114638447973</v>
      </c>
      <c r="U43" s="86">
        <f t="shared" si="7"/>
        <v>5.9306279979535192E-2</v>
      </c>
      <c r="V43" s="87">
        <f>分析係数表!D46</f>
        <v>2.6455026455026454E-3</v>
      </c>
      <c r="W43" s="167">
        <f t="shared" si="8"/>
        <v>0</v>
      </c>
      <c r="X43" s="76">
        <f>分析係数表!E46</f>
        <v>7.0546737213403876E-3</v>
      </c>
      <c r="Y43" s="166">
        <f t="shared" si="9"/>
        <v>0</v>
      </c>
    </row>
    <row r="44" spans="1:25" x14ac:dyDescent="0.2">
      <c r="A44" s="192">
        <v>40</v>
      </c>
      <c r="B44" s="14" t="s">
        <v>150</v>
      </c>
      <c r="C44" s="197">
        <f>SUM(C5:C43)</f>
        <v>100</v>
      </c>
      <c r="D44" s="92">
        <f>投入係数表!L44</f>
        <v>0.6588235294117647</v>
      </c>
      <c r="E44" s="91">
        <f>SUM(E5:E43)</f>
        <v>65.882352941176478</v>
      </c>
      <c r="F44" s="92">
        <f>分析係数表!C47</f>
        <v>0.31394387080298369</v>
      </c>
      <c r="G44" s="91">
        <f>SUM(G5:G43)</f>
        <v>7.77572962517461</v>
      </c>
      <c r="H44" s="91">
        <f>SUM(H5:H43)</f>
        <v>8.8298426876795819</v>
      </c>
      <c r="I44" s="91">
        <f>SUM(I5:I43)</f>
        <v>108.8298426876796</v>
      </c>
      <c r="J44" s="92">
        <f>分析係数表!G47</f>
        <v>0.19998528352451841</v>
      </c>
      <c r="K44" s="93">
        <f>SUM(K5:K43)</f>
        <v>23.78970878498529</v>
      </c>
      <c r="L44" s="94">
        <f>最終需要_まとめ!$L$33</f>
        <v>0.627</v>
      </c>
      <c r="M44" s="91">
        <f>K44*L44</f>
        <v>14.916147408185777</v>
      </c>
      <c r="N44" s="95">
        <f>分析係数表!H47</f>
        <v>1</v>
      </c>
      <c r="O44" s="96">
        <f>SUM(O5:O43)</f>
        <v>14.916147408185779</v>
      </c>
      <c r="P44" s="92">
        <f>分析係数表!C47</f>
        <v>0.31394387080298369</v>
      </c>
      <c r="Q44" s="96">
        <f>SUM(Q5:Q43)</f>
        <v>5.211165454357511</v>
      </c>
      <c r="R44" s="91">
        <f>SUM(R5:R43)</f>
        <v>5.745844049984858</v>
      </c>
      <c r="S44" s="97">
        <f>SUM(S5:S43)</f>
        <v>114.57568673766445</v>
      </c>
      <c r="T44" s="98">
        <f>分析係数表!F47</f>
        <v>0.426688715561511</v>
      </c>
      <c r="U44" s="99">
        <f>SUM(U5:U43)</f>
        <v>40.642468735806062</v>
      </c>
      <c r="V44" s="100">
        <f>分析係数表!D47</f>
        <v>4.9757178154553973E-2</v>
      </c>
      <c r="W44" s="164">
        <f>SUM(W5:W43)</f>
        <v>6</v>
      </c>
      <c r="X44" s="92">
        <f>分析係数表!E47</f>
        <v>4.1907100312144188E-2</v>
      </c>
      <c r="Y44" s="165">
        <f>SUM(Y5:Y43)</f>
        <v>4</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2015年播磨町産業連関表</v>
      </c>
      <c r="H1" s="401"/>
      <c r="I1" s="401"/>
    </row>
    <row r="2" spans="1:25" x14ac:dyDescent="0.2">
      <c r="B2" s="3" t="s">
        <v>241</v>
      </c>
      <c r="S2" s="3" t="s">
        <v>152</v>
      </c>
      <c r="U2" s="64" t="s">
        <v>209</v>
      </c>
      <c r="W2" s="3" t="s">
        <v>130</v>
      </c>
      <c r="Y2" s="3" t="s">
        <v>153</v>
      </c>
    </row>
    <row r="3" spans="1:25" ht="44" x14ac:dyDescent="0.2">
      <c r="B3" s="65"/>
      <c r="C3" s="66" t="s">
        <v>227</v>
      </c>
      <c r="D3" s="66" t="s">
        <v>242</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投入係数表!M5</f>
        <v>1.4786337424220019E-4</v>
      </c>
      <c r="E5" s="77">
        <f t="shared" ref="E5:E38" si="0">$C$15*D5</f>
        <v>1.478633742422002E-2</v>
      </c>
      <c r="F5" s="76">
        <f>分析係数表!C8</f>
        <v>2.4086378737541492E-2</v>
      </c>
      <c r="G5" s="77">
        <f t="shared" ref="G5:G38" si="1">E5*F5</f>
        <v>3.5614932334084715E-4</v>
      </c>
      <c r="H5" s="77">
        <f t="array" ref="H5:H43">MMULT(逆行列係数!C5:AO43,'11'!G5:G43)</f>
        <v>4.2176311922151761E-4</v>
      </c>
      <c r="I5" s="77">
        <f t="shared" ref="I5:I38" si="2">C5+H5</f>
        <v>4.2176311922151761E-4</v>
      </c>
      <c r="J5" s="76">
        <f>分析係数表!G8</f>
        <v>0.12121212121212122</v>
      </c>
      <c r="K5" s="78">
        <f t="shared" ref="K5:K38" si="3">I5*J5</f>
        <v>5.1122802329880922E-5</v>
      </c>
      <c r="L5" s="79" t="s">
        <v>182</v>
      </c>
      <c r="M5" s="80" t="s">
        <v>182</v>
      </c>
      <c r="N5" s="81">
        <f>分析係数表!H8</f>
        <v>1.0986040110106173E-2</v>
      </c>
      <c r="O5" s="82">
        <f t="shared" ref="O5:O43" si="4">$M$44*N5</f>
        <v>0.18392630477079783</v>
      </c>
      <c r="P5" s="76">
        <f>分析係数表!C8</f>
        <v>2.4086378737541492E-2</v>
      </c>
      <c r="Q5" s="82">
        <f t="shared" ref="Q5:Q38" si="5">O5*P5</f>
        <v>4.4301186365059211E-3</v>
      </c>
      <c r="R5" s="83">
        <f t="array" ref="R5:R43">MMULT(逆行列係数!C5:AO43,'11'!Q5:Q43)</f>
        <v>4.8564220477355846E-3</v>
      </c>
      <c r="S5" s="84">
        <f t="shared" ref="S5:S38" si="6">I5+R5</f>
        <v>5.2781851669571021E-3</v>
      </c>
      <c r="T5" s="85">
        <f>分析係数表!F8</f>
        <v>0.48484848484848486</v>
      </c>
      <c r="U5" s="86">
        <f t="shared" ref="U5:U43" si="7">S5*T5</f>
        <v>2.559120080948898E-3</v>
      </c>
      <c r="V5" s="87">
        <f>分析係数表!D8</f>
        <v>1.0757575757575757</v>
      </c>
      <c r="W5" s="167">
        <f t="shared" ref="W5:W43" si="8">ROUND(S5*V5,0)</f>
        <v>0</v>
      </c>
      <c r="X5" s="76">
        <f>分析係数表!E8</f>
        <v>0</v>
      </c>
      <c r="Y5" s="166">
        <f t="shared" ref="Y5:Y43" si="9">ROUND(S5*X5,0)</f>
        <v>0</v>
      </c>
    </row>
    <row r="6" spans="1:25" x14ac:dyDescent="0.2">
      <c r="A6" s="6" t="s">
        <v>219</v>
      </c>
      <c r="B6" s="5" t="s">
        <v>265</v>
      </c>
      <c r="C6" s="90"/>
      <c r="D6" s="76">
        <f>投入係数表!M6</f>
        <v>0</v>
      </c>
      <c r="E6" s="77">
        <f t="shared" si="0"/>
        <v>0</v>
      </c>
      <c r="F6" s="76">
        <f>分析係数表!C9</f>
        <v>0</v>
      </c>
      <c r="G6" s="77">
        <f t="shared" si="1"/>
        <v>0</v>
      </c>
      <c r="H6" s="77">
        <v>0</v>
      </c>
      <c r="I6" s="77">
        <f t="shared" si="2"/>
        <v>0</v>
      </c>
      <c r="J6" s="76">
        <f>分析係数表!G9</f>
        <v>0</v>
      </c>
      <c r="K6" s="78">
        <f t="shared" si="3"/>
        <v>0</v>
      </c>
      <c r="L6" s="79"/>
      <c r="M6" s="80"/>
      <c r="N6" s="81">
        <f>分析係数表!H9</f>
        <v>5.8985450255603618E-4</v>
      </c>
      <c r="O6" s="82">
        <f t="shared" si="4"/>
        <v>9.8752378400428376E-3</v>
      </c>
      <c r="P6" s="76">
        <f>分析係数表!C9</f>
        <v>0</v>
      </c>
      <c r="Q6" s="82">
        <f t="shared" si="5"/>
        <v>0</v>
      </c>
      <c r="R6" s="83">
        <v>0</v>
      </c>
      <c r="S6" s="84">
        <f t="shared" si="6"/>
        <v>0</v>
      </c>
      <c r="T6" s="85">
        <f>分析係数表!F9</f>
        <v>0</v>
      </c>
      <c r="U6" s="86">
        <f t="shared" si="7"/>
        <v>0</v>
      </c>
      <c r="V6" s="87">
        <f>分析係数表!D9</f>
        <v>0</v>
      </c>
      <c r="W6" s="167">
        <f t="shared" si="8"/>
        <v>0</v>
      </c>
      <c r="X6" s="76">
        <f>分析係数表!E9</f>
        <v>0</v>
      </c>
      <c r="Y6" s="166">
        <f t="shared" si="9"/>
        <v>0</v>
      </c>
    </row>
    <row r="7" spans="1:25" x14ac:dyDescent="0.2">
      <c r="A7" s="6" t="s">
        <v>220</v>
      </c>
      <c r="B7" s="5" t="s">
        <v>266</v>
      </c>
      <c r="C7" s="90"/>
      <c r="D7" s="76">
        <f>投入係数表!M7</f>
        <v>0</v>
      </c>
      <c r="E7" s="77">
        <f t="shared" si="0"/>
        <v>0</v>
      </c>
      <c r="F7" s="76">
        <f>分析係数表!C10</f>
        <v>0.85034013605442182</v>
      </c>
      <c r="G7" s="77">
        <f t="shared" si="1"/>
        <v>0</v>
      </c>
      <c r="H7" s="77">
        <v>5.878494006132188E-4</v>
      </c>
      <c r="I7" s="77">
        <f t="shared" si="2"/>
        <v>5.878494006132188E-4</v>
      </c>
      <c r="J7" s="76">
        <f>分析係数表!G10</f>
        <v>0.18064516129032257</v>
      </c>
      <c r="K7" s="78">
        <f t="shared" si="3"/>
        <v>1.0619214978819436E-4</v>
      </c>
      <c r="L7" s="79"/>
      <c r="M7" s="80"/>
      <c r="N7" s="81">
        <f>分析係数表!H10</f>
        <v>1.1059771922925679E-3</v>
      </c>
      <c r="O7" s="82">
        <f t="shared" si="4"/>
        <v>1.8516070950080319E-2</v>
      </c>
      <c r="P7" s="76">
        <f>分析係数表!C10</f>
        <v>0.85034013605442182</v>
      </c>
      <c r="Q7" s="82">
        <f t="shared" si="5"/>
        <v>1.5744958290884625E-2</v>
      </c>
      <c r="R7" s="83">
        <v>1.9488313812704289E-2</v>
      </c>
      <c r="S7" s="84">
        <f t="shared" si="6"/>
        <v>2.0076163213317507E-2</v>
      </c>
      <c r="T7" s="85">
        <f>分析係数表!F10</f>
        <v>0.52258064516129032</v>
      </c>
      <c r="U7" s="86">
        <f t="shared" si="7"/>
        <v>1.0491414324378827E-2</v>
      </c>
      <c r="V7" s="87">
        <f>分析係数表!D10</f>
        <v>9.0322580645161285E-2</v>
      </c>
      <c r="W7" s="167">
        <f t="shared" si="8"/>
        <v>0</v>
      </c>
      <c r="X7" s="76">
        <f>分析係数表!E10</f>
        <v>0</v>
      </c>
      <c r="Y7" s="166">
        <f t="shared" si="9"/>
        <v>0</v>
      </c>
    </row>
    <row r="8" spans="1:25" x14ac:dyDescent="0.2">
      <c r="A8" s="6" t="s">
        <v>221</v>
      </c>
      <c r="B8" s="5" t="s">
        <v>27</v>
      </c>
      <c r="C8" s="90"/>
      <c r="D8" s="76">
        <f>投入係数表!M8</f>
        <v>6.8756469022623098E-2</v>
      </c>
      <c r="E8" s="77">
        <f t="shared" si="0"/>
        <v>6.8756469022623099</v>
      </c>
      <c r="F8" s="76">
        <f>分析係数表!C11</f>
        <v>1.6645596291613995E-2</v>
      </c>
      <c r="G8" s="77">
        <f t="shared" si="1"/>
        <v>0.11444924257874477</v>
      </c>
      <c r="H8" s="77">
        <v>0.13047067191118308</v>
      </c>
      <c r="I8" s="77">
        <f t="shared" si="2"/>
        <v>0.13047067191118308</v>
      </c>
      <c r="J8" s="76">
        <f>分析係数表!G11</f>
        <v>0.35897435897435898</v>
      </c>
      <c r="K8" s="78">
        <f t="shared" si="3"/>
        <v>4.6835625814270851E-2</v>
      </c>
      <c r="L8" s="79"/>
      <c r="M8" s="80"/>
      <c r="N8" s="81">
        <f>分析係数表!H11</f>
        <v>-2.457727093983484E-5</v>
      </c>
      <c r="O8" s="82">
        <f t="shared" si="4"/>
        <v>-4.1146824333511818E-4</v>
      </c>
      <c r="P8" s="76">
        <f>分析係数表!C11</f>
        <v>1.6645596291613995E-2</v>
      </c>
      <c r="Q8" s="82">
        <f t="shared" si="5"/>
        <v>-6.8491342653759686E-6</v>
      </c>
      <c r="R8" s="83">
        <v>4.1649162083357266E-4</v>
      </c>
      <c r="S8" s="84">
        <f t="shared" si="6"/>
        <v>0.13088716353201665</v>
      </c>
      <c r="T8" s="85">
        <f>分析係数表!F11</f>
        <v>0.58974358974358976</v>
      </c>
      <c r="U8" s="86">
        <f t="shared" si="7"/>
        <v>7.7189865672727773E-2</v>
      </c>
      <c r="V8" s="87">
        <f>分析係数表!D11</f>
        <v>8.5470085470085479E-3</v>
      </c>
      <c r="W8" s="167">
        <f t="shared" si="8"/>
        <v>0</v>
      </c>
      <c r="X8" s="76">
        <f>分析係数表!E11</f>
        <v>0</v>
      </c>
      <c r="Y8" s="166">
        <f t="shared" si="9"/>
        <v>0</v>
      </c>
    </row>
    <row r="9" spans="1:25" x14ac:dyDescent="0.2">
      <c r="A9" s="6" t="s">
        <v>222</v>
      </c>
      <c r="B9" s="5" t="s">
        <v>190</v>
      </c>
      <c r="C9" s="90"/>
      <c r="D9" s="76">
        <f>投入係数表!M9</f>
        <v>5.1752180984770068E-4</v>
      </c>
      <c r="E9" s="77">
        <f t="shared" si="0"/>
        <v>5.1752180984770066E-2</v>
      </c>
      <c r="F9" s="76">
        <f>分析係数表!C12</f>
        <v>5.1883600270696828E-3</v>
      </c>
      <c r="G9" s="77">
        <f t="shared" si="1"/>
        <v>2.6850894713505673E-4</v>
      </c>
      <c r="H9" s="77">
        <v>3.0940677294923578E-4</v>
      </c>
      <c r="I9" s="77">
        <f t="shared" si="2"/>
        <v>3.0940677294923578E-4</v>
      </c>
      <c r="J9" s="76">
        <f>分析係数表!G12</f>
        <v>0.13719512195121952</v>
      </c>
      <c r="K9" s="78">
        <f t="shared" si="3"/>
        <v>4.2449099947303695E-5</v>
      </c>
      <c r="L9" s="79"/>
      <c r="M9" s="80"/>
      <c r="N9" s="81">
        <f>分析係数表!H12</f>
        <v>8.9657884388517503E-2</v>
      </c>
      <c r="O9" s="82">
        <f t="shared" si="4"/>
        <v>1.5010361516865112</v>
      </c>
      <c r="P9" s="76">
        <f>分析係数表!C12</f>
        <v>5.1883600270696828E-3</v>
      </c>
      <c r="Q9" s="82">
        <f t="shared" si="5"/>
        <v>7.7879159685967994E-3</v>
      </c>
      <c r="R9" s="83">
        <v>8.4077725257418676E-3</v>
      </c>
      <c r="S9" s="84">
        <f t="shared" si="6"/>
        <v>8.7171792986911033E-3</v>
      </c>
      <c r="T9" s="85">
        <f>分析係数表!F12</f>
        <v>0.31707317073170732</v>
      </c>
      <c r="U9" s="86">
        <f t="shared" si="7"/>
        <v>2.7639836800727887E-3</v>
      </c>
      <c r="V9" s="87">
        <f>分析係数表!D12</f>
        <v>6.7073170731707321E-2</v>
      </c>
      <c r="W9" s="167">
        <f t="shared" si="8"/>
        <v>0</v>
      </c>
      <c r="X9" s="76">
        <f>分析係数表!E12</f>
        <v>5.7926829268292686E-2</v>
      </c>
      <c r="Y9" s="166">
        <f t="shared" si="9"/>
        <v>0</v>
      </c>
    </row>
    <row r="10" spans="1:25" x14ac:dyDescent="0.2">
      <c r="A10" s="6" t="s">
        <v>223</v>
      </c>
      <c r="B10" s="5" t="s">
        <v>28</v>
      </c>
      <c r="C10" s="90"/>
      <c r="D10" s="76">
        <f>投入係数表!M10</f>
        <v>3.4008576075706047E-3</v>
      </c>
      <c r="E10" s="77">
        <f t="shared" si="0"/>
        <v>0.34008576075706048</v>
      </c>
      <c r="F10" s="76">
        <f>分析係数表!C13</f>
        <v>0</v>
      </c>
      <c r="G10" s="77">
        <f t="shared" si="1"/>
        <v>0</v>
      </c>
      <c r="H10" s="77">
        <v>0</v>
      </c>
      <c r="I10" s="77">
        <f t="shared" si="2"/>
        <v>0</v>
      </c>
      <c r="J10" s="76">
        <f>分析係数表!G13</f>
        <v>0.24459953472914589</v>
      </c>
      <c r="K10" s="78">
        <f t="shared" si="3"/>
        <v>0</v>
      </c>
      <c r="L10" s="79"/>
      <c r="M10" s="80"/>
      <c r="N10" s="81">
        <f>分析係数表!H13</f>
        <v>1.4131930790405034E-2</v>
      </c>
      <c r="O10" s="82">
        <f t="shared" si="4"/>
        <v>0.23659423991769299</v>
      </c>
      <c r="P10" s="76">
        <f>分析係数表!C13</f>
        <v>0</v>
      </c>
      <c r="Q10" s="82">
        <f t="shared" si="5"/>
        <v>0</v>
      </c>
      <c r="R10" s="83">
        <v>0</v>
      </c>
      <c r="S10" s="84">
        <f t="shared" si="6"/>
        <v>0</v>
      </c>
      <c r="T10" s="85">
        <f>分析係数表!F13</f>
        <v>0.38318378198737124</v>
      </c>
      <c r="U10" s="86">
        <f t="shared" si="7"/>
        <v>0</v>
      </c>
      <c r="V10" s="87">
        <f>分析係数表!D13</f>
        <v>4.7856430707876374E-2</v>
      </c>
      <c r="W10" s="167">
        <f t="shared" si="8"/>
        <v>0</v>
      </c>
      <c r="X10" s="76">
        <f>分析係数表!E13</f>
        <v>4.9850448654037885E-2</v>
      </c>
      <c r="Y10" s="166">
        <f t="shared" si="9"/>
        <v>0</v>
      </c>
    </row>
    <row r="11" spans="1:25" x14ac:dyDescent="0.2">
      <c r="A11" s="6" t="s">
        <v>224</v>
      </c>
      <c r="B11" s="5" t="s">
        <v>267</v>
      </c>
      <c r="C11" s="90"/>
      <c r="D11" s="76">
        <f>投入係数表!M11</f>
        <v>2.070087239390803E-2</v>
      </c>
      <c r="E11" s="77">
        <f t="shared" si="0"/>
        <v>2.0700872393908032</v>
      </c>
      <c r="F11" s="76">
        <f>分析係数表!C14</f>
        <v>6.5770523283725346E-2</v>
      </c>
      <c r="G11" s="77">
        <f t="shared" si="1"/>
        <v>0.13615072097769554</v>
      </c>
      <c r="H11" s="77">
        <v>0.15947486444096673</v>
      </c>
      <c r="I11" s="77">
        <f t="shared" si="2"/>
        <v>0.15947486444096673</v>
      </c>
      <c r="J11" s="76">
        <f>分析係数表!G14</f>
        <v>0.20976692563817981</v>
      </c>
      <c r="K11" s="78">
        <f t="shared" si="3"/>
        <v>3.3452552030347076E-2</v>
      </c>
      <c r="L11" s="79"/>
      <c r="M11" s="80"/>
      <c r="N11" s="81">
        <f>分析係数表!H14</f>
        <v>1.167420369642155E-3</v>
      </c>
      <c r="O11" s="82">
        <f t="shared" si="4"/>
        <v>1.9544741558418115E-2</v>
      </c>
      <c r="P11" s="76">
        <f>分析係数表!C14</f>
        <v>6.5770523283725346E-2</v>
      </c>
      <c r="Q11" s="82">
        <f t="shared" si="5"/>
        <v>1.285467879742333E-3</v>
      </c>
      <c r="R11" s="83">
        <v>4.0022719797303159E-3</v>
      </c>
      <c r="S11" s="84">
        <f t="shared" si="6"/>
        <v>0.16347713642069706</v>
      </c>
      <c r="T11" s="85">
        <f>分析係数表!F14</f>
        <v>0.3607103218645949</v>
      </c>
      <c r="U11" s="86">
        <f t="shared" si="7"/>
        <v>5.8967890495811921E-2</v>
      </c>
      <c r="V11" s="87">
        <f>分析係数表!D14</f>
        <v>6.7702552719200892E-2</v>
      </c>
      <c r="W11" s="167">
        <f t="shared" si="8"/>
        <v>0</v>
      </c>
      <c r="X11" s="76">
        <f>分析係数表!E14</f>
        <v>6.8812430632630414E-2</v>
      </c>
      <c r="Y11" s="166">
        <f t="shared" si="9"/>
        <v>0</v>
      </c>
    </row>
    <row r="12" spans="1:25" x14ac:dyDescent="0.2">
      <c r="A12" s="6" t="s">
        <v>225</v>
      </c>
      <c r="B12" s="5" t="s">
        <v>29</v>
      </c>
      <c r="C12" s="90"/>
      <c r="D12" s="76">
        <f>投入係数表!M12</f>
        <v>3.4969688008280347E-2</v>
      </c>
      <c r="E12" s="77">
        <f t="shared" si="0"/>
        <v>3.4969688008280349</v>
      </c>
      <c r="F12" s="76">
        <f>分析係数表!C15</f>
        <v>0</v>
      </c>
      <c r="G12" s="77">
        <f t="shared" si="1"/>
        <v>0</v>
      </c>
      <c r="H12" s="77">
        <v>0</v>
      </c>
      <c r="I12" s="77">
        <f t="shared" si="2"/>
        <v>0</v>
      </c>
      <c r="J12" s="76">
        <f>分析係数表!G15</f>
        <v>9.5622477491462285E-2</v>
      </c>
      <c r="K12" s="78">
        <f t="shared" si="3"/>
        <v>0</v>
      </c>
      <c r="L12" s="79"/>
      <c r="M12" s="80"/>
      <c r="N12" s="81">
        <f>分析係数表!H15</f>
        <v>8.2333857648446713E-3</v>
      </c>
      <c r="O12" s="82">
        <f t="shared" si="4"/>
        <v>0.1378418615172646</v>
      </c>
      <c r="P12" s="76">
        <f>分析係数表!C15</f>
        <v>0</v>
      </c>
      <c r="Q12" s="82">
        <f t="shared" si="5"/>
        <v>0</v>
      </c>
      <c r="R12" s="83">
        <v>0</v>
      </c>
      <c r="S12" s="84">
        <f t="shared" si="6"/>
        <v>0</v>
      </c>
      <c r="T12" s="85">
        <f>分析係数表!F15</f>
        <v>0.3039816827072338</v>
      </c>
      <c r="U12" s="86">
        <f t="shared" si="7"/>
        <v>0</v>
      </c>
      <c r="V12" s="87">
        <f>分析係数表!D15</f>
        <v>3.1667184104315432E-2</v>
      </c>
      <c r="W12" s="167">
        <f t="shared" si="8"/>
        <v>0</v>
      </c>
      <c r="X12" s="76">
        <f>分析係数表!E15</f>
        <v>2.9261099037565973E-2</v>
      </c>
      <c r="Y12" s="166">
        <f t="shared" si="9"/>
        <v>0</v>
      </c>
    </row>
    <row r="13" spans="1:25" x14ac:dyDescent="0.2">
      <c r="A13" s="6" t="s">
        <v>226</v>
      </c>
      <c r="B13" s="5" t="s">
        <v>30</v>
      </c>
      <c r="C13" s="90"/>
      <c r="D13" s="76">
        <f>投入係数表!M13</f>
        <v>2.2623096259056633E-2</v>
      </c>
      <c r="E13" s="77">
        <f t="shared" si="0"/>
        <v>2.2623096259056634</v>
      </c>
      <c r="F13" s="76">
        <f>分析係数表!C16</f>
        <v>5.8671439936356373E-2</v>
      </c>
      <c r="G13" s="77">
        <f t="shared" si="1"/>
        <v>0.132732963333765</v>
      </c>
      <c r="H13" s="77">
        <v>0.15081148318836157</v>
      </c>
      <c r="I13" s="77">
        <f t="shared" si="2"/>
        <v>0.15081148318836157</v>
      </c>
      <c r="J13" s="76">
        <f>分析係数表!G16</f>
        <v>3.3950617283950615E-2</v>
      </c>
      <c r="K13" s="78">
        <f t="shared" si="3"/>
        <v>5.1201429477530161E-3</v>
      </c>
      <c r="L13" s="79"/>
      <c r="M13" s="80"/>
      <c r="N13" s="81">
        <f>分析係数表!H16</f>
        <v>1.6626523790798271E-2</v>
      </c>
      <c r="O13" s="82">
        <f t="shared" si="4"/>
        <v>0.27835826661620749</v>
      </c>
      <c r="P13" s="76">
        <f>分析係数表!C16</f>
        <v>5.8671439936356373E-2</v>
      </c>
      <c r="Q13" s="82">
        <f t="shared" si="5"/>
        <v>1.6331680320561093E-2</v>
      </c>
      <c r="R13" s="83">
        <v>1.7582163075499684E-2</v>
      </c>
      <c r="S13" s="84">
        <f t="shared" si="6"/>
        <v>0.16839364626386125</v>
      </c>
      <c r="T13" s="85">
        <f>分析係数表!F16</f>
        <v>0.28858024691358025</v>
      </c>
      <c r="U13" s="86">
        <f t="shared" si="7"/>
        <v>4.8595080017503171E-2</v>
      </c>
      <c r="V13" s="87">
        <f>分析係数表!D16</f>
        <v>0</v>
      </c>
      <c r="W13" s="167">
        <f t="shared" si="8"/>
        <v>0</v>
      </c>
      <c r="X13" s="76">
        <f>分析係数表!E16</f>
        <v>0</v>
      </c>
      <c r="Y13" s="166">
        <f t="shared" si="9"/>
        <v>0</v>
      </c>
    </row>
    <row r="14" spans="1:25" x14ac:dyDescent="0.2">
      <c r="A14" s="6" t="s">
        <v>2</v>
      </c>
      <c r="B14" s="5" t="s">
        <v>364</v>
      </c>
      <c r="C14" s="90"/>
      <c r="D14" s="76">
        <f>投入係数表!M14</f>
        <v>7.9106905219577112E-3</v>
      </c>
      <c r="E14" s="77">
        <f t="shared" si="0"/>
        <v>0.79106905219577106</v>
      </c>
      <c r="F14" s="76">
        <f>分析係数表!C17</f>
        <v>0.10640681003584229</v>
      </c>
      <c r="G14" s="77">
        <f t="shared" si="1"/>
        <v>8.4175134362229218E-2</v>
      </c>
      <c r="H14" s="77">
        <v>0.10816706484584948</v>
      </c>
      <c r="I14" s="77">
        <f t="shared" si="2"/>
        <v>0.10816706484584948</v>
      </c>
      <c r="J14" s="76">
        <f>分析係数表!G17</f>
        <v>0.21283422459893048</v>
      </c>
      <c r="K14" s="78">
        <f t="shared" si="3"/>
        <v>2.3021653373608605E-2</v>
      </c>
      <c r="L14" s="79"/>
      <c r="M14" s="80"/>
      <c r="N14" s="81">
        <f>分析係数表!H17</f>
        <v>2.9861384191899334E-3</v>
      </c>
      <c r="O14" s="82">
        <f t="shared" si="4"/>
        <v>4.9993391565216865E-2</v>
      </c>
      <c r="P14" s="76">
        <f>分析係数表!C17</f>
        <v>0.10640681003584229</v>
      </c>
      <c r="Q14" s="82">
        <f t="shared" si="5"/>
        <v>5.3196373193275109E-3</v>
      </c>
      <c r="R14" s="83">
        <v>9.0805194605262721E-3</v>
      </c>
      <c r="S14" s="84">
        <f t="shared" si="6"/>
        <v>0.11724758430637575</v>
      </c>
      <c r="T14" s="85">
        <f>分析係数表!F17</f>
        <v>0.3233511586452763</v>
      </c>
      <c r="U14" s="86">
        <f t="shared" si="7"/>
        <v>3.7912142233826315E-2</v>
      </c>
      <c r="V14" s="87">
        <f>分析係数表!D17</f>
        <v>4.4206773618538323E-2</v>
      </c>
      <c r="W14" s="167">
        <f t="shared" si="8"/>
        <v>0</v>
      </c>
      <c r="X14" s="76">
        <f>分析係数表!E17</f>
        <v>4.0641711229946524E-2</v>
      </c>
      <c r="Y14" s="166">
        <f t="shared" si="9"/>
        <v>0</v>
      </c>
    </row>
    <row r="15" spans="1:25" x14ac:dyDescent="0.2">
      <c r="A15" s="6" t="s">
        <v>3</v>
      </c>
      <c r="B15" s="5" t="s">
        <v>31</v>
      </c>
      <c r="C15" s="75">
        <f>最終需要_まとめ!C16</f>
        <v>100</v>
      </c>
      <c r="D15" s="76">
        <f>投入係数表!M15</f>
        <v>8.6943664054413727E-2</v>
      </c>
      <c r="E15" s="77">
        <f t="shared" si="0"/>
        <v>8.6943664054413734</v>
      </c>
      <c r="F15" s="76">
        <f>分析係数表!C18</f>
        <v>0.93182768716018405</v>
      </c>
      <c r="G15" s="77">
        <f t="shared" si="1"/>
        <v>8.1016513389056382</v>
      </c>
      <c r="H15" s="77">
        <v>8.8827979683969644</v>
      </c>
      <c r="I15" s="77">
        <f t="shared" si="2"/>
        <v>108.88279796839697</v>
      </c>
      <c r="J15" s="76">
        <f>分析係数表!G18</f>
        <v>0.215658731332249</v>
      </c>
      <c r="K15" s="78">
        <f t="shared" si="3"/>
        <v>23.48152607377007</v>
      </c>
      <c r="L15" s="79"/>
      <c r="M15" s="80"/>
      <c r="N15" s="81">
        <f>分析係数表!H18</f>
        <v>4.4239087691702714E-4</v>
      </c>
      <c r="O15" s="82">
        <f t="shared" si="4"/>
        <v>7.4064283800321278E-3</v>
      </c>
      <c r="P15" s="76">
        <f>分析係数表!C18</f>
        <v>0.93182768716018405</v>
      </c>
      <c r="Q15" s="82">
        <f t="shared" si="5"/>
        <v>6.9015150274828862E-3</v>
      </c>
      <c r="R15" s="83">
        <v>1.6025215775598491E-2</v>
      </c>
      <c r="S15" s="84">
        <f t="shared" si="6"/>
        <v>108.89882318417257</v>
      </c>
      <c r="T15" s="85">
        <f>分析係数表!F18</f>
        <v>0.45992902558036375</v>
      </c>
      <c r="U15" s="86">
        <f t="shared" si="7"/>
        <v>50.085729633944815</v>
      </c>
      <c r="V15" s="87">
        <f>分析係数表!D18</f>
        <v>2.3436344817388734E-2</v>
      </c>
      <c r="W15" s="167">
        <f t="shared" si="8"/>
        <v>3</v>
      </c>
      <c r="X15" s="76">
        <f>分析係数表!E18</f>
        <v>2.5506432056779535E-2</v>
      </c>
      <c r="Y15" s="166">
        <f t="shared" si="9"/>
        <v>3</v>
      </c>
    </row>
    <row r="16" spans="1:25" x14ac:dyDescent="0.2">
      <c r="A16" s="6" t="s">
        <v>4</v>
      </c>
      <c r="B16" s="5" t="s">
        <v>32</v>
      </c>
      <c r="C16" s="90"/>
      <c r="D16" s="76">
        <f>投入係数表!M16</f>
        <v>8.4282123318054122E-3</v>
      </c>
      <c r="E16" s="77">
        <f t="shared" si="0"/>
        <v>0.84282123318054125</v>
      </c>
      <c r="F16" s="76">
        <f>分析係数表!C19</f>
        <v>0.22734014153142079</v>
      </c>
      <c r="G16" s="77">
        <f t="shared" si="1"/>
        <v>0.19160709843695084</v>
      </c>
      <c r="H16" s="77">
        <v>0.2792515233485387</v>
      </c>
      <c r="I16" s="77">
        <f t="shared" si="2"/>
        <v>0.2792515233485387</v>
      </c>
      <c r="J16" s="76">
        <f>分析係数表!G19</f>
        <v>5.767935331761536E-2</v>
      </c>
      <c r="K16" s="78">
        <f t="shared" si="3"/>
        <v>1.610704727970268E-2</v>
      </c>
      <c r="L16" s="79"/>
      <c r="M16" s="80"/>
      <c r="N16" s="81">
        <f>分析係数表!H19</f>
        <v>-1.1059771922925678E-4</v>
      </c>
      <c r="O16" s="82">
        <f t="shared" si="4"/>
        <v>-1.8516070950080319E-3</v>
      </c>
      <c r="P16" s="76">
        <f>分析係数表!C19</f>
        <v>0.22734014153142079</v>
      </c>
      <c r="Q16" s="82">
        <f t="shared" si="5"/>
        <v>-4.209446190397089E-4</v>
      </c>
      <c r="R16" s="83">
        <v>2.6657067416206667E-3</v>
      </c>
      <c r="S16" s="84">
        <f t="shared" si="6"/>
        <v>0.28191723009015934</v>
      </c>
      <c r="T16" s="85">
        <f>分析係数表!F19</f>
        <v>0.2401481980464803</v>
      </c>
      <c r="U16" s="86">
        <f t="shared" si="7"/>
        <v>6.7701914804406738E-2</v>
      </c>
      <c r="V16" s="87">
        <f>分析係数表!D19</f>
        <v>6.946783428763894E-3</v>
      </c>
      <c r="W16" s="167">
        <f t="shared" si="8"/>
        <v>0</v>
      </c>
      <c r="X16" s="76">
        <f>分析係数表!E19</f>
        <v>7.830919501515661E-3</v>
      </c>
      <c r="Y16" s="166">
        <f t="shared" si="9"/>
        <v>0</v>
      </c>
    </row>
    <row r="17" spans="1:25" x14ac:dyDescent="0.2">
      <c r="A17" s="6" t="s">
        <v>5</v>
      </c>
      <c r="B17" s="5" t="s">
        <v>33</v>
      </c>
      <c r="C17" s="90"/>
      <c r="D17" s="76">
        <f>投入係数表!M17</f>
        <v>1.0276504509832914E-2</v>
      </c>
      <c r="E17" s="77">
        <f t="shared" si="0"/>
        <v>1.0276504509832913</v>
      </c>
      <c r="F17" s="76">
        <f>分析係数表!C20</f>
        <v>0.28316987938225679</v>
      </c>
      <c r="G17" s="77">
        <f t="shared" si="1"/>
        <v>0.29099965425206042</v>
      </c>
      <c r="H17" s="77">
        <v>0.3778341064844572</v>
      </c>
      <c r="I17" s="77">
        <f t="shared" si="2"/>
        <v>0.3778341064844572</v>
      </c>
      <c r="J17" s="76">
        <f>分析係数表!G20</f>
        <v>0.10003293265272517</v>
      </c>
      <c r="K17" s="78">
        <f t="shared" si="3"/>
        <v>3.7795853727862296E-2</v>
      </c>
      <c r="L17" s="79"/>
      <c r="M17" s="80"/>
      <c r="N17" s="81">
        <f>分析係数表!H20</f>
        <v>5.4069996067636654E-4</v>
      </c>
      <c r="O17" s="82">
        <f t="shared" si="4"/>
        <v>9.0523013533726007E-3</v>
      </c>
      <c r="P17" s="76">
        <f>分析係数表!C20</f>
        <v>0.28316987938225679</v>
      </c>
      <c r="Q17" s="82">
        <f t="shared" si="5"/>
        <v>2.5633390823663594E-3</v>
      </c>
      <c r="R17" s="83">
        <v>5.5745817340011571E-3</v>
      </c>
      <c r="S17" s="84">
        <f t="shared" si="6"/>
        <v>0.38340868821845836</v>
      </c>
      <c r="T17" s="85">
        <f>分析係数表!F20</f>
        <v>0.22295405894944839</v>
      </c>
      <c r="U17" s="86">
        <f t="shared" si="7"/>
        <v>8.5482523274788849E-2</v>
      </c>
      <c r="V17" s="87">
        <f>分析係数表!D20</f>
        <v>1.4243372303639057E-2</v>
      </c>
      <c r="W17" s="167">
        <f t="shared" si="8"/>
        <v>0</v>
      </c>
      <c r="X17" s="76">
        <f>分析係数表!E20</f>
        <v>1.6054668203523793E-2</v>
      </c>
      <c r="Y17" s="166">
        <f t="shared" si="9"/>
        <v>0</v>
      </c>
    </row>
    <row r="18" spans="1:25" x14ac:dyDescent="0.2">
      <c r="A18" s="6" t="s">
        <v>6</v>
      </c>
      <c r="B18" s="5" t="s">
        <v>34</v>
      </c>
      <c r="C18" s="90"/>
      <c r="D18" s="76">
        <f>投入係数表!M18</f>
        <v>1.1089753068165016E-2</v>
      </c>
      <c r="E18" s="77">
        <f t="shared" si="0"/>
        <v>1.1089753068165016</v>
      </c>
      <c r="F18" s="76">
        <f>分析係数表!C21</f>
        <v>0.39165775401069514</v>
      </c>
      <c r="G18" s="77">
        <f t="shared" si="1"/>
        <v>0.43433877792107256</v>
      </c>
      <c r="H18" s="77">
        <v>0.5263745070790643</v>
      </c>
      <c r="I18" s="77">
        <f t="shared" si="2"/>
        <v>0.5263745070790643</v>
      </c>
      <c r="J18" s="76">
        <f>分析係数表!G21</f>
        <v>0.28516576829358342</v>
      </c>
      <c r="K18" s="78">
        <f t="shared" si="3"/>
        <v>0.15010399072135763</v>
      </c>
      <c r="L18" s="79"/>
      <c r="M18" s="80"/>
      <c r="N18" s="81">
        <f>分析係数表!H21</f>
        <v>9.2164766024380651E-4</v>
      </c>
      <c r="O18" s="82">
        <f t="shared" si="4"/>
        <v>1.5430059125066932E-2</v>
      </c>
      <c r="P18" s="76">
        <f>分析係数表!C21</f>
        <v>0.39165775401069514</v>
      </c>
      <c r="Q18" s="82">
        <f t="shared" si="5"/>
        <v>6.0433023011759466E-3</v>
      </c>
      <c r="R18" s="83">
        <v>1.1836010254621672E-2</v>
      </c>
      <c r="S18" s="84">
        <f t="shared" si="6"/>
        <v>0.53821051733368597</v>
      </c>
      <c r="T18" s="85">
        <f>分析係数表!F21</f>
        <v>0.42597651923502916</v>
      </c>
      <c r="U18" s="86">
        <f t="shared" si="7"/>
        <v>0.22926504278948787</v>
      </c>
      <c r="V18" s="87">
        <f>分析係数表!D21</f>
        <v>3.8470058332718007E-2</v>
      </c>
      <c r="W18" s="167">
        <f t="shared" si="8"/>
        <v>0</v>
      </c>
      <c r="X18" s="76">
        <f>分析係数表!E21</f>
        <v>3.5885697408255188E-2</v>
      </c>
      <c r="Y18" s="166">
        <f t="shared" si="9"/>
        <v>0</v>
      </c>
    </row>
    <row r="19" spans="1:25" x14ac:dyDescent="0.2">
      <c r="A19" s="6" t="s">
        <v>7</v>
      </c>
      <c r="B19" s="5" t="s">
        <v>268</v>
      </c>
      <c r="C19" s="90"/>
      <c r="D19" s="76">
        <f>投入係数表!M19</f>
        <v>2.2918823007541033E-3</v>
      </c>
      <c r="E19" s="77">
        <f t="shared" si="0"/>
        <v>0.22918823007541034</v>
      </c>
      <c r="F19" s="76">
        <f>分析係数表!C22</f>
        <v>0.15642615558060879</v>
      </c>
      <c r="G19" s="77">
        <f t="shared" si="1"/>
        <v>3.58510337350205E-2</v>
      </c>
      <c r="H19" s="77">
        <v>5.0490283349653504E-2</v>
      </c>
      <c r="I19" s="77">
        <f t="shared" si="2"/>
        <v>5.0490283349653504E-2</v>
      </c>
      <c r="J19" s="76">
        <f>分析係数表!G22</f>
        <v>0.19460412625639217</v>
      </c>
      <c r="K19" s="78">
        <f t="shared" si="3"/>
        <v>9.8256174756969853E-3</v>
      </c>
      <c r="L19" s="79"/>
      <c r="M19" s="80"/>
      <c r="N19" s="81">
        <f>分析係数表!H22</f>
        <v>4.915454187966968E-5</v>
      </c>
      <c r="O19" s="82">
        <f t="shared" si="4"/>
        <v>8.2293648667023636E-4</v>
      </c>
      <c r="P19" s="76">
        <f>分析係数表!C22</f>
        <v>0.15642615558060879</v>
      </c>
      <c r="Q19" s="82">
        <f t="shared" si="5"/>
        <v>1.2872879089683798E-4</v>
      </c>
      <c r="R19" s="83">
        <v>1.7649213596079337E-3</v>
      </c>
      <c r="S19" s="84">
        <f t="shared" si="6"/>
        <v>5.2255204709261441E-2</v>
      </c>
      <c r="T19" s="85">
        <f>分析係数表!F22</f>
        <v>0.41322518074413683</v>
      </c>
      <c r="U19" s="86">
        <f t="shared" si="7"/>
        <v>2.1593166410806428E-2</v>
      </c>
      <c r="V19" s="87">
        <f>分析係数表!D22</f>
        <v>2.140715923117616E-2</v>
      </c>
      <c r="W19" s="167">
        <f t="shared" si="8"/>
        <v>0</v>
      </c>
      <c r="X19" s="76">
        <f>分析係数表!E22</f>
        <v>2.2006700758243698E-2</v>
      </c>
      <c r="Y19" s="166">
        <f t="shared" si="9"/>
        <v>0</v>
      </c>
    </row>
    <row r="20" spans="1:25" x14ac:dyDescent="0.2">
      <c r="A20" s="6" t="s">
        <v>8</v>
      </c>
      <c r="B20" s="5" t="s">
        <v>269</v>
      </c>
      <c r="C20" s="90"/>
      <c r="D20" s="76">
        <f>投入係数表!M20</f>
        <v>1.404702055300902E-3</v>
      </c>
      <c r="E20" s="77">
        <f t="shared" si="0"/>
        <v>0.14047020553009021</v>
      </c>
      <c r="F20" s="76">
        <f>分析係数表!C23</f>
        <v>0</v>
      </c>
      <c r="G20" s="77">
        <f t="shared" si="1"/>
        <v>0</v>
      </c>
      <c r="H20" s="77">
        <v>0</v>
      </c>
      <c r="I20" s="77">
        <f t="shared" si="2"/>
        <v>0</v>
      </c>
      <c r="J20" s="76">
        <f>分析係数表!G23</f>
        <v>0.21581694098755519</v>
      </c>
      <c r="K20" s="78">
        <f t="shared" si="3"/>
        <v>0</v>
      </c>
      <c r="L20" s="79"/>
      <c r="M20" s="80"/>
      <c r="N20" s="81">
        <f>分析係数表!H23</f>
        <v>2.457727093983484E-5</v>
      </c>
      <c r="O20" s="82">
        <f t="shared" si="4"/>
        <v>4.1146824333511818E-4</v>
      </c>
      <c r="P20" s="76">
        <f>分析係数表!C23</f>
        <v>0</v>
      </c>
      <c r="Q20" s="82">
        <f t="shared" si="5"/>
        <v>0</v>
      </c>
      <c r="R20" s="83">
        <v>0</v>
      </c>
      <c r="S20" s="84">
        <f t="shared" si="6"/>
        <v>0</v>
      </c>
      <c r="T20" s="85">
        <f>分析係数表!F23</f>
        <v>0.44146928944199115</v>
      </c>
      <c r="U20" s="86">
        <f t="shared" si="7"/>
        <v>0</v>
      </c>
      <c r="V20" s="87">
        <f>分析係数表!D23</f>
        <v>4.8735447611401042E-2</v>
      </c>
      <c r="W20" s="167">
        <f t="shared" si="8"/>
        <v>0</v>
      </c>
      <c r="X20" s="76">
        <f>分析係数表!E23</f>
        <v>5.2107587314331592E-2</v>
      </c>
      <c r="Y20" s="166">
        <f t="shared" si="9"/>
        <v>0</v>
      </c>
    </row>
    <row r="21" spans="1:25" x14ac:dyDescent="0.2">
      <c r="A21" s="6" t="s">
        <v>9</v>
      </c>
      <c r="B21" s="5" t="s">
        <v>270</v>
      </c>
      <c r="C21" s="90"/>
      <c r="D21" s="76">
        <f>投入係数表!M21</f>
        <v>0</v>
      </c>
      <c r="E21" s="77">
        <f t="shared" si="0"/>
        <v>0</v>
      </c>
      <c r="F21" s="76">
        <f>分析係数表!C24</f>
        <v>0.44109195402298851</v>
      </c>
      <c r="G21" s="77">
        <f t="shared" si="1"/>
        <v>0</v>
      </c>
      <c r="H21" s="77">
        <v>1.645287445557064E-2</v>
      </c>
      <c r="I21" s="77">
        <f t="shared" si="2"/>
        <v>1.645287445557064E-2</v>
      </c>
      <c r="J21" s="76">
        <f>分析係数表!G24</f>
        <v>0.2076771653543307</v>
      </c>
      <c r="K21" s="78">
        <f t="shared" si="3"/>
        <v>3.4168863288635875E-3</v>
      </c>
      <c r="L21" s="79"/>
      <c r="M21" s="80"/>
      <c r="N21" s="81">
        <f>分析係数表!H24</f>
        <v>3.3179315768777033E-4</v>
      </c>
      <c r="O21" s="82">
        <f t="shared" si="4"/>
        <v>5.5548212850240952E-3</v>
      </c>
      <c r="P21" s="76">
        <f>分析係数表!C24</f>
        <v>0.44109195402298851</v>
      </c>
      <c r="Q21" s="82">
        <f t="shared" si="5"/>
        <v>2.4501869748597663E-3</v>
      </c>
      <c r="R21" s="83">
        <v>8.5450345942049925E-3</v>
      </c>
      <c r="S21" s="84">
        <f t="shared" si="6"/>
        <v>2.4997909049775634E-2</v>
      </c>
      <c r="T21" s="85">
        <f>分析係数表!F24</f>
        <v>0.39173228346456695</v>
      </c>
      <c r="U21" s="86">
        <f t="shared" si="7"/>
        <v>9.7924879939081718E-3</v>
      </c>
      <c r="V21" s="87">
        <f>分析係数表!D24</f>
        <v>6.7913385826771658E-2</v>
      </c>
      <c r="W21" s="167">
        <f t="shared" si="8"/>
        <v>0</v>
      </c>
      <c r="X21" s="76">
        <f>分析係数表!E24</f>
        <v>7.1850393700787399E-2</v>
      </c>
      <c r="Y21" s="166">
        <f t="shared" si="9"/>
        <v>0</v>
      </c>
    </row>
    <row r="22" spans="1:25" x14ac:dyDescent="0.2">
      <c r="A22" s="6" t="s">
        <v>10</v>
      </c>
      <c r="B22" s="5" t="s">
        <v>271</v>
      </c>
      <c r="C22" s="90"/>
      <c r="D22" s="76">
        <f>投入係数表!M22</f>
        <v>0</v>
      </c>
      <c r="E22" s="77">
        <f t="shared" si="0"/>
        <v>0</v>
      </c>
      <c r="F22" s="76">
        <f>分析係数表!C25</f>
        <v>7.8343592613318025E-3</v>
      </c>
      <c r="G22" s="77">
        <f t="shared" si="1"/>
        <v>0</v>
      </c>
      <c r="H22" s="77">
        <v>7.6040733069508465E-4</v>
      </c>
      <c r="I22" s="77">
        <f t="shared" si="2"/>
        <v>7.6040733069508465E-4</v>
      </c>
      <c r="J22" s="76">
        <f>分析係数表!G25</f>
        <v>0.2</v>
      </c>
      <c r="K22" s="78">
        <f t="shared" si="3"/>
        <v>1.5208146613901694E-4</v>
      </c>
      <c r="L22" s="79"/>
      <c r="M22" s="80"/>
      <c r="N22" s="81">
        <f>分析係数表!H25</f>
        <v>5.0383405426661419E-4</v>
      </c>
      <c r="O22" s="82">
        <f t="shared" si="4"/>
        <v>8.4350989883699226E-3</v>
      </c>
      <c r="P22" s="76">
        <f>分析係数表!C25</f>
        <v>7.8343592613318025E-3</v>
      </c>
      <c r="Q22" s="82">
        <f t="shared" si="5"/>
        <v>6.6083595879786415E-5</v>
      </c>
      <c r="R22" s="83">
        <v>2.2690325378364422E-4</v>
      </c>
      <c r="S22" s="84">
        <f t="shared" si="6"/>
        <v>9.8731058447872879E-4</v>
      </c>
      <c r="T22" s="85">
        <f>分析係数表!F25</f>
        <v>0.35199999999999998</v>
      </c>
      <c r="U22" s="86">
        <f t="shared" si="7"/>
        <v>3.4753332573651249E-4</v>
      </c>
      <c r="V22" s="87">
        <f>分析係数表!D25</f>
        <v>8.0000000000000002E-3</v>
      </c>
      <c r="W22" s="167">
        <f t="shared" si="8"/>
        <v>0</v>
      </c>
      <c r="X22" s="76">
        <f>分析係数表!E25</f>
        <v>4.0000000000000001E-3</v>
      </c>
      <c r="Y22" s="166">
        <f t="shared" si="9"/>
        <v>0</v>
      </c>
    </row>
    <row r="23" spans="1:25" x14ac:dyDescent="0.2">
      <c r="A23" s="6" t="s">
        <v>11</v>
      </c>
      <c r="B23" s="5" t="s">
        <v>35</v>
      </c>
      <c r="C23" s="90"/>
      <c r="D23" s="76">
        <f>投入係数表!M23</f>
        <v>7.3931687121100097E-5</v>
      </c>
      <c r="E23" s="77">
        <f t="shared" si="0"/>
        <v>7.3931687121100102E-3</v>
      </c>
      <c r="F23" s="76">
        <f>分析係数表!C26</f>
        <v>0.12107728337236534</v>
      </c>
      <c r="G23" s="77">
        <f t="shared" si="1"/>
        <v>8.95144783175849E-4</v>
      </c>
      <c r="H23" s="77">
        <v>8.2660190147864458E-3</v>
      </c>
      <c r="I23" s="77">
        <f t="shared" si="2"/>
        <v>8.2660190147864458E-3</v>
      </c>
      <c r="J23" s="76">
        <f>分析係数表!G26</f>
        <v>0.19685039370078741</v>
      </c>
      <c r="K23" s="78">
        <f t="shared" si="3"/>
        <v>1.6271690973989068E-3</v>
      </c>
      <c r="L23" s="79"/>
      <c r="M23" s="80"/>
      <c r="N23" s="81">
        <f>分析係数表!H26</f>
        <v>1.0396185607550137E-2</v>
      </c>
      <c r="O23" s="82">
        <f t="shared" si="4"/>
        <v>0.17405106693075501</v>
      </c>
      <c r="P23" s="76">
        <f>分析係数表!C26</f>
        <v>0.12107728337236534</v>
      </c>
      <c r="Q23" s="82">
        <f t="shared" si="5"/>
        <v>2.1073630352037551E-2</v>
      </c>
      <c r="R23" s="83">
        <v>2.2739429143237646E-2</v>
      </c>
      <c r="S23" s="84">
        <f t="shared" si="6"/>
        <v>3.1005448158024092E-2</v>
      </c>
      <c r="T23" s="85">
        <f>分析係数表!F26</f>
        <v>0.33584388907908252</v>
      </c>
      <c r="U23" s="86">
        <f t="shared" si="7"/>
        <v>1.0412990292030687E-2</v>
      </c>
      <c r="V23" s="87">
        <f>分析係数表!D26</f>
        <v>3.2865457035261898E-2</v>
      </c>
      <c r="W23" s="167">
        <f t="shared" si="8"/>
        <v>0</v>
      </c>
      <c r="X23" s="76">
        <f>分析係数表!E26</f>
        <v>3.457719958918179E-2</v>
      </c>
      <c r="Y23" s="166">
        <f t="shared" si="9"/>
        <v>0</v>
      </c>
    </row>
    <row r="24" spans="1:25" x14ac:dyDescent="0.2">
      <c r="A24" s="6" t="s">
        <v>12</v>
      </c>
      <c r="B24" s="5" t="s">
        <v>365</v>
      </c>
      <c r="C24" s="90"/>
      <c r="D24" s="76">
        <f>投入係数表!M24</f>
        <v>0</v>
      </c>
      <c r="E24" s="77">
        <f t="shared" si="0"/>
        <v>0</v>
      </c>
      <c r="F24" s="76">
        <f>分析係数表!C27</f>
        <v>2.7391659852820882E-2</v>
      </c>
      <c r="G24" s="77">
        <f t="shared" si="1"/>
        <v>0</v>
      </c>
      <c r="H24" s="77">
        <v>2.2405015446500727E-4</v>
      </c>
      <c r="I24" s="77">
        <f t="shared" si="2"/>
        <v>2.2405015446500727E-4</v>
      </c>
      <c r="J24" s="76">
        <f>分析係数表!G27</f>
        <v>0.16959064327485379</v>
      </c>
      <c r="K24" s="78">
        <f t="shared" si="3"/>
        <v>3.7996809821550937E-5</v>
      </c>
      <c r="L24" s="79"/>
      <c r="M24" s="80"/>
      <c r="N24" s="81">
        <f>分析係数表!H27</f>
        <v>1.0924596932756587E-2</v>
      </c>
      <c r="O24" s="82">
        <f t="shared" si="4"/>
        <v>0.18289763416246005</v>
      </c>
      <c r="P24" s="76">
        <f>分析係数表!C27</f>
        <v>2.7391659852820882E-2</v>
      </c>
      <c r="Q24" s="82">
        <f t="shared" si="5"/>
        <v>5.0098697828637783E-3</v>
      </c>
      <c r="R24" s="83">
        <v>5.0673503162713962E-3</v>
      </c>
      <c r="S24" s="84">
        <f t="shared" si="6"/>
        <v>5.2914004707364038E-3</v>
      </c>
      <c r="T24" s="85">
        <f>分析係数表!F27</f>
        <v>0.32163742690058478</v>
      </c>
      <c r="U24" s="86">
        <f t="shared" si="7"/>
        <v>1.7019124321082E-3</v>
      </c>
      <c r="V24" s="87">
        <f>分析係数表!D27</f>
        <v>0</v>
      </c>
      <c r="W24" s="167">
        <f t="shared" si="8"/>
        <v>0</v>
      </c>
      <c r="X24" s="76">
        <f>分析係数表!E27</f>
        <v>0</v>
      </c>
      <c r="Y24" s="166">
        <f t="shared" si="9"/>
        <v>0</v>
      </c>
    </row>
    <row r="25" spans="1:25" x14ac:dyDescent="0.2">
      <c r="A25" s="6" t="s">
        <v>13</v>
      </c>
      <c r="B25" s="5" t="s">
        <v>191</v>
      </c>
      <c r="C25" s="90"/>
      <c r="D25" s="76">
        <f>投入係数表!M25</f>
        <v>0</v>
      </c>
      <c r="E25" s="77">
        <f t="shared" si="0"/>
        <v>0</v>
      </c>
      <c r="F25" s="76">
        <f>分析係数表!C28</f>
        <v>0.24324482738409237</v>
      </c>
      <c r="G25" s="77">
        <f t="shared" si="1"/>
        <v>0</v>
      </c>
      <c r="H25" s="77">
        <v>5.7415277071942411E-2</v>
      </c>
      <c r="I25" s="77">
        <f t="shared" si="2"/>
        <v>5.7415277071942411E-2</v>
      </c>
      <c r="J25" s="76">
        <f>分析係数表!G28</f>
        <v>0.12486010072747622</v>
      </c>
      <c r="K25" s="78">
        <f t="shared" si="3"/>
        <v>7.1688772784986856E-3</v>
      </c>
      <c r="L25" s="79"/>
      <c r="M25" s="80"/>
      <c r="N25" s="81">
        <f>分析係数表!H28</f>
        <v>2.0841525756979944E-2</v>
      </c>
      <c r="O25" s="82">
        <f t="shared" si="4"/>
        <v>0.34892507034818021</v>
      </c>
      <c r="P25" s="76">
        <f>分析係数表!C28</f>
        <v>0.24324482738409237</v>
      </c>
      <c r="Q25" s="82">
        <f t="shared" si="5"/>
        <v>8.4874218506825375E-2</v>
      </c>
      <c r="R25" s="83">
        <v>0.10358708662164284</v>
      </c>
      <c r="S25" s="84">
        <f t="shared" si="6"/>
        <v>0.16100236369358525</v>
      </c>
      <c r="T25" s="85">
        <f>分析係数表!F28</f>
        <v>0.21387101287073307</v>
      </c>
      <c r="U25" s="86">
        <f t="shared" si="7"/>
        <v>3.4433738597729219E-2</v>
      </c>
      <c r="V25" s="87">
        <f>分析係数表!D28</f>
        <v>5.1063234471180746E-3</v>
      </c>
      <c r="W25" s="167">
        <f t="shared" si="8"/>
        <v>0</v>
      </c>
      <c r="X25" s="76">
        <f>分析係数表!E28</f>
        <v>5.1412982652490205E-3</v>
      </c>
      <c r="Y25" s="166">
        <f t="shared" si="9"/>
        <v>0</v>
      </c>
    </row>
    <row r="26" spans="1:25" x14ac:dyDescent="0.2">
      <c r="A26" s="6" t="s">
        <v>14</v>
      </c>
      <c r="B26" s="5" t="s">
        <v>50</v>
      </c>
      <c r="C26" s="90"/>
      <c r="D26" s="76">
        <f>投入係数表!M26</f>
        <v>1.0276504509832914E-2</v>
      </c>
      <c r="E26" s="77">
        <f t="shared" si="0"/>
        <v>1.0276504509832913</v>
      </c>
      <c r="F26" s="76">
        <f>分析係数表!C29</f>
        <v>5.9106021425932798E-2</v>
      </c>
      <c r="G26" s="77">
        <f t="shared" si="1"/>
        <v>6.0740329574187922E-2</v>
      </c>
      <c r="H26" s="77">
        <v>7.1558501965870311E-2</v>
      </c>
      <c r="I26" s="77">
        <f t="shared" si="2"/>
        <v>7.1558501965870311E-2</v>
      </c>
      <c r="J26" s="76">
        <f>分析係数表!G29</f>
        <v>0.26651982378854627</v>
      </c>
      <c r="K26" s="78">
        <f t="shared" si="3"/>
        <v>1.9071759334516096E-2</v>
      </c>
      <c r="L26" s="79"/>
      <c r="M26" s="80"/>
      <c r="N26" s="81">
        <f>分析係数表!H29</f>
        <v>1.0052103814392449E-2</v>
      </c>
      <c r="O26" s="82">
        <f t="shared" si="4"/>
        <v>0.16829051152406332</v>
      </c>
      <c r="P26" s="76">
        <f>分析係数表!C29</f>
        <v>5.9106021425932798E-2</v>
      </c>
      <c r="Q26" s="82">
        <f t="shared" si="5"/>
        <v>9.9469825799224764E-3</v>
      </c>
      <c r="R26" s="83">
        <v>1.2252693378731883E-2</v>
      </c>
      <c r="S26" s="84">
        <f t="shared" si="6"/>
        <v>8.3811195344602199E-2</v>
      </c>
      <c r="T26" s="85">
        <f>分析係数表!F29</f>
        <v>0.40308370044052866</v>
      </c>
      <c r="U26" s="86">
        <f t="shared" si="7"/>
        <v>3.3782926757846263E-2</v>
      </c>
      <c r="V26" s="87">
        <f>分析係数表!D29</f>
        <v>6.1674008810572688E-2</v>
      </c>
      <c r="W26" s="167">
        <f t="shared" si="8"/>
        <v>0</v>
      </c>
      <c r="X26" s="76">
        <f>分析係数表!E29</f>
        <v>2.8634361233480177E-2</v>
      </c>
      <c r="Y26" s="166">
        <f t="shared" si="9"/>
        <v>0</v>
      </c>
    </row>
    <row r="27" spans="1:25" x14ac:dyDescent="0.2">
      <c r="A27" s="6" t="s">
        <v>15</v>
      </c>
      <c r="B27" s="5" t="s">
        <v>36</v>
      </c>
      <c r="C27" s="90"/>
      <c r="D27" s="76">
        <f>投入係数表!M27</f>
        <v>5.6927399083247076E-3</v>
      </c>
      <c r="E27" s="77">
        <f t="shared" si="0"/>
        <v>0.56927399083247077</v>
      </c>
      <c r="F27" s="76">
        <f>分析係数表!C30</f>
        <v>1</v>
      </c>
      <c r="G27" s="77">
        <f t="shared" si="1"/>
        <v>0.56927399083247077</v>
      </c>
      <c r="H27" s="77">
        <v>0.66056125835395674</v>
      </c>
      <c r="I27" s="77">
        <f t="shared" si="2"/>
        <v>0.66056125835395674</v>
      </c>
      <c r="J27" s="76">
        <f>分析係数表!G30</f>
        <v>0.34458106948813266</v>
      </c>
      <c r="K27" s="78">
        <f t="shared" si="3"/>
        <v>0.22761690486603312</v>
      </c>
      <c r="L27" s="79"/>
      <c r="M27" s="80"/>
      <c r="N27" s="81">
        <f>分析係数表!H30</f>
        <v>0</v>
      </c>
      <c r="O27" s="82">
        <f t="shared" si="4"/>
        <v>0</v>
      </c>
      <c r="P27" s="76">
        <f>分析係数表!C30</f>
        <v>1</v>
      </c>
      <c r="Q27" s="82">
        <f t="shared" si="5"/>
        <v>0</v>
      </c>
      <c r="R27" s="83">
        <v>3.8985407267249098E-2</v>
      </c>
      <c r="S27" s="84">
        <f t="shared" si="6"/>
        <v>0.69954666562120582</v>
      </c>
      <c r="T27" s="85">
        <f>分析係数表!F30</f>
        <v>0.44094938518730342</v>
      </c>
      <c r="U27" s="86">
        <f t="shared" si="7"/>
        <v>0.30846467211549883</v>
      </c>
      <c r="V27" s="87">
        <f>分析係数表!D30</f>
        <v>0.11881612810980841</v>
      </c>
      <c r="W27" s="167">
        <f t="shared" si="8"/>
        <v>0</v>
      </c>
      <c r="X27" s="76">
        <f>分析係数表!E30</f>
        <v>7.9782670860737773E-2</v>
      </c>
      <c r="Y27" s="166">
        <f t="shared" si="9"/>
        <v>0</v>
      </c>
    </row>
    <row r="28" spans="1:25" x14ac:dyDescent="0.2">
      <c r="A28" s="6" t="s">
        <v>16</v>
      </c>
      <c r="B28" s="5" t="s">
        <v>192</v>
      </c>
      <c r="C28" s="90"/>
      <c r="D28" s="76">
        <f>投入係数表!M28</f>
        <v>5.7888511015821383E-2</v>
      </c>
      <c r="E28" s="77">
        <f t="shared" si="0"/>
        <v>5.7888511015821384</v>
      </c>
      <c r="F28" s="76">
        <f>分析係数表!C31</f>
        <v>9.6726786907147644E-2</v>
      </c>
      <c r="G28" s="77">
        <f t="shared" si="1"/>
        <v>0.55993696693994244</v>
      </c>
      <c r="H28" s="77">
        <v>0.62992389297250606</v>
      </c>
      <c r="I28" s="77">
        <f t="shared" si="2"/>
        <v>0.62992389297250606</v>
      </c>
      <c r="J28" s="76">
        <f>分析係数表!G31</f>
        <v>7.0151306740027508E-2</v>
      </c>
      <c r="K28" s="78">
        <f t="shared" si="3"/>
        <v>4.4189984238786534E-2</v>
      </c>
      <c r="L28" s="79"/>
      <c r="M28" s="80"/>
      <c r="N28" s="81">
        <f>分析係数表!H31</f>
        <v>2.2131832481321275E-2</v>
      </c>
      <c r="O28" s="82">
        <f t="shared" si="4"/>
        <v>0.37052715312327394</v>
      </c>
      <c r="P28" s="76">
        <f>分析係数表!C31</f>
        <v>9.6726786907147644E-2</v>
      </c>
      <c r="Q28" s="82">
        <f t="shared" si="5"/>
        <v>3.5839900983466982E-2</v>
      </c>
      <c r="R28" s="83">
        <v>4.2795761435985839E-2</v>
      </c>
      <c r="S28" s="84">
        <f t="shared" si="6"/>
        <v>0.67271965440849191</v>
      </c>
      <c r="T28" s="85">
        <f>分析係数表!F31</f>
        <v>0.34525447042640989</v>
      </c>
      <c r="U28" s="86">
        <f t="shared" si="7"/>
        <v>0.23225946802824135</v>
      </c>
      <c r="V28" s="87">
        <f>分析係数表!D31</f>
        <v>0</v>
      </c>
      <c r="W28" s="167">
        <f t="shared" si="8"/>
        <v>0</v>
      </c>
      <c r="X28" s="76">
        <f>分析係数表!E31</f>
        <v>0</v>
      </c>
      <c r="Y28" s="166">
        <f t="shared" si="9"/>
        <v>0</v>
      </c>
    </row>
    <row r="29" spans="1:25" x14ac:dyDescent="0.2">
      <c r="A29" s="6" t="s">
        <v>17</v>
      </c>
      <c r="B29" s="5" t="s">
        <v>272</v>
      </c>
      <c r="C29" s="90"/>
      <c r="D29" s="76">
        <f>投入係数表!M29</f>
        <v>1.2568386810587018E-3</v>
      </c>
      <c r="E29" s="77">
        <f t="shared" si="0"/>
        <v>0.12568386810587018</v>
      </c>
      <c r="F29" s="76">
        <f>分析係数表!C32</f>
        <v>0.7834008097165992</v>
      </c>
      <c r="G29" s="77">
        <f t="shared" si="1"/>
        <v>9.846084404245295E-2</v>
      </c>
      <c r="H29" s="77">
        <v>0.12728809119856502</v>
      </c>
      <c r="I29" s="77">
        <f t="shared" si="2"/>
        <v>0.12728809119856502</v>
      </c>
      <c r="J29" s="76">
        <f>分析係数表!G32</f>
        <v>0.13992297817715019</v>
      </c>
      <c r="K29" s="78">
        <f t="shared" si="3"/>
        <v>1.7810528806987917E-2</v>
      </c>
      <c r="L29" s="79"/>
      <c r="M29" s="80"/>
      <c r="N29" s="81">
        <f>分析係数表!H32</f>
        <v>6.3286472670074714E-3</v>
      </c>
      <c r="O29" s="82">
        <f t="shared" si="4"/>
        <v>0.10595307265879293</v>
      </c>
      <c r="P29" s="76">
        <f>分析係数表!C32</f>
        <v>0.7834008097165992</v>
      </c>
      <c r="Q29" s="82">
        <f t="shared" si="5"/>
        <v>8.3003722912860053E-2</v>
      </c>
      <c r="R29" s="83">
        <v>0.10267140238205101</v>
      </c>
      <c r="S29" s="84">
        <f t="shared" si="6"/>
        <v>0.22995949358061601</v>
      </c>
      <c r="T29" s="85">
        <f>分析係数表!F32</f>
        <v>0.48138639281129653</v>
      </c>
      <c r="U29" s="86">
        <f t="shared" si="7"/>
        <v>0.11069937110748525</v>
      </c>
      <c r="V29" s="87">
        <f>分析係数表!D32</f>
        <v>1.4120667522464698E-2</v>
      </c>
      <c r="W29" s="167">
        <f t="shared" si="8"/>
        <v>0</v>
      </c>
      <c r="X29" s="76">
        <f>分析係数表!E32</f>
        <v>2.1822849807445442E-2</v>
      </c>
      <c r="Y29" s="166">
        <f t="shared" si="9"/>
        <v>0</v>
      </c>
    </row>
    <row r="30" spans="1:25" x14ac:dyDescent="0.2">
      <c r="A30" s="6" t="s">
        <v>18</v>
      </c>
      <c r="B30" s="5" t="s">
        <v>273</v>
      </c>
      <c r="C30" s="90"/>
      <c r="D30" s="76">
        <f>投入係数表!M30</f>
        <v>2.0700872393908027E-3</v>
      </c>
      <c r="E30" s="77">
        <f t="shared" si="0"/>
        <v>0.20700872393908026</v>
      </c>
      <c r="F30" s="76">
        <f>分析係数表!C33</f>
        <v>1</v>
      </c>
      <c r="G30" s="77">
        <f t="shared" si="1"/>
        <v>0.20700872393908026</v>
      </c>
      <c r="H30" s="77">
        <v>0.24975110482924803</v>
      </c>
      <c r="I30" s="77">
        <f t="shared" si="2"/>
        <v>0.24975110482924803</v>
      </c>
      <c r="J30" s="76">
        <f>分析係数表!G33</f>
        <v>0.50732356857523297</v>
      </c>
      <c r="K30" s="78">
        <f t="shared" si="3"/>
        <v>0.12670462175758121</v>
      </c>
      <c r="L30" s="79"/>
      <c r="M30" s="80"/>
      <c r="N30" s="81">
        <f>分析係数表!H33</f>
        <v>9.4622493118364133E-4</v>
      </c>
      <c r="O30" s="82">
        <f t="shared" si="4"/>
        <v>1.584152736840205E-2</v>
      </c>
      <c r="P30" s="76">
        <f>分析係数表!C33</f>
        <v>1</v>
      </c>
      <c r="Q30" s="82">
        <f t="shared" si="5"/>
        <v>1.584152736840205E-2</v>
      </c>
      <c r="R30" s="83">
        <v>3.6368069100550869E-2</v>
      </c>
      <c r="S30" s="84">
        <f t="shared" si="6"/>
        <v>0.28611917392979891</v>
      </c>
      <c r="T30" s="85">
        <f>分析係数表!F33</f>
        <v>0.64713715046604525</v>
      </c>
      <c r="U30" s="86">
        <f t="shared" si="7"/>
        <v>0.18515834691062885</v>
      </c>
      <c r="V30" s="87">
        <f>分析係数表!D33</f>
        <v>3.462050599201065E-2</v>
      </c>
      <c r="W30" s="167">
        <f t="shared" si="8"/>
        <v>0</v>
      </c>
      <c r="X30" s="76">
        <f>分析係数表!E33</f>
        <v>3.3288948069241014E-2</v>
      </c>
      <c r="Y30" s="166">
        <f t="shared" si="9"/>
        <v>0</v>
      </c>
    </row>
    <row r="31" spans="1:25" x14ac:dyDescent="0.2">
      <c r="A31" s="6" t="s">
        <v>19</v>
      </c>
      <c r="B31" s="5" t="s">
        <v>274</v>
      </c>
      <c r="C31" s="90"/>
      <c r="D31" s="76">
        <f>投入係数表!M31</f>
        <v>3.8518408990093157E-2</v>
      </c>
      <c r="E31" s="77">
        <f t="shared" si="0"/>
        <v>3.8518408990093156</v>
      </c>
      <c r="F31" s="76">
        <f>分析係数表!C34</f>
        <v>0.10125199563061926</v>
      </c>
      <c r="G31" s="77">
        <f t="shared" si="1"/>
        <v>0.39000657787633181</v>
      </c>
      <c r="H31" s="77">
        <v>0.456361738207676</v>
      </c>
      <c r="I31" s="77">
        <f t="shared" si="2"/>
        <v>0.456361738207676</v>
      </c>
      <c r="J31" s="76">
        <f>分析係数表!G34</f>
        <v>0.42460217226572367</v>
      </c>
      <c r="K31" s="78">
        <f t="shared" si="3"/>
        <v>0.19377218538194074</v>
      </c>
      <c r="L31" s="79"/>
      <c r="M31" s="80"/>
      <c r="N31" s="81">
        <f>分析係数表!H34</f>
        <v>0.15770005898545025</v>
      </c>
      <c r="O31" s="82">
        <f t="shared" si="4"/>
        <v>2.6401859833597858</v>
      </c>
      <c r="P31" s="76">
        <f>分析係数表!C34</f>
        <v>0.10125199563061926</v>
      </c>
      <c r="Q31" s="82">
        <f t="shared" si="5"/>
        <v>0.26732409965116727</v>
      </c>
      <c r="R31" s="83">
        <v>0.2833442848587408</v>
      </c>
      <c r="S31" s="84">
        <f t="shared" si="6"/>
        <v>0.73970602306641675</v>
      </c>
      <c r="T31" s="85">
        <f>分析係数表!F34</f>
        <v>0.7004294013639808</v>
      </c>
      <c r="U31" s="86">
        <f t="shared" si="7"/>
        <v>0.51811184692174128</v>
      </c>
      <c r="V31" s="87">
        <f>分析係数表!D34</f>
        <v>0.3617075018944178</v>
      </c>
      <c r="W31" s="167">
        <f t="shared" si="8"/>
        <v>0</v>
      </c>
      <c r="X31" s="76">
        <f>分析係数表!E34</f>
        <v>0.25183127052285931</v>
      </c>
      <c r="Y31" s="166">
        <f t="shared" si="9"/>
        <v>0</v>
      </c>
    </row>
    <row r="32" spans="1:25" x14ac:dyDescent="0.2">
      <c r="A32" s="6" t="s">
        <v>20</v>
      </c>
      <c r="B32" s="5" t="s">
        <v>37</v>
      </c>
      <c r="C32" s="90"/>
      <c r="D32" s="76">
        <f>投入係数表!M32</f>
        <v>1.0794026319680615E-2</v>
      </c>
      <c r="E32" s="77">
        <f t="shared" si="0"/>
        <v>1.0794026319680616</v>
      </c>
      <c r="F32" s="76">
        <f>分析係数表!C35</f>
        <v>0.28050490883590462</v>
      </c>
      <c r="G32" s="77">
        <f t="shared" si="1"/>
        <v>0.30277773687743664</v>
      </c>
      <c r="H32" s="77">
        <v>0.37043203367116767</v>
      </c>
      <c r="I32" s="77">
        <f t="shared" si="2"/>
        <v>0.37043203367116767</v>
      </c>
      <c r="J32" s="76">
        <f>分析係数表!G35</f>
        <v>0.31444397102684279</v>
      </c>
      <c r="K32" s="78">
        <f t="shared" si="3"/>
        <v>0.1164801196631111</v>
      </c>
      <c r="L32" s="79"/>
      <c r="M32" s="80"/>
      <c r="N32" s="81">
        <f>分析係数表!H35</f>
        <v>5.9366397955171055E-2</v>
      </c>
      <c r="O32" s="82">
        <f t="shared" si="4"/>
        <v>0.993901541775978</v>
      </c>
      <c r="P32" s="76">
        <f>分析係数表!C35</f>
        <v>0.28050490883590462</v>
      </c>
      <c r="Q32" s="82">
        <f t="shared" si="5"/>
        <v>0.27879426136773577</v>
      </c>
      <c r="R32" s="83">
        <v>0.35024724368778459</v>
      </c>
      <c r="S32" s="84">
        <f t="shared" si="6"/>
        <v>0.72067927735895232</v>
      </c>
      <c r="T32" s="85">
        <f>分析係数表!F35</f>
        <v>0.64720920323817643</v>
      </c>
      <c r="U32" s="86">
        <f t="shared" si="7"/>
        <v>0.46643026088975231</v>
      </c>
      <c r="V32" s="87">
        <f>分析係数表!D35</f>
        <v>3.7068598210481467E-2</v>
      </c>
      <c r="W32" s="167">
        <f t="shared" si="8"/>
        <v>0</v>
      </c>
      <c r="X32" s="76">
        <f>分析係数表!E35</f>
        <v>2.8973157221985513E-2</v>
      </c>
      <c r="Y32" s="166">
        <f t="shared" si="9"/>
        <v>0</v>
      </c>
    </row>
    <row r="33" spans="1:25" x14ac:dyDescent="0.2">
      <c r="A33" s="6" t="s">
        <v>21</v>
      </c>
      <c r="B33" s="5" t="s">
        <v>38</v>
      </c>
      <c r="C33" s="90"/>
      <c r="D33" s="76">
        <f>投入係数表!M33</f>
        <v>2.2918823007541033E-3</v>
      </c>
      <c r="E33" s="77">
        <f t="shared" si="0"/>
        <v>0.22918823007541034</v>
      </c>
      <c r="F33" s="76">
        <f>分析係数表!C36</f>
        <v>0.80389274373750441</v>
      </c>
      <c r="G33" s="77">
        <f t="shared" si="1"/>
        <v>0.18424275510766405</v>
      </c>
      <c r="H33" s="77">
        <v>0.2789188133581687</v>
      </c>
      <c r="I33" s="77">
        <f t="shared" si="2"/>
        <v>0.2789188133581687</v>
      </c>
      <c r="J33" s="76">
        <f>分析係数表!G36</f>
        <v>1.7855841410975876E-2</v>
      </c>
      <c r="K33" s="78">
        <f t="shared" si="3"/>
        <v>4.9803300978610403E-3</v>
      </c>
      <c r="L33" s="79"/>
      <c r="M33" s="80"/>
      <c r="N33" s="81">
        <f>分析係数表!H36</f>
        <v>0.19255062917813606</v>
      </c>
      <c r="O33" s="82">
        <f t="shared" si="4"/>
        <v>3.2236479524089834</v>
      </c>
      <c r="P33" s="76">
        <f>分析係数表!C36</f>
        <v>0.80389274373750441</v>
      </c>
      <c r="Q33" s="82">
        <f t="shared" si="5"/>
        <v>2.5914671973058456</v>
      </c>
      <c r="R33" s="83">
        <v>2.6557405736347954</v>
      </c>
      <c r="S33" s="84">
        <f t="shared" si="6"/>
        <v>2.9346593869929642</v>
      </c>
      <c r="T33" s="85">
        <f>分析係数表!F36</f>
        <v>0.88404635230668316</v>
      </c>
      <c r="U33" s="86">
        <f t="shared" si="7"/>
        <v>2.594374926333697</v>
      </c>
      <c r="V33" s="87">
        <f>分析係数表!D36</f>
        <v>1.122367174404198E-2</v>
      </c>
      <c r="W33" s="167">
        <f t="shared" si="8"/>
        <v>0</v>
      </c>
      <c r="X33" s="76">
        <f>分析係数表!E36</f>
        <v>3.3525253261424094E-3</v>
      </c>
      <c r="Y33" s="166">
        <f t="shared" si="9"/>
        <v>0</v>
      </c>
    </row>
    <row r="34" spans="1:25" x14ac:dyDescent="0.2">
      <c r="A34" s="6" t="s">
        <v>22</v>
      </c>
      <c r="B34" s="5" t="s">
        <v>377</v>
      </c>
      <c r="C34" s="90"/>
      <c r="D34" s="76">
        <f>投入係数表!M34</f>
        <v>4.5467987579476565E-2</v>
      </c>
      <c r="E34" s="77">
        <f t="shared" si="0"/>
        <v>4.5467987579476565</v>
      </c>
      <c r="F34" s="76">
        <f>分析係数表!C37</f>
        <v>0.21032967032967032</v>
      </c>
      <c r="G34" s="77">
        <f t="shared" si="1"/>
        <v>0.95632668381448505</v>
      </c>
      <c r="H34" s="77">
        <v>1.0912459495313733</v>
      </c>
      <c r="I34" s="77">
        <f t="shared" si="2"/>
        <v>1.0912459495313733</v>
      </c>
      <c r="J34" s="76">
        <f>分析係数表!G37</f>
        <v>0.29813928761297182</v>
      </c>
      <c r="K34" s="78">
        <f t="shared" si="3"/>
        <v>0.32534329000382461</v>
      </c>
      <c r="L34" s="79"/>
      <c r="M34" s="80"/>
      <c r="N34" s="81">
        <f>分析係数表!H37</f>
        <v>4.7409555642941408E-2</v>
      </c>
      <c r="O34" s="82">
        <f t="shared" si="4"/>
        <v>0.79372224139344305</v>
      </c>
      <c r="P34" s="76">
        <f>分析係数表!C37</f>
        <v>0.21032967032967032</v>
      </c>
      <c r="Q34" s="82">
        <f t="shared" si="5"/>
        <v>0.16694333736560987</v>
      </c>
      <c r="R34" s="83">
        <v>0.18422579398449918</v>
      </c>
      <c r="S34" s="84">
        <f t="shared" si="6"/>
        <v>1.2754717435158724</v>
      </c>
      <c r="T34" s="85">
        <f>分析係数表!F37</f>
        <v>0.65348219032429555</v>
      </c>
      <c r="U34" s="86">
        <f t="shared" si="7"/>
        <v>0.83349806864950049</v>
      </c>
      <c r="V34" s="87">
        <f>分析係数表!D37</f>
        <v>7.4641148325358855E-2</v>
      </c>
      <c r="W34" s="167">
        <f t="shared" si="8"/>
        <v>0</v>
      </c>
      <c r="X34" s="76">
        <f>分析係数表!E37</f>
        <v>6.6454013822434876E-2</v>
      </c>
      <c r="Y34" s="166">
        <f t="shared" si="9"/>
        <v>0</v>
      </c>
    </row>
    <row r="35" spans="1:25" x14ac:dyDescent="0.2">
      <c r="A35" s="6" t="s">
        <v>23</v>
      </c>
      <c r="B35" s="5" t="s">
        <v>193</v>
      </c>
      <c r="C35" s="90"/>
      <c r="D35" s="76">
        <f>投入係数表!M35</f>
        <v>5.1012864113559068E-3</v>
      </c>
      <c r="E35" s="77">
        <f t="shared" si="0"/>
        <v>0.51012864113559064</v>
      </c>
      <c r="F35" s="76">
        <f>分析係数表!C38</f>
        <v>3.0064329788630717E-2</v>
      </c>
      <c r="G35" s="77">
        <f t="shared" si="1"/>
        <v>1.5336675701726447E-2</v>
      </c>
      <c r="H35" s="77">
        <v>2.351798326411161E-2</v>
      </c>
      <c r="I35" s="77">
        <f t="shared" si="2"/>
        <v>2.351798326411161E-2</v>
      </c>
      <c r="J35" s="76">
        <f>分析係数表!G38</f>
        <v>0.36119402985074628</v>
      </c>
      <c r="K35" s="78">
        <f t="shared" si="3"/>
        <v>8.4945551491268801E-3</v>
      </c>
      <c r="L35" s="79"/>
      <c r="M35" s="80"/>
      <c r="N35" s="81">
        <f>分析係数表!H38</f>
        <v>4.2911915060951634E-2</v>
      </c>
      <c r="O35" s="82">
        <f t="shared" si="4"/>
        <v>0.71842355286311643</v>
      </c>
      <c r="P35" s="76">
        <f>分析係数表!C38</f>
        <v>3.0064329788630717E-2</v>
      </c>
      <c r="Q35" s="82">
        <f t="shared" si="5"/>
        <v>2.1598922621196507E-2</v>
      </c>
      <c r="R35" s="83">
        <v>2.4769404226944899E-2</v>
      </c>
      <c r="S35" s="84">
        <f t="shared" si="6"/>
        <v>4.8287387491056509E-2</v>
      </c>
      <c r="T35" s="85">
        <f>分析係数表!F38</f>
        <v>0.57313432835820899</v>
      </c>
      <c r="U35" s="86">
        <f t="shared" si="7"/>
        <v>2.7675159397859254E-2</v>
      </c>
      <c r="V35" s="87">
        <f>分析係数表!D38</f>
        <v>7.1641791044776124E-2</v>
      </c>
      <c r="W35" s="167">
        <f t="shared" si="8"/>
        <v>0</v>
      </c>
      <c r="X35" s="76">
        <f>分析係数表!E38</f>
        <v>8.6567164179104483E-2</v>
      </c>
      <c r="Y35" s="166">
        <f t="shared" si="9"/>
        <v>0</v>
      </c>
    </row>
    <row r="36" spans="1:25" x14ac:dyDescent="0.2">
      <c r="A36" s="6" t="s">
        <v>24</v>
      </c>
      <c r="B36" s="5" t="s">
        <v>39</v>
      </c>
      <c r="C36" s="90"/>
      <c r="D36" s="76">
        <f>投入係数表!M36</f>
        <v>0</v>
      </c>
      <c r="E36" s="77">
        <f t="shared" si="0"/>
        <v>0</v>
      </c>
      <c r="F36" s="76">
        <f>分析係数表!C39</f>
        <v>1</v>
      </c>
      <c r="G36" s="77">
        <f t="shared" si="1"/>
        <v>0</v>
      </c>
      <c r="H36" s="77">
        <v>7.2205541564051484E-2</v>
      </c>
      <c r="I36" s="77">
        <f t="shared" si="2"/>
        <v>7.2205541564051484E-2</v>
      </c>
      <c r="J36" s="76">
        <f>分析係数表!G39</f>
        <v>0.35369011652999566</v>
      </c>
      <c r="K36" s="78">
        <f t="shared" si="3"/>
        <v>2.5538386409900814E-2</v>
      </c>
      <c r="L36" s="79"/>
      <c r="M36" s="80"/>
      <c r="N36" s="81">
        <f>分析係数表!H39</f>
        <v>3.7848997247345653E-3</v>
      </c>
      <c r="O36" s="82">
        <f t="shared" si="4"/>
        <v>6.3366109473608198E-2</v>
      </c>
      <c r="P36" s="76">
        <f>分析係数表!C39</f>
        <v>1</v>
      </c>
      <c r="Q36" s="82">
        <f t="shared" si="5"/>
        <v>6.3366109473608198E-2</v>
      </c>
      <c r="R36" s="83">
        <v>8.9812118033250232E-2</v>
      </c>
      <c r="S36" s="84">
        <f t="shared" si="6"/>
        <v>0.16201765959730172</v>
      </c>
      <c r="T36" s="85">
        <f>分析係数表!F39</f>
        <v>0.70414328873543375</v>
      </c>
      <c r="U36" s="86">
        <f t="shared" si="7"/>
        <v>0.11408364766206204</v>
      </c>
      <c r="V36" s="87">
        <f>分析係数表!D39</f>
        <v>4.8338368580060423E-2</v>
      </c>
      <c r="W36" s="167">
        <f t="shared" si="8"/>
        <v>0</v>
      </c>
      <c r="X36" s="76">
        <f>分析係数表!E39</f>
        <v>5.0927924039706515E-2</v>
      </c>
      <c r="Y36" s="166">
        <f t="shared" si="9"/>
        <v>0</v>
      </c>
    </row>
    <row r="37" spans="1:25" x14ac:dyDescent="0.2">
      <c r="A37" s="6" t="s">
        <v>25</v>
      </c>
      <c r="B37" s="5" t="s">
        <v>40</v>
      </c>
      <c r="C37" s="90"/>
      <c r="D37" s="76">
        <f>投入係数表!M37</f>
        <v>2.9572674848440039E-4</v>
      </c>
      <c r="E37" s="77">
        <f t="shared" si="0"/>
        <v>2.9572674848440041E-2</v>
      </c>
      <c r="F37" s="76">
        <f>分析係数表!C40</f>
        <v>0.7013368112161722</v>
      </c>
      <c r="G37" s="77">
        <f t="shared" si="1"/>
        <v>2.0740405477337638E-2</v>
      </c>
      <c r="H37" s="77">
        <v>2.3798625908588621E-2</v>
      </c>
      <c r="I37" s="77">
        <f t="shared" si="2"/>
        <v>2.3798625908588621E-2</v>
      </c>
      <c r="J37" s="76">
        <f>分析係数表!G40</f>
        <v>0.55395580898075547</v>
      </c>
      <c r="K37" s="78">
        <f t="shared" si="3"/>
        <v>1.3183387067822577E-2</v>
      </c>
      <c r="L37" s="79"/>
      <c r="M37" s="80"/>
      <c r="N37" s="81">
        <f>分析係数表!H40</f>
        <v>3.2392843098702322E-2</v>
      </c>
      <c r="O37" s="82">
        <f t="shared" si="4"/>
        <v>0.54231514471568587</v>
      </c>
      <c r="P37" s="76">
        <f>分析係数表!C40</f>
        <v>0.7013368112161722</v>
      </c>
      <c r="Q37" s="82">
        <f t="shared" si="5"/>
        <v>0.38034557426913607</v>
      </c>
      <c r="R37" s="83">
        <v>0.38063159721899348</v>
      </c>
      <c r="S37" s="84">
        <f t="shared" si="6"/>
        <v>0.40443022312758209</v>
      </c>
      <c r="T37" s="85">
        <f>分析係数表!F40</f>
        <v>0.75181753385602279</v>
      </c>
      <c r="U37" s="86">
        <f t="shared" si="7"/>
        <v>0.30405773296861982</v>
      </c>
      <c r="V37" s="87">
        <f>分析係数表!D40</f>
        <v>0.10919458303635067</v>
      </c>
      <c r="W37" s="167">
        <f t="shared" si="8"/>
        <v>0</v>
      </c>
      <c r="X37" s="76">
        <f>分析係数表!E40</f>
        <v>6.9850320741268707E-2</v>
      </c>
      <c r="Y37" s="166">
        <f t="shared" si="9"/>
        <v>0</v>
      </c>
    </row>
    <row r="38" spans="1:25" x14ac:dyDescent="0.2">
      <c r="A38" s="6" t="s">
        <v>26</v>
      </c>
      <c r="B38" s="5" t="s">
        <v>276</v>
      </c>
      <c r="C38" s="90"/>
      <c r="D38" s="76">
        <f>投入係数表!M38</f>
        <v>0</v>
      </c>
      <c r="E38" s="77">
        <f t="shared" si="0"/>
        <v>0</v>
      </c>
      <c r="F38" s="76">
        <f>分析係数表!C41</f>
        <v>0.58586841174389814</v>
      </c>
      <c r="G38" s="77">
        <f t="shared" si="1"/>
        <v>0</v>
      </c>
      <c r="H38" s="77">
        <v>3.5635871116679544E-3</v>
      </c>
      <c r="I38" s="77">
        <f t="shared" si="2"/>
        <v>3.5635871116679544E-3</v>
      </c>
      <c r="J38" s="76">
        <f>分析係数表!G41</f>
        <v>0.44498040397949956</v>
      </c>
      <c r="K38" s="78">
        <f t="shared" si="3"/>
        <v>1.5857264325661443E-3</v>
      </c>
      <c r="L38" s="79"/>
      <c r="M38" s="80"/>
      <c r="N38" s="81">
        <f>分析係数表!H41</f>
        <v>5.4868757373181282E-2</v>
      </c>
      <c r="O38" s="82">
        <f t="shared" si="4"/>
        <v>0.91860285324565139</v>
      </c>
      <c r="P38" s="76">
        <f>分析係数表!C41</f>
        <v>0.58586841174389814</v>
      </c>
      <c r="Q38" s="82">
        <f t="shared" si="5"/>
        <v>0.5381803946544429</v>
      </c>
      <c r="R38" s="83">
        <v>0.5454517770155094</v>
      </c>
      <c r="S38" s="84">
        <f t="shared" si="6"/>
        <v>0.54901536412717733</v>
      </c>
      <c r="T38" s="85">
        <f>分析係数表!F41</f>
        <v>0.54989448296653598</v>
      </c>
      <c r="U38" s="86">
        <f t="shared" si="7"/>
        <v>0.30190051979739868</v>
      </c>
      <c r="V38" s="87">
        <f>分析係数表!D41</f>
        <v>0.15480856195357251</v>
      </c>
      <c r="W38" s="167">
        <f t="shared" si="8"/>
        <v>0</v>
      </c>
      <c r="X38" s="76">
        <f>分析係数表!E41</f>
        <v>0.14651793789568887</v>
      </c>
      <c r="Y38" s="166">
        <f t="shared" si="9"/>
        <v>0</v>
      </c>
    </row>
    <row r="39" spans="1:25" x14ac:dyDescent="0.2">
      <c r="A39" s="6" t="s">
        <v>51</v>
      </c>
      <c r="B39" s="5" t="s">
        <v>367</v>
      </c>
      <c r="C39" s="90"/>
      <c r="D39" s="76">
        <f>投入係数表!M39</f>
        <v>2.9572674848440039E-4</v>
      </c>
      <c r="E39" s="77">
        <f>$C$15*D39</f>
        <v>2.9572674848440041E-2</v>
      </c>
      <c r="F39" s="76">
        <f>分析係数表!C42</f>
        <v>0.81969817315329629</v>
      </c>
      <c r="G39" s="77">
        <f>E39*F39</f>
        <v>2.4240667548522735E-2</v>
      </c>
      <c r="H39" s="77">
        <v>3.9824132098801278E-2</v>
      </c>
      <c r="I39" s="77">
        <f>C39+H39</f>
        <v>3.9824132098801278E-2</v>
      </c>
      <c r="J39" s="76">
        <f>分析係数表!G42</f>
        <v>0.48461538461538461</v>
      </c>
      <c r="K39" s="78">
        <f>I39*J39</f>
        <v>1.9299387094034465E-2</v>
      </c>
      <c r="L39" s="79"/>
      <c r="M39" s="80"/>
      <c r="N39" s="81">
        <f>分析係数表!H42</f>
        <v>1.2153460479748329E-2</v>
      </c>
      <c r="O39" s="82">
        <f t="shared" si="4"/>
        <v>0.20347104632921595</v>
      </c>
      <c r="P39" s="76">
        <f>分析係数表!C42</f>
        <v>0.81969817315329629</v>
      </c>
      <c r="Q39" s="82">
        <f>O39*P39</f>
        <v>0.16678484496564802</v>
      </c>
      <c r="R39" s="83">
        <v>0.17212226603696659</v>
      </c>
      <c r="S39" s="84">
        <f>I39+R39</f>
        <v>0.21194639813576788</v>
      </c>
      <c r="T39" s="85">
        <f>分析係数表!F42</f>
        <v>0.55865384615384617</v>
      </c>
      <c r="U39" s="86">
        <f t="shared" si="7"/>
        <v>0.1184046704970011</v>
      </c>
      <c r="V39" s="87">
        <f>分析係数表!D42</f>
        <v>8.8461538461538466E-2</v>
      </c>
      <c r="W39" s="167">
        <f t="shared" si="8"/>
        <v>0</v>
      </c>
      <c r="X39" s="76">
        <f>分析係数表!E42</f>
        <v>7.8846153846153844E-2</v>
      </c>
      <c r="Y39" s="166">
        <f t="shared" si="9"/>
        <v>0</v>
      </c>
    </row>
    <row r="40" spans="1:25" x14ac:dyDescent="0.2">
      <c r="A40" s="6" t="s">
        <v>194</v>
      </c>
      <c r="B40" s="5" t="s">
        <v>41</v>
      </c>
      <c r="C40" s="90"/>
      <c r="D40" s="76">
        <f>投入係数表!M40</f>
        <v>5.3230814727192072E-2</v>
      </c>
      <c r="E40" s="77">
        <f>$C$15*D40</f>
        <v>5.3230814727192071</v>
      </c>
      <c r="F40" s="76">
        <f>分析係数表!C43</f>
        <v>0.67829131652661068</v>
      </c>
      <c r="G40" s="77">
        <f>E40*F40</f>
        <v>3.6105999401091204</v>
      </c>
      <c r="H40" s="77">
        <v>4.6474475068080814</v>
      </c>
      <c r="I40" s="77">
        <f>C40+H40</f>
        <v>4.6474475068080814</v>
      </c>
      <c r="J40" s="76">
        <f>分析係数表!G43</f>
        <v>0.37364673754023214</v>
      </c>
      <c r="K40" s="78">
        <f>I40*J40</f>
        <v>1.7365035988083255</v>
      </c>
      <c r="L40" s="79"/>
      <c r="M40" s="80"/>
      <c r="N40" s="81">
        <f>分析係数表!H43</f>
        <v>3.3707727093983487E-2</v>
      </c>
      <c r="O40" s="82">
        <f t="shared" si="4"/>
        <v>0.5643286957341147</v>
      </c>
      <c r="P40" s="76">
        <f>分析係数表!C43</f>
        <v>0.67829131652661068</v>
      </c>
      <c r="Q40" s="82">
        <f>O40*P40</f>
        <v>0.38277925398323775</v>
      </c>
      <c r="R40" s="83">
        <v>0.5998482360659777</v>
      </c>
      <c r="S40" s="84">
        <f>I40+R40</f>
        <v>5.2472957428740594</v>
      </c>
      <c r="T40" s="85">
        <f>分析係数表!F43</f>
        <v>0.61386911147956691</v>
      </c>
      <c r="U40" s="86">
        <f t="shared" si="7"/>
        <v>3.2211527753486129</v>
      </c>
      <c r="V40" s="87">
        <f>分析係数表!D43</f>
        <v>0.15810006827270068</v>
      </c>
      <c r="W40" s="167">
        <f t="shared" si="8"/>
        <v>1</v>
      </c>
      <c r="X40" s="76">
        <f>分析係数表!E43</f>
        <v>0.12220813420462304</v>
      </c>
      <c r="Y40" s="166">
        <f t="shared" si="9"/>
        <v>1</v>
      </c>
    </row>
    <row r="41" spans="1:25" x14ac:dyDescent="0.2">
      <c r="A41" s="6" t="s">
        <v>340</v>
      </c>
      <c r="B41" s="5" t="s">
        <v>42</v>
      </c>
      <c r="C41" s="90"/>
      <c r="D41" s="76">
        <f>投入係数表!M41</f>
        <v>7.3931687121100097E-5</v>
      </c>
      <c r="E41" s="77">
        <f>$C$15*D41</f>
        <v>7.3931687121100102E-3</v>
      </c>
      <c r="F41" s="76">
        <f>分析係数表!C44</f>
        <v>0.28860582795323675</v>
      </c>
      <c r="G41" s="77">
        <f>E41*F41</f>
        <v>2.1337115773564746E-3</v>
      </c>
      <c r="H41" s="77">
        <v>4.1964925926514622E-3</v>
      </c>
      <c r="I41" s="77">
        <f>C41+H41</f>
        <v>4.1964925926514622E-3</v>
      </c>
      <c r="J41" s="76">
        <f>分析係数表!G44</f>
        <v>0.2722812755519215</v>
      </c>
      <c r="K41" s="78">
        <f>I41*J41</f>
        <v>1.1426263559713302E-3</v>
      </c>
      <c r="L41" s="79"/>
      <c r="M41" s="80"/>
      <c r="N41" s="81">
        <f>分析係数表!H44</f>
        <v>0.11129817145104208</v>
      </c>
      <c r="O41" s="82">
        <f t="shared" si="4"/>
        <v>1.8633339399430828</v>
      </c>
      <c r="P41" s="76">
        <f>分析係数表!C44</f>
        <v>0.28860582795323675</v>
      </c>
      <c r="Q41" s="82">
        <f>O41*P41</f>
        <v>0.53776903449064017</v>
      </c>
      <c r="R41" s="83">
        <v>0.54291519970324376</v>
      </c>
      <c r="S41" s="84">
        <f>I41+R41</f>
        <v>0.54711169229589518</v>
      </c>
      <c r="T41" s="85">
        <f>分析係数表!F44</f>
        <v>0.4454210956663941</v>
      </c>
      <c r="U41" s="86">
        <f t="shared" si="7"/>
        <v>0.24369508943433268</v>
      </c>
      <c r="V41" s="87">
        <f>分析係数表!D44</f>
        <v>0.25695012264922323</v>
      </c>
      <c r="W41" s="167">
        <f t="shared" si="8"/>
        <v>0</v>
      </c>
      <c r="X41" s="76">
        <f>分析係数表!E44</f>
        <v>0.1731398201144726</v>
      </c>
      <c r="Y41" s="166">
        <f t="shared" si="9"/>
        <v>0</v>
      </c>
    </row>
    <row r="42" spans="1:25" x14ac:dyDescent="0.2">
      <c r="A42" s="6" t="s">
        <v>341</v>
      </c>
      <c r="B42" s="5" t="s">
        <v>278</v>
      </c>
      <c r="C42" s="90"/>
      <c r="D42" s="76">
        <f>投入係数表!M42</f>
        <v>8.1324855833210118E-4</v>
      </c>
      <c r="E42" s="77">
        <f>$C$15*D42</f>
        <v>8.1324855833210113E-2</v>
      </c>
      <c r="F42" s="76">
        <f>分析係数表!C45</f>
        <v>1</v>
      </c>
      <c r="G42" s="77">
        <f>E42*F42</f>
        <v>8.1324855833210113E-2</v>
      </c>
      <c r="H42" s="77">
        <v>9.917920862326958E-2</v>
      </c>
      <c r="I42" s="77">
        <f>C42+H42</f>
        <v>9.917920862326958E-2</v>
      </c>
      <c r="J42" s="76">
        <f>分析係数表!G45</f>
        <v>0</v>
      </c>
      <c r="K42" s="78">
        <f>I42*J42</f>
        <v>0</v>
      </c>
      <c r="L42" s="79"/>
      <c r="M42" s="80"/>
      <c r="N42" s="81">
        <f>分析係数表!H45</f>
        <v>0</v>
      </c>
      <c r="O42" s="82">
        <f t="shared" si="4"/>
        <v>0</v>
      </c>
      <c r="P42" s="76">
        <f>分析係数表!C45</f>
        <v>1</v>
      </c>
      <c r="Q42" s="82">
        <f>O42*P42</f>
        <v>0</v>
      </c>
      <c r="R42" s="83">
        <v>5.5753794181377658E-3</v>
      </c>
      <c r="S42" s="84">
        <f>I42+R42</f>
        <v>0.10475458804140735</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投入係数表!M43</f>
        <v>9.3153925772586129E-3</v>
      </c>
      <c r="E43" s="77">
        <f>$C$15*D43</f>
        <v>0.93153925772586132</v>
      </c>
      <c r="F43" s="76">
        <f>分析係数表!C46</f>
        <v>0.35026323939300097</v>
      </c>
      <c r="G43" s="77">
        <f>E43*F43</f>
        <v>0.32628395803281179</v>
      </c>
      <c r="H43" s="77">
        <v>0.38084225178434605</v>
      </c>
      <c r="I43" s="77">
        <f>C43+H43</f>
        <v>0.38084225178434605</v>
      </c>
      <c r="J43" s="76">
        <f>分析係数表!G46</f>
        <v>8.8183421516754845E-3</v>
      </c>
      <c r="K43" s="78">
        <f>I43*J43</f>
        <v>3.3583972820489067E-3</v>
      </c>
      <c r="L43" s="79"/>
      <c r="M43" s="80"/>
      <c r="N43" s="81">
        <f>分析係数表!H46</f>
        <v>2.2070389303971687E-2</v>
      </c>
      <c r="O43" s="82">
        <f t="shared" si="4"/>
        <v>0.36949848251493617</v>
      </c>
      <c r="P43" s="76">
        <f>分析係数表!C46</f>
        <v>0.35026323939300097</v>
      </c>
      <c r="Q43" s="82">
        <f>O43*P43</f>
        <v>0.12942173543647967</v>
      </c>
      <c r="R43" s="83">
        <v>0.13948731956573984</v>
      </c>
      <c r="S43" s="84">
        <f>I43+R43</f>
        <v>0.52032957135008595</v>
      </c>
      <c r="T43" s="85">
        <f>分析係数表!F46</f>
        <v>0.31305114638447973</v>
      </c>
      <c r="U43" s="86">
        <f t="shared" si="7"/>
        <v>0.16288976880888933</v>
      </c>
      <c r="V43" s="87">
        <f>分析係数表!D46</f>
        <v>2.6455026455026454E-3</v>
      </c>
      <c r="W43" s="167">
        <f t="shared" si="8"/>
        <v>0</v>
      </c>
      <c r="X43" s="76">
        <f>分析係数表!E46</f>
        <v>7.0546737213403876E-3</v>
      </c>
      <c r="Y43" s="166">
        <f t="shared" si="9"/>
        <v>0</v>
      </c>
    </row>
    <row r="44" spans="1:25" x14ac:dyDescent="0.2">
      <c r="A44" s="192">
        <v>40</v>
      </c>
      <c r="B44" s="14" t="s">
        <v>150</v>
      </c>
      <c r="C44" s="197">
        <f>SUM(C5:C43)</f>
        <v>100</v>
      </c>
      <c r="D44" s="92">
        <f>投入係数表!M44</f>
        <v>0.522918823007541</v>
      </c>
      <c r="E44" s="91">
        <f>SUM(E5:E43)</f>
        <v>52.291882300754089</v>
      </c>
      <c r="F44" s="92">
        <f>分析係数表!C47</f>
        <v>0.31394387080298369</v>
      </c>
      <c r="G44" s="91">
        <f>SUM(G5:G43)</f>
        <v>16.932910590840962</v>
      </c>
      <c r="H44" s="91">
        <f>SUM(H5:H43)</f>
        <v>19.980726834209385</v>
      </c>
      <c r="I44" s="91">
        <f>SUM(I5:I43)</f>
        <v>119.98072683420938</v>
      </c>
      <c r="J44" s="92">
        <f>分析係数表!G47</f>
        <v>0.19998528352451841</v>
      </c>
      <c r="K44" s="93">
        <f>SUM(K5:K43)</f>
        <v>26.701467120923908</v>
      </c>
      <c r="L44" s="94">
        <f>最終需要_まとめ!$L$33</f>
        <v>0.627</v>
      </c>
      <c r="M44" s="91">
        <f>K44*L44</f>
        <v>16.741819884819289</v>
      </c>
      <c r="N44" s="95">
        <f>分析係数表!H47</f>
        <v>1</v>
      </c>
      <c r="O44" s="96">
        <f>SUM(O5:O43)</f>
        <v>16.741819884819289</v>
      </c>
      <c r="P44" s="92">
        <f>分析係数表!C47</f>
        <v>0.31394387080298369</v>
      </c>
      <c r="Q44" s="96">
        <f>SUM(Q5:Q43)</f>
        <v>5.848989758506101</v>
      </c>
      <c r="R44" s="91">
        <f>SUM(R5:R43)</f>
        <v>6.4491107213325156</v>
      </c>
      <c r="S44" s="97">
        <f>SUM(S5:S43)</f>
        <v>126.42983755554189</v>
      </c>
      <c r="T44" s="98">
        <f>分析係数表!F47</f>
        <v>0.426688715561511</v>
      </c>
      <c r="U44" s="99">
        <f>SUM(U5:U43)</f>
        <v>60.561579692000258</v>
      </c>
      <c r="V44" s="100">
        <f>分析係数表!D47</f>
        <v>4.9757178154553973E-2</v>
      </c>
      <c r="W44" s="164">
        <f>SUM(W5:W43)</f>
        <v>4</v>
      </c>
      <c r="X44" s="92">
        <f>分析係数表!E47</f>
        <v>4.1907100312144188E-2</v>
      </c>
      <c r="Y44" s="102">
        <f>SUM(Y5:Y43)</f>
        <v>4</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2015年播磨町産業連関表</v>
      </c>
      <c r="H1" s="401"/>
      <c r="I1" s="401"/>
    </row>
    <row r="2" spans="1:25" x14ac:dyDescent="0.2">
      <c r="B2" s="3" t="s">
        <v>301</v>
      </c>
      <c r="S2" s="3" t="s">
        <v>152</v>
      </c>
      <c r="U2" s="64" t="s">
        <v>209</v>
      </c>
      <c r="W2" s="3" t="s">
        <v>130</v>
      </c>
      <c r="Y2" s="3" t="s">
        <v>153</v>
      </c>
    </row>
    <row r="3" spans="1:25" ht="44" x14ac:dyDescent="0.2">
      <c r="B3" s="65"/>
      <c r="C3" s="66" t="s">
        <v>227</v>
      </c>
      <c r="D3" s="66" t="s">
        <v>240</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投入係数表!N5</f>
        <v>0</v>
      </c>
      <c r="E5" s="77">
        <f t="shared" ref="E5:E38" si="0">$C$16*D5</f>
        <v>0</v>
      </c>
      <c r="F5" s="76">
        <f>分析係数表!C8</f>
        <v>2.4086378737541492E-2</v>
      </c>
      <c r="G5" s="77">
        <f t="shared" ref="G5:G38" si="1">E5*F5</f>
        <v>0</v>
      </c>
      <c r="H5" s="77">
        <f t="array" ref="H5:H43">MMULT(逆行列係数!C5:AO43,'12'!G5:G43)</f>
        <v>2.3298143659313208E-5</v>
      </c>
      <c r="I5" s="77">
        <f t="shared" ref="I5:I38" si="2">C5+H5</f>
        <v>2.3298143659313208E-5</v>
      </c>
      <c r="J5" s="76">
        <f>分析係数表!G8</f>
        <v>0.12121212121212122</v>
      </c>
      <c r="K5" s="78">
        <f t="shared" ref="K5:K38" si="3">I5*J5</f>
        <v>2.824017413250086E-6</v>
      </c>
      <c r="L5" s="79" t="s">
        <v>182</v>
      </c>
      <c r="M5" s="80" t="s">
        <v>182</v>
      </c>
      <c r="N5" s="81">
        <f>分析係数表!H8</f>
        <v>1.0986040110106173E-2</v>
      </c>
      <c r="O5" s="82">
        <f t="shared" ref="O5:O43" si="4">$M$44*N5</f>
        <v>5.3541850443860221E-2</v>
      </c>
      <c r="P5" s="76">
        <f>分析係数表!C8</f>
        <v>2.4086378737541492E-2</v>
      </c>
      <c r="Q5" s="82">
        <f t="shared" ref="Q5:Q38" si="5">O5*P5</f>
        <v>1.2896292880996212E-3</v>
      </c>
      <c r="R5" s="83">
        <f t="array" ref="R5:R43">MMULT(逆行列係数!C5:AO43,'12'!Q5:Q43)</f>
        <v>1.4137283043670864E-3</v>
      </c>
      <c r="S5" s="84">
        <f t="shared" ref="S5:S38" si="6">I5+R5</f>
        <v>1.4370264480263995E-3</v>
      </c>
      <c r="T5" s="85">
        <f>分析係数表!F8</f>
        <v>0.48484848484848486</v>
      </c>
      <c r="U5" s="86">
        <f t="shared" ref="U5:U38" si="7">S5*T5</f>
        <v>6.9674009601279976E-4</v>
      </c>
      <c r="V5" s="87">
        <f>分析係数表!D8</f>
        <v>1.0757575757575757</v>
      </c>
      <c r="W5" s="167">
        <f t="shared" ref="W5:W38" si="8">ROUND(S5*V5,0)</f>
        <v>0</v>
      </c>
      <c r="X5" s="76">
        <f>分析係数表!E8</f>
        <v>0</v>
      </c>
      <c r="Y5" s="166">
        <f t="shared" ref="Y5:Y38" si="9">ROUND(S5*X5,0)</f>
        <v>0</v>
      </c>
    </row>
    <row r="6" spans="1:25" x14ac:dyDescent="0.2">
      <c r="A6" s="6" t="s">
        <v>219</v>
      </c>
      <c r="B6" s="5" t="s">
        <v>265</v>
      </c>
      <c r="C6" s="90"/>
      <c r="D6" s="76">
        <f>投入係数表!N6</f>
        <v>0</v>
      </c>
      <c r="E6" s="77">
        <f t="shared" si="0"/>
        <v>0</v>
      </c>
      <c r="F6" s="76">
        <f>分析係数表!C9</f>
        <v>0</v>
      </c>
      <c r="G6" s="77">
        <f t="shared" si="1"/>
        <v>0</v>
      </c>
      <c r="H6" s="77">
        <v>0</v>
      </c>
      <c r="I6" s="77">
        <f t="shared" si="2"/>
        <v>0</v>
      </c>
      <c r="J6" s="76">
        <f>分析係数表!G9</f>
        <v>0</v>
      </c>
      <c r="K6" s="78">
        <f t="shared" si="3"/>
        <v>0</v>
      </c>
      <c r="L6" s="79"/>
      <c r="M6" s="80"/>
      <c r="N6" s="81">
        <f>分析係数表!H9</f>
        <v>5.8985450255603618E-4</v>
      </c>
      <c r="O6" s="82">
        <f t="shared" si="4"/>
        <v>2.8747302251737033E-3</v>
      </c>
      <c r="P6" s="76">
        <f>分析係数表!C9</f>
        <v>0</v>
      </c>
      <c r="Q6" s="82">
        <f t="shared" si="5"/>
        <v>0</v>
      </c>
      <c r="R6" s="83">
        <v>0</v>
      </c>
      <c r="S6" s="84">
        <f t="shared" si="6"/>
        <v>0</v>
      </c>
      <c r="T6" s="85">
        <f>分析係数表!F9</f>
        <v>0</v>
      </c>
      <c r="U6" s="86">
        <f t="shared" si="7"/>
        <v>0</v>
      </c>
      <c r="V6" s="87">
        <f>分析係数表!D9</f>
        <v>0</v>
      </c>
      <c r="W6" s="167">
        <f t="shared" si="8"/>
        <v>0</v>
      </c>
      <c r="X6" s="76">
        <f>分析係数表!E9</f>
        <v>0</v>
      </c>
      <c r="Y6" s="166">
        <f t="shared" si="9"/>
        <v>0</v>
      </c>
    </row>
    <row r="7" spans="1:25" x14ac:dyDescent="0.2">
      <c r="A7" s="6" t="s">
        <v>220</v>
      </c>
      <c r="B7" s="5" t="s">
        <v>266</v>
      </c>
      <c r="C7" s="90"/>
      <c r="D7" s="76">
        <f>投入係数表!N7</f>
        <v>0</v>
      </c>
      <c r="E7" s="77">
        <f t="shared" si="0"/>
        <v>0</v>
      </c>
      <c r="F7" s="76">
        <f>分析係数表!C10</f>
        <v>0.85034013605442182</v>
      </c>
      <c r="G7" s="77">
        <f t="shared" si="1"/>
        <v>0</v>
      </c>
      <c r="H7" s="77">
        <v>4.6095005903698608E-4</v>
      </c>
      <c r="I7" s="77">
        <f t="shared" si="2"/>
        <v>4.6095005903698608E-4</v>
      </c>
      <c r="J7" s="76">
        <f>分析係数表!G10</f>
        <v>0.18064516129032257</v>
      </c>
      <c r="K7" s="78">
        <f t="shared" si="3"/>
        <v>8.3268397761520068E-5</v>
      </c>
      <c r="L7" s="79"/>
      <c r="M7" s="80"/>
      <c r="N7" s="81">
        <f>分析係数表!H10</f>
        <v>1.1059771922925679E-3</v>
      </c>
      <c r="O7" s="82">
        <f t="shared" si="4"/>
        <v>5.3901191722006934E-3</v>
      </c>
      <c r="P7" s="76">
        <f>分析係数表!C10</f>
        <v>0.85034013605442182</v>
      </c>
      <c r="Q7" s="82">
        <f t="shared" si="5"/>
        <v>4.5834346702386848E-3</v>
      </c>
      <c r="R7" s="83">
        <v>5.6731438434710329E-3</v>
      </c>
      <c r="S7" s="84">
        <f t="shared" si="6"/>
        <v>6.134093902508019E-3</v>
      </c>
      <c r="T7" s="85">
        <f>分析係数表!F10</f>
        <v>0.52258064516129032</v>
      </c>
      <c r="U7" s="86">
        <f t="shared" si="7"/>
        <v>3.2055587490525776E-3</v>
      </c>
      <c r="V7" s="87">
        <f>分析係数表!D10</f>
        <v>9.0322580645161285E-2</v>
      </c>
      <c r="W7" s="167">
        <f t="shared" si="8"/>
        <v>0</v>
      </c>
      <c r="X7" s="76">
        <f>分析係数表!E10</f>
        <v>0</v>
      </c>
      <c r="Y7" s="166">
        <f t="shared" si="9"/>
        <v>0</v>
      </c>
    </row>
    <row r="8" spans="1:25" x14ac:dyDescent="0.2">
      <c r="A8" s="6" t="s">
        <v>221</v>
      </c>
      <c r="B8" s="5" t="s">
        <v>27</v>
      </c>
      <c r="C8" s="90"/>
      <c r="D8" s="76">
        <f>投入係数表!N8</f>
        <v>5.1532502526103065E-2</v>
      </c>
      <c r="E8" s="77">
        <f t="shared" si="0"/>
        <v>5.1532502526103068</v>
      </c>
      <c r="F8" s="76">
        <f>分析係数表!C11</f>
        <v>1.6645596291613995E-2</v>
      </c>
      <c r="G8" s="77">
        <f t="shared" si="1"/>
        <v>8.5778923294609011E-2</v>
      </c>
      <c r="H8" s="77">
        <v>0.10330440751832783</v>
      </c>
      <c r="I8" s="77">
        <f t="shared" si="2"/>
        <v>0.10330440751832783</v>
      </c>
      <c r="J8" s="76">
        <f>分析係数表!G11</f>
        <v>0.35897435897435898</v>
      </c>
      <c r="K8" s="78">
        <f t="shared" si="3"/>
        <v>3.7083633468117681E-2</v>
      </c>
      <c r="L8" s="79"/>
      <c r="M8" s="80"/>
      <c r="N8" s="81">
        <f>分析係数表!H11</f>
        <v>-2.457727093983484E-5</v>
      </c>
      <c r="O8" s="82">
        <f t="shared" si="4"/>
        <v>-1.1978042604890429E-4</v>
      </c>
      <c r="P8" s="76">
        <f>分析係数表!C11</f>
        <v>1.6645596291613995E-2</v>
      </c>
      <c r="Q8" s="82">
        <f t="shared" si="5"/>
        <v>-1.9938166156475856E-6</v>
      </c>
      <c r="R8" s="83">
        <v>1.2124275590476954E-4</v>
      </c>
      <c r="S8" s="84">
        <f t="shared" si="6"/>
        <v>0.10342565027423259</v>
      </c>
      <c r="T8" s="85">
        <f>分析係数表!F11</f>
        <v>0.58974358974358976</v>
      </c>
      <c r="U8" s="86">
        <f t="shared" si="7"/>
        <v>6.0994614264291015E-2</v>
      </c>
      <c r="V8" s="87">
        <f>分析係数表!D11</f>
        <v>8.5470085470085479E-3</v>
      </c>
      <c r="W8" s="167">
        <f t="shared" si="8"/>
        <v>0</v>
      </c>
      <c r="X8" s="76">
        <f>分析係数表!E11</f>
        <v>0</v>
      </c>
      <c r="Y8" s="166">
        <f t="shared" si="9"/>
        <v>0</v>
      </c>
    </row>
    <row r="9" spans="1:25" x14ac:dyDescent="0.2">
      <c r="A9" s="6" t="s">
        <v>222</v>
      </c>
      <c r="B9" s="5" t="s">
        <v>190</v>
      </c>
      <c r="C9" s="90"/>
      <c r="D9" s="76">
        <f>投入係数表!N9</f>
        <v>0</v>
      </c>
      <c r="E9" s="77">
        <f t="shared" si="0"/>
        <v>0</v>
      </c>
      <c r="F9" s="76">
        <f>分析係数表!C12</f>
        <v>5.1883600270696828E-3</v>
      </c>
      <c r="G9" s="77">
        <f t="shared" si="1"/>
        <v>0</v>
      </c>
      <c r="H9" s="77">
        <v>9.4184036896413433E-6</v>
      </c>
      <c r="I9" s="77">
        <f t="shared" si="2"/>
        <v>9.4184036896413433E-6</v>
      </c>
      <c r="J9" s="76">
        <f>分析係数表!G12</f>
        <v>0.13719512195121952</v>
      </c>
      <c r="K9" s="78">
        <f t="shared" si="3"/>
        <v>1.29215904278616E-6</v>
      </c>
      <c r="L9" s="79"/>
      <c r="M9" s="80"/>
      <c r="N9" s="81">
        <f>分析係数表!H12</f>
        <v>8.9657884388517503E-2</v>
      </c>
      <c r="O9" s="82">
        <f t="shared" si="4"/>
        <v>0.43695899422640289</v>
      </c>
      <c r="P9" s="76">
        <f>分析係数表!C12</f>
        <v>5.1883600270696828E-3</v>
      </c>
      <c r="Q9" s="82">
        <f t="shared" si="5"/>
        <v>2.2671005791128412E-3</v>
      </c>
      <c r="R9" s="83">
        <v>2.4475438665516086E-3</v>
      </c>
      <c r="S9" s="84">
        <f t="shared" si="6"/>
        <v>2.45696227024125E-3</v>
      </c>
      <c r="T9" s="85">
        <f>分析係数表!F12</f>
        <v>0.31707317073170732</v>
      </c>
      <c r="U9" s="86">
        <f t="shared" si="7"/>
        <v>7.790368173935671E-4</v>
      </c>
      <c r="V9" s="87">
        <f>分析係数表!D12</f>
        <v>6.7073170731707321E-2</v>
      </c>
      <c r="W9" s="167">
        <f t="shared" si="8"/>
        <v>0</v>
      </c>
      <c r="X9" s="76">
        <f>分析係数表!E12</f>
        <v>5.7926829268292686E-2</v>
      </c>
      <c r="Y9" s="166">
        <f t="shared" si="9"/>
        <v>0</v>
      </c>
    </row>
    <row r="10" spans="1:25" x14ac:dyDescent="0.2">
      <c r="A10" s="6" t="s">
        <v>223</v>
      </c>
      <c r="B10" s="5" t="s">
        <v>28</v>
      </c>
      <c r="C10" s="90"/>
      <c r="D10" s="76">
        <f>投入係数表!N10</f>
        <v>3.3681374200067362E-4</v>
      </c>
      <c r="E10" s="77">
        <f t="shared" si="0"/>
        <v>3.3681374200067365E-2</v>
      </c>
      <c r="F10" s="76">
        <f>分析係数表!C13</f>
        <v>0</v>
      </c>
      <c r="G10" s="77">
        <f t="shared" si="1"/>
        <v>0</v>
      </c>
      <c r="H10" s="77">
        <v>0</v>
      </c>
      <c r="I10" s="77">
        <f t="shared" si="2"/>
        <v>0</v>
      </c>
      <c r="J10" s="76">
        <f>分析係数表!G13</f>
        <v>0.24459953472914589</v>
      </c>
      <c r="K10" s="78">
        <f t="shared" si="3"/>
        <v>0</v>
      </c>
      <c r="L10" s="79"/>
      <c r="M10" s="80"/>
      <c r="N10" s="81">
        <f>分析係数表!H13</f>
        <v>1.4131930790405034E-2</v>
      </c>
      <c r="O10" s="82">
        <f t="shared" si="4"/>
        <v>6.8873744978119975E-2</v>
      </c>
      <c r="P10" s="76">
        <f>分析係数表!C13</f>
        <v>0</v>
      </c>
      <c r="Q10" s="82">
        <f t="shared" si="5"/>
        <v>0</v>
      </c>
      <c r="R10" s="83">
        <v>0</v>
      </c>
      <c r="S10" s="84">
        <f t="shared" si="6"/>
        <v>0</v>
      </c>
      <c r="T10" s="85">
        <f>分析係数表!F13</f>
        <v>0.38318378198737124</v>
      </c>
      <c r="U10" s="86">
        <f t="shared" si="7"/>
        <v>0</v>
      </c>
      <c r="V10" s="87">
        <f>分析係数表!D13</f>
        <v>4.7856430707876374E-2</v>
      </c>
      <c r="W10" s="167">
        <f t="shared" si="8"/>
        <v>0</v>
      </c>
      <c r="X10" s="76">
        <f>分析係数表!E13</f>
        <v>4.9850448654037885E-2</v>
      </c>
      <c r="Y10" s="166">
        <f t="shared" si="9"/>
        <v>0</v>
      </c>
    </row>
    <row r="11" spans="1:25" x14ac:dyDescent="0.2">
      <c r="A11" s="6" t="s">
        <v>224</v>
      </c>
      <c r="B11" s="5" t="s">
        <v>267</v>
      </c>
      <c r="C11" s="90"/>
      <c r="D11" s="76">
        <f>投入係数表!N11</f>
        <v>3.3681374200067362E-4</v>
      </c>
      <c r="E11" s="77">
        <f t="shared" si="0"/>
        <v>3.3681374200067365E-2</v>
      </c>
      <c r="F11" s="76">
        <f>分析係数表!C14</f>
        <v>6.5770523283725346E-2</v>
      </c>
      <c r="G11" s="77">
        <f t="shared" si="1"/>
        <v>2.2152416060533969E-3</v>
      </c>
      <c r="H11" s="77">
        <v>7.7045766850406807E-3</v>
      </c>
      <c r="I11" s="77">
        <f t="shared" si="2"/>
        <v>7.7045766850406807E-3</v>
      </c>
      <c r="J11" s="76">
        <f>分析係数表!G14</f>
        <v>0.20976692563817981</v>
      </c>
      <c r="K11" s="78">
        <f t="shared" si="3"/>
        <v>1.6161653645645824E-3</v>
      </c>
      <c r="L11" s="79"/>
      <c r="M11" s="80"/>
      <c r="N11" s="81">
        <f>分析係数表!H14</f>
        <v>1.167420369642155E-3</v>
      </c>
      <c r="O11" s="82">
        <f t="shared" si="4"/>
        <v>5.6895702373229544E-3</v>
      </c>
      <c r="P11" s="76">
        <f>分析係数表!C14</f>
        <v>6.5770523283725346E-2</v>
      </c>
      <c r="Q11" s="82">
        <f t="shared" si="5"/>
        <v>3.7420601176824011E-4</v>
      </c>
      <c r="R11" s="83">
        <v>1.1650810254760025E-3</v>
      </c>
      <c r="S11" s="84">
        <f t="shared" si="6"/>
        <v>8.8696577105166832E-3</v>
      </c>
      <c r="T11" s="85">
        <f>分析係数表!F14</f>
        <v>0.3607103218645949</v>
      </c>
      <c r="U11" s="86">
        <f t="shared" si="7"/>
        <v>3.1993770875892585E-3</v>
      </c>
      <c r="V11" s="87">
        <f>分析係数表!D14</f>
        <v>6.7702552719200892E-2</v>
      </c>
      <c r="W11" s="167">
        <f t="shared" si="8"/>
        <v>0</v>
      </c>
      <c r="X11" s="76">
        <f>分析係数表!E14</f>
        <v>6.8812430632630414E-2</v>
      </c>
      <c r="Y11" s="166">
        <f t="shared" si="9"/>
        <v>0</v>
      </c>
    </row>
    <row r="12" spans="1:25" x14ac:dyDescent="0.2">
      <c r="A12" s="6" t="s">
        <v>225</v>
      </c>
      <c r="B12" s="5" t="s">
        <v>29</v>
      </c>
      <c r="C12" s="90"/>
      <c r="D12" s="76">
        <f>投入係数表!N12</f>
        <v>3.8312563152576623E-3</v>
      </c>
      <c r="E12" s="77">
        <f t="shared" si="0"/>
        <v>0.38312563152576623</v>
      </c>
      <c r="F12" s="76">
        <f>分析係数表!C15</f>
        <v>0</v>
      </c>
      <c r="G12" s="77">
        <f t="shared" si="1"/>
        <v>0</v>
      </c>
      <c r="H12" s="77">
        <v>0</v>
      </c>
      <c r="I12" s="77">
        <f t="shared" si="2"/>
        <v>0</v>
      </c>
      <c r="J12" s="76">
        <f>分析係数表!G15</f>
        <v>9.5622477491462285E-2</v>
      </c>
      <c r="K12" s="78">
        <f t="shared" si="3"/>
        <v>0</v>
      </c>
      <c r="L12" s="79"/>
      <c r="M12" s="80"/>
      <c r="N12" s="81">
        <f>分析係数表!H15</f>
        <v>8.2333857648446713E-3</v>
      </c>
      <c r="O12" s="82">
        <f t="shared" si="4"/>
        <v>4.0126442726382938E-2</v>
      </c>
      <c r="P12" s="76">
        <f>分析係数表!C15</f>
        <v>0</v>
      </c>
      <c r="Q12" s="82">
        <f t="shared" si="5"/>
        <v>0</v>
      </c>
      <c r="R12" s="83">
        <v>0</v>
      </c>
      <c r="S12" s="84">
        <f t="shared" si="6"/>
        <v>0</v>
      </c>
      <c r="T12" s="85">
        <f>分析係数表!F15</f>
        <v>0.3039816827072338</v>
      </c>
      <c r="U12" s="86">
        <f t="shared" si="7"/>
        <v>0</v>
      </c>
      <c r="V12" s="87">
        <f>分析係数表!D15</f>
        <v>3.1667184104315432E-2</v>
      </c>
      <c r="W12" s="167">
        <f t="shared" si="8"/>
        <v>0</v>
      </c>
      <c r="X12" s="76">
        <f>分析係数表!E15</f>
        <v>2.9261099037565973E-2</v>
      </c>
      <c r="Y12" s="166">
        <f t="shared" si="9"/>
        <v>0</v>
      </c>
    </row>
    <row r="13" spans="1:25" x14ac:dyDescent="0.2">
      <c r="A13" s="6" t="s">
        <v>226</v>
      </c>
      <c r="B13" s="5" t="s">
        <v>30</v>
      </c>
      <c r="C13" s="90"/>
      <c r="D13" s="76">
        <f>投入係数表!N13</f>
        <v>2.294543617379589E-2</v>
      </c>
      <c r="E13" s="77">
        <f t="shared" si="0"/>
        <v>2.2945436173795892</v>
      </c>
      <c r="F13" s="76">
        <f>分析係数表!C16</f>
        <v>5.8671439936356373E-2</v>
      </c>
      <c r="G13" s="77">
        <f t="shared" si="1"/>
        <v>0.13462417802843646</v>
      </c>
      <c r="H13" s="77">
        <v>0.15786378736405149</v>
      </c>
      <c r="I13" s="77">
        <f t="shared" si="2"/>
        <v>0.15786378736405149</v>
      </c>
      <c r="J13" s="76">
        <f>分析係数表!G16</f>
        <v>3.3950617283950615E-2</v>
      </c>
      <c r="K13" s="78">
        <f t="shared" si="3"/>
        <v>5.3595730277918715E-3</v>
      </c>
      <c r="L13" s="79"/>
      <c r="M13" s="80"/>
      <c r="N13" s="81">
        <f>分析係数表!H16</f>
        <v>1.6626523790798271E-2</v>
      </c>
      <c r="O13" s="82">
        <f t="shared" si="4"/>
        <v>8.1031458222083769E-2</v>
      </c>
      <c r="P13" s="76">
        <f>分析係数表!C16</f>
        <v>5.8671439936356373E-2</v>
      </c>
      <c r="Q13" s="82">
        <f t="shared" si="5"/>
        <v>4.7542323340323588E-3</v>
      </c>
      <c r="R13" s="83">
        <v>5.1182540041843421E-3</v>
      </c>
      <c r="S13" s="84">
        <f t="shared" si="6"/>
        <v>0.16298204136823582</v>
      </c>
      <c r="T13" s="85">
        <f>分析係数表!F16</f>
        <v>0.28858024691358025</v>
      </c>
      <c r="U13" s="86">
        <f t="shared" si="7"/>
        <v>4.7033397740524847E-2</v>
      </c>
      <c r="V13" s="87">
        <f>分析係数表!D16</f>
        <v>0</v>
      </c>
      <c r="W13" s="167">
        <f t="shared" si="8"/>
        <v>0</v>
      </c>
      <c r="X13" s="76">
        <f>分析係数表!E16</f>
        <v>0</v>
      </c>
      <c r="Y13" s="166">
        <f t="shared" si="9"/>
        <v>0</v>
      </c>
    </row>
    <row r="14" spans="1:25" x14ac:dyDescent="0.2">
      <c r="A14" s="6" t="s">
        <v>2</v>
      </c>
      <c r="B14" s="5" t="s">
        <v>364</v>
      </c>
      <c r="C14" s="90"/>
      <c r="D14" s="76">
        <f>投入係数表!N14</f>
        <v>7.1572920175143144E-4</v>
      </c>
      <c r="E14" s="77">
        <f t="shared" si="0"/>
        <v>7.1572920175143148E-2</v>
      </c>
      <c r="F14" s="76">
        <f>分析係数表!C17</f>
        <v>0.10640681003584229</v>
      </c>
      <c r="G14" s="77">
        <f t="shared" si="1"/>
        <v>7.6158461207869611E-3</v>
      </c>
      <c r="H14" s="77">
        <v>1.3979739326401201E-2</v>
      </c>
      <c r="I14" s="77">
        <f t="shared" si="2"/>
        <v>1.3979739326401201E-2</v>
      </c>
      <c r="J14" s="76">
        <f>分析係数表!G17</f>
        <v>0.21283422459893048</v>
      </c>
      <c r="K14" s="78">
        <f t="shared" si="3"/>
        <v>2.9753669796297741E-3</v>
      </c>
      <c r="L14" s="79"/>
      <c r="M14" s="80"/>
      <c r="N14" s="81">
        <f>分析係数表!H17</f>
        <v>2.9861384191899334E-3</v>
      </c>
      <c r="O14" s="82">
        <f t="shared" si="4"/>
        <v>1.4553321764941873E-2</v>
      </c>
      <c r="P14" s="76">
        <f>分析係数表!C17</f>
        <v>0.10640681003584229</v>
      </c>
      <c r="Q14" s="82">
        <f t="shared" si="5"/>
        <v>1.5485725444326589E-3</v>
      </c>
      <c r="R14" s="83">
        <v>2.6433838026264336E-3</v>
      </c>
      <c r="S14" s="84">
        <f t="shared" si="6"/>
        <v>1.6623123129027636E-2</v>
      </c>
      <c r="T14" s="85">
        <f>分析係数表!F17</f>
        <v>0.3233511586452763</v>
      </c>
      <c r="U14" s="86">
        <f t="shared" si="7"/>
        <v>5.3751061240741773E-3</v>
      </c>
      <c r="V14" s="87">
        <f>分析係数表!D17</f>
        <v>4.4206773618538323E-2</v>
      </c>
      <c r="W14" s="167">
        <f t="shared" si="8"/>
        <v>0</v>
      </c>
      <c r="X14" s="76">
        <f>分析係数表!E17</f>
        <v>4.0641711229946524E-2</v>
      </c>
      <c r="Y14" s="166">
        <f t="shared" si="9"/>
        <v>0</v>
      </c>
    </row>
    <row r="15" spans="1:25" x14ac:dyDescent="0.2">
      <c r="A15" s="6" t="s">
        <v>3</v>
      </c>
      <c r="B15" s="5" t="s">
        <v>31</v>
      </c>
      <c r="C15" s="90"/>
      <c r="D15" s="76">
        <f>投入係数表!N15</f>
        <v>5.01010441226002E-3</v>
      </c>
      <c r="E15" s="77">
        <f t="shared" si="0"/>
        <v>0.50101044122600202</v>
      </c>
      <c r="F15" s="76">
        <f>分析係数表!C18</f>
        <v>0.93182768716018405</v>
      </c>
      <c r="G15" s="77">
        <f t="shared" si="1"/>
        <v>0.46685540069072878</v>
      </c>
      <c r="H15" s="77">
        <v>0.61506713329235563</v>
      </c>
      <c r="I15" s="77">
        <f t="shared" si="2"/>
        <v>0.61506713329235563</v>
      </c>
      <c r="J15" s="76">
        <f>分析係数表!G18</f>
        <v>0.215658731332249</v>
      </c>
      <c r="K15" s="78">
        <f t="shared" si="3"/>
        <v>0.1326445976499927</v>
      </c>
      <c r="L15" s="79"/>
      <c r="M15" s="80"/>
      <c r="N15" s="81">
        <f>分析係数表!H18</f>
        <v>4.4239087691702714E-4</v>
      </c>
      <c r="O15" s="82">
        <f t="shared" si="4"/>
        <v>2.1560476688802775E-3</v>
      </c>
      <c r="P15" s="76">
        <f>分析係数表!C18</f>
        <v>0.93182768716018405</v>
      </c>
      <c r="Q15" s="82">
        <f t="shared" si="5"/>
        <v>2.0090649126998151E-3</v>
      </c>
      <c r="R15" s="83">
        <v>4.6650190001746444E-3</v>
      </c>
      <c r="S15" s="84">
        <f t="shared" si="6"/>
        <v>0.61973215229253031</v>
      </c>
      <c r="T15" s="85">
        <f>分析係数表!F18</f>
        <v>0.45992902558036375</v>
      </c>
      <c r="U15" s="86">
        <f t="shared" si="7"/>
        <v>0.28503280492472505</v>
      </c>
      <c r="V15" s="87">
        <f>分析係数表!D18</f>
        <v>2.3436344817388734E-2</v>
      </c>
      <c r="W15" s="167">
        <f t="shared" si="8"/>
        <v>0</v>
      </c>
      <c r="X15" s="76">
        <f>分析係数表!E18</f>
        <v>2.5506432056779535E-2</v>
      </c>
      <c r="Y15" s="166">
        <f t="shared" si="9"/>
        <v>0</v>
      </c>
    </row>
    <row r="16" spans="1:25" x14ac:dyDescent="0.2">
      <c r="A16" s="6" t="s">
        <v>4</v>
      </c>
      <c r="B16" s="5" t="s">
        <v>32</v>
      </c>
      <c r="C16" s="75">
        <f>最終需要_まとめ!C17</f>
        <v>100</v>
      </c>
      <c r="D16" s="76">
        <f>投入係数表!N16</f>
        <v>0.53721791849107448</v>
      </c>
      <c r="E16" s="77">
        <f t="shared" si="0"/>
        <v>53.721791849107447</v>
      </c>
      <c r="F16" s="76">
        <f>分析係数表!C19</f>
        <v>0.22734014153142079</v>
      </c>
      <c r="G16" s="77">
        <f t="shared" si="1"/>
        <v>12.213119762297614</v>
      </c>
      <c r="H16" s="77">
        <v>13.9217545031926</v>
      </c>
      <c r="I16" s="77">
        <f t="shared" si="2"/>
        <v>113.9217545031926</v>
      </c>
      <c r="J16" s="76">
        <f>分析係数表!G19</f>
        <v>5.767935331761536E-2</v>
      </c>
      <c r="K16" s="78">
        <f t="shared" si="3"/>
        <v>6.5709331285522845</v>
      </c>
      <c r="L16" s="79"/>
      <c r="M16" s="80"/>
      <c r="N16" s="81">
        <f>分析係数表!H19</f>
        <v>-1.1059771922925678E-4</v>
      </c>
      <c r="O16" s="82">
        <f t="shared" si="4"/>
        <v>-5.3901191722006937E-4</v>
      </c>
      <c r="P16" s="76">
        <f>分析係数表!C19</f>
        <v>0.22734014153142079</v>
      </c>
      <c r="Q16" s="82">
        <f t="shared" si="5"/>
        <v>-1.2253904554793303E-4</v>
      </c>
      <c r="R16" s="83">
        <v>7.7600032178597102E-4</v>
      </c>
      <c r="S16" s="84">
        <f t="shared" si="6"/>
        <v>113.92253050351439</v>
      </c>
      <c r="T16" s="85">
        <f>分析係数表!F19</f>
        <v>0.2401481980464803</v>
      </c>
      <c r="U16" s="86">
        <f t="shared" si="7"/>
        <v>27.358290417314169</v>
      </c>
      <c r="V16" s="87">
        <f>分析係数表!D19</f>
        <v>6.946783428763894E-3</v>
      </c>
      <c r="W16" s="167">
        <f t="shared" si="8"/>
        <v>1</v>
      </c>
      <c r="X16" s="76">
        <f>分析係数表!E19</f>
        <v>7.830919501515661E-3</v>
      </c>
      <c r="Y16" s="166">
        <f t="shared" si="9"/>
        <v>1</v>
      </c>
    </row>
    <row r="17" spans="1:25" x14ac:dyDescent="0.2">
      <c r="A17" s="6" t="s">
        <v>5</v>
      </c>
      <c r="B17" s="5" t="s">
        <v>33</v>
      </c>
      <c r="C17" s="90"/>
      <c r="D17" s="76">
        <f>投入係数表!N17</f>
        <v>8.6729538565173455E-3</v>
      </c>
      <c r="E17" s="77">
        <f t="shared" si="0"/>
        <v>0.86729538565173458</v>
      </c>
      <c r="F17" s="76">
        <f>分析係数表!C20</f>
        <v>0.28316987938225679</v>
      </c>
      <c r="G17" s="77">
        <f t="shared" si="1"/>
        <v>0.24559192974378957</v>
      </c>
      <c r="H17" s="77">
        <v>0.32344217186271945</v>
      </c>
      <c r="I17" s="77">
        <f t="shared" si="2"/>
        <v>0.32344217186271945</v>
      </c>
      <c r="J17" s="76">
        <f>分析係数表!G20</f>
        <v>0.10003293265272517</v>
      </c>
      <c r="K17" s="78">
        <f t="shared" si="3"/>
        <v>3.2354868994994575E-2</v>
      </c>
      <c r="L17" s="79"/>
      <c r="M17" s="80"/>
      <c r="N17" s="81">
        <f>分析係数表!H20</f>
        <v>5.4069996067636654E-4</v>
      </c>
      <c r="O17" s="82">
        <f t="shared" si="4"/>
        <v>2.635169373075895E-3</v>
      </c>
      <c r="P17" s="76">
        <f>分析係数表!C20</f>
        <v>0.28316987938225679</v>
      </c>
      <c r="Q17" s="82">
        <f t="shared" si="5"/>
        <v>7.4620059352571841E-4</v>
      </c>
      <c r="R17" s="83">
        <v>1.6227881153862765E-3</v>
      </c>
      <c r="S17" s="84">
        <f t="shared" si="6"/>
        <v>0.32506495997810575</v>
      </c>
      <c r="T17" s="85">
        <f>分析係数表!F20</f>
        <v>0.22295405894944839</v>
      </c>
      <c r="U17" s="86">
        <f t="shared" si="7"/>
        <v>7.247455224935867E-2</v>
      </c>
      <c r="V17" s="87">
        <f>分析係数表!D20</f>
        <v>1.4243372303639057E-2</v>
      </c>
      <c r="W17" s="167">
        <f t="shared" si="8"/>
        <v>0</v>
      </c>
      <c r="X17" s="76">
        <f>分析係数表!E20</f>
        <v>1.6054668203523793E-2</v>
      </c>
      <c r="Y17" s="166">
        <f t="shared" si="9"/>
        <v>0</v>
      </c>
    </row>
    <row r="18" spans="1:25" x14ac:dyDescent="0.2">
      <c r="A18" s="6" t="s">
        <v>6</v>
      </c>
      <c r="B18" s="5" t="s">
        <v>34</v>
      </c>
      <c r="C18" s="90"/>
      <c r="D18" s="76">
        <f>投入係数表!N18</f>
        <v>8.8413607275176825E-4</v>
      </c>
      <c r="E18" s="77">
        <f t="shared" si="0"/>
        <v>8.8413607275176831E-2</v>
      </c>
      <c r="F18" s="76">
        <f>分析係数表!C21</f>
        <v>0.39165775401069514</v>
      </c>
      <c r="G18" s="77">
        <f t="shared" si="1"/>
        <v>3.462787484937941E-2</v>
      </c>
      <c r="H18" s="77">
        <v>6.7376982323543361E-2</v>
      </c>
      <c r="I18" s="77">
        <f t="shared" si="2"/>
        <v>6.7376982323543361E-2</v>
      </c>
      <c r="J18" s="76">
        <f>分析係数表!G21</f>
        <v>0.28516576829358342</v>
      </c>
      <c r="K18" s="78">
        <f t="shared" si="3"/>
        <v>1.9213608929596431E-2</v>
      </c>
      <c r="L18" s="79"/>
      <c r="M18" s="80"/>
      <c r="N18" s="81">
        <f>分析係数表!H21</f>
        <v>9.2164766024380651E-4</v>
      </c>
      <c r="O18" s="82">
        <f t="shared" si="4"/>
        <v>4.4917659768339115E-3</v>
      </c>
      <c r="P18" s="76">
        <f>分析係数表!C21</f>
        <v>0.39165775401069514</v>
      </c>
      <c r="Q18" s="82">
        <f t="shared" si="5"/>
        <v>1.7592349740284258E-3</v>
      </c>
      <c r="R18" s="83">
        <v>3.4455207029504024E-3</v>
      </c>
      <c r="S18" s="84">
        <f t="shared" si="6"/>
        <v>7.0822503026493761E-2</v>
      </c>
      <c r="T18" s="85">
        <f>分析係数表!F21</f>
        <v>0.42597651923502916</v>
      </c>
      <c r="U18" s="86">
        <f t="shared" si="7"/>
        <v>3.0168723322738129E-2</v>
      </c>
      <c r="V18" s="87">
        <f>分析係数表!D21</f>
        <v>3.8470058332718007E-2</v>
      </c>
      <c r="W18" s="167">
        <f t="shared" si="8"/>
        <v>0</v>
      </c>
      <c r="X18" s="76">
        <f>分析係数表!E21</f>
        <v>3.5885697408255188E-2</v>
      </c>
      <c r="Y18" s="166">
        <f t="shared" si="9"/>
        <v>0</v>
      </c>
    </row>
    <row r="19" spans="1:25" x14ac:dyDescent="0.2">
      <c r="A19" s="6" t="s">
        <v>7</v>
      </c>
      <c r="B19" s="5" t="s">
        <v>268</v>
      </c>
      <c r="C19" s="90"/>
      <c r="D19" s="76">
        <f>投入係数表!N19</f>
        <v>1.2630515325025261E-4</v>
      </c>
      <c r="E19" s="77">
        <f t="shared" si="0"/>
        <v>1.263051532502526E-2</v>
      </c>
      <c r="F19" s="76">
        <f>分析係数表!C22</f>
        <v>0.15642615558060879</v>
      </c>
      <c r="G19" s="77">
        <f t="shared" si="1"/>
        <v>1.975742955295665E-3</v>
      </c>
      <c r="H19" s="77">
        <v>5.3109076582084809E-3</v>
      </c>
      <c r="I19" s="77">
        <f t="shared" si="2"/>
        <v>5.3109076582084809E-3</v>
      </c>
      <c r="J19" s="76">
        <f>分析係数表!G22</f>
        <v>0.19460412625639217</v>
      </c>
      <c r="K19" s="78">
        <f t="shared" si="3"/>
        <v>1.0335245444540433E-3</v>
      </c>
      <c r="L19" s="79"/>
      <c r="M19" s="80"/>
      <c r="N19" s="81">
        <f>分析係数表!H22</f>
        <v>4.915454187966968E-5</v>
      </c>
      <c r="O19" s="82">
        <f t="shared" si="4"/>
        <v>2.3956085209780859E-4</v>
      </c>
      <c r="P19" s="76">
        <f>分析係数表!C22</f>
        <v>0.15642615558060879</v>
      </c>
      <c r="Q19" s="82">
        <f t="shared" si="5"/>
        <v>3.747358312127502E-5</v>
      </c>
      <c r="R19" s="83">
        <v>5.1377727399602399E-4</v>
      </c>
      <c r="S19" s="84">
        <f t="shared" si="6"/>
        <v>5.8246849322045047E-3</v>
      </c>
      <c r="T19" s="85">
        <f>分析係数表!F22</f>
        <v>0.41322518074413683</v>
      </c>
      <c r="U19" s="86">
        <f t="shared" si="7"/>
        <v>2.4069064838878568E-3</v>
      </c>
      <c r="V19" s="87">
        <f>分析係数表!D22</f>
        <v>2.140715923117616E-2</v>
      </c>
      <c r="W19" s="167">
        <f t="shared" si="8"/>
        <v>0</v>
      </c>
      <c r="X19" s="76">
        <f>分析係数表!E22</f>
        <v>2.2006700758243698E-2</v>
      </c>
      <c r="Y19" s="166">
        <f t="shared" si="9"/>
        <v>0</v>
      </c>
    </row>
    <row r="20" spans="1:25" x14ac:dyDescent="0.2">
      <c r="A20" s="6" t="s">
        <v>8</v>
      </c>
      <c r="B20" s="5" t="s">
        <v>269</v>
      </c>
      <c r="C20" s="90"/>
      <c r="D20" s="76">
        <f>投入係数表!N20</f>
        <v>1.6840687100033681E-4</v>
      </c>
      <c r="E20" s="77">
        <f t="shared" si="0"/>
        <v>1.6840687100033683E-2</v>
      </c>
      <c r="F20" s="76">
        <f>分析係数表!C23</f>
        <v>0</v>
      </c>
      <c r="G20" s="77">
        <f t="shared" si="1"/>
        <v>0</v>
      </c>
      <c r="H20" s="77">
        <v>0</v>
      </c>
      <c r="I20" s="77">
        <f t="shared" si="2"/>
        <v>0</v>
      </c>
      <c r="J20" s="76">
        <f>分析係数表!G23</f>
        <v>0.21581694098755519</v>
      </c>
      <c r="K20" s="78">
        <f t="shared" si="3"/>
        <v>0</v>
      </c>
      <c r="L20" s="79"/>
      <c r="M20" s="80"/>
      <c r="N20" s="81">
        <f>分析係数表!H23</f>
        <v>2.457727093983484E-5</v>
      </c>
      <c r="O20" s="82">
        <f t="shared" si="4"/>
        <v>1.1978042604890429E-4</v>
      </c>
      <c r="P20" s="76">
        <f>分析係数表!C23</f>
        <v>0</v>
      </c>
      <c r="Q20" s="82">
        <f t="shared" si="5"/>
        <v>0</v>
      </c>
      <c r="R20" s="83">
        <v>0</v>
      </c>
      <c r="S20" s="84">
        <f t="shared" si="6"/>
        <v>0</v>
      </c>
      <c r="T20" s="85">
        <f>分析係数表!F23</f>
        <v>0.44146928944199115</v>
      </c>
      <c r="U20" s="86">
        <f t="shared" si="7"/>
        <v>0</v>
      </c>
      <c r="V20" s="87">
        <f>分析係数表!D23</f>
        <v>4.8735447611401042E-2</v>
      </c>
      <c r="W20" s="167">
        <f t="shared" si="8"/>
        <v>0</v>
      </c>
      <c r="X20" s="76">
        <f>分析係数表!E23</f>
        <v>5.2107587314331592E-2</v>
      </c>
      <c r="Y20" s="166">
        <f t="shared" si="9"/>
        <v>0</v>
      </c>
    </row>
    <row r="21" spans="1:25" x14ac:dyDescent="0.2">
      <c r="A21" s="6" t="s">
        <v>9</v>
      </c>
      <c r="B21" s="5" t="s">
        <v>270</v>
      </c>
      <c r="C21" s="90"/>
      <c r="D21" s="76">
        <f>投入係数表!N21</f>
        <v>0</v>
      </c>
      <c r="E21" s="77">
        <f t="shared" si="0"/>
        <v>0</v>
      </c>
      <c r="F21" s="76">
        <f>分析係数表!C24</f>
        <v>0.44109195402298851</v>
      </c>
      <c r="G21" s="77">
        <f t="shared" si="1"/>
        <v>0</v>
      </c>
      <c r="H21" s="77">
        <v>3.9368891954177565E-3</v>
      </c>
      <c r="I21" s="77">
        <f t="shared" si="2"/>
        <v>3.9368891954177565E-3</v>
      </c>
      <c r="J21" s="76">
        <f>分析係数表!G24</f>
        <v>0.2076771653543307</v>
      </c>
      <c r="K21" s="78">
        <f t="shared" si="3"/>
        <v>8.1760198841845141E-4</v>
      </c>
      <c r="L21" s="79"/>
      <c r="M21" s="80"/>
      <c r="N21" s="81">
        <f>分析係数表!H24</f>
        <v>3.3179315768777033E-4</v>
      </c>
      <c r="O21" s="82">
        <f t="shared" si="4"/>
        <v>1.617035751660208E-3</v>
      </c>
      <c r="P21" s="76">
        <f>分析係数表!C24</f>
        <v>0.44109195402298851</v>
      </c>
      <c r="Q21" s="82">
        <f t="shared" si="5"/>
        <v>7.1326145942483311E-4</v>
      </c>
      <c r="R21" s="83">
        <v>2.4875015286729986E-3</v>
      </c>
      <c r="S21" s="84">
        <f t="shared" si="6"/>
        <v>6.4243907240907547E-3</v>
      </c>
      <c r="T21" s="85">
        <f>分析係数表!F24</f>
        <v>0.39173228346456695</v>
      </c>
      <c r="U21" s="86">
        <f t="shared" si="7"/>
        <v>2.5166412482166543E-3</v>
      </c>
      <c r="V21" s="87">
        <f>分析係数表!D24</f>
        <v>6.7913385826771658E-2</v>
      </c>
      <c r="W21" s="167">
        <f t="shared" si="8"/>
        <v>0</v>
      </c>
      <c r="X21" s="76">
        <f>分析係数表!E24</f>
        <v>7.1850393700787399E-2</v>
      </c>
      <c r="Y21" s="166">
        <f t="shared" si="9"/>
        <v>0</v>
      </c>
    </row>
    <row r="22" spans="1:25" x14ac:dyDescent="0.2">
      <c r="A22" s="6" t="s">
        <v>10</v>
      </c>
      <c r="B22" s="5" t="s">
        <v>271</v>
      </c>
      <c r="C22" s="90"/>
      <c r="D22" s="76">
        <f>投入係数表!N22</f>
        <v>0</v>
      </c>
      <c r="E22" s="77">
        <f t="shared" si="0"/>
        <v>0</v>
      </c>
      <c r="F22" s="76">
        <f>分析係数表!C25</f>
        <v>7.8343592613318025E-3</v>
      </c>
      <c r="G22" s="77">
        <f t="shared" si="1"/>
        <v>0</v>
      </c>
      <c r="H22" s="77">
        <v>1.7753137267198608E-4</v>
      </c>
      <c r="I22" s="77">
        <f t="shared" si="2"/>
        <v>1.7753137267198608E-4</v>
      </c>
      <c r="J22" s="76">
        <f>分析係数表!G25</f>
        <v>0.2</v>
      </c>
      <c r="K22" s="78">
        <f t="shared" si="3"/>
        <v>3.5506274534397218E-5</v>
      </c>
      <c r="L22" s="79"/>
      <c r="M22" s="80"/>
      <c r="N22" s="81">
        <f>分析係数表!H25</f>
        <v>5.0383405426661419E-4</v>
      </c>
      <c r="O22" s="82">
        <f t="shared" si="4"/>
        <v>2.455498734002538E-3</v>
      </c>
      <c r="P22" s="76">
        <f>分析係数表!C25</f>
        <v>7.8343592613318025E-3</v>
      </c>
      <c r="Q22" s="82">
        <f t="shared" si="5"/>
        <v>1.92372592479213E-5</v>
      </c>
      <c r="R22" s="83">
        <v>6.6052651329284016E-5</v>
      </c>
      <c r="S22" s="84">
        <f t="shared" si="6"/>
        <v>2.4358402400127008E-4</v>
      </c>
      <c r="T22" s="85">
        <f>分析係数表!F25</f>
        <v>0.35199999999999998</v>
      </c>
      <c r="U22" s="86">
        <f t="shared" si="7"/>
        <v>8.5741576448447059E-5</v>
      </c>
      <c r="V22" s="87">
        <f>分析係数表!D25</f>
        <v>8.0000000000000002E-3</v>
      </c>
      <c r="W22" s="167">
        <f t="shared" si="8"/>
        <v>0</v>
      </c>
      <c r="X22" s="76">
        <f>分析係数表!E25</f>
        <v>4.0000000000000001E-3</v>
      </c>
      <c r="Y22" s="166">
        <f t="shared" si="9"/>
        <v>0</v>
      </c>
    </row>
    <row r="23" spans="1:25" x14ac:dyDescent="0.2">
      <c r="A23" s="6" t="s">
        <v>11</v>
      </c>
      <c r="B23" s="5" t="s">
        <v>35</v>
      </c>
      <c r="C23" s="90"/>
      <c r="D23" s="76">
        <f>投入係数表!N23</f>
        <v>0</v>
      </c>
      <c r="E23" s="77">
        <f t="shared" si="0"/>
        <v>0</v>
      </c>
      <c r="F23" s="76">
        <f>分析係数表!C26</f>
        <v>0.12107728337236534</v>
      </c>
      <c r="G23" s="77">
        <f t="shared" si="1"/>
        <v>0</v>
      </c>
      <c r="H23" s="77">
        <v>1.9684110292730304E-3</v>
      </c>
      <c r="I23" s="77">
        <f t="shared" si="2"/>
        <v>1.9684110292730304E-3</v>
      </c>
      <c r="J23" s="76">
        <f>分析係数表!G26</f>
        <v>0.19685039370078741</v>
      </c>
      <c r="K23" s="78">
        <f t="shared" si="3"/>
        <v>3.8748248607736822E-4</v>
      </c>
      <c r="L23" s="79"/>
      <c r="M23" s="80"/>
      <c r="N23" s="81">
        <f>分析係数表!H26</f>
        <v>1.0396185607550137E-2</v>
      </c>
      <c r="O23" s="82">
        <f t="shared" si="4"/>
        <v>5.0667120218686516E-2</v>
      </c>
      <c r="P23" s="76">
        <f>分析係数表!C26</f>
        <v>0.12107728337236534</v>
      </c>
      <c r="Q23" s="82">
        <f t="shared" si="5"/>
        <v>6.1346372723796085E-3</v>
      </c>
      <c r="R23" s="83">
        <v>6.6195594799950122E-3</v>
      </c>
      <c r="S23" s="84">
        <f t="shared" si="6"/>
        <v>8.587970509268043E-3</v>
      </c>
      <c r="T23" s="85">
        <f>分析係数表!F26</f>
        <v>0.33584388907908252</v>
      </c>
      <c r="U23" s="86">
        <f t="shared" si="7"/>
        <v>2.8842174151290484E-3</v>
      </c>
      <c r="V23" s="87">
        <f>分析係数表!D26</f>
        <v>3.2865457035261898E-2</v>
      </c>
      <c r="W23" s="167">
        <f t="shared" si="8"/>
        <v>0</v>
      </c>
      <c r="X23" s="76">
        <f>分析係数表!E26</f>
        <v>3.457719958918179E-2</v>
      </c>
      <c r="Y23" s="166">
        <f t="shared" si="9"/>
        <v>0</v>
      </c>
    </row>
    <row r="24" spans="1:25" x14ac:dyDescent="0.2">
      <c r="A24" s="6" t="s">
        <v>12</v>
      </c>
      <c r="B24" s="5" t="s">
        <v>365</v>
      </c>
      <c r="C24" s="90"/>
      <c r="D24" s="76">
        <f>投入係数表!N24</f>
        <v>0</v>
      </c>
      <c r="E24" s="77">
        <f t="shared" si="0"/>
        <v>0</v>
      </c>
      <c r="F24" s="76">
        <f>分析係数表!C27</f>
        <v>2.7391659852820882E-2</v>
      </c>
      <c r="G24" s="77">
        <f t="shared" si="1"/>
        <v>0</v>
      </c>
      <c r="H24" s="77">
        <v>6.6863336195988E-5</v>
      </c>
      <c r="I24" s="77">
        <f t="shared" si="2"/>
        <v>6.6863336195988E-5</v>
      </c>
      <c r="J24" s="76">
        <f>分析係数表!G27</f>
        <v>0.16959064327485379</v>
      </c>
      <c r="K24" s="78">
        <f t="shared" si="3"/>
        <v>1.133939619698042E-5</v>
      </c>
      <c r="L24" s="79"/>
      <c r="M24" s="80"/>
      <c r="N24" s="81">
        <f>分析係数表!H27</f>
        <v>1.0924596932756587E-2</v>
      </c>
      <c r="O24" s="82">
        <f t="shared" si="4"/>
        <v>5.324239937873796E-2</v>
      </c>
      <c r="P24" s="76">
        <f>分析係数表!C27</f>
        <v>2.7391659852820882E-2</v>
      </c>
      <c r="Q24" s="82">
        <f t="shared" si="5"/>
        <v>1.458397693530432E-3</v>
      </c>
      <c r="R24" s="83">
        <v>1.4751305590494734E-3</v>
      </c>
      <c r="S24" s="84">
        <f t="shared" si="6"/>
        <v>1.5419938952454615E-3</v>
      </c>
      <c r="T24" s="85">
        <f>分析係数表!F27</f>
        <v>0.32163742690058478</v>
      </c>
      <c r="U24" s="86">
        <f t="shared" si="7"/>
        <v>4.9596294876316012E-4</v>
      </c>
      <c r="V24" s="87">
        <f>分析係数表!D27</f>
        <v>0</v>
      </c>
      <c r="W24" s="167">
        <f t="shared" si="8"/>
        <v>0</v>
      </c>
      <c r="X24" s="76">
        <f>分析係数表!E27</f>
        <v>0</v>
      </c>
      <c r="Y24" s="166">
        <f t="shared" si="9"/>
        <v>0</v>
      </c>
    </row>
    <row r="25" spans="1:25" x14ac:dyDescent="0.2">
      <c r="A25" s="6" t="s">
        <v>13</v>
      </c>
      <c r="B25" s="5" t="s">
        <v>191</v>
      </c>
      <c r="C25" s="90"/>
      <c r="D25" s="76">
        <f>投入係数表!N25</f>
        <v>0</v>
      </c>
      <c r="E25" s="77">
        <f t="shared" si="0"/>
        <v>0</v>
      </c>
      <c r="F25" s="76">
        <f>分析係数表!C28</f>
        <v>0.24324482738409237</v>
      </c>
      <c r="G25" s="77">
        <f t="shared" si="1"/>
        <v>0</v>
      </c>
      <c r="H25" s="77">
        <v>1.2828506741745169E-2</v>
      </c>
      <c r="I25" s="77">
        <f t="shared" si="2"/>
        <v>1.2828506741745169E-2</v>
      </c>
      <c r="J25" s="76">
        <f>分析係数表!G28</f>
        <v>0.12486010072747622</v>
      </c>
      <c r="K25" s="78">
        <f t="shared" si="3"/>
        <v>1.6017686439574095E-3</v>
      </c>
      <c r="L25" s="79"/>
      <c r="M25" s="80"/>
      <c r="N25" s="81">
        <f>分析係数表!H28</f>
        <v>2.0841525756979944E-2</v>
      </c>
      <c r="O25" s="82">
        <f t="shared" si="4"/>
        <v>0.10157380128947084</v>
      </c>
      <c r="P25" s="76">
        <f>分析係数表!C28</f>
        <v>0.24324482738409237</v>
      </c>
      <c r="Q25" s="82">
        <f t="shared" si="5"/>
        <v>2.4707301761403434E-2</v>
      </c>
      <c r="R25" s="83">
        <v>3.0154709554583405E-2</v>
      </c>
      <c r="S25" s="84">
        <f t="shared" si="6"/>
        <v>4.2983216296328577E-2</v>
      </c>
      <c r="T25" s="85">
        <f>分析係数表!F28</f>
        <v>0.21387101287073307</v>
      </c>
      <c r="U25" s="86">
        <f t="shared" si="7"/>
        <v>9.1928640057375929E-3</v>
      </c>
      <c r="V25" s="87">
        <f>分析係数表!D28</f>
        <v>5.1063234471180746E-3</v>
      </c>
      <c r="W25" s="167">
        <f t="shared" si="8"/>
        <v>0</v>
      </c>
      <c r="X25" s="76">
        <f>分析係数表!E28</f>
        <v>5.1412982652490205E-3</v>
      </c>
      <c r="Y25" s="166">
        <f t="shared" si="9"/>
        <v>0</v>
      </c>
    </row>
    <row r="26" spans="1:25" x14ac:dyDescent="0.2">
      <c r="A26" s="6" t="s">
        <v>14</v>
      </c>
      <c r="B26" s="5" t="s">
        <v>50</v>
      </c>
      <c r="C26" s="90"/>
      <c r="D26" s="76">
        <f>投入係数表!N26</f>
        <v>8.1677332435163355E-3</v>
      </c>
      <c r="E26" s="77">
        <f t="shared" si="0"/>
        <v>0.81677332435163352</v>
      </c>
      <c r="F26" s="76">
        <f>分析係数表!C29</f>
        <v>5.9106021425932798E-2</v>
      </c>
      <c r="G26" s="77">
        <f t="shared" si="1"/>
        <v>4.8276221609258006E-2</v>
      </c>
      <c r="H26" s="77">
        <v>5.784629359388252E-2</v>
      </c>
      <c r="I26" s="77">
        <f t="shared" si="2"/>
        <v>5.784629359388252E-2</v>
      </c>
      <c r="J26" s="76">
        <f>分析係数表!G29</f>
        <v>0.26651982378854627</v>
      </c>
      <c r="K26" s="78">
        <f t="shared" si="3"/>
        <v>1.5417183975462082E-2</v>
      </c>
      <c r="L26" s="79"/>
      <c r="M26" s="80"/>
      <c r="N26" s="81">
        <f>分析係数表!H29</f>
        <v>1.0052103814392449E-2</v>
      </c>
      <c r="O26" s="82">
        <f t="shared" si="4"/>
        <v>4.8990194254001855E-2</v>
      </c>
      <c r="P26" s="76">
        <f>分析係数表!C29</f>
        <v>5.9106021425932798E-2</v>
      </c>
      <c r="Q26" s="82">
        <f t="shared" si="5"/>
        <v>2.8956154712376433E-3</v>
      </c>
      <c r="R26" s="83">
        <v>3.5668192063993322E-3</v>
      </c>
      <c r="S26" s="84">
        <f t="shared" si="6"/>
        <v>6.1413112800281854E-2</v>
      </c>
      <c r="T26" s="85">
        <f>分析係数表!F29</f>
        <v>0.40308370044052866</v>
      </c>
      <c r="U26" s="86">
        <f t="shared" si="7"/>
        <v>2.4754624763109207E-2</v>
      </c>
      <c r="V26" s="87">
        <f>分析係数表!D29</f>
        <v>6.1674008810572688E-2</v>
      </c>
      <c r="W26" s="167">
        <f t="shared" si="8"/>
        <v>0</v>
      </c>
      <c r="X26" s="76">
        <f>分析係数表!E29</f>
        <v>2.8634361233480177E-2</v>
      </c>
      <c r="Y26" s="166">
        <f t="shared" si="9"/>
        <v>0</v>
      </c>
    </row>
    <row r="27" spans="1:25" x14ac:dyDescent="0.2">
      <c r="A27" s="6" t="s">
        <v>15</v>
      </c>
      <c r="B27" s="5" t="s">
        <v>36</v>
      </c>
      <c r="C27" s="90"/>
      <c r="D27" s="76">
        <f>投入係数表!N27</f>
        <v>3.9996631862579991E-3</v>
      </c>
      <c r="E27" s="77">
        <f t="shared" si="0"/>
        <v>0.3999663186257999</v>
      </c>
      <c r="F27" s="76">
        <f>分析係数表!C30</f>
        <v>1</v>
      </c>
      <c r="G27" s="77">
        <f t="shared" si="1"/>
        <v>0.3999663186257999</v>
      </c>
      <c r="H27" s="77">
        <v>0.47886183380454966</v>
      </c>
      <c r="I27" s="77">
        <f t="shared" si="2"/>
        <v>0.47886183380454966</v>
      </c>
      <c r="J27" s="76">
        <f>分析係数表!G30</f>
        <v>0.34458106948813266</v>
      </c>
      <c r="K27" s="78">
        <f t="shared" si="3"/>
        <v>0.16500672282942017</v>
      </c>
      <c r="L27" s="79"/>
      <c r="M27" s="80"/>
      <c r="N27" s="81">
        <f>分析係数表!H30</f>
        <v>0</v>
      </c>
      <c r="O27" s="82">
        <f t="shared" si="4"/>
        <v>0</v>
      </c>
      <c r="P27" s="76">
        <f>分析係数表!C30</f>
        <v>1</v>
      </c>
      <c r="Q27" s="82">
        <f t="shared" si="5"/>
        <v>0</v>
      </c>
      <c r="R27" s="83">
        <v>1.1348843483792122E-2</v>
      </c>
      <c r="S27" s="84">
        <f t="shared" si="6"/>
        <v>0.49021067728834178</v>
      </c>
      <c r="T27" s="85">
        <f>分析係数表!F30</f>
        <v>0.44094938518730342</v>
      </c>
      <c r="U27" s="86">
        <f t="shared" si="7"/>
        <v>0.21615809676254591</v>
      </c>
      <c r="V27" s="87">
        <f>分析係数表!D30</f>
        <v>0.11881612810980841</v>
      </c>
      <c r="W27" s="167">
        <f t="shared" si="8"/>
        <v>0</v>
      </c>
      <c r="X27" s="76">
        <f>分析係数表!E30</f>
        <v>7.9782670860737773E-2</v>
      </c>
      <c r="Y27" s="166">
        <f t="shared" si="9"/>
        <v>0</v>
      </c>
    </row>
    <row r="28" spans="1:25" x14ac:dyDescent="0.2">
      <c r="A28" s="6" t="s">
        <v>16</v>
      </c>
      <c r="B28" s="5" t="s">
        <v>192</v>
      </c>
      <c r="C28" s="90"/>
      <c r="D28" s="76">
        <f>投入係数表!N28</f>
        <v>4.4164701919838331E-2</v>
      </c>
      <c r="E28" s="77">
        <f t="shared" si="0"/>
        <v>4.4164701919838327</v>
      </c>
      <c r="F28" s="76">
        <f>分析係数表!C31</f>
        <v>9.6726786907147644E-2</v>
      </c>
      <c r="G28" s="77">
        <f t="shared" si="1"/>
        <v>0.42719097114178961</v>
      </c>
      <c r="H28" s="77">
        <v>0.50013969539147218</v>
      </c>
      <c r="I28" s="77">
        <f t="shared" si="2"/>
        <v>0.50013969539147218</v>
      </c>
      <c r="J28" s="76">
        <f>分析係数表!G31</f>
        <v>7.0151306740027508E-2</v>
      </c>
      <c r="K28" s="78">
        <f t="shared" si="3"/>
        <v>3.5085453184271087E-2</v>
      </c>
      <c r="L28" s="79"/>
      <c r="M28" s="80"/>
      <c r="N28" s="81">
        <f>分析係数表!H31</f>
        <v>2.2131832481321275E-2</v>
      </c>
      <c r="O28" s="82">
        <f t="shared" si="4"/>
        <v>0.10786227365703832</v>
      </c>
      <c r="P28" s="76">
        <f>分析係数表!C31</f>
        <v>9.6726786907147644E-2</v>
      </c>
      <c r="Q28" s="82">
        <f t="shared" si="5"/>
        <v>1.0433171159344791E-2</v>
      </c>
      <c r="R28" s="83">
        <v>1.2458056292122476E-2</v>
      </c>
      <c r="S28" s="84">
        <f t="shared" si="6"/>
        <v>0.51259775168359467</v>
      </c>
      <c r="T28" s="85">
        <f>分析係数表!F31</f>
        <v>0.34525447042640989</v>
      </c>
      <c r="U28" s="86">
        <f t="shared" si="7"/>
        <v>0.17697666529928782</v>
      </c>
      <c r="V28" s="87">
        <f>分析係数表!D31</f>
        <v>0</v>
      </c>
      <c r="W28" s="167">
        <f t="shared" si="8"/>
        <v>0</v>
      </c>
      <c r="X28" s="76">
        <f>分析係数表!E31</f>
        <v>0</v>
      </c>
      <c r="Y28" s="166">
        <f t="shared" si="9"/>
        <v>0</v>
      </c>
    </row>
    <row r="29" spans="1:25" x14ac:dyDescent="0.2">
      <c r="A29" s="6" t="s">
        <v>17</v>
      </c>
      <c r="B29" s="5" t="s">
        <v>272</v>
      </c>
      <c r="C29" s="90"/>
      <c r="D29" s="76">
        <f>投入係数表!N29</f>
        <v>9.6833950825193666E-4</v>
      </c>
      <c r="E29" s="77">
        <f t="shared" si="0"/>
        <v>9.6833950825193665E-2</v>
      </c>
      <c r="F29" s="76">
        <f>分析係数表!C32</f>
        <v>0.7834008097165992</v>
      </c>
      <c r="G29" s="77">
        <f t="shared" si="1"/>
        <v>7.5859795484514062E-2</v>
      </c>
      <c r="H29" s="77">
        <v>9.7662191159750361E-2</v>
      </c>
      <c r="I29" s="77">
        <f t="shared" si="2"/>
        <v>9.7662191159750361E-2</v>
      </c>
      <c r="J29" s="76">
        <f>分析係数表!G32</f>
        <v>0.13992297817715019</v>
      </c>
      <c r="K29" s="78">
        <f t="shared" si="3"/>
        <v>1.366518464237842E-2</v>
      </c>
      <c r="L29" s="79"/>
      <c r="M29" s="80"/>
      <c r="N29" s="81">
        <f>分析係数表!H32</f>
        <v>6.3286472670074714E-3</v>
      </c>
      <c r="O29" s="82">
        <f t="shared" si="4"/>
        <v>3.0843459707592856E-2</v>
      </c>
      <c r="P29" s="76">
        <f>分析係数表!C32</f>
        <v>0.7834008097165992</v>
      </c>
      <c r="Q29" s="82">
        <f t="shared" si="5"/>
        <v>2.4162791309389545E-2</v>
      </c>
      <c r="R29" s="83">
        <v>2.9888149376194981E-2</v>
      </c>
      <c r="S29" s="84">
        <f t="shared" si="6"/>
        <v>0.12755034053594533</v>
      </c>
      <c r="T29" s="85">
        <f>分析係数表!F32</f>
        <v>0.48138639281129653</v>
      </c>
      <c r="U29" s="86">
        <f t="shared" si="7"/>
        <v>6.1400998332451218E-2</v>
      </c>
      <c r="V29" s="87">
        <f>分析係数表!D32</f>
        <v>1.4120667522464698E-2</v>
      </c>
      <c r="W29" s="167">
        <f t="shared" si="8"/>
        <v>0</v>
      </c>
      <c r="X29" s="76">
        <f>分析係数表!E32</f>
        <v>2.1822849807445442E-2</v>
      </c>
      <c r="Y29" s="166">
        <f t="shared" si="9"/>
        <v>0</v>
      </c>
    </row>
    <row r="30" spans="1:25" x14ac:dyDescent="0.2">
      <c r="A30" s="6" t="s">
        <v>18</v>
      </c>
      <c r="B30" s="5" t="s">
        <v>273</v>
      </c>
      <c r="C30" s="90"/>
      <c r="D30" s="76">
        <f>投入係数表!N30</f>
        <v>1.2630515325025261E-4</v>
      </c>
      <c r="E30" s="77">
        <f t="shared" si="0"/>
        <v>1.263051532502526E-2</v>
      </c>
      <c r="F30" s="76">
        <f>分析係数表!C33</f>
        <v>1</v>
      </c>
      <c r="G30" s="77">
        <f t="shared" si="1"/>
        <v>1.263051532502526E-2</v>
      </c>
      <c r="H30" s="77">
        <v>2.8972985036190502E-2</v>
      </c>
      <c r="I30" s="77">
        <f t="shared" si="2"/>
        <v>2.8972985036190502E-2</v>
      </c>
      <c r="J30" s="76">
        <f>分析係数表!G33</f>
        <v>0.50732356857523297</v>
      </c>
      <c r="K30" s="78">
        <f t="shared" si="3"/>
        <v>1.4698678160836991E-2</v>
      </c>
      <c r="L30" s="79"/>
      <c r="M30" s="80"/>
      <c r="N30" s="81">
        <f>分析係数表!H33</f>
        <v>9.4622493118364133E-4</v>
      </c>
      <c r="O30" s="82">
        <f t="shared" si="4"/>
        <v>4.611546402882815E-3</v>
      </c>
      <c r="P30" s="76">
        <f>分析係数表!C33</f>
        <v>1</v>
      </c>
      <c r="Q30" s="82">
        <f t="shared" si="5"/>
        <v>4.611546402882815E-3</v>
      </c>
      <c r="R30" s="83">
        <v>1.0586923491668112E-2</v>
      </c>
      <c r="S30" s="84">
        <f t="shared" si="6"/>
        <v>3.9559908527858616E-2</v>
      </c>
      <c r="T30" s="85">
        <f>分析係数表!F33</f>
        <v>0.64713715046604525</v>
      </c>
      <c r="U30" s="86">
        <f t="shared" si="7"/>
        <v>2.5600686477415827E-2</v>
      </c>
      <c r="V30" s="87">
        <f>分析係数表!D33</f>
        <v>3.462050599201065E-2</v>
      </c>
      <c r="W30" s="167">
        <f t="shared" si="8"/>
        <v>0</v>
      </c>
      <c r="X30" s="76">
        <f>分析係数表!E33</f>
        <v>3.3288948069241014E-2</v>
      </c>
      <c r="Y30" s="166">
        <f t="shared" si="9"/>
        <v>0</v>
      </c>
    </row>
    <row r="31" spans="1:25" x14ac:dyDescent="0.2">
      <c r="A31" s="6" t="s">
        <v>19</v>
      </c>
      <c r="B31" s="5" t="s">
        <v>274</v>
      </c>
      <c r="C31" s="90"/>
      <c r="D31" s="76">
        <f>投入係数表!N31</f>
        <v>2.3198046480296396E-2</v>
      </c>
      <c r="E31" s="77">
        <f t="shared" si="0"/>
        <v>2.3198046480296397</v>
      </c>
      <c r="F31" s="76">
        <f>分析係数表!C34</f>
        <v>0.10125199563061926</v>
      </c>
      <c r="G31" s="77">
        <f t="shared" si="1"/>
        <v>0.23488485008618734</v>
      </c>
      <c r="H31" s="77">
        <v>0.28168847289091031</v>
      </c>
      <c r="I31" s="77">
        <f t="shared" si="2"/>
        <v>0.28168847289091031</v>
      </c>
      <c r="J31" s="76">
        <f>分析係数表!G34</f>
        <v>0.42460217226572367</v>
      </c>
      <c r="K31" s="78">
        <f t="shared" si="3"/>
        <v>0.11960553749169493</v>
      </c>
      <c r="L31" s="79"/>
      <c r="M31" s="80"/>
      <c r="N31" s="81">
        <f>分析係数表!H34</f>
        <v>0.15770005898545025</v>
      </c>
      <c r="O31" s="82">
        <f t="shared" si="4"/>
        <v>0.76857110374279447</v>
      </c>
      <c r="P31" s="76">
        <f>分析係数表!C34</f>
        <v>0.10125199563061926</v>
      </c>
      <c r="Q31" s="82">
        <f t="shared" si="5"/>
        <v>7.7819358037985648E-2</v>
      </c>
      <c r="R31" s="83">
        <v>8.2482912615106846E-2</v>
      </c>
      <c r="S31" s="84">
        <f t="shared" si="6"/>
        <v>0.36417138550601713</v>
      </c>
      <c r="T31" s="85">
        <f>分析係数表!F34</f>
        <v>0.7004294013639808</v>
      </c>
      <c r="U31" s="86">
        <f t="shared" si="7"/>
        <v>0.25507634554387104</v>
      </c>
      <c r="V31" s="87">
        <f>分析係数表!D34</f>
        <v>0.3617075018944178</v>
      </c>
      <c r="W31" s="167">
        <f t="shared" si="8"/>
        <v>0</v>
      </c>
      <c r="X31" s="76">
        <f>分析係数表!E34</f>
        <v>0.25183127052285931</v>
      </c>
      <c r="Y31" s="166">
        <f t="shared" si="9"/>
        <v>0</v>
      </c>
    </row>
    <row r="32" spans="1:25" x14ac:dyDescent="0.2">
      <c r="A32" s="6" t="s">
        <v>20</v>
      </c>
      <c r="B32" s="5" t="s">
        <v>37</v>
      </c>
      <c r="C32" s="90"/>
      <c r="D32" s="76">
        <f>投入係数表!N32</f>
        <v>3.8312563152576623E-3</v>
      </c>
      <c r="E32" s="77">
        <f t="shared" si="0"/>
        <v>0.38312563152576623</v>
      </c>
      <c r="F32" s="76">
        <f>分析係数表!C35</f>
        <v>0.28050490883590462</v>
      </c>
      <c r="G32" s="77">
        <f t="shared" si="1"/>
        <v>0.10746862034383345</v>
      </c>
      <c r="H32" s="77">
        <v>0.14247771172829296</v>
      </c>
      <c r="I32" s="77">
        <f t="shared" si="2"/>
        <v>0.14247771172829296</v>
      </c>
      <c r="J32" s="76">
        <f>分析係数表!G35</f>
        <v>0.31444397102684279</v>
      </c>
      <c r="K32" s="78">
        <f t="shared" si="3"/>
        <v>4.4801257458662209E-2</v>
      </c>
      <c r="L32" s="79"/>
      <c r="M32" s="80"/>
      <c r="N32" s="81">
        <f>分析係数表!H35</f>
        <v>5.9366397955171055E-2</v>
      </c>
      <c r="O32" s="82">
        <f t="shared" si="4"/>
        <v>0.28932961912112831</v>
      </c>
      <c r="P32" s="76">
        <f>分析係数表!C35</f>
        <v>0.28050490883590462</v>
      </c>
      <c r="Q32" s="82">
        <f t="shared" si="5"/>
        <v>8.1158378435099099E-2</v>
      </c>
      <c r="R32" s="83">
        <v>0.10195869244083812</v>
      </c>
      <c r="S32" s="84">
        <f t="shared" si="6"/>
        <v>0.24443640416913109</v>
      </c>
      <c r="T32" s="85">
        <f>分析係数表!F35</f>
        <v>0.64720920323817643</v>
      </c>
      <c r="U32" s="86">
        <f t="shared" si="7"/>
        <v>0.15820149038470821</v>
      </c>
      <c r="V32" s="87">
        <f>分析係数表!D35</f>
        <v>3.7068598210481467E-2</v>
      </c>
      <c r="W32" s="167">
        <f t="shared" si="8"/>
        <v>0</v>
      </c>
      <c r="X32" s="76">
        <f>分析係数表!E35</f>
        <v>2.8973157221985513E-2</v>
      </c>
      <c r="Y32" s="166">
        <f t="shared" si="9"/>
        <v>0</v>
      </c>
    </row>
    <row r="33" spans="1:25" x14ac:dyDescent="0.2">
      <c r="A33" s="6" t="s">
        <v>21</v>
      </c>
      <c r="B33" s="5" t="s">
        <v>38</v>
      </c>
      <c r="C33" s="90"/>
      <c r="D33" s="76">
        <f>投入係数表!N33</f>
        <v>9.6833950825193666E-4</v>
      </c>
      <c r="E33" s="77">
        <f t="shared" si="0"/>
        <v>9.6833950825193665E-2</v>
      </c>
      <c r="F33" s="76">
        <f>分析係数表!C36</f>
        <v>0.80389274373750441</v>
      </c>
      <c r="G33" s="77">
        <f t="shared" si="1"/>
        <v>7.7844110415807521E-2</v>
      </c>
      <c r="H33" s="77">
        <v>0.12129164010282482</v>
      </c>
      <c r="I33" s="77">
        <f t="shared" si="2"/>
        <v>0.12129164010282482</v>
      </c>
      <c r="J33" s="76">
        <f>分析係数表!G36</f>
        <v>1.7855841410975876E-2</v>
      </c>
      <c r="K33" s="78">
        <f t="shared" si="3"/>
        <v>2.1657642901532015E-3</v>
      </c>
      <c r="L33" s="79"/>
      <c r="M33" s="80"/>
      <c r="N33" s="81">
        <f>分析係数表!H36</f>
        <v>0.19255062917813606</v>
      </c>
      <c r="O33" s="82">
        <f t="shared" si="4"/>
        <v>0.93841974788014071</v>
      </c>
      <c r="P33" s="76">
        <f>分析係数表!C36</f>
        <v>0.80389274373750441</v>
      </c>
      <c r="Q33" s="82">
        <f t="shared" si="5"/>
        <v>0.75438882590082346</v>
      </c>
      <c r="R33" s="83">
        <v>0.77309912134885639</v>
      </c>
      <c r="S33" s="84">
        <f t="shared" si="6"/>
        <v>0.89439076145168117</v>
      </c>
      <c r="T33" s="85">
        <f>分析係数表!F36</f>
        <v>0.88404635230668316</v>
      </c>
      <c r="U33" s="86">
        <f t="shared" si="7"/>
        <v>0.79068289019815552</v>
      </c>
      <c r="V33" s="87">
        <f>分析係数表!D36</f>
        <v>1.122367174404198E-2</v>
      </c>
      <c r="W33" s="167">
        <f t="shared" si="8"/>
        <v>0</v>
      </c>
      <c r="X33" s="76">
        <f>分析係数表!E36</f>
        <v>3.3525253261424094E-3</v>
      </c>
      <c r="Y33" s="166">
        <f t="shared" si="9"/>
        <v>0</v>
      </c>
    </row>
    <row r="34" spans="1:25" x14ac:dyDescent="0.2">
      <c r="A34" s="6" t="s">
        <v>22</v>
      </c>
      <c r="B34" s="5" t="s">
        <v>377</v>
      </c>
      <c r="C34" s="90"/>
      <c r="D34" s="76">
        <f>投入係数表!N34</f>
        <v>1.6966992253283936E-2</v>
      </c>
      <c r="E34" s="77">
        <f t="shared" si="0"/>
        <v>1.6966992253283935</v>
      </c>
      <c r="F34" s="76">
        <f>分析係数表!C37</f>
        <v>0.21032967032967032</v>
      </c>
      <c r="G34" s="77">
        <f t="shared" si="1"/>
        <v>0.35686618871192799</v>
      </c>
      <c r="H34" s="77">
        <v>0.43412922485705285</v>
      </c>
      <c r="I34" s="77">
        <f t="shared" si="2"/>
        <v>0.43412922485705285</v>
      </c>
      <c r="J34" s="76">
        <f>分析係数表!G37</f>
        <v>0.29813928761297182</v>
      </c>
      <c r="K34" s="78">
        <f t="shared" si="3"/>
        <v>0.12943097783085339</v>
      </c>
      <c r="L34" s="79"/>
      <c r="M34" s="80"/>
      <c r="N34" s="81">
        <f>分析係数表!H37</f>
        <v>4.7409555642941408E-2</v>
      </c>
      <c r="O34" s="82">
        <f t="shared" si="4"/>
        <v>0.2310564418483364</v>
      </c>
      <c r="P34" s="76">
        <f>分析係数表!C37</f>
        <v>0.21032967032967032</v>
      </c>
      <c r="Q34" s="82">
        <f t="shared" si="5"/>
        <v>4.8598025241507234E-2</v>
      </c>
      <c r="R34" s="83">
        <v>5.3629033224537132E-2</v>
      </c>
      <c r="S34" s="84">
        <f t="shared" si="6"/>
        <v>0.48775825808159001</v>
      </c>
      <c r="T34" s="85">
        <f>分析係数表!F37</f>
        <v>0.65348219032429555</v>
      </c>
      <c r="U34" s="86">
        <f t="shared" si="7"/>
        <v>0.31874133483992045</v>
      </c>
      <c r="V34" s="87">
        <f>分析係数表!D37</f>
        <v>7.4641148325358855E-2</v>
      </c>
      <c r="W34" s="167">
        <f t="shared" si="8"/>
        <v>0</v>
      </c>
      <c r="X34" s="76">
        <f>分析係数表!E37</f>
        <v>6.6454013822434876E-2</v>
      </c>
      <c r="Y34" s="166">
        <f t="shared" si="9"/>
        <v>0</v>
      </c>
    </row>
    <row r="35" spans="1:25" x14ac:dyDescent="0.2">
      <c r="A35" s="6" t="s">
        <v>23</v>
      </c>
      <c r="B35" s="5" t="s">
        <v>193</v>
      </c>
      <c r="C35" s="90"/>
      <c r="D35" s="76">
        <f>投入係数表!N35</f>
        <v>1.7261704277534524E-3</v>
      </c>
      <c r="E35" s="77">
        <f t="shared" si="0"/>
        <v>0.17261704277534523</v>
      </c>
      <c r="F35" s="76">
        <f>分析係数表!C38</f>
        <v>3.0064329788630717E-2</v>
      </c>
      <c r="G35" s="77">
        <f t="shared" si="1"/>
        <v>5.1896157011361542E-3</v>
      </c>
      <c r="H35" s="77">
        <v>8.4007586497270997E-3</v>
      </c>
      <c r="I35" s="77">
        <f t="shared" si="2"/>
        <v>8.4007586497270997E-3</v>
      </c>
      <c r="J35" s="76">
        <f>分析係数表!G38</f>
        <v>0.36119402985074628</v>
      </c>
      <c r="K35" s="78">
        <f t="shared" si="3"/>
        <v>3.0343038704984449E-3</v>
      </c>
      <c r="L35" s="79"/>
      <c r="M35" s="80"/>
      <c r="N35" s="81">
        <f>分析係数表!H38</f>
        <v>4.2911915060951634E-2</v>
      </c>
      <c r="O35" s="82">
        <f t="shared" si="4"/>
        <v>0.20913662388138693</v>
      </c>
      <c r="P35" s="76">
        <f>分析係数表!C38</f>
        <v>3.0064329788630717E-2</v>
      </c>
      <c r="Q35" s="82">
        <f t="shared" si="5"/>
        <v>6.2875524312508389E-3</v>
      </c>
      <c r="R35" s="83">
        <v>7.2104951945577561E-3</v>
      </c>
      <c r="S35" s="84">
        <f t="shared" si="6"/>
        <v>1.5611253844284856E-2</v>
      </c>
      <c r="T35" s="85">
        <f>分析係数表!F38</f>
        <v>0.57313432835820899</v>
      </c>
      <c r="U35" s="86">
        <f t="shared" si="7"/>
        <v>8.9473454868737087E-3</v>
      </c>
      <c r="V35" s="87">
        <f>分析係数表!D38</f>
        <v>7.1641791044776124E-2</v>
      </c>
      <c r="W35" s="167">
        <f t="shared" si="8"/>
        <v>0</v>
      </c>
      <c r="X35" s="76">
        <f>分析係数表!E38</f>
        <v>8.6567164179104483E-2</v>
      </c>
      <c r="Y35" s="166">
        <f t="shared" si="9"/>
        <v>0</v>
      </c>
    </row>
    <row r="36" spans="1:25" x14ac:dyDescent="0.2">
      <c r="A36" s="6" t="s">
        <v>24</v>
      </c>
      <c r="B36" s="5" t="s">
        <v>39</v>
      </c>
      <c r="C36" s="90"/>
      <c r="D36" s="76">
        <f>投入係数表!N36</f>
        <v>0</v>
      </c>
      <c r="E36" s="77">
        <f t="shared" si="0"/>
        <v>0</v>
      </c>
      <c r="F36" s="76">
        <f>分析係数表!C39</f>
        <v>1</v>
      </c>
      <c r="G36" s="77">
        <f t="shared" si="1"/>
        <v>0</v>
      </c>
      <c r="H36" s="77">
        <v>3.0113966488165448E-2</v>
      </c>
      <c r="I36" s="77">
        <f t="shared" si="2"/>
        <v>3.0113966488165448E-2</v>
      </c>
      <c r="J36" s="76">
        <f>分析係数表!G39</f>
        <v>0.35369011652999566</v>
      </c>
      <c r="K36" s="78">
        <f t="shared" si="3"/>
        <v>1.0651012316379622E-2</v>
      </c>
      <c r="L36" s="79"/>
      <c r="M36" s="80"/>
      <c r="N36" s="81">
        <f>分析係数表!H39</f>
        <v>3.7848997247345653E-3</v>
      </c>
      <c r="O36" s="82">
        <f t="shared" si="4"/>
        <v>1.844618561153126E-2</v>
      </c>
      <c r="P36" s="76">
        <f>分析係数表!C39</f>
        <v>1</v>
      </c>
      <c r="Q36" s="82">
        <f t="shared" si="5"/>
        <v>1.844618561153126E-2</v>
      </c>
      <c r="R36" s="83">
        <v>2.6144748559892163E-2</v>
      </c>
      <c r="S36" s="84">
        <f t="shared" si="6"/>
        <v>5.6258715048057614E-2</v>
      </c>
      <c r="T36" s="85">
        <f>分析係数表!F39</f>
        <v>0.70414328873543375</v>
      </c>
      <c r="U36" s="86">
        <f t="shared" si="7"/>
        <v>3.9614196633968923E-2</v>
      </c>
      <c r="V36" s="87">
        <f>分析係数表!D39</f>
        <v>4.8338368580060423E-2</v>
      </c>
      <c r="W36" s="167">
        <f t="shared" si="8"/>
        <v>0</v>
      </c>
      <c r="X36" s="76">
        <f>分析係数表!E39</f>
        <v>5.0927924039706515E-2</v>
      </c>
      <c r="Y36" s="166">
        <f t="shared" si="9"/>
        <v>0</v>
      </c>
    </row>
    <row r="37" spans="1:25" x14ac:dyDescent="0.2">
      <c r="A37" s="6" t="s">
        <v>25</v>
      </c>
      <c r="B37" s="5" t="s">
        <v>40</v>
      </c>
      <c r="C37" s="90"/>
      <c r="D37" s="76">
        <f>投入係数表!N37</f>
        <v>4.2101717750084203E-5</v>
      </c>
      <c r="E37" s="77">
        <f t="shared" si="0"/>
        <v>4.2101717750084207E-3</v>
      </c>
      <c r="F37" s="76">
        <f>分析係数表!C40</f>
        <v>0.7013368112161722</v>
      </c>
      <c r="G37" s="77">
        <f t="shared" si="1"/>
        <v>2.9527484473567374E-3</v>
      </c>
      <c r="H37" s="77">
        <v>3.8475156502197835E-3</v>
      </c>
      <c r="I37" s="77">
        <f t="shared" si="2"/>
        <v>3.8475156502197835E-3</v>
      </c>
      <c r="J37" s="76">
        <f>分析係数表!G40</f>
        <v>0.55395580898075547</v>
      </c>
      <c r="K37" s="78">
        <f t="shared" si="3"/>
        <v>2.1313536445836177E-3</v>
      </c>
      <c r="L37" s="79"/>
      <c r="M37" s="80"/>
      <c r="N37" s="81">
        <f>分析係数表!H40</f>
        <v>3.2392843098702322E-2</v>
      </c>
      <c r="O37" s="82">
        <f t="shared" si="4"/>
        <v>0.15787060153245588</v>
      </c>
      <c r="P37" s="76">
        <f>分析係数表!C40</f>
        <v>0.7013368112161722</v>
      </c>
      <c r="Q37" s="82">
        <f t="shared" si="5"/>
        <v>0.11072046426355156</v>
      </c>
      <c r="R37" s="83">
        <v>0.11080372694870073</v>
      </c>
      <c r="S37" s="84">
        <f t="shared" si="6"/>
        <v>0.11465124259892051</v>
      </c>
      <c r="T37" s="85">
        <f>分析係数表!F40</f>
        <v>0.75181753385602279</v>
      </c>
      <c r="U37" s="86">
        <f t="shared" si="7"/>
        <v>8.6196814464248997E-2</v>
      </c>
      <c r="V37" s="87">
        <f>分析係数表!D40</f>
        <v>0.10919458303635067</v>
      </c>
      <c r="W37" s="167">
        <f t="shared" si="8"/>
        <v>0</v>
      </c>
      <c r="X37" s="76">
        <f>分析係数表!E40</f>
        <v>6.9850320741268707E-2</v>
      </c>
      <c r="Y37" s="166">
        <f t="shared" si="9"/>
        <v>0</v>
      </c>
    </row>
    <row r="38" spans="1:25" x14ac:dyDescent="0.2">
      <c r="A38" s="6" t="s">
        <v>26</v>
      </c>
      <c r="B38" s="5" t="s">
        <v>276</v>
      </c>
      <c r="C38" s="90"/>
      <c r="D38" s="76">
        <f>投入係数表!N38</f>
        <v>0</v>
      </c>
      <c r="E38" s="77">
        <f t="shared" si="0"/>
        <v>0</v>
      </c>
      <c r="F38" s="76">
        <f>分析係数表!C41</f>
        <v>0.58586841174389814</v>
      </c>
      <c r="G38" s="77">
        <f t="shared" si="1"/>
        <v>0</v>
      </c>
      <c r="H38" s="77">
        <v>1.4253580839788541E-3</v>
      </c>
      <c r="I38" s="77">
        <f t="shared" si="2"/>
        <v>1.4253580839788541E-3</v>
      </c>
      <c r="J38" s="76">
        <f>分析係数表!G41</f>
        <v>0.44498040397949956</v>
      </c>
      <c r="K38" s="78">
        <f t="shared" si="3"/>
        <v>6.3425641602435595E-4</v>
      </c>
      <c r="L38" s="79"/>
      <c r="M38" s="80"/>
      <c r="N38" s="81">
        <f>分析係数表!H41</f>
        <v>5.4868757373181282E-2</v>
      </c>
      <c r="O38" s="82">
        <f t="shared" si="4"/>
        <v>0.26740980115417884</v>
      </c>
      <c r="P38" s="76">
        <f>分析係数表!C41</f>
        <v>0.58586841174389814</v>
      </c>
      <c r="Q38" s="82">
        <f t="shared" si="5"/>
        <v>0.15666695548695037</v>
      </c>
      <c r="R38" s="83">
        <v>0.15878369059659939</v>
      </c>
      <c r="S38" s="84">
        <f t="shared" si="6"/>
        <v>0.16020904868057825</v>
      </c>
      <c r="T38" s="85">
        <f>分析係数表!F41</f>
        <v>0.54989448296653598</v>
      </c>
      <c r="U38" s="86">
        <f t="shared" si="7"/>
        <v>8.8098071990767177E-2</v>
      </c>
      <c r="V38" s="87">
        <f>分析係数表!D41</f>
        <v>0.15480856195357251</v>
      </c>
      <c r="W38" s="167">
        <f t="shared" si="8"/>
        <v>0</v>
      </c>
      <c r="X38" s="76">
        <f>分析係数表!E41</f>
        <v>0.14651793789568887</v>
      </c>
      <c r="Y38" s="166">
        <f t="shared" si="9"/>
        <v>0</v>
      </c>
    </row>
    <row r="39" spans="1:25" x14ac:dyDescent="0.2">
      <c r="A39" s="6" t="s">
        <v>51</v>
      </c>
      <c r="B39" s="5" t="s">
        <v>367</v>
      </c>
      <c r="C39" s="90"/>
      <c r="D39" s="76">
        <f>投入係数表!N39</f>
        <v>5.0522061300101043E-4</v>
      </c>
      <c r="E39" s="77">
        <f>$C$16*D39</f>
        <v>5.0522061300101041E-2</v>
      </c>
      <c r="F39" s="76">
        <f>分析係数表!C42</f>
        <v>0.81969817315329629</v>
      </c>
      <c r="G39" s="77">
        <f>E39*F39</f>
        <v>4.1412841351631674E-2</v>
      </c>
      <c r="H39" s="77">
        <v>5.1706307047708441E-2</v>
      </c>
      <c r="I39" s="77">
        <f>C39+H39</f>
        <v>5.1706307047708441E-2</v>
      </c>
      <c r="J39" s="76">
        <f>分析係数表!G42</f>
        <v>0.48461538461538461</v>
      </c>
      <c r="K39" s="78">
        <f>I39*J39</f>
        <v>2.5057671876966399E-2</v>
      </c>
      <c r="L39" s="79"/>
      <c r="M39" s="80"/>
      <c r="N39" s="81">
        <f>分析係数表!H42</f>
        <v>1.2153460479748329E-2</v>
      </c>
      <c r="O39" s="82">
        <f t="shared" si="4"/>
        <v>5.9231420681183179E-2</v>
      </c>
      <c r="P39" s="76">
        <f>分析係数表!C42</f>
        <v>0.81969817315329629</v>
      </c>
      <c r="Q39" s="82">
        <f>O39*P39</f>
        <v>4.8551887325640225E-2</v>
      </c>
      <c r="R39" s="83">
        <v>5.0105636807600253E-2</v>
      </c>
      <c r="S39" s="84">
        <f>I39+R39</f>
        <v>0.1018119438553087</v>
      </c>
      <c r="T39" s="85">
        <f>分析係数表!F42</f>
        <v>0.55865384615384617</v>
      </c>
      <c r="U39" s="86">
        <f>S39*T39</f>
        <v>5.687763401916765E-2</v>
      </c>
      <c r="V39" s="87">
        <f>分析係数表!D42</f>
        <v>8.8461538461538466E-2</v>
      </c>
      <c r="W39" s="167">
        <f>ROUND(S39*V39,0)</f>
        <v>0</v>
      </c>
      <c r="X39" s="76">
        <f>分析係数表!E42</f>
        <v>7.8846153846153844E-2</v>
      </c>
      <c r="Y39" s="166">
        <f>ROUND(S39*X39,0)</f>
        <v>0</v>
      </c>
    </row>
    <row r="40" spans="1:25" x14ac:dyDescent="0.2">
      <c r="A40" s="6" t="s">
        <v>194</v>
      </c>
      <c r="B40" s="5" t="s">
        <v>41</v>
      </c>
      <c r="C40" s="90"/>
      <c r="D40" s="76">
        <f>投入係数表!N40</f>
        <v>9.8518019535197027E-3</v>
      </c>
      <c r="E40" s="77">
        <f>$C$16*D40</f>
        <v>0.98518019535197032</v>
      </c>
      <c r="F40" s="76">
        <f>分析係数表!C43</f>
        <v>0.67829131652661068</v>
      </c>
      <c r="G40" s="77">
        <f>E40*F40</f>
        <v>0.66823917172123148</v>
      </c>
      <c r="H40" s="77">
        <v>1.0262139565291226</v>
      </c>
      <c r="I40" s="77">
        <f>C40+H40</f>
        <v>1.0262139565291226</v>
      </c>
      <c r="J40" s="76">
        <f>分析係数表!G43</f>
        <v>0.37364673754023214</v>
      </c>
      <c r="K40" s="78">
        <f>I40*J40</f>
        <v>0.38344149687536028</v>
      </c>
      <c r="L40" s="79"/>
      <c r="M40" s="80"/>
      <c r="N40" s="81">
        <f>分析係数表!H43</f>
        <v>3.3707727093983487E-2</v>
      </c>
      <c r="O40" s="82">
        <f t="shared" si="4"/>
        <v>0.16427885432607225</v>
      </c>
      <c r="P40" s="76">
        <f>分析係数表!C43</f>
        <v>0.67829131652661068</v>
      </c>
      <c r="Q40" s="82">
        <f>O40*P40</f>
        <v>0.11142892037831484</v>
      </c>
      <c r="R40" s="83">
        <v>0.17461876692668263</v>
      </c>
      <c r="S40" s="84">
        <f>I40+R40</f>
        <v>1.2008327234558052</v>
      </c>
      <c r="T40" s="85">
        <f>分析係数表!F43</f>
        <v>0.61386911147956691</v>
      </c>
      <c r="U40" s="86">
        <f>S40*T40</f>
        <v>0.73715411698340361</v>
      </c>
      <c r="V40" s="87">
        <f>分析係数表!D43</f>
        <v>0.15810006827270068</v>
      </c>
      <c r="W40" s="167">
        <f>ROUND(S40*V40,0)</f>
        <v>0</v>
      </c>
      <c r="X40" s="76">
        <f>分析係数表!E43</f>
        <v>0.12220813420462304</v>
      </c>
      <c r="Y40" s="166">
        <f>ROUND(S40*X40,0)</f>
        <v>0</v>
      </c>
    </row>
    <row r="41" spans="1:25" x14ac:dyDescent="0.2">
      <c r="A41" s="6" t="s">
        <v>340</v>
      </c>
      <c r="B41" s="5" t="s">
        <v>42</v>
      </c>
      <c r="C41" s="90"/>
      <c r="D41" s="76">
        <f>投入係数表!N41</f>
        <v>4.2101717750084203E-5</v>
      </c>
      <c r="E41" s="77">
        <f>$C$16*D41</f>
        <v>4.2101717750084207E-3</v>
      </c>
      <c r="F41" s="76">
        <f>分析係数表!C44</f>
        <v>0.28860582795323675</v>
      </c>
      <c r="G41" s="77">
        <f>E41*F41</f>
        <v>1.2150801109516536E-3</v>
      </c>
      <c r="H41" s="77">
        <v>2.0021008539669494E-3</v>
      </c>
      <c r="I41" s="77">
        <f>C41+H41</f>
        <v>2.0021008539669494E-3</v>
      </c>
      <c r="J41" s="76">
        <f>分析係数表!G44</f>
        <v>0.2722812755519215</v>
      </c>
      <c r="K41" s="78">
        <f>I41*J41</f>
        <v>5.4513457430171227E-4</v>
      </c>
      <c r="L41" s="79"/>
      <c r="M41" s="80"/>
      <c r="N41" s="81">
        <f>分析係数表!H44</f>
        <v>0.11129817145104208</v>
      </c>
      <c r="O41" s="82">
        <f t="shared" si="4"/>
        <v>0.54242565936246312</v>
      </c>
      <c r="P41" s="76">
        <f>分析係数表!C44</f>
        <v>0.28860582795323675</v>
      </c>
      <c r="Q41" s="82">
        <f>O41*P41</f>
        <v>0.15654720652338402</v>
      </c>
      <c r="R41" s="83">
        <v>0.15804528048575706</v>
      </c>
      <c r="S41" s="84">
        <f>I41+R41</f>
        <v>0.16004738133972402</v>
      </c>
      <c r="T41" s="85">
        <f>分析係数表!F44</f>
        <v>0.4454210956663941</v>
      </c>
      <c r="U41" s="86">
        <f>S41*T41</f>
        <v>7.1288479954877068E-2</v>
      </c>
      <c r="V41" s="87">
        <f>分析係数表!D44</f>
        <v>0.25695012264922323</v>
      </c>
      <c r="W41" s="167">
        <f>ROUND(S41*V41,0)</f>
        <v>0</v>
      </c>
      <c r="X41" s="76">
        <f>分析係数表!E44</f>
        <v>0.1731398201144726</v>
      </c>
      <c r="Y41" s="166">
        <f>ROUND(S41*X41,0)</f>
        <v>0</v>
      </c>
    </row>
    <row r="42" spans="1:25" x14ac:dyDescent="0.2">
      <c r="A42" s="6" t="s">
        <v>341</v>
      </c>
      <c r="B42" s="5" t="s">
        <v>278</v>
      </c>
      <c r="C42" s="90"/>
      <c r="D42" s="76">
        <f>投入係数表!N42</f>
        <v>1.2630515325025261E-4</v>
      </c>
      <c r="E42" s="77">
        <f>$C$16*D42</f>
        <v>1.263051532502526E-2</v>
      </c>
      <c r="F42" s="76">
        <f>分析係数表!C45</f>
        <v>1</v>
      </c>
      <c r="G42" s="77">
        <f>E42*F42</f>
        <v>1.263051532502526E-2</v>
      </c>
      <c r="H42" s="77">
        <v>1.8282087076047764E-2</v>
      </c>
      <c r="I42" s="77">
        <f>C42+H42</f>
        <v>1.8282087076047764E-2</v>
      </c>
      <c r="J42" s="76">
        <f>分析係数表!G45</f>
        <v>0</v>
      </c>
      <c r="K42" s="78">
        <f>I42*J42</f>
        <v>0</v>
      </c>
      <c r="L42" s="79"/>
      <c r="M42" s="80"/>
      <c r="N42" s="81">
        <f>分析係数表!H45</f>
        <v>0</v>
      </c>
      <c r="O42" s="82">
        <f t="shared" si="4"/>
        <v>0</v>
      </c>
      <c r="P42" s="76">
        <f>分析係数表!C45</f>
        <v>1</v>
      </c>
      <c r="Q42" s="82">
        <f>O42*P42</f>
        <v>0</v>
      </c>
      <c r="R42" s="83">
        <v>1.6230203251552757E-3</v>
      </c>
      <c r="S42" s="84">
        <f>I42+R42</f>
        <v>1.9905107401203041E-2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投入係数表!N43</f>
        <v>3.6628494442573255E-3</v>
      </c>
      <c r="E43" s="77">
        <f>$C$16*D43</f>
        <v>0.36628494442573256</v>
      </c>
      <c r="F43" s="76">
        <f>分析係数表!C46</f>
        <v>0.35026323939300097</v>
      </c>
      <c r="G43" s="77">
        <f>E43*F43</f>
        <v>0.12829615117544241</v>
      </c>
      <c r="H43" s="77">
        <v>0.15883366510502148</v>
      </c>
      <c r="I43" s="77">
        <f>C43+H43</f>
        <v>0.15883366510502148</v>
      </c>
      <c r="J43" s="76">
        <f>分析係数表!G46</f>
        <v>8.8183421516754845E-3</v>
      </c>
      <c r="K43" s="78">
        <f>I43*J43</f>
        <v>1.4006496041007184E-3</v>
      </c>
      <c r="L43" s="79"/>
      <c r="M43" s="80"/>
      <c r="N43" s="81">
        <f>分析係数表!H46</f>
        <v>2.2070389303971687E-2</v>
      </c>
      <c r="O43" s="82">
        <f t="shared" si="4"/>
        <v>0.10756282259191606</v>
      </c>
      <c r="P43" s="76">
        <f>分析係数表!C46</f>
        <v>0.35026323939300097</v>
      </c>
      <c r="Q43" s="82">
        <f>O43*P43</f>
        <v>3.7675302679299187E-2</v>
      </c>
      <c r="R43" s="83">
        <v>4.06054436439129E-2</v>
      </c>
      <c r="S43" s="84">
        <f>I43+R43</f>
        <v>0.19943910874893439</v>
      </c>
      <c r="T43" s="85">
        <f>分析係数表!F46</f>
        <v>0.31305114638447973</v>
      </c>
      <c r="U43" s="86">
        <f>S43*T43</f>
        <v>6.2434641627752835E-2</v>
      </c>
      <c r="V43" s="87">
        <f>分析係数表!D46</f>
        <v>2.6455026455026454E-3</v>
      </c>
      <c r="W43" s="167">
        <f>ROUND(S43*V43,0)</f>
        <v>0</v>
      </c>
      <c r="X43" s="76">
        <f>分析係数表!E46</f>
        <v>7.0546737213403876E-3</v>
      </c>
      <c r="Y43" s="166">
        <f>ROUND(S43*X43,0)</f>
        <v>0</v>
      </c>
    </row>
    <row r="44" spans="1:25" x14ac:dyDescent="0.2">
      <c r="A44" s="192">
        <v>40</v>
      </c>
      <c r="B44" s="14" t="s">
        <v>150</v>
      </c>
      <c r="C44" s="197">
        <f>SUM(C5:C43)</f>
        <v>100</v>
      </c>
      <c r="D44" s="92">
        <f>投入係数表!N44</f>
        <v>0.75012630515325029</v>
      </c>
      <c r="E44" s="91">
        <f>SUM(E5:E43)</f>
        <v>75.012630515325071</v>
      </c>
      <c r="F44" s="92">
        <f>分析係数表!C47</f>
        <v>0.31394387080298369</v>
      </c>
      <c r="G44" s="91">
        <f>SUM(G5:G43)</f>
        <v>15.79332861516361</v>
      </c>
      <c r="H44" s="91">
        <f>SUM(H5:H43)</f>
        <v>18.679171841553821</v>
      </c>
      <c r="I44" s="91">
        <f>SUM(I5:I43)</f>
        <v>118.67917184155381</v>
      </c>
      <c r="J44" s="92">
        <f>分析係数表!G47</f>
        <v>0.19998528352451841</v>
      </c>
      <c r="K44" s="93">
        <f>SUM(K5:K43)</f>
        <v>7.772928189916775</v>
      </c>
      <c r="L44" s="94">
        <f>最終需要_まとめ!$L$33</f>
        <v>0.627</v>
      </c>
      <c r="M44" s="91">
        <f>K44*L44</f>
        <v>4.8736259750778181</v>
      </c>
      <c r="N44" s="95">
        <f>分析係数表!H47</f>
        <v>1</v>
      </c>
      <c r="O44" s="93">
        <f>SUM(O5:O43)</f>
        <v>4.8736259750778173</v>
      </c>
      <c r="P44" s="92">
        <f>分析係数表!C47</f>
        <v>0.31394387080298369</v>
      </c>
      <c r="Q44" s="96">
        <f>SUM(Q5:Q43)</f>
        <v>1.7026696387330746</v>
      </c>
      <c r="R44" s="91">
        <f>SUM(R5:R43)</f>
        <v>1.8773677977588785</v>
      </c>
      <c r="S44" s="97">
        <f>SUM(S5:S43)</f>
        <v>120.55653963931273</v>
      </c>
      <c r="T44" s="98">
        <f>分析係数表!F47</f>
        <v>0.426688715561511</v>
      </c>
      <c r="U44" s="99">
        <f>SUM(U5:U43)</f>
        <v>31.063037096130632</v>
      </c>
      <c r="V44" s="100">
        <f>分析係数表!D47</f>
        <v>4.9757178154553973E-2</v>
      </c>
      <c r="W44" s="164">
        <f>SUM(W5:W43)</f>
        <v>1</v>
      </c>
      <c r="X44" s="92">
        <f>分析係数表!E47</f>
        <v>4.1907100312144188E-2</v>
      </c>
      <c r="Y44" s="165">
        <f>SUM(Y5:Y43)</f>
        <v>1</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2015年播磨町産業連関表</v>
      </c>
      <c r="H1" s="401"/>
      <c r="I1" s="401"/>
    </row>
    <row r="2" spans="1:25" x14ac:dyDescent="0.2">
      <c r="B2" s="3" t="s">
        <v>300</v>
      </c>
      <c r="S2" s="3" t="s">
        <v>152</v>
      </c>
      <c r="U2" s="64" t="s">
        <v>209</v>
      </c>
      <c r="W2" s="3" t="s">
        <v>130</v>
      </c>
      <c r="Y2" s="3" t="s">
        <v>153</v>
      </c>
    </row>
    <row r="3" spans="1:25" ht="44" x14ac:dyDescent="0.2">
      <c r="B3" s="65"/>
      <c r="C3" s="66" t="s">
        <v>227</v>
      </c>
      <c r="D3" s="66" t="s">
        <v>239</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投入係数表!O5</f>
        <v>0</v>
      </c>
      <c r="E5" s="77">
        <f t="shared" ref="E5:E38" si="0">$C$17*D5</f>
        <v>0</v>
      </c>
      <c r="F5" s="76">
        <f>分析係数表!C8</f>
        <v>2.4086378737541492E-2</v>
      </c>
      <c r="G5" s="77">
        <f t="shared" ref="G5:G38" si="1">E5*F5</f>
        <v>0</v>
      </c>
      <c r="H5" s="77">
        <f t="array" ref="H5:H43">MMULT(逆行列係数!C5:AO43,'13'!G5:G43)</f>
        <v>3.2449534312834741E-5</v>
      </c>
      <c r="I5" s="77">
        <f t="shared" ref="I5:I38" si="2">C5+H5</f>
        <v>3.2449534312834741E-5</v>
      </c>
      <c r="J5" s="76">
        <f>分析係数表!G8</f>
        <v>0.12121212121212122</v>
      </c>
      <c r="K5" s="78">
        <f t="shared" ref="K5:K38" si="3">I5*J5</f>
        <v>3.9332768864042112E-6</v>
      </c>
      <c r="L5" s="79" t="s">
        <v>183</v>
      </c>
      <c r="M5" s="80" t="s">
        <v>183</v>
      </c>
      <c r="N5" s="81">
        <f>分析係数表!H8</f>
        <v>1.0986040110106173E-2</v>
      </c>
      <c r="O5" s="82">
        <f t="shared" ref="O5:O43" si="4">$M$44*N5</f>
        <v>8.9821430470537464E-2</v>
      </c>
      <c r="P5" s="76">
        <f>分析係数表!C8</f>
        <v>2.4086378737541492E-2</v>
      </c>
      <c r="Q5" s="82">
        <f t="shared" ref="Q5:Q38" si="5">O5*P5</f>
        <v>2.1634729930611152E-3</v>
      </c>
      <c r="R5" s="83">
        <f t="array" ref="R5:R43">MMULT(逆行列係数!C5:AO43,'13'!Q5:Q43)</f>
        <v>2.3716606270095873E-3</v>
      </c>
      <c r="S5" s="84">
        <f t="shared" ref="S5:S38" si="6">I5+R5</f>
        <v>2.4041101613224221E-3</v>
      </c>
      <c r="T5" s="85">
        <f>分析係数表!F8</f>
        <v>0.48484848484848486</v>
      </c>
      <c r="U5" s="86">
        <f t="shared" ref="U5:U38" si="7">S5*T5</f>
        <v>1.1656291691260229E-3</v>
      </c>
      <c r="V5" s="87">
        <f>分析係数表!D8</f>
        <v>1.0757575757575757</v>
      </c>
      <c r="W5" s="167">
        <f t="shared" ref="W5:W38" si="8">ROUND(S5*V5,0)</f>
        <v>0</v>
      </c>
      <c r="X5" s="76">
        <f>分析係数表!E8</f>
        <v>0</v>
      </c>
      <c r="Y5" s="166">
        <f t="shared" ref="Y5:Y38" si="9">ROUND(S5*X5,0)</f>
        <v>0</v>
      </c>
    </row>
    <row r="6" spans="1:25" x14ac:dyDescent="0.2">
      <c r="A6" s="6" t="s">
        <v>219</v>
      </c>
      <c r="B6" s="5" t="s">
        <v>265</v>
      </c>
      <c r="C6" s="90"/>
      <c r="D6" s="76">
        <f>投入係数表!O6</f>
        <v>0</v>
      </c>
      <c r="E6" s="77">
        <f t="shared" si="0"/>
        <v>0</v>
      </c>
      <c r="F6" s="76">
        <f>分析係数表!C9</f>
        <v>0</v>
      </c>
      <c r="G6" s="77">
        <f t="shared" si="1"/>
        <v>0</v>
      </c>
      <c r="H6" s="77">
        <v>0</v>
      </c>
      <c r="I6" s="77">
        <f t="shared" si="2"/>
        <v>0</v>
      </c>
      <c r="J6" s="76">
        <f>分析係数表!G9</f>
        <v>0</v>
      </c>
      <c r="K6" s="78">
        <f t="shared" si="3"/>
        <v>0</v>
      </c>
      <c r="L6" s="79"/>
      <c r="M6" s="80"/>
      <c r="N6" s="81">
        <f>分析係数表!H9</f>
        <v>5.8985450255603618E-4</v>
      </c>
      <c r="O6" s="82">
        <f t="shared" si="4"/>
        <v>4.8226271393577167E-3</v>
      </c>
      <c r="P6" s="76">
        <f>分析係数表!C9</f>
        <v>0</v>
      </c>
      <c r="Q6" s="82">
        <f t="shared" si="5"/>
        <v>0</v>
      </c>
      <c r="R6" s="83">
        <v>0</v>
      </c>
      <c r="S6" s="84">
        <f t="shared" si="6"/>
        <v>0</v>
      </c>
      <c r="T6" s="85">
        <f>分析係数表!F9</f>
        <v>0</v>
      </c>
      <c r="U6" s="86">
        <f t="shared" si="7"/>
        <v>0</v>
      </c>
      <c r="V6" s="87">
        <f>分析係数表!D9</f>
        <v>0</v>
      </c>
      <c r="W6" s="167">
        <f t="shared" si="8"/>
        <v>0</v>
      </c>
      <c r="X6" s="76">
        <f>分析係数表!E9</f>
        <v>0</v>
      </c>
      <c r="Y6" s="166">
        <f t="shared" si="9"/>
        <v>0</v>
      </c>
    </row>
    <row r="7" spans="1:25" x14ac:dyDescent="0.2">
      <c r="A7" s="6" t="s">
        <v>220</v>
      </c>
      <c r="B7" s="5" t="s">
        <v>266</v>
      </c>
      <c r="C7" s="90"/>
      <c r="D7" s="76">
        <f>投入係数表!O7</f>
        <v>0</v>
      </c>
      <c r="E7" s="77">
        <f t="shared" si="0"/>
        <v>0</v>
      </c>
      <c r="F7" s="76">
        <f>分析係数表!C10</f>
        <v>0.85034013605442182</v>
      </c>
      <c r="G7" s="77">
        <f t="shared" si="1"/>
        <v>0</v>
      </c>
      <c r="H7" s="77">
        <v>1.7913305502007234E-3</v>
      </c>
      <c r="I7" s="77">
        <f t="shared" si="2"/>
        <v>1.7913305502007234E-3</v>
      </c>
      <c r="J7" s="76">
        <f>分析係数表!G10</f>
        <v>0.18064516129032257</v>
      </c>
      <c r="K7" s="78">
        <f t="shared" si="3"/>
        <v>3.2359519616529194E-4</v>
      </c>
      <c r="L7" s="79"/>
      <c r="M7" s="80"/>
      <c r="N7" s="81">
        <f>分析係数表!H10</f>
        <v>1.1059771922925679E-3</v>
      </c>
      <c r="O7" s="82">
        <f t="shared" si="4"/>
        <v>9.0424258862957189E-3</v>
      </c>
      <c r="P7" s="76">
        <f>分析係数表!C10</f>
        <v>0.85034013605442182</v>
      </c>
      <c r="Q7" s="82">
        <f t="shared" si="5"/>
        <v>7.6891376584147277E-3</v>
      </c>
      <c r="R7" s="83">
        <v>9.5172260775705925E-3</v>
      </c>
      <c r="S7" s="84">
        <f t="shared" si="6"/>
        <v>1.1308556627771315E-2</v>
      </c>
      <c r="T7" s="85">
        <f>分析係数表!F10</f>
        <v>0.52258064516129032</v>
      </c>
      <c r="U7" s="86">
        <f t="shared" si="7"/>
        <v>5.909632818383719E-3</v>
      </c>
      <c r="V7" s="87">
        <f>分析係数表!D10</f>
        <v>9.0322580645161285E-2</v>
      </c>
      <c r="W7" s="167">
        <f t="shared" si="8"/>
        <v>0</v>
      </c>
      <c r="X7" s="76">
        <f>分析係数表!E10</f>
        <v>0</v>
      </c>
      <c r="Y7" s="166">
        <f t="shared" si="9"/>
        <v>0</v>
      </c>
    </row>
    <row r="8" spans="1:25" x14ac:dyDescent="0.2">
      <c r="A8" s="6" t="s">
        <v>221</v>
      </c>
      <c r="B8" s="5" t="s">
        <v>27</v>
      </c>
      <c r="C8" s="90"/>
      <c r="D8" s="76">
        <f>投入係数表!O8</f>
        <v>0.14852626379054834</v>
      </c>
      <c r="E8" s="77">
        <f t="shared" si="0"/>
        <v>14.852626379054835</v>
      </c>
      <c r="F8" s="76">
        <f>分析係数表!C11</f>
        <v>1.6645596291613995E-2</v>
      </c>
      <c r="G8" s="77">
        <f t="shared" si="1"/>
        <v>0.24723082257592335</v>
      </c>
      <c r="H8" s="77">
        <v>0.28411053632721633</v>
      </c>
      <c r="I8" s="77">
        <f t="shared" si="2"/>
        <v>0.28411053632721633</v>
      </c>
      <c r="J8" s="76">
        <f>分析係数表!G11</f>
        <v>0.35897435897435898</v>
      </c>
      <c r="K8" s="78">
        <f t="shared" si="3"/>
        <v>0.10198839765592381</v>
      </c>
      <c r="L8" s="79"/>
      <c r="M8" s="80"/>
      <c r="N8" s="81">
        <f>分析係数表!H11</f>
        <v>-2.457727093983484E-5</v>
      </c>
      <c r="O8" s="82">
        <f t="shared" si="4"/>
        <v>-2.0094279747323818E-4</v>
      </c>
      <c r="P8" s="76">
        <f>分析係数表!C11</f>
        <v>1.6645596291613995E-2</v>
      </c>
      <c r="Q8" s="82">
        <f t="shared" si="5"/>
        <v>-3.3448126844470754E-6</v>
      </c>
      <c r="R8" s="83">
        <v>2.0339599172006966E-4</v>
      </c>
      <c r="S8" s="84">
        <f t="shared" si="6"/>
        <v>0.28431393231893642</v>
      </c>
      <c r="T8" s="85">
        <f>分析係数表!F11</f>
        <v>0.58974358974358976</v>
      </c>
      <c r="U8" s="86">
        <f t="shared" si="7"/>
        <v>0.16767231905988558</v>
      </c>
      <c r="V8" s="87">
        <f>分析係数表!D11</f>
        <v>8.5470085470085479E-3</v>
      </c>
      <c r="W8" s="167">
        <f t="shared" si="8"/>
        <v>0</v>
      </c>
      <c r="X8" s="76">
        <f>分析係数表!E11</f>
        <v>0</v>
      </c>
      <c r="Y8" s="166">
        <f t="shared" si="9"/>
        <v>0</v>
      </c>
    </row>
    <row r="9" spans="1:25" x14ac:dyDescent="0.2">
      <c r="A9" s="6" t="s">
        <v>222</v>
      </c>
      <c r="B9" s="5" t="s">
        <v>190</v>
      </c>
      <c r="C9" s="90"/>
      <c r="D9" s="76">
        <f>投入係数表!O9</f>
        <v>0</v>
      </c>
      <c r="E9" s="77">
        <f t="shared" si="0"/>
        <v>0</v>
      </c>
      <c r="F9" s="76">
        <f>分析係数表!C12</f>
        <v>5.1883600270696828E-3</v>
      </c>
      <c r="G9" s="77">
        <f t="shared" si="1"/>
        <v>0</v>
      </c>
      <c r="H9" s="77">
        <v>1.6818091780161041E-5</v>
      </c>
      <c r="I9" s="77">
        <f t="shared" si="2"/>
        <v>1.6818091780161041E-5</v>
      </c>
      <c r="J9" s="76">
        <f>分析係数表!G12</f>
        <v>0.13719512195121952</v>
      </c>
      <c r="K9" s="78">
        <f t="shared" si="3"/>
        <v>2.3073601527659965E-6</v>
      </c>
      <c r="L9" s="79"/>
      <c r="M9" s="80"/>
      <c r="N9" s="81">
        <f>分析係数表!H12</f>
        <v>8.9657884388517503E-2</v>
      </c>
      <c r="O9" s="82">
        <f t="shared" si="4"/>
        <v>0.73303932518237291</v>
      </c>
      <c r="P9" s="76">
        <f>分析係数表!C12</f>
        <v>5.1883600270696828E-3</v>
      </c>
      <c r="Q9" s="82">
        <f t="shared" si="5"/>
        <v>3.8032719330463585E-3</v>
      </c>
      <c r="R9" s="83">
        <v>4.1059823187016052E-3</v>
      </c>
      <c r="S9" s="84">
        <f t="shared" si="6"/>
        <v>4.122800410481766E-3</v>
      </c>
      <c r="T9" s="85">
        <f>分析係数表!F12</f>
        <v>0.31707317073170732</v>
      </c>
      <c r="U9" s="86">
        <f t="shared" si="7"/>
        <v>1.3072293984454379E-3</v>
      </c>
      <c r="V9" s="87">
        <f>分析係数表!D12</f>
        <v>6.7073170731707321E-2</v>
      </c>
      <c r="W9" s="167">
        <f t="shared" si="8"/>
        <v>0</v>
      </c>
      <c r="X9" s="76">
        <f>分析係数表!E12</f>
        <v>5.7926829268292686E-2</v>
      </c>
      <c r="Y9" s="166">
        <f t="shared" si="9"/>
        <v>0</v>
      </c>
    </row>
    <row r="10" spans="1:25" x14ac:dyDescent="0.2">
      <c r="A10" s="6" t="s">
        <v>223</v>
      </c>
      <c r="B10" s="5" t="s">
        <v>28</v>
      </c>
      <c r="C10" s="90"/>
      <c r="D10" s="76">
        <f>投入係数表!O10</f>
        <v>9.0564794994236781E-4</v>
      </c>
      <c r="E10" s="77">
        <f t="shared" si="0"/>
        <v>9.056479499423678E-2</v>
      </c>
      <c r="F10" s="76">
        <f>分析係数表!C13</f>
        <v>0</v>
      </c>
      <c r="G10" s="77">
        <f t="shared" si="1"/>
        <v>0</v>
      </c>
      <c r="H10" s="77">
        <v>0</v>
      </c>
      <c r="I10" s="77">
        <f t="shared" si="2"/>
        <v>0</v>
      </c>
      <c r="J10" s="76">
        <f>分析係数表!G13</f>
        <v>0.24459953472914589</v>
      </c>
      <c r="K10" s="78">
        <f t="shared" si="3"/>
        <v>0</v>
      </c>
      <c r="L10" s="79"/>
      <c r="M10" s="80"/>
      <c r="N10" s="81">
        <f>分析係数表!H13</f>
        <v>1.4131930790405034E-2</v>
      </c>
      <c r="O10" s="82">
        <f t="shared" si="4"/>
        <v>0.11554210854711196</v>
      </c>
      <c r="P10" s="76">
        <f>分析係数表!C13</f>
        <v>0</v>
      </c>
      <c r="Q10" s="82">
        <f t="shared" si="5"/>
        <v>0</v>
      </c>
      <c r="R10" s="83">
        <v>0</v>
      </c>
      <c r="S10" s="84">
        <f t="shared" si="6"/>
        <v>0</v>
      </c>
      <c r="T10" s="85">
        <f>分析係数表!F13</f>
        <v>0.38318378198737124</v>
      </c>
      <c r="U10" s="86">
        <f t="shared" si="7"/>
        <v>0</v>
      </c>
      <c r="V10" s="87">
        <f>分析係数表!D13</f>
        <v>4.7856430707876374E-2</v>
      </c>
      <c r="W10" s="167">
        <f t="shared" si="8"/>
        <v>0</v>
      </c>
      <c r="X10" s="76">
        <f>分析係数表!E13</f>
        <v>4.9850448654037885E-2</v>
      </c>
      <c r="Y10" s="166">
        <f t="shared" si="9"/>
        <v>0</v>
      </c>
    </row>
    <row r="11" spans="1:25" x14ac:dyDescent="0.2">
      <c r="A11" s="6" t="s">
        <v>224</v>
      </c>
      <c r="B11" s="5" t="s">
        <v>267</v>
      </c>
      <c r="C11" s="90"/>
      <c r="D11" s="76">
        <f>投入係数表!O11</f>
        <v>2.3052856907623911E-3</v>
      </c>
      <c r="E11" s="77">
        <f t="shared" si="0"/>
        <v>0.23052856907623911</v>
      </c>
      <c r="F11" s="76">
        <f>分析係数表!C14</f>
        <v>6.5770523283725346E-2</v>
      </c>
      <c r="G11" s="77">
        <f t="shared" si="1"/>
        <v>1.5161984619992672E-2</v>
      </c>
      <c r="H11" s="77">
        <v>2.4599325838525251E-2</v>
      </c>
      <c r="I11" s="77">
        <f t="shared" si="2"/>
        <v>2.4599325838525251E-2</v>
      </c>
      <c r="J11" s="76">
        <f>分析係数表!G14</f>
        <v>0.20976692563817981</v>
      </c>
      <c r="K11" s="78">
        <f t="shared" si="3"/>
        <v>5.1601249539192815E-3</v>
      </c>
      <c r="L11" s="79"/>
      <c r="M11" s="80"/>
      <c r="N11" s="81">
        <f>分析係数表!H14</f>
        <v>1.167420369642155E-3</v>
      </c>
      <c r="O11" s="82">
        <f t="shared" si="4"/>
        <v>9.5447828799788137E-3</v>
      </c>
      <c r="P11" s="76">
        <f>分析係数表!C14</f>
        <v>6.5770523283725346E-2</v>
      </c>
      <c r="Q11" s="82">
        <f t="shared" si="5"/>
        <v>6.2776536464574965E-4</v>
      </c>
      <c r="R11" s="83">
        <v>1.9545317065958008E-3</v>
      </c>
      <c r="S11" s="84">
        <f t="shared" si="6"/>
        <v>2.6553857545121053E-2</v>
      </c>
      <c r="T11" s="85">
        <f>分析係数表!F14</f>
        <v>0.3607103218645949</v>
      </c>
      <c r="U11" s="86">
        <f t="shared" si="7"/>
        <v>9.5782505018472165E-3</v>
      </c>
      <c r="V11" s="87">
        <f>分析係数表!D14</f>
        <v>6.7702552719200892E-2</v>
      </c>
      <c r="W11" s="167">
        <f t="shared" si="8"/>
        <v>0</v>
      </c>
      <c r="X11" s="76">
        <f>分析係数表!E14</f>
        <v>6.8812430632630414E-2</v>
      </c>
      <c r="Y11" s="166">
        <f t="shared" si="9"/>
        <v>0</v>
      </c>
    </row>
    <row r="12" spans="1:25" x14ac:dyDescent="0.2">
      <c r="A12" s="6" t="s">
        <v>225</v>
      </c>
      <c r="B12" s="5" t="s">
        <v>29</v>
      </c>
      <c r="C12" s="90"/>
      <c r="D12" s="76">
        <f>投入係数表!O12</f>
        <v>8.7271529721719091E-3</v>
      </c>
      <c r="E12" s="77">
        <f t="shared" si="0"/>
        <v>0.87271529721719088</v>
      </c>
      <c r="F12" s="76">
        <f>分析係数表!C15</f>
        <v>0</v>
      </c>
      <c r="G12" s="77">
        <f t="shared" si="1"/>
        <v>0</v>
      </c>
      <c r="H12" s="77">
        <v>0</v>
      </c>
      <c r="I12" s="77">
        <f t="shared" si="2"/>
        <v>0</v>
      </c>
      <c r="J12" s="76">
        <f>分析係数表!G15</f>
        <v>9.5622477491462285E-2</v>
      </c>
      <c r="K12" s="78">
        <f t="shared" si="3"/>
        <v>0</v>
      </c>
      <c r="L12" s="79"/>
      <c r="M12" s="80"/>
      <c r="N12" s="81">
        <f>分析係数表!H15</f>
        <v>8.2333857648446713E-3</v>
      </c>
      <c r="O12" s="82">
        <f t="shared" si="4"/>
        <v>6.7315837153534785E-2</v>
      </c>
      <c r="P12" s="76">
        <f>分析係数表!C15</f>
        <v>0</v>
      </c>
      <c r="Q12" s="82">
        <f t="shared" si="5"/>
        <v>0</v>
      </c>
      <c r="R12" s="83">
        <v>0</v>
      </c>
      <c r="S12" s="84">
        <f t="shared" si="6"/>
        <v>0</v>
      </c>
      <c r="T12" s="85">
        <f>分析係数表!F15</f>
        <v>0.3039816827072338</v>
      </c>
      <c r="U12" s="86">
        <f t="shared" si="7"/>
        <v>0</v>
      </c>
      <c r="V12" s="87">
        <f>分析係数表!D15</f>
        <v>3.1667184104315432E-2</v>
      </c>
      <c r="W12" s="167">
        <f t="shared" si="8"/>
        <v>0</v>
      </c>
      <c r="X12" s="76">
        <f>分析係数表!E15</f>
        <v>2.9261099037565973E-2</v>
      </c>
      <c r="Y12" s="166">
        <f t="shared" si="9"/>
        <v>0</v>
      </c>
    </row>
    <row r="13" spans="1:25" x14ac:dyDescent="0.2">
      <c r="A13" s="6" t="s">
        <v>226</v>
      </c>
      <c r="B13" s="5" t="s">
        <v>30</v>
      </c>
      <c r="C13" s="90"/>
      <c r="D13" s="76">
        <f>投入係数表!O13</f>
        <v>2.7169438498271035E-3</v>
      </c>
      <c r="E13" s="77">
        <f t="shared" si="0"/>
        <v>0.27169438498271037</v>
      </c>
      <c r="F13" s="76">
        <f>分析係数表!C16</f>
        <v>5.8671439936356373E-2</v>
      </c>
      <c r="G13" s="77">
        <f t="shared" si="1"/>
        <v>1.5940700789558376E-2</v>
      </c>
      <c r="H13" s="77">
        <v>2.3162571038650895E-2</v>
      </c>
      <c r="I13" s="77">
        <f t="shared" si="2"/>
        <v>2.3162571038650895E-2</v>
      </c>
      <c r="J13" s="76">
        <f>分析係数表!G16</f>
        <v>3.3950617283950615E-2</v>
      </c>
      <c r="K13" s="78">
        <f t="shared" si="3"/>
        <v>7.8638358464555504E-4</v>
      </c>
      <c r="L13" s="79"/>
      <c r="M13" s="80"/>
      <c r="N13" s="81">
        <f>分析係数表!H16</f>
        <v>1.6626523790798271E-2</v>
      </c>
      <c r="O13" s="82">
        <f t="shared" si="4"/>
        <v>0.13593780249064563</v>
      </c>
      <c r="P13" s="76">
        <f>分析係数表!C16</f>
        <v>5.8671439936356373E-2</v>
      </c>
      <c r="Q13" s="82">
        <f t="shared" si="5"/>
        <v>7.9756666139101911E-3</v>
      </c>
      <c r="R13" s="83">
        <v>8.5863467989293653E-3</v>
      </c>
      <c r="S13" s="84">
        <f t="shared" si="6"/>
        <v>3.1748917837580257E-2</v>
      </c>
      <c r="T13" s="85">
        <f>分析係数表!F16</f>
        <v>0.28858024691358025</v>
      </c>
      <c r="U13" s="86">
        <f t="shared" si="7"/>
        <v>9.1621105488078822E-3</v>
      </c>
      <c r="V13" s="87">
        <f>分析係数表!D16</f>
        <v>0</v>
      </c>
      <c r="W13" s="167">
        <f t="shared" si="8"/>
        <v>0</v>
      </c>
      <c r="X13" s="76">
        <f>分析係数表!E16</f>
        <v>0</v>
      </c>
      <c r="Y13" s="166">
        <f t="shared" si="9"/>
        <v>0</v>
      </c>
    </row>
    <row r="14" spans="1:25" x14ac:dyDescent="0.2">
      <c r="A14" s="6" t="s">
        <v>2</v>
      </c>
      <c r="B14" s="5" t="s">
        <v>364</v>
      </c>
      <c r="C14" s="90"/>
      <c r="D14" s="76">
        <f>投入係数表!O14</f>
        <v>5.5162193314671499E-3</v>
      </c>
      <c r="E14" s="77">
        <f t="shared" si="0"/>
        <v>0.55162193314671504</v>
      </c>
      <c r="F14" s="76">
        <f>分析係数表!C17</f>
        <v>0.10640681003584229</v>
      </c>
      <c r="G14" s="77">
        <f t="shared" si="1"/>
        <v>5.86963302519466E-2</v>
      </c>
      <c r="H14" s="77">
        <v>7.5809275437425841E-2</v>
      </c>
      <c r="I14" s="77">
        <f t="shared" si="2"/>
        <v>7.5809275437425841E-2</v>
      </c>
      <c r="J14" s="76">
        <f>分析係数表!G17</f>
        <v>0.21283422459893048</v>
      </c>
      <c r="K14" s="78">
        <f t="shared" si="3"/>
        <v>1.6134808355131276E-2</v>
      </c>
      <c r="L14" s="79"/>
      <c r="M14" s="80"/>
      <c r="N14" s="81">
        <f>分析係数表!H17</f>
        <v>2.9861384191899334E-3</v>
      </c>
      <c r="O14" s="82">
        <f t="shared" si="4"/>
        <v>2.441454989299844E-2</v>
      </c>
      <c r="P14" s="76">
        <f>分析係数表!C17</f>
        <v>0.10640681003584229</v>
      </c>
      <c r="Q14" s="82">
        <f t="shared" si="5"/>
        <v>2.5978743725748785E-3</v>
      </c>
      <c r="R14" s="83">
        <v>4.4345220134576462E-3</v>
      </c>
      <c r="S14" s="84">
        <f t="shared" si="6"/>
        <v>8.0243797450883489E-2</v>
      </c>
      <c r="T14" s="85">
        <f>分析係数表!F17</f>
        <v>0.3233511586452763</v>
      </c>
      <c r="U14" s="86">
        <f t="shared" si="7"/>
        <v>2.5946924879840044E-2</v>
      </c>
      <c r="V14" s="87">
        <f>分析係数表!D17</f>
        <v>4.4206773618538323E-2</v>
      </c>
      <c r="W14" s="167">
        <f t="shared" si="8"/>
        <v>0</v>
      </c>
      <c r="X14" s="76">
        <f>分析係数表!E17</f>
        <v>4.0641711229946524E-2</v>
      </c>
      <c r="Y14" s="166">
        <f t="shared" si="9"/>
        <v>0</v>
      </c>
    </row>
    <row r="15" spans="1:25" x14ac:dyDescent="0.2">
      <c r="A15" s="6" t="s">
        <v>3</v>
      </c>
      <c r="B15" s="5" t="s">
        <v>31</v>
      </c>
      <c r="C15" s="90"/>
      <c r="D15" s="76">
        <f>投入係数表!O15</f>
        <v>9.3034743948625064E-3</v>
      </c>
      <c r="E15" s="77">
        <f t="shared" si="0"/>
        <v>0.93034743948625065</v>
      </c>
      <c r="F15" s="76">
        <f>分析係数表!C18</f>
        <v>0.93182768716018405</v>
      </c>
      <c r="G15" s="77">
        <f t="shared" si="1"/>
        <v>0.86692350279187225</v>
      </c>
      <c r="H15" s="77">
        <v>1.100927854353869</v>
      </c>
      <c r="I15" s="77">
        <f t="shared" si="2"/>
        <v>1.100927854353869</v>
      </c>
      <c r="J15" s="76">
        <f>分析係数表!G18</f>
        <v>0.215658731332249</v>
      </c>
      <c r="K15" s="78">
        <f t="shared" si="3"/>
        <v>0.23742470435829038</v>
      </c>
      <c r="L15" s="79"/>
      <c r="M15" s="80"/>
      <c r="N15" s="81">
        <f>分析係数表!H18</f>
        <v>4.4239087691702714E-4</v>
      </c>
      <c r="O15" s="82">
        <f t="shared" si="4"/>
        <v>3.6169703545182873E-3</v>
      </c>
      <c r="P15" s="76">
        <f>分析係数表!C18</f>
        <v>0.93182768716018405</v>
      </c>
      <c r="Q15" s="82">
        <f t="shared" si="5"/>
        <v>3.3703931199777267E-3</v>
      </c>
      <c r="R15" s="83">
        <v>7.8260029545910645E-3</v>
      </c>
      <c r="S15" s="84">
        <f t="shared" si="6"/>
        <v>1.1087538573084601</v>
      </c>
      <c r="T15" s="85">
        <f>分析係数表!F18</f>
        <v>0.45992902558036375</v>
      </c>
      <c r="U15" s="86">
        <f t="shared" si="7"/>
        <v>0.50994808120034973</v>
      </c>
      <c r="V15" s="87">
        <f>分析係数表!D18</f>
        <v>2.3436344817388734E-2</v>
      </c>
      <c r="W15" s="167">
        <f t="shared" si="8"/>
        <v>0</v>
      </c>
      <c r="X15" s="76">
        <f>分析係数表!E18</f>
        <v>2.5506432056779535E-2</v>
      </c>
      <c r="Y15" s="166">
        <f t="shared" si="9"/>
        <v>0</v>
      </c>
    </row>
    <row r="16" spans="1:25" x14ac:dyDescent="0.2">
      <c r="A16" s="6" t="s">
        <v>4</v>
      </c>
      <c r="B16" s="5" t="s">
        <v>32</v>
      </c>
      <c r="C16" s="90"/>
      <c r="D16" s="76">
        <f>投入係数表!O16</f>
        <v>1.1526428453811955E-3</v>
      </c>
      <c r="E16" s="77">
        <f t="shared" si="0"/>
        <v>0.11526428453811956</v>
      </c>
      <c r="F16" s="76">
        <f>分析係数表!C19</f>
        <v>0.22734014153142079</v>
      </c>
      <c r="G16" s="77">
        <f t="shared" si="1"/>
        <v>2.6204198760414056E-2</v>
      </c>
      <c r="H16" s="77">
        <v>4.7017253521670771E-2</v>
      </c>
      <c r="I16" s="77">
        <f t="shared" si="2"/>
        <v>4.7017253521670771E-2</v>
      </c>
      <c r="J16" s="76">
        <f>分析係数表!G19</f>
        <v>5.767935331761536E-2</v>
      </c>
      <c r="K16" s="78">
        <f t="shared" si="3"/>
        <v>2.7119247779003436E-3</v>
      </c>
      <c r="L16" s="79"/>
      <c r="M16" s="80"/>
      <c r="N16" s="81">
        <f>分析係数表!H19</f>
        <v>-1.1059771922925678E-4</v>
      </c>
      <c r="O16" s="82">
        <f t="shared" si="4"/>
        <v>-9.0424258862957182E-4</v>
      </c>
      <c r="P16" s="76">
        <f>分析係数表!C19</f>
        <v>0.22734014153142079</v>
      </c>
      <c r="Q16" s="82">
        <f t="shared" si="5"/>
        <v>-2.0557063807778516E-4</v>
      </c>
      <c r="R16" s="83">
        <v>1.3018126637497659E-3</v>
      </c>
      <c r="S16" s="84">
        <f t="shared" si="6"/>
        <v>4.8319066185420534E-2</v>
      </c>
      <c r="T16" s="85">
        <f>分析係数表!F19</f>
        <v>0.2401481980464803</v>
      </c>
      <c r="U16" s="86">
        <f t="shared" si="7"/>
        <v>1.160373667571736E-2</v>
      </c>
      <c r="V16" s="87">
        <f>分析係数表!D19</f>
        <v>6.946783428763894E-3</v>
      </c>
      <c r="W16" s="167">
        <f t="shared" si="8"/>
        <v>0</v>
      </c>
      <c r="X16" s="76">
        <f>分析係数表!E19</f>
        <v>7.830919501515661E-3</v>
      </c>
      <c r="Y16" s="166">
        <f t="shared" si="9"/>
        <v>0</v>
      </c>
    </row>
    <row r="17" spans="1:25" x14ac:dyDescent="0.2">
      <c r="A17" s="6" t="s">
        <v>5</v>
      </c>
      <c r="B17" s="5" t="s">
        <v>33</v>
      </c>
      <c r="C17" s="75">
        <f>最終需要_まとめ!C18</f>
        <v>100</v>
      </c>
      <c r="D17" s="76">
        <f>投入係数表!O17</f>
        <v>0.41808002634612218</v>
      </c>
      <c r="E17" s="77">
        <f t="shared" si="0"/>
        <v>41.808002634612215</v>
      </c>
      <c r="F17" s="76">
        <f>分析係数表!C20</f>
        <v>0.28316987938225679</v>
      </c>
      <c r="G17" s="77">
        <f t="shared" si="1"/>
        <v>11.838767063256215</v>
      </c>
      <c r="H17" s="77">
        <v>13.43849735661732</v>
      </c>
      <c r="I17" s="77">
        <f t="shared" si="2"/>
        <v>113.43849735661732</v>
      </c>
      <c r="J17" s="76">
        <f>分析係数表!G20</f>
        <v>0.10003293265272517</v>
      </c>
      <c r="K17" s="78">
        <f t="shared" si="3"/>
        <v>11.347585566300843</v>
      </c>
      <c r="L17" s="79"/>
      <c r="M17" s="80"/>
      <c r="N17" s="81">
        <f>分析係数表!H20</f>
        <v>5.4069996067636654E-4</v>
      </c>
      <c r="O17" s="82">
        <f t="shared" si="4"/>
        <v>4.4207415444112406E-3</v>
      </c>
      <c r="P17" s="76">
        <f>分析係数表!C20</f>
        <v>0.28316987938225679</v>
      </c>
      <c r="Q17" s="82">
        <f t="shared" si="5"/>
        <v>1.2518208499110626E-3</v>
      </c>
      <c r="R17" s="83">
        <v>2.7223778906822929E-3</v>
      </c>
      <c r="S17" s="84">
        <f t="shared" si="6"/>
        <v>113.441219734508</v>
      </c>
      <c r="T17" s="85">
        <f>分析係数表!F20</f>
        <v>0.22295405894944839</v>
      </c>
      <c r="U17" s="86">
        <f t="shared" si="7"/>
        <v>25.292180391984825</v>
      </c>
      <c r="V17" s="87">
        <f>分析係数表!D20</f>
        <v>1.4243372303639057E-2</v>
      </c>
      <c r="W17" s="167">
        <f t="shared" si="8"/>
        <v>2</v>
      </c>
      <c r="X17" s="76">
        <f>分析係数表!E20</f>
        <v>1.6054668203523793E-2</v>
      </c>
      <c r="Y17" s="166">
        <f t="shared" si="9"/>
        <v>2</v>
      </c>
    </row>
    <row r="18" spans="1:25" x14ac:dyDescent="0.2">
      <c r="A18" s="6" t="s">
        <v>6</v>
      </c>
      <c r="B18" s="5" t="s">
        <v>34</v>
      </c>
      <c r="C18" s="90"/>
      <c r="D18" s="76">
        <f>投入係数表!O18</f>
        <v>1.8112958998847356E-3</v>
      </c>
      <c r="E18" s="77">
        <f t="shared" si="0"/>
        <v>0.18112958998847356</v>
      </c>
      <c r="F18" s="76">
        <f>分析係数表!C21</f>
        <v>0.39165775401069514</v>
      </c>
      <c r="G18" s="77">
        <f t="shared" si="1"/>
        <v>7.0940808399763647E-2</v>
      </c>
      <c r="H18" s="77">
        <v>0.11177641628033563</v>
      </c>
      <c r="I18" s="77">
        <f t="shared" si="2"/>
        <v>0.11177641628033563</v>
      </c>
      <c r="J18" s="76">
        <f>分析係数表!G21</f>
        <v>0.28516576829358342</v>
      </c>
      <c r="K18" s="78">
        <f t="shared" si="3"/>
        <v>3.1874807625685314E-2</v>
      </c>
      <c r="L18" s="79"/>
      <c r="M18" s="80"/>
      <c r="N18" s="81">
        <f>分析係数表!H21</f>
        <v>9.2164766024380651E-4</v>
      </c>
      <c r="O18" s="82">
        <f t="shared" si="4"/>
        <v>7.5353549052464318E-3</v>
      </c>
      <c r="P18" s="76">
        <f>分析係数表!C21</f>
        <v>0.39165775401069514</v>
      </c>
      <c r="Q18" s="82">
        <f t="shared" si="5"/>
        <v>2.9512801778622919E-3</v>
      </c>
      <c r="R18" s="83">
        <v>5.7801812169221744E-3</v>
      </c>
      <c r="S18" s="84">
        <f t="shared" si="6"/>
        <v>0.1175565974972578</v>
      </c>
      <c r="T18" s="85">
        <f>分析係数表!F21</f>
        <v>0.42597651923502916</v>
      </c>
      <c r="U18" s="86">
        <f t="shared" si="7"/>
        <v>5.0076350214995222E-2</v>
      </c>
      <c r="V18" s="87">
        <f>分析係数表!D21</f>
        <v>3.8470058332718007E-2</v>
      </c>
      <c r="W18" s="167">
        <f t="shared" si="8"/>
        <v>0</v>
      </c>
      <c r="X18" s="76">
        <f>分析係数表!E21</f>
        <v>3.5885697408255188E-2</v>
      </c>
      <c r="Y18" s="166">
        <f t="shared" si="9"/>
        <v>0</v>
      </c>
    </row>
    <row r="19" spans="1:25" x14ac:dyDescent="0.2">
      <c r="A19" s="6" t="s">
        <v>7</v>
      </c>
      <c r="B19" s="5" t="s">
        <v>268</v>
      </c>
      <c r="C19" s="90"/>
      <c r="D19" s="76">
        <f>投入係数表!O19</f>
        <v>0</v>
      </c>
      <c r="E19" s="77">
        <f t="shared" si="0"/>
        <v>0</v>
      </c>
      <c r="F19" s="76">
        <f>分析係数表!C22</f>
        <v>0.15642615558060879</v>
      </c>
      <c r="G19" s="77">
        <f t="shared" si="1"/>
        <v>0</v>
      </c>
      <c r="H19" s="77">
        <v>3.7120355073569787E-3</v>
      </c>
      <c r="I19" s="77">
        <f t="shared" si="2"/>
        <v>3.7120355073569787E-3</v>
      </c>
      <c r="J19" s="76">
        <f>分析係数表!G22</f>
        <v>0.19460412625639217</v>
      </c>
      <c r="K19" s="78">
        <f t="shared" si="3"/>
        <v>7.2237742654190831E-4</v>
      </c>
      <c r="L19" s="79"/>
      <c r="M19" s="80"/>
      <c r="N19" s="81">
        <f>分析係数表!H22</f>
        <v>4.915454187966968E-5</v>
      </c>
      <c r="O19" s="82">
        <f t="shared" si="4"/>
        <v>4.0188559494647635E-4</v>
      </c>
      <c r="P19" s="76">
        <f>分析係数表!C22</f>
        <v>0.15642615558060879</v>
      </c>
      <c r="Q19" s="82">
        <f t="shared" si="5"/>
        <v>6.2865418600703039E-5</v>
      </c>
      <c r="R19" s="83">
        <v>8.6190912923272132E-4</v>
      </c>
      <c r="S19" s="84">
        <f t="shared" si="6"/>
        <v>4.5739446365897002E-3</v>
      </c>
      <c r="T19" s="85">
        <f>分析係数表!F22</f>
        <v>0.41322518074413683</v>
      </c>
      <c r="U19" s="86">
        <f t="shared" si="7"/>
        <v>1.8900690991684541E-3</v>
      </c>
      <c r="V19" s="87">
        <f>分析係数表!D22</f>
        <v>2.140715923117616E-2</v>
      </c>
      <c r="W19" s="167">
        <f t="shared" si="8"/>
        <v>0</v>
      </c>
      <c r="X19" s="76">
        <f>分析係数表!E22</f>
        <v>2.2006700758243698E-2</v>
      </c>
      <c r="Y19" s="166">
        <f t="shared" si="9"/>
        <v>0</v>
      </c>
    </row>
    <row r="20" spans="1:25" x14ac:dyDescent="0.2">
      <c r="A20" s="6" t="s">
        <v>8</v>
      </c>
      <c r="B20" s="5" t="s">
        <v>269</v>
      </c>
      <c r="C20" s="90"/>
      <c r="D20" s="76">
        <f>投入係数表!O20</f>
        <v>1.6466326362588507E-4</v>
      </c>
      <c r="E20" s="77">
        <f t="shared" si="0"/>
        <v>1.6466326362588508E-2</v>
      </c>
      <c r="F20" s="76">
        <f>分析係数表!C23</f>
        <v>0</v>
      </c>
      <c r="G20" s="77">
        <f t="shared" si="1"/>
        <v>0</v>
      </c>
      <c r="H20" s="77">
        <v>0</v>
      </c>
      <c r="I20" s="77">
        <f t="shared" si="2"/>
        <v>0</v>
      </c>
      <c r="J20" s="76">
        <f>分析係数表!G23</f>
        <v>0.21581694098755519</v>
      </c>
      <c r="K20" s="78">
        <f t="shared" si="3"/>
        <v>0</v>
      </c>
      <c r="L20" s="79"/>
      <c r="M20" s="80"/>
      <c r="N20" s="81">
        <f>分析係数表!H23</f>
        <v>2.457727093983484E-5</v>
      </c>
      <c r="O20" s="82">
        <f t="shared" si="4"/>
        <v>2.0094279747323818E-4</v>
      </c>
      <c r="P20" s="76">
        <f>分析係数表!C23</f>
        <v>0</v>
      </c>
      <c r="Q20" s="82">
        <f t="shared" si="5"/>
        <v>0</v>
      </c>
      <c r="R20" s="83">
        <v>0</v>
      </c>
      <c r="S20" s="84">
        <f t="shared" si="6"/>
        <v>0</v>
      </c>
      <c r="T20" s="85">
        <f>分析係数表!F23</f>
        <v>0.44146928944199115</v>
      </c>
      <c r="U20" s="86">
        <f t="shared" si="7"/>
        <v>0</v>
      </c>
      <c r="V20" s="87">
        <f>分析係数表!D23</f>
        <v>4.8735447611401042E-2</v>
      </c>
      <c r="W20" s="167">
        <f t="shared" si="8"/>
        <v>0</v>
      </c>
      <c r="X20" s="76">
        <f>分析係数表!E23</f>
        <v>5.2107587314331592E-2</v>
      </c>
      <c r="Y20" s="166">
        <f t="shared" si="9"/>
        <v>0</v>
      </c>
    </row>
    <row r="21" spans="1:25" x14ac:dyDescent="0.2">
      <c r="A21" s="6" t="s">
        <v>9</v>
      </c>
      <c r="B21" s="5" t="s">
        <v>270</v>
      </c>
      <c r="C21" s="90"/>
      <c r="D21" s="76">
        <f>投入係数表!O21</f>
        <v>0</v>
      </c>
      <c r="E21" s="77">
        <f t="shared" si="0"/>
        <v>0</v>
      </c>
      <c r="F21" s="76">
        <f>分析係数表!C24</f>
        <v>0.44109195402298851</v>
      </c>
      <c r="G21" s="77">
        <f t="shared" si="1"/>
        <v>0</v>
      </c>
      <c r="H21" s="77">
        <v>5.3134262522858515E-3</v>
      </c>
      <c r="I21" s="77">
        <f t="shared" si="2"/>
        <v>5.3134262522858515E-3</v>
      </c>
      <c r="J21" s="76">
        <f>分析係数表!G24</f>
        <v>0.2076771653543307</v>
      </c>
      <c r="K21" s="78">
        <f t="shared" si="3"/>
        <v>1.1034773023940105E-3</v>
      </c>
      <c r="L21" s="79"/>
      <c r="M21" s="80"/>
      <c r="N21" s="81">
        <f>分析係数表!H24</f>
        <v>3.3179315768777033E-4</v>
      </c>
      <c r="O21" s="82">
        <f t="shared" si="4"/>
        <v>2.7127277658887151E-3</v>
      </c>
      <c r="P21" s="76">
        <f>分析係数表!C24</f>
        <v>0.44109195402298851</v>
      </c>
      <c r="Q21" s="82">
        <f t="shared" si="5"/>
        <v>1.1965623909882695E-3</v>
      </c>
      <c r="R21" s="83">
        <v>4.1730150107032555E-3</v>
      </c>
      <c r="S21" s="84">
        <f t="shared" si="6"/>
        <v>9.4864412629891079E-3</v>
      </c>
      <c r="T21" s="85">
        <f>分析係数表!F24</f>
        <v>0.39173228346456695</v>
      </c>
      <c r="U21" s="86">
        <f t="shared" si="7"/>
        <v>3.7161452979032139E-3</v>
      </c>
      <c r="V21" s="87">
        <f>分析係数表!D24</f>
        <v>6.7913385826771658E-2</v>
      </c>
      <c r="W21" s="167">
        <f t="shared" si="8"/>
        <v>0</v>
      </c>
      <c r="X21" s="76">
        <f>分析係数表!E24</f>
        <v>7.1850393700787399E-2</v>
      </c>
      <c r="Y21" s="166">
        <f t="shared" si="9"/>
        <v>0</v>
      </c>
    </row>
    <row r="22" spans="1:25" x14ac:dyDescent="0.2">
      <c r="A22" s="6" t="s">
        <v>10</v>
      </c>
      <c r="B22" s="5" t="s">
        <v>271</v>
      </c>
      <c r="C22" s="90"/>
      <c r="D22" s="76">
        <f>投入係数表!O22</f>
        <v>1.6466326362588507E-4</v>
      </c>
      <c r="E22" s="77">
        <f t="shared" si="0"/>
        <v>1.6466326362588508E-2</v>
      </c>
      <c r="F22" s="76">
        <f>分析係数表!C25</f>
        <v>7.8343592613318025E-3</v>
      </c>
      <c r="G22" s="77">
        <f t="shared" si="1"/>
        <v>1.2900311643885729E-4</v>
      </c>
      <c r="H22" s="77">
        <v>3.9752374410667715E-4</v>
      </c>
      <c r="I22" s="77">
        <f t="shared" si="2"/>
        <v>3.9752374410667715E-4</v>
      </c>
      <c r="J22" s="76">
        <f>分析係数表!G25</f>
        <v>0.2</v>
      </c>
      <c r="K22" s="78">
        <f t="shared" si="3"/>
        <v>7.9504748821335441E-5</v>
      </c>
      <c r="L22" s="79"/>
      <c r="M22" s="80"/>
      <c r="N22" s="81">
        <f>分析係数表!H25</f>
        <v>5.0383405426661419E-4</v>
      </c>
      <c r="O22" s="82">
        <f t="shared" si="4"/>
        <v>4.1193273482013825E-3</v>
      </c>
      <c r="P22" s="76">
        <f>分析係数表!C25</f>
        <v>7.8343592613318025E-3</v>
      </c>
      <c r="Q22" s="82">
        <f t="shared" si="5"/>
        <v>3.2272290360838873E-5</v>
      </c>
      <c r="R22" s="83">
        <v>1.108094617497159E-4</v>
      </c>
      <c r="S22" s="84">
        <f t="shared" si="6"/>
        <v>5.0833320585639305E-4</v>
      </c>
      <c r="T22" s="85">
        <f>分析係数表!F25</f>
        <v>0.35199999999999998</v>
      </c>
      <c r="U22" s="86">
        <f t="shared" si="7"/>
        <v>1.7893328846145035E-4</v>
      </c>
      <c r="V22" s="87">
        <f>分析係数表!D25</f>
        <v>8.0000000000000002E-3</v>
      </c>
      <c r="W22" s="167">
        <f t="shared" si="8"/>
        <v>0</v>
      </c>
      <c r="X22" s="76">
        <f>分析係数表!E25</f>
        <v>4.0000000000000001E-3</v>
      </c>
      <c r="Y22" s="166">
        <f t="shared" si="9"/>
        <v>0</v>
      </c>
    </row>
    <row r="23" spans="1:25" x14ac:dyDescent="0.2">
      <c r="A23" s="6" t="s">
        <v>11</v>
      </c>
      <c r="B23" s="5" t="s">
        <v>35</v>
      </c>
      <c r="C23" s="90"/>
      <c r="D23" s="76">
        <f>投入係数表!O23</f>
        <v>0</v>
      </c>
      <c r="E23" s="77">
        <f t="shared" si="0"/>
        <v>0</v>
      </c>
      <c r="F23" s="76">
        <f>分析係数表!C26</f>
        <v>0.12107728337236534</v>
      </c>
      <c r="G23" s="77">
        <f t="shared" si="1"/>
        <v>0</v>
      </c>
      <c r="H23" s="77">
        <v>2.3832254077979392E-3</v>
      </c>
      <c r="I23" s="77">
        <f t="shared" si="2"/>
        <v>2.3832254077979392E-3</v>
      </c>
      <c r="J23" s="76">
        <f>分析係数表!G26</f>
        <v>0.19685039370078741</v>
      </c>
      <c r="K23" s="78">
        <f t="shared" si="3"/>
        <v>4.6913885980274394E-4</v>
      </c>
      <c r="L23" s="79"/>
      <c r="M23" s="80"/>
      <c r="N23" s="81">
        <f>分析係数表!H26</f>
        <v>1.0396185607550137E-2</v>
      </c>
      <c r="O23" s="82">
        <f t="shared" si="4"/>
        <v>8.4998803331179748E-2</v>
      </c>
      <c r="P23" s="76">
        <f>分析係数表!C26</f>
        <v>0.12107728337236534</v>
      </c>
      <c r="Q23" s="82">
        <f t="shared" si="5"/>
        <v>1.0291424197241201E-2</v>
      </c>
      <c r="R23" s="83">
        <v>1.1104926270738202E-2</v>
      </c>
      <c r="S23" s="84">
        <f t="shared" si="6"/>
        <v>1.3488151678536141E-2</v>
      </c>
      <c r="T23" s="85">
        <f>分析係数表!F26</f>
        <v>0.33584388907908252</v>
      </c>
      <c r="U23" s="86">
        <f t="shared" si="7"/>
        <v>4.5299133162081326E-3</v>
      </c>
      <c r="V23" s="87">
        <f>分析係数表!D26</f>
        <v>3.2865457035261898E-2</v>
      </c>
      <c r="W23" s="167">
        <f t="shared" si="8"/>
        <v>0</v>
      </c>
      <c r="X23" s="76">
        <f>分析係数表!E26</f>
        <v>3.457719958918179E-2</v>
      </c>
      <c r="Y23" s="166">
        <f t="shared" si="9"/>
        <v>0</v>
      </c>
    </row>
    <row r="24" spans="1:25" x14ac:dyDescent="0.2">
      <c r="A24" s="6" t="s">
        <v>12</v>
      </c>
      <c r="B24" s="5" t="s">
        <v>365</v>
      </c>
      <c r="C24" s="90"/>
      <c r="D24" s="76">
        <f>投入係数表!O24</f>
        <v>0</v>
      </c>
      <c r="E24" s="77">
        <f t="shared" si="0"/>
        <v>0</v>
      </c>
      <c r="F24" s="76">
        <f>分析係数表!C27</f>
        <v>2.7391659852820882E-2</v>
      </c>
      <c r="G24" s="77">
        <f t="shared" si="1"/>
        <v>0</v>
      </c>
      <c r="H24" s="77">
        <v>7.7031881217294056E-5</v>
      </c>
      <c r="I24" s="77">
        <f t="shared" si="2"/>
        <v>7.7031881217294056E-5</v>
      </c>
      <c r="J24" s="76">
        <f>分析係数表!G27</f>
        <v>0.16959064327485379</v>
      </c>
      <c r="K24" s="78">
        <f t="shared" si="3"/>
        <v>1.3063886288313026E-5</v>
      </c>
      <c r="L24" s="79"/>
      <c r="M24" s="80"/>
      <c r="N24" s="81">
        <f>分析係数表!H27</f>
        <v>1.0924596932756587E-2</v>
      </c>
      <c r="O24" s="82">
        <f t="shared" si="4"/>
        <v>8.9319073476854374E-2</v>
      </c>
      <c r="P24" s="76">
        <f>分析係数表!C27</f>
        <v>2.7391659852820882E-2</v>
      </c>
      <c r="Q24" s="82">
        <f t="shared" si="5"/>
        <v>2.4465976790471106E-3</v>
      </c>
      <c r="R24" s="83">
        <v>2.4746686161613838E-3</v>
      </c>
      <c r="S24" s="84">
        <f t="shared" si="6"/>
        <v>2.5517004973786778E-3</v>
      </c>
      <c r="T24" s="85">
        <f>分析係数表!F27</f>
        <v>0.32163742690058478</v>
      </c>
      <c r="U24" s="86">
        <f t="shared" si="7"/>
        <v>8.2072238219782034E-4</v>
      </c>
      <c r="V24" s="87">
        <f>分析係数表!D27</f>
        <v>0</v>
      </c>
      <c r="W24" s="167">
        <f t="shared" si="8"/>
        <v>0</v>
      </c>
      <c r="X24" s="76">
        <f>分析係数表!E27</f>
        <v>0</v>
      </c>
      <c r="Y24" s="166">
        <f t="shared" si="9"/>
        <v>0</v>
      </c>
    </row>
    <row r="25" spans="1:25" x14ac:dyDescent="0.2">
      <c r="A25" s="6" t="s">
        <v>13</v>
      </c>
      <c r="B25" s="5" t="s">
        <v>191</v>
      </c>
      <c r="C25" s="90"/>
      <c r="D25" s="76">
        <f>投入係数表!O25</f>
        <v>0</v>
      </c>
      <c r="E25" s="77">
        <f t="shared" si="0"/>
        <v>0</v>
      </c>
      <c r="F25" s="76">
        <f>分析係数表!C28</f>
        <v>0.24324482738409237</v>
      </c>
      <c r="G25" s="77">
        <f t="shared" si="1"/>
        <v>0</v>
      </c>
      <c r="H25" s="77">
        <v>1.7068863029945772E-2</v>
      </c>
      <c r="I25" s="77">
        <f t="shared" si="2"/>
        <v>1.7068863029945772E-2</v>
      </c>
      <c r="J25" s="76">
        <f>分析係数表!G28</f>
        <v>0.12486010072747622</v>
      </c>
      <c r="K25" s="78">
        <f t="shared" si="3"/>
        <v>2.1312199572225241E-3</v>
      </c>
      <c r="L25" s="79"/>
      <c r="M25" s="80"/>
      <c r="N25" s="81">
        <f>分析係数表!H28</f>
        <v>2.0841525756979944E-2</v>
      </c>
      <c r="O25" s="82">
        <f t="shared" si="4"/>
        <v>0.17039949225730597</v>
      </c>
      <c r="P25" s="76">
        <f>分析係数表!C28</f>
        <v>0.24324482738409237</v>
      </c>
      <c r="Q25" s="82">
        <f t="shared" si="5"/>
        <v>4.1448795080465374E-2</v>
      </c>
      <c r="R25" s="83">
        <v>5.0587327953041612E-2</v>
      </c>
      <c r="S25" s="84">
        <f t="shared" si="6"/>
        <v>6.7656190982987391E-2</v>
      </c>
      <c r="T25" s="85">
        <f>分析係数表!F28</f>
        <v>0.21387101287073307</v>
      </c>
      <c r="U25" s="86">
        <f t="shared" si="7"/>
        <v>1.4469698092507271E-2</v>
      </c>
      <c r="V25" s="87">
        <f>分析係数表!D28</f>
        <v>5.1063234471180746E-3</v>
      </c>
      <c r="W25" s="167">
        <f t="shared" si="8"/>
        <v>0</v>
      </c>
      <c r="X25" s="76">
        <f>分析係数表!E28</f>
        <v>5.1412982652490205E-3</v>
      </c>
      <c r="Y25" s="166">
        <f t="shared" si="9"/>
        <v>0</v>
      </c>
    </row>
    <row r="26" spans="1:25" x14ac:dyDescent="0.2">
      <c r="A26" s="6" t="s">
        <v>14</v>
      </c>
      <c r="B26" s="5" t="s">
        <v>50</v>
      </c>
      <c r="C26" s="90"/>
      <c r="D26" s="76">
        <f>投入係数表!O26</f>
        <v>3.3426642516054671E-2</v>
      </c>
      <c r="E26" s="77">
        <f t="shared" si="0"/>
        <v>3.3426642516054672</v>
      </c>
      <c r="F26" s="76">
        <f>分析係数表!C29</f>
        <v>5.9106021425932798E-2</v>
      </c>
      <c r="G26" s="77">
        <f t="shared" si="1"/>
        <v>0.19757158487509235</v>
      </c>
      <c r="H26" s="77">
        <v>0.22762549553606035</v>
      </c>
      <c r="I26" s="77">
        <f t="shared" si="2"/>
        <v>0.22762549553606035</v>
      </c>
      <c r="J26" s="76">
        <f>分析係数表!G29</f>
        <v>0.26651982378854627</v>
      </c>
      <c r="K26" s="78">
        <f t="shared" si="3"/>
        <v>6.0666706960051331E-2</v>
      </c>
      <c r="L26" s="79"/>
      <c r="M26" s="80"/>
      <c r="N26" s="81">
        <f>分析係数表!H29</f>
        <v>1.0052103814392449E-2</v>
      </c>
      <c r="O26" s="82">
        <f t="shared" si="4"/>
        <v>8.2185604166554405E-2</v>
      </c>
      <c r="P26" s="76">
        <f>分析係数表!C29</f>
        <v>5.9106021425932798E-2</v>
      </c>
      <c r="Q26" s="82">
        <f t="shared" si="5"/>
        <v>4.8576640807715963E-3</v>
      </c>
      <c r="R26" s="83">
        <v>5.9836707303289232E-3</v>
      </c>
      <c r="S26" s="84">
        <f t="shared" si="6"/>
        <v>0.23360916626638928</v>
      </c>
      <c r="T26" s="85">
        <f>分析係数表!F29</f>
        <v>0.40308370044052866</v>
      </c>
      <c r="U26" s="86">
        <f t="shared" si="7"/>
        <v>9.4164047195482908E-2</v>
      </c>
      <c r="V26" s="87">
        <f>分析係数表!D29</f>
        <v>6.1674008810572688E-2</v>
      </c>
      <c r="W26" s="167">
        <f t="shared" si="8"/>
        <v>0</v>
      </c>
      <c r="X26" s="76">
        <f>分析係数表!E29</f>
        <v>2.8634361233480177E-2</v>
      </c>
      <c r="Y26" s="166">
        <f t="shared" si="9"/>
        <v>0</v>
      </c>
    </row>
    <row r="27" spans="1:25" x14ac:dyDescent="0.2">
      <c r="A27" s="6" t="s">
        <v>15</v>
      </c>
      <c r="B27" s="5" t="s">
        <v>36</v>
      </c>
      <c r="C27" s="90"/>
      <c r="D27" s="76">
        <f>投入係数表!O27</f>
        <v>3.0462703770788736E-3</v>
      </c>
      <c r="E27" s="77">
        <f t="shared" si="0"/>
        <v>0.30462703770788735</v>
      </c>
      <c r="F27" s="76">
        <f>分析係数表!C30</f>
        <v>1</v>
      </c>
      <c r="G27" s="77">
        <f t="shared" si="1"/>
        <v>0.30462703770788735</v>
      </c>
      <c r="H27" s="77">
        <v>0.37335533280685929</v>
      </c>
      <c r="I27" s="77">
        <f t="shared" si="2"/>
        <v>0.37335533280685929</v>
      </c>
      <c r="J27" s="76">
        <f>分析係数表!G30</f>
        <v>0.34458106948813266</v>
      </c>
      <c r="K27" s="78">
        <f t="shared" si="3"/>
        <v>0.12865117987768529</v>
      </c>
      <c r="L27" s="79"/>
      <c r="M27" s="80"/>
      <c r="N27" s="81">
        <f>分析係数表!H30</f>
        <v>0</v>
      </c>
      <c r="O27" s="82">
        <f t="shared" si="4"/>
        <v>0</v>
      </c>
      <c r="P27" s="76">
        <f>分析係数表!C30</f>
        <v>1</v>
      </c>
      <c r="Q27" s="82">
        <f t="shared" si="5"/>
        <v>0</v>
      </c>
      <c r="R27" s="83">
        <v>1.9038739741901099E-2</v>
      </c>
      <c r="S27" s="84">
        <f t="shared" si="6"/>
        <v>0.39239407254876041</v>
      </c>
      <c r="T27" s="85">
        <f>分析係数表!F30</f>
        <v>0.44094938518730342</v>
      </c>
      <c r="U27" s="86">
        <f t="shared" si="7"/>
        <v>0.17302592504151804</v>
      </c>
      <c r="V27" s="87">
        <f>分析係数表!D30</f>
        <v>0.11881612810980841</v>
      </c>
      <c r="W27" s="167">
        <f t="shared" si="8"/>
        <v>0</v>
      </c>
      <c r="X27" s="76">
        <f>分析係数表!E30</f>
        <v>7.9782670860737773E-2</v>
      </c>
      <c r="Y27" s="166">
        <f t="shared" si="9"/>
        <v>0</v>
      </c>
    </row>
    <row r="28" spans="1:25" x14ac:dyDescent="0.2">
      <c r="A28" s="6" t="s">
        <v>16</v>
      </c>
      <c r="B28" s="5" t="s">
        <v>192</v>
      </c>
      <c r="C28" s="90"/>
      <c r="D28" s="76">
        <f>投入係数表!O28</f>
        <v>3.671990778857237E-2</v>
      </c>
      <c r="E28" s="77">
        <f t="shared" si="0"/>
        <v>3.671990778857237</v>
      </c>
      <c r="F28" s="76">
        <f>分析係数表!C31</f>
        <v>9.6726786907147644E-2</v>
      </c>
      <c r="G28" s="77">
        <f t="shared" si="1"/>
        <v>0.35517986959153508</v>
      </c>
      <c r="H28" s="77">
        <v>0.41992076507219156</v>
      </c>
      <c r="I28" s="77">
        <f t="shared" si="2"/>
        <v>0.41992076507219156</v>
      </c>
      <c r="J28" s="76">
        <f>分析係数表!G31</f>
        <v>7.0151306740027508E-2</v>
      </c>
      <c r="K28" s="78">
        <f t="shared" si="3"/>
        <v>2.9457990397086339E-2</v>
      </c>
      <c r="L28" s="79"/>
      <c r="M28" s="80"/>
      <c r="N28" s="81">
        <f>分析係数表!H31</f>
        <v>2.2131832481321275E-2</v>
      </c>
      <c r="O28" s="82">
        <f t="shared" si="4"/>
        <v>0.18094898912465099</v>
      </c>
      <c r="P28" s="76">
        <f>分析係数表!C31</f>
        <v>9.6726786907147644E-2</v>
      </c>
      <c r="Q28" s="82">
        <f t="shared" si="5"/>
        <v>1.7502614312123892E-2</v>
      </c>
      <c r="R28" s="83">
        <v>2.0899547321664144E-2</v>
      </c>
      <c r="S28" s="84">
        <f t="shared" si="6"/>
        <v>0.44082031239385572</v>
      </c>
      <c r="T28" s="85">
        <f>分析係数表!F31</f>
        <v>0.34525447042640989</v>
      </c>
      <c r="U28" s="86">
        <f t="shared" si="7"/>
        <v>0.15219518350874522</v>
      </c>
      <c r="V28" s="87">
        <f>分析係数表!D31</f>
        <v>0</v>
      </c>
      <c r="W28" s="167">
        <f t="shared" si="8"/>
        <v>0</v>
      </c>
      <c r="X28" s="76">
        <f>分析係数表!E31</f>
        <v>0</v>
      </c>
      <c r="Y28" s="166">
        <f t="shared" si="9"/>
        <v>0</v>
      </c>
    </row>
    <row r="29" spans="1:25" x14ac:dyDescent="0.2">
      <c r="A29" s="6" t="s">
        <v>17</v>
      </c>
      <c r="B29" s="5" t="s">
        <v>272</v>
      </c>
      <c r="C29" s="90"/>
      <c r="D29" s="76">
        <f>投入係数表!O29</f>
        <v>7.4098468631648279E-4</v>
      </c>
      <c r="E29" s="77">
        <f t="shared" si="0"/>
        <v>7.4098468631648276E-2</v>
      </c>
      <c r="F29" s="76">
        <f>分析係数表!C32</f>
        <v>0.7834008097165992</v>
      </c>
      <c r="G29" s="77">
        <f t="shared" si="1"/>
        <v>5.8048800324793287E-2</v>
      </c>
      <c r="H29" s="77">
        <v>7.7141035913956713E-2</v>
      </c>
      <c r="I29" s="77">
        <f t="shared" si="2"/>
        <v>7.7141035913956713E-2</v>
      </c>
      <c r="J29" s="76">
        <f>分析係数表!G32</f>
        <v>0.13992297817715019</v>
      </c>
      <c r="K29" s="78">
        <f t="shared" si="3"/>
        <v>1.0793803484751324E-2</v>
      </c>
      <c r="L29" s="79"/>
      <c r="M29" s="80"/>
      <c r="N29" s="81">
        <f>分析係数表!H32</f>
        <v>6.3286472670074714E-3</v>
      </c>
      <c r="O29" s="82">
        <f t="shared" si="4"/>
        <v>5.1742770349358834E-2</v>
      </c>
      <c r="P29" s="76">
        <f>分析係数表!C32</f>
        <v>0.7834008097165992</v>
      </c>
      <c r="Q29" s="82">
        <f t="shared" si="5"/>
        <v>4.0535328188667751E-2</v>
      </c>
      <c r="R29" s="83">
        <v>5.014014847883886E-2</v>
      </c>
      <c r="S29" s="84">
        <f t="shared" si="6"/>
        <v>0.12728118439279557</v>
      </c>
      <c r="T29" s="85">
        <f>分析係数表!F32</f>
        <v>0.48138639281129653</v>
      </c>
      <c r="U29" s="86">
        <f t="shared" si="7"/>
        <v>6.1271430227597352E-2</v>
      </c>
      <c r="V29" s="87">
        <f>分析係数表!D32</f>
        <v>1.4120667522464698E-2</v>
      </c>
      <c r="W29" s="167">
        <f t="shared" si="8"/>
        <v>0</v>
      </c>
      <c r="X29" s="76">
        <f>分析係数表!E32</f>
        <v>2.1822849807445442E-2</v>
      </c>
      <c r="Y29" s="166">
        <f t="shared" si="9"/>
        <v>0</v>
      </c>
    </row>
    <row r="30" spans="1:25" x14ac:dyDescent="0.2">
      <c r="A30" s="6" t="s">
        <v>18</v>
      </c>
      <c r="B30" s="5" t="s">
        <v>273</v>
      </c>
      <c r="C30" s="90"/>
      <c r="D30" s="76">
        <f>投入係数表!O30</f>
        <v>1.6466326362588507E-4</v>
      </c>
      <c r="E30" s="77">
        <f t="shared" si="0"/>
        <v>1.6466326362588508E-2</v>
      </c>
      <c r="F30" s="76">
        <f>分析係数表!C33</f>
        <v>1</v>
      </c>
      <c r="G30" s="77">
        <f t="shared" si="1"/>
        <v>1.6466326362588508E-2</v>
      </c>
      <c r="H30" s="77">
        <v>3.6197641859989652E-2</v>
      </c>
      <c r="I30" s="77">
        <f t="shared" si="2"/>
        <v>3.6197641859989652E-2</v>
      </c>
      <c r="J30" s="76">
        <f>分析係数表!G33</f>
        <v>0.50732356857523297</v>
      </c>
      <c r="K30" s="78">
        <f t="shared" si="3"/>
        <v>1.8363916842418185E-2</v>
      </c>
      <c r="L30" s="79"/>
      <c r="M30" s="80"/>
      <c r="N30" s="81">
        <f>分析係数表!H33</f>
        <v>9.4622493118364133E-4</v>
      </c>
      <c r="O30" s="82">
        <f t="shared" si="4"/>
        <v>7.7362977027196694E-3</v>
      </c>
      <c r="P30" s="76">
        <f>分析係数表!C33</f>
        <v>1</v>
      </c>
      <c r="Q30" s="82">
        <f t="shared" si="5"/>
        <v>7.7362977027196694E-3</v>
      </c>
      <c r="R30" s="83">
        <v>1.776054813983018E-2</v>
      </c>
      <c r="S30" s="84">
        <f t="shared" si="6"/>
        <v>5.3958189999819828E-2</v>
      </c>
      <c r="T30" s="85">
        <f>分析係数表!F33</f>
        <v>0.64713715046604525</v>
      </c>
      <c r="U30" s="86">
        <f t="shared" si="7"/>
        <v>3.4918349320788862E-2</v>
      </c>
      <c r="V30" s="87">
        <f>分析係数表!D33</f>
        <v>3.462050599201065E-2</v>
      </c>
      <c r="W30" s="167">
        <f t="shared" si="8"/>
        <v>0</v>
      </c>
      <c r="X30" s="76">
        <f>分析係数表!E33</f>
        <v>3.3288948069241014E-2</v>
      </c>
      <c r="Y30" s="166">
        <f t="shared" si="9"/>
        <v>0</v>
      </c>
    </row>
    <row r="31" spans="1:25" x14ac:dyDescent="0.2">
      <c r="A31" s="6" t="s">
        <v>19</v>
      </c>
      <c r="B31" s="5" t="s">
        <v>274</v>
      </c>
      <c r="C31" s="90"/>
      <c r="D31" s="76">
        <f>投入係数表!O31</f>
        <v>3.9354520006586534E-2</v>
      </c>
      <c r="E31" s="77">
        <f t="shared" si="0"/>
        <v>3.9354520006586533</v>
      </c>
      <c r="F31" s="76">
        <f>分析係数表!C34</f>
        <v>0.10125199563061926</v>
      </c>
      <c r="G31" s="77">
        <f t="shared" si="1"/>
        <v>0.39847236877520181</v>
      </c>
      <c r="H31" s="77">
        <v>0.47029283323605331</v>
      </c>
      <c r="I31" s="77">
        <f t="shared" si="2"/>
        <v>0.47029283323605331</v>
      </c>
      <c r="J31" s="76">
        <f>分析係数表!G34</f>
        <v>0.42460217226572367</v>
      </c>
      <c r="K31" s="78">
        <f t="shared" si="3"/>
        <v>0.19968735859302997</v>
      </c>
      <c r="L31" s="79"/>
      <c r="M31" s="80"/>
      <c r="N31" s="81">
        <f>分析係数表!H34</f>
        <v>0.15770005898545025</v>
      </c>
      <c r="O31" s="82">
        <f t="shared" si="4"/>
        <v>1.2893494599870328</v>
      </c>
      <c r="P31" s="76">
        <f>分析係数表!C34</f>
        <v>0.10125199563061926</v>
      </c>
      <c r="Q31" s="82">
        <f t="shared" si="5"/>
        <v>0.13054920588894836</v>
      </c>
      <c r="R31" s="83">
        <v>0.1383727521377591</v>
      </c>
      <c r="S31" s="84">
        <f t="shared" si="6"/>
        <v>0.60866558537381243</v>
      </c>
      <c r="T31" s="85">
        <f>分析係数表!F34</f>
        <v>0.7004294013639808</v>
      </c>
      <c r="U31" s="86">
        <f t="shared" si="7"/>
        <v>0.42632727159423639</v>
      </c>
      <c r="V31" s="87">
        <f>分析係数表!D34</f>
        <v>0.3617075018944178</v>
      </c>
      <c r="W31" s="167">
        <f t="shared" si="8"/>
        <v>0</v>
      </c>
      <c r="X31" s="76">
        <f>分析係数表!E34</f>
        <v>0.25183127052285931</v>
      </c>
      <c r="Y31" s="166">
        <f t="shared" si="9"/>
        <v>0</v>
      </c>
    </row>
    <row r="32" spans="1:25" x14ac:dyDescent="0.2">
      <c r="A32" s="6" t="s">
        <v>20</v>
      </c>
      <c r="B32" s="5" t="s">
        <v>37</v>
      </c>
      <c r="C32" s="90"/>
      <c r="D32" s="76">
        <f>投入係数表!O32</f>
        <v>7.7391733904165977E-3</v>
      </c>
      <c r="E32" s="77">
        <f t="shared" si="0"/>
        <v>0.77391733904165982</v>
      </c>
      <c r="F32" s="76">
        <f>分析係数表!C35</f>
        <v>0.28050490883590462</v>
      </c>
      <c r="G32" s="77">
        <f t="shared" si="1"/>
        <v>0.21708761263440668</v>
      </c>
      <c r="H32" s="77">
        <v>0.27465072098218091</v>
      </c>
      <c r="I32" s="77">
        <f t="shared" si="2"/>
        <v>0.27465072098218091</v>
      </c>
      <c r="J32" s="76">
        <f>分析係数表!G35</f>
        <v>0.31444397102684279</v>
      </c>
      <c r="K32" s="78">
        <f t="shared" si="3"/>
        <v>8.6362263351022373E-2</v>
      </c>
      <c r="L32" s="79"/>
      <c r="M32" s="80"/>
      <c r="N32" s="81">
        <f>分析係数表!H35</f>
        <v>5.9366397955171055E-2</v>
      </c>
      <c r="O32" s="82">
        <f t="shared" si="4"/>
        <v>0.48537732729660682</v>
      </c>
      <c r="P32" s="76">
        <f>分析係数表!C35</f>
        <v>0.28050490883590462</v>
      </c>
      <c r="Q32" s="82">
        <f t="shared" si="5"/>
        <v>0.13615072294434974</v>
      </c>
      <c r="R32" s="83">
        <v>0.17104518293674015</v>
      </c>
      <c r="S32" s="84">
        <f t="shared" si="6"/>
        <v>0.44569590391892105</v>
      </c>
      <c r="T32" s="85">
        <f>分析係数表!F35</f>
        <v>0.64720920323817643</v>
      </c>
      <c r="U32" s="86">
        <f t="shared" si="7"/>
        <v>0.28845849086188374</v>
      </c>
      <c r="V32" s="87">
        <f>分析係数表!D35</f>
        <v>3.7068598210481467E-2</v>
      </c>
      <c r="W32" s="167">
        <f t="shared" si="8"/>
        <v>0</v>
      </c>
      <c r="X32" s="76">
        <f>分析係数表!E35</f>
        <v>2.8973157221985513E-2</v>
      </c>
      <c r="Y32" s="166">
        <f t="shared" si="9"/>
        <v>0</v>
      </c>
    </row>
    <row r="33" spans="1:25" x14ac:dyDescent="0.2">
      <c r="A33" s="6" t="s">
        <v>21</v>
      </c>
      <c r="B33" s="5" t="s">
        <v>38</v>
      </c>
      <c r="C33" s="90"/>
      <c r="D33" s="76">
        <f>投入係数表!O33</f>
        <v>9.0564794994236781E-4</v>
      </c>
      <c r="E33" s="77">
        <f t="shared" si="0"/>
        <v>9.056479499423678E-2</v>
      </c>
      <c r="F33" s="76">
        <f>分析係数表!C36</f>
        <v>0.80389274373750441</v>
      </c>
      <c r="G33" s="77">
        <f t="shared" si="1"/>
        <v>7.2804381533941614E-2</v>
      </c>
      <c r="H33" s="77">
        <v>0.13170096386421751</v>
      </c>
      <c r="I33" s="77">
        <f t="shared" si="2"/>
        <v>0.13170096386421751</v>
      </c>
      <c r="J33" s="76">
        <f>分析係数表!G36</f>
        <v>1.7855841410975876E-2</v>
      </c>
      <c r="K33" s="78">
        <f t="shared" si="3"/>
        <v>2.3516315244321321E-3</v>
      </c>
      <c r="L33" s="79"/>
      <c r="M33" s="80"/>
      <c r="N33" s="81">
        <f>分析係数表!H36</f>
        <v>0.19255062917813606</v>
      </c>
      <c r="O33" s="82">
        <f t="shared" si="4"/>
        <v>1.5742863468040846</v>
      </c>
      <c r="P33" s="76">
        <f>分析係数表!C36</f>
        <v>0.80389274373750441</v>
      </c>
      <c r="Q33" s="82">
        <f t="shared" si="5"/>
        <v>1.2655573707608281</v>
      </c>
      <c r="R33" s="83">
        <v>1.296945630369652</v>
      </c>
      <c r="S33" s="84">
        <f t="shared" si="6"/>
        <v>1.4286465942338695</v>
      </c>
      <c r="T33" s="85">
        <f>分析係数表!F36</f>
        <v>0.88404635230668316</v>
      </c>
      <c r="U33" s="86">
        <f t="shared" si="7"/>
        <v>1.2629898103678185</v>
      </c>
      <c r="V33" s="87">
        <f>分析係数表!D36</f>
        <v>1.122367174404198E-2</v>
      </c>
      <c r="W33" s="167">
        <f t="shared" si="8"/>
        <v>0</v>
      </c>
      <c r="X33" s="76">
        <f>分析係数表!E36</f>
        <v>3.3525253261424094E-3</v>
      </c>
      <c r="Y33" s="166">
        <f t="shared" si="9"/>
        <v>0</v>
      </c>
    </row>
    <row r="34" spans="1:25" x14ac:dyDescent="0.2">
      <c r="A34" s="6" t="s">
        <v>22</v>
      </c>
      <c r="B34" s="5" t="s">
        <v>377</v>
      </c>
      <c r="C34" s="90"/>
      <c r="D34" s="76">
        <f>投入係数表!O34</f>
        <v>2.7828091552774575E-2</v>
      </c>
      <c r="E34" s="77">
        <f t="shared" si="0"/>
        <v>2.7828091552774574</v>
      </c>
      <c r="F34" s="76">
        <f>分析係数表!C37</f>
        <v>0.21032967032967032</v>
      </c>
      <c r="G34" s="77">
        <f t="shared" si="1"/>
        <v>0.58530733221989595</v>
      </c>
      <c r="H34" s="77">
        <v>0.70308509208764824</v>
      </c>
      <c r="I34" s="77">
        <f t="shared" si="2"/>
        <v>0.70308509208764824</v>
      </c>
      <c r="J34" s="76">
        <f>分析係数表!G37</f>
        <v>0.29813928761297182</v>
      </c>
      <c r="K34" s="78">
        <f t="shared" si="3"/>
        <v>0.20961728848631214</v>
      </c>
      <c r="L34" s="79"/>
      <c r="M34" s="80"/>
      <c r="N34" s="81">
        <f>分析係数表!H37</f>
        <v>4.7409555642941408E-2</v>
      </c>
      <c r="O34" s="82">
        <f t="shared" si="4"/>
        <v>0.38761865632587644</v>
      </c>
      <c r="P34" s="76">
        <f>分析係数表!C37</f>
        <v>0.21032967032967032</v>
      </c>
      <c r="Q34" s="82">
        <f t="shared" si="5"/>
        <v>8.1527704198651366E-2</v>
      </c>
      <c r="R34" s="83">
        <v>8.9967687688169679E-2</v>
      </c>
      <c r="S34" s="84">
        <f t="shared" si="6"/>
        <v>0.7930527797758179</v>
      </c>
      <c r="T34" s="85">
        <f>分析係数表!F37</f>
        <v>0.65348219032429555</v>
      </c>
      <c r="U34" s="86">
        <f t="shared" si="7"/>
        <v>0.5182458675706727</v>
      </c>
      <c r="V34" s="87">
        <f>分析係数表!D37</f>
        <v>7.4641148325358855E-2</v>
      </c>
      <c r="W34" s="167">
        <f t="shared" si="8"/>
        <v>0</v>
      </c>
      <c r="X34" s="76">
        <f>分析係数表!E37</f>
        <v>6.6454013822434876E-2</v>
      </c>
      <c r="Y34" s="166">
        <f t="shared" si="9"/>
        <v>0</v>
      </c>
    </row>
    <row r="35" spans="1:25" x14ac:dyDescent="0.2">
      <c r="A35" s="6" t="s">
        <v>23</v>
      </c>
      <c r="B35" s="5" t="s">
        <v>193</v>
      </c>
      <c r="C35" s="90"/>
      <c r="D35" s="76">
        <f>投入係数表!O35</f>
        <v>2.6346122180141611E-3</v>
      </c>
      <c r="E35" s="77">
        <f t="shared" si="0"/>
        <v>0.26346122180141612</v>
      </c>
      <c r="F35" s="76">
        <f>分析係数表!C38</f>
        <v>3.0064329788630717E-2</v>
      </c>
      <c r="G35" s="77">
        <f t="shared" si="1"/>
        <v>7.9207850587533594E-3</v>
      </c>
      <c r="H35" s="77">
        <v>1.2429209281963486E-2</v>
      </c>
      <c r="I35" s="77">
        <f t="shared" si="2"/>
        <v>1.2429209281963486E-2</v>
      </c>
      <c r="J35" s="76">
        <f>分析係数表!G38</f>
        <v>0.36119402985074628</v>
      </c>
      <c r="K35" s="78">
        <f t="shared" si="3"/>
        <v>4.4893561884106923E-3</v>
      </c>
      <c r="L35" s="79"/>
      <c r="M35" s="80"/>
      <c r="N35" s="81">
        <f>分析係数表!H38</f>
        <v>4.2911915060951634E-2</v>
      </c>
      <c r="O35" s="82">
        <f t="shared" si="4"/>
        <v>0.35084612438827389</v>
      </c>
      <c r="P35" s="76">
        <f>分析係数表!C38</f>
        <v>3.0064329788630717E-2</v>
      </c>
      <c r="Q35" s="82">
        <f t="shared" si="5"/>
        <v>1.0547953588672021E-2</v>
      </c>
      <c r="R35" s="83">
        <v>1.2096275855374034E-2</v>
      </c>
      <c r="S35" s="84">
        <f t="shared" si="6"/>
        <v>2.4525485137337519E-2</v>
      </c>
      <c r="T35" s="85">
        <f>分析係数表!F38</f>
        <v>0.57313432835820899</v>
      </c>
      <c r="U35" s="86">
        <f t="shared" si="7"/>
        <v>1.4056397451847176E-2</v>
      </c>
      <c r="V35" s="87">
        <f>分析係数表!D38</f>
        <v>7.1641791044776124E-2</v>
      </c>
      <c r="W35" s="167">
        <f t="shared" si="8"/>
        <v>0</v>
      </c>
      <c r="X35" s="76">
        <f>分析係数表!E38</f>
        <v>8.6567164179104483E-2</v>
      </c>
      <c r="Y35" s="166">
        <f t="shared" si="9"/>
        <v>0</v>
      </c>
    </row>
    <row r="36" spans="1:25" x14ac:dyDescent="0.2">
      <c r="A36" s="6" t="s">
        <v>24</v>
      </c>
      <c r="B36" s="5" t="s">
        <v>39</v>
      </c>
      <c r="C36" s="90"/>
      <c r="D36" s="76">
        <f>投入係数表!O36</f>
        <v>0</v>
      </c>
      <c r="E36" s="77">
        <f t="shared" si="0"/>
        <v>0</v>
      </c>
      <c r="F36" s="76">
        <f>分析係数表!C39</f>
        <v>1</v>
      </c>
      <c r="G36" s="77">
        <f t="shared" si="1"/>
        <v>0</v>
      </c>
      <c r="H36" s="77">
        <v>4.3624013898644794E-2</v>
      </c>
      <c r="I36" s="77">
        <f t="shared" si="2"/>
        <v>4.3624013898644794E-2</v>
      </c>
      <c r="J36" s="76">
        <f>分析係数表!G39</f>
        <v>0.35369011652999566</v>
      </c>
      <c r="K36" s="78">
        <f t="shared" si="3"/>
        <v>1.5429382559317827E-2</v>
      </c>
      <c r="L36" s="79"/>
      <c r="M36" s="80"/>
      <c r="N36" s="81">
        <f>分析係数表!H39</f>
        <v>3.7848997247345653E-3</v>
      </c>
      <c r="O36" s="82">
        <f t="shared" si="4"/>
        <v>3.0945190810878678E-2</v>
      </c>
      <c r="P36" s="76">
        <f>分析係数表!C39</f>
        <v>1</v>
      </c>
      <c r="Q36" s="82">
        <f t="shared" si="5"/>
        <v>3.0945190810878678E-2</v>
      </c>
      <c r="R36" s="83">
        <v>4.3860245685836796E-2</v>
      </c>
      <c r="S36" s="84">
        <f t="shared" si="6"/>
        <v>8.7484259584481583E-2</v>
      </c>
      <c r="T36" s="85">
        <f>分析係数表!F39</f>
        <v>0.70414328873543375</v>
      </c>
      <c r="U36" s="86">
        <f t="shared" si="7"/>
        <v>6.1601454256401254E-2</v>
      </c>
      <c r="V36" s="87">
        <f>分析係数表!D39</f>
        <v>4.8338368580060423E-2</v>
      </c>
      <c r="W36" s="167">
        <f t="shared" si="8"/>
        <v>0</v>
      </c>
      <c r="X36" s="76">
        <f>分析係数表!E39</f>
        <v>5.0927924039706515E-2</v>
      </c>
      <c r="Y36" s="166">
        <f t="shared" si="9"/>
        <v>0</v>
      </c>
    </row>
    <row r="37" spans="1:25" x14ac:dyDescent="0.2">
      <c r="A37" s="6" t="s">
        <v>25</v>
      </c>
      <c r="B37" s="5" t="s">
        <v>40</v>
      </c>
      <c r="C37" s="90"/>
      <c r="D37" s="76">
        <f>投入係数表!O37</f>
        <v>0</v>
      </c>
      <c r="E37" s="77">
        <f t="shared" si="0"/>
        <v>0</v>
      </c>
      <c r="F37" s="76">
        <f>分析係数表!C40</f>
        <v>0.7013368112161722</v>
      </c>
      <c r="G37" s="77">
        <f t="shared" si="1"/>
        <v>0</v>
      </c>
      <c r="H37" s="77">
        <v>7.2080187564022903E-4</v>
      </c>
      <c r="I37" s="77">
        <f t="shared" si="2"/>
        <v>7.2080187564022903E-4</v>
      </c>
      <c r="J37" s="76">
        <f>分析係数表!G40</f>
        <v>0.55395580898075547</v>
      </c>
      <c r="K37" s="78">
        <f t="shared" si="3"/>
        <v>3.9929238613512896E-4</v>
      </c>
      <c r="L37" s="79"/>
      <c r="M37" s="80"/>
      <c r="N37" s="81">
        <f>分析係数表!H40</f>
        <v>3.2392843098702322E-2</v>
      </c>
      <c r="O37" s="82">
        <f t="shared" si="4"/>
        <v>0.26484260706972795</v>
      </c>
      <c r="P37" s="76">
        <f>分析係数表!C40</f>
        <v>0.7013368112161722</v>
      </c>
      <c r="Q37" s="82">
        <f t="shared" si="5"/>
        <v>0.18574386951646066</v>
      </c>
      <c r="R37" s="83">
        <v>0.18588355040949886</v>
      </c>
      <c r="S37" s="84">
        <f t="shared" si="6"/>
        <v>0.18660435228513908</v>
      </c>
      <c r="T37" s="85">
        <f>分析係数表!F40</f>
        <v>0.75181753385602279</v>
      </c>
      <c r="U37" s="86">
        <f t="shared" si="7"/>
        <v>0.14029242394181377</v>
      </c>
      <c r="V37" s="87">
        <f>分析係数表!D40</f>
        <v>0.10919458303635067</v>
      </c>
      <c r="W37" s="167">
        <f t="shared" si="8"/>
        <v>0</v>
      </c>
      <c r="X37" s="76">
        <f>分析係数表!E40</f>
        <v>6.9850320741268707E-2</v>
      </c>
      <c r="Y37" s="166">
        <f t="shared" si="9"/>
        <v>0</v>
      </c>
    </row>
    <row r="38" spans="1:25" x14ac:dyDescent="0.2">
      <c r="A38" s="6" t="s">
        <v>26</v>
      </c>
      <c r="B38" s="5" t="s">
        <v>276</v>
      </c>
      <c r="C38" s="90"/>
      <c r="D38" s="76">
        <f>投入係数表!O38</f>
        <v>0</v>
      </c>
      <c r="E38" s="77">
        <f t="shared" si="0"/>
        <v>0</v>
      </c>
      <c r="F38" s="76">
        <f>分析係数表!C41</f>
        <v>0.58586841174389814</v>
      </c>
      <c r="G38" s="77">
        <f t="shared" si="1"/>
        <v>0</v>
      </c>
      <c r="H38" s="77">
        <v>2.2800181784036404E-3</v>
      </c>
      <c r="I38" s="77">
        <f t="shared" si="2"/>
        <v>2.2800181784036404E-3</v>
      </c>
      <c r="J38" s="76">
        <f>分析係数表!G41</f>
        <v>0.44498040397949956</v>
      </c>
      <c r="K38" s="78">
        <f t="shared" si="3"/>
        <v>1.0145634101066546E-3</v>
      </c>
      <c r="L38" s="79"/>
      <c r="M38" s="80"/>
      <c r="N38" s="81">
        <f>分析係数表!H41</f>
        <v>5.4868757373181282E-2</v>
      </c>
      <c r="O38" s="82">
        <f t="shared" si="4"/>
        <v>0.44860479535900422</v>
      </c>
      <c r="P38" s="76">
        <f>分析係数表!C41</f>
        <v>0.58586841174389814</v>
      </c>
      <c r="Q38" s="82">
        <f t="shared" si="5"/>
        <v>0.26282337895767627</v>
      </c>
      <c r="R38" s="83">
        <v>0.26637439884024899</v>
      </c>
      <c r="S38" s="84">
        <f t="shared" si="6"/>
        <v>0.26865441701865261</v>
      </c>
      <c r="T38" s="85">
        <f>分析係数表!F41</f>
        <v>0.54989448296653598</v>
      </c>
      <c r="U38" s="86">
        <f t="shared" si="7"/>
        <v>0.14773158174314813</v>
      </c>
      <c r="V38" s="87">
        <f>分析係数表!D41</f>
        <v>0.15480856195357251</v>
      </c>
      <c r="W38" s="167">
        <f t="shared" si="8"/>
        <v>0</v>
      </c>
      <c r="X38" s="76">
        <f>分析係数表!E41</f>
        <v>0.14651793789568887</v>
      </c>
      <c r="Y38" s="166">
        <f t="shared" si="9"/>
        <v>0</v>
      </c>
    </row>
    <row r="39" spans="1:25" x14ac:dyDescent="0.2">
      <c r="A39" s="6" t="s">
        <v>51</v>
      </c>
      <c r="B39" s="5" t="s">
        <v>367</v>
      </c>
      <c r="C39" s="90"/>
      <c r="D39" s="76">
        <f>投入係数表!O39</f>
        <v>2.4699489543882758E-4</v>
      </c>
      <c r="E39" s="77">
        <f>$C$17*D39</f>
        <v>2.4699489543882756E-2</v>
      </c>
      <c r="F39" s="76">
        <f>分析係数表!C42</f>
        <v>0.81969817315329629</v>
      </c>
      <c r="G39" s="77">
        <f>E39*F39</f>
        <v>2.0246126456939639E-2</v>
      </c>
      <c r="H39" s="77">
        <v>2.8875421536447562E-2</v>
      </c>
      <c r="I39" s="77">
        <f>C39+H39</f>
        <v>2.8875421536447562E-2</v>
      </c>
      <c r="J39" s="76">
        <f>分析係数表!G42</f>
        <v>0.48461538461538461</v>
      </c>
      <c r="K39" s="78">
        <f>I39*J39</f>
        <v>1.3993473513816895E-2</v>
      </c>
      <c r="L39" s="79"/>
      <c r="M39" s="80"/>
      <c r="N39" s="81">
        <f>分析係数表!H42</f>
        <v>1.2153460479748329E-2</v>
      </c>
      <c r="O39" s="82">
        <f t="shared" si="4"/>
        <v>9.9366213350516291E-2</v>
      </c>
      <c r="P39" s="76">
        <f>分析係数表!C42</f>
        <v>0.81969817315329629</v>
      </c>
      <c r="Q39" s="82">
        <f>O39*P39</f>
        <v>8.1450303556578882E-2</v>
      </c>
      <c r="R39" s="83">
        <v>8.4056862723017059E-2</v>
      </c>
      <c r="S39" s="84">
        <f>I39+R39</f>
        <v>0.11293228425946462</v>
      </c>
      <c r="T39" s="85">
        <f>分析係数表!F42</f>
        <v>0.55865384615384617</v>
      </c>
      <c r="U39" s="86">
        <f>S39*T39</f>
        <v>6.3090054956489366E-2</v>
      </c>
      <c r="V39" s="87">
        <f>分析係数表!D42</f>
        <v>8.8461538461538466E-2</v>
      </c>
      <c r="W39" s="167">
        <f>ROUND(S39*V39,0)</f>
        <v>0</v>
      </c>
      <c r="X39" s="76">
        <f>分析係数表!E42</f>
        <v>7.8846153846153844E-2</v>
      </c>
      <c r="Y39" s="166">
        <f>ROUND(S39*X39,0)</f>
        <v>0</v>
      </c>
    </row>
    <row r="40" spans="1:25" x14ac:dyDescent="0.2">
      <c r="A40" s="6" t="s">
        <v>194</v>
      </c>
      <c r="B40" s="5" t="s">
        <v>41</v>
      </c>
      <c r="C40" s="90"/>
      <c r="D40" s="76">
        <f>投入係数表!O40</f>
        <v>1.3008397826444921E-2</v>
      </c>
      <c r="E40" s="77">
        <f>$C$17*D40</f>
        <v>1.3008397826444922</v>
      </c>
      <c r="F40" s="76">
        <f>分析係数表!C43</f>
        <v>0.67829131652661068</v>
      </c>
      <c r="G40" s="77">
        <f>E40*F40</f>
        <v>0.8823483287601227</v>
      </c>
      <c r="H40" s="77">
        <v>1.3569876988017893</v>
      </c>
      <c r="I40" s="77">
        <f>C40+H40</f>
        <v>1.3569876988017893</v>
      </c>
      <c r="J40" s="76">
        <f>分析係数表!G43</f>
        <v>0.37364673754023214</v>
      </c>
      <c r="K40" s="78">
        <f>I40*J40</f>
        <v>0.50703402653951579</v>
      </c>
      <c r="L40" s="79"/>
      <c r="M40" s="80"/>
      <c r="N40" s="81">
        <f>分析係数表!H43</f>
        <v>3.3707727093983487E-2</v>
      </c>
      <c r="O40" s="82">
        <f t="shared" si="4"/>
        <v>0.27559304673454621</v>
      </c>
      <c r="P40" s="76">
        <f>分析係数表!C43</f>
        <v>0.67829131652661068</v>
      </c>
      <c r="Q40" s="82">
        <f>O40*P40</f>
        <v>0.1869323704951551</v>
      </c>
      <c r="R40" s="83">
        <v>0.29293921114664412</v>
      </c>
      <c r="S40" s="84">
        <f>I40+R40</f>
        <v>1.6499269099484333</v>
      </c>
      <c r="T40" s="85">
        <f>分析係数表!F43</f>
        <v>0.61386911147956691</v>
      </c>
      <c r="U40" s="86">
        <f>S40*T40</f>
        <v>1.0128391662162721</v>
      </c>
      <c r="V40" s="87">
        <f>分析係数表!D43</f>
        <v>0.15810006827270068</v>
      </c>
      <c r="W40" s="167">
        <f>ROUND(S40*V40,0)</f>
        <v>0</v>
      </c>
      <c r="X40" s="76">
        <f>分析係数表!E43</f>
        <v>0.12220813420462304</v>
      </c>
      <c r="Y40" s="166">
        <f>ROUND(S40*X40,0)</f>
        <v>0</v>
      </c>
    </row>
    <row r="41" spans="1:25" x14ac:dyDescent="0.2">
      <c r="A41" s="6" t="s">
        <v>340</v>
      </c>
      <c r="B41" s="5" t="s">
        <v>42</v>
      </c>
      <c r="C41" s="90"/>
      <c r="D41" s="76">
        <f>投入係数表!O41</f>
        <v>8.2331631812942535E-5</v>
      </c>
      <c r="E41" s="77">
        <f>$C$17*D41</f>
        <v>8.2331631812942539E-3</v>
      </c>
      <c r="F41" s="76">
        <f>分析係数表!C44</f>
        <v>0.28860582795323675</v>
      </c>
      <c r="G41" s="77">
        <f>E41*F41</f>
        <v>2.3761388766115328E-3</v>
      </c>
      <c r="H41" s="77">
        <v>3.4996375228681766E-3</v>
      </c>
      <c r="I41" s="77">
        <f>C41+H41</f>
        <v>3.4996375228681766E-3</v>
      </c>
      <c r="J41" s="76">
        <f>分析係数表!G44</f>
        <v>0.2722812755519215</v>
      </c>
      <c r="K41" s="78">
        <f>I41*J41</f>
        <v>9.5288576869591399E-4</v>
      </c>
      <c r="L41" s="79"/>
      <c r="M41" s="80"/>
      <c r="N41" s="81">
        <f>分析係数表!H44</f>
        <v>0.11129817145104208</v>
      </c>
      <c r="O41" s="82">
        <f t="shared" si="4"/>
        <v>0.90996945835755916</v>
      </c>
      <c r="P41" s="76">
        <f>分析係数表!C44</f>
        <v>0.28860582795323675</v>
      </c>
      <c r="Q41" s="82">
        <f>O41*P41</f>
        <v>0.26262248894144175</v>
      </c>
      <c r="R41" s="83">
        <v>0.26513564724911182</v>
      </c>
      <c r="S41" s="84">
        <f>I41+R41</f>
        <v>0.26863528477198001</v>
      </c>
      <c r="T41" s="85">
        <f>分析係数表!F44</f>
        <v>0.4454210956663941</v>
      </c>
      <c r="U41" s="86">
        <f>S41*T41</f>
        <v>0.11965582287778913</v>
      </c>
      <c r="V41" s="87">
        <f>分析係数表!D44</f>
        <v>0.25695012264922323</v>
      </c>
      <c r="W41" s="167">
        <f>ROUND(S41*V41,0)</f>
        <v>0</v>
      </c>
      <c r="X41" s="76">
        <f>分析係数表!E44</f>
        <v>0.1731398201144726</v>
      </c>
      <c r="Y41" s="166">
        <f>ROUND(S41*X41,0)</f>
        <v>0</v>
      </c>
    </row>
    <row r="42" spans="1:25" x14ac:dyDescent="0.2">
      <c r="A42" s="6" t="s">
        <v>341</v>
      </c>
      <c r="B42" s="5" t="s">
        <v>278</v>
      </c>
      <c r="C42" s="90"/>
      <c r="D42" s="76">
        <f>投入係数表!O42</f>
        <v>1.6466326362588507E-4</v>
      </c>
      <c r="E42" s="77">
        <f>$C$17*D42</f>
        <v>1.6466326362588508E-2</v>
      </c>
      <c r="F42" s="76">
        <f>分析係数表!C45</f>
        <v>1</v>
      </c>
      <c r="G42" s="77">
        <f>E42*F42</f>
        <v>1.6466326362588508E-2</v>
      </c>
      <c r="H42" s="77">
        <v>2.4226852289893675E-2</v>
      </c>
      <c r="I42" s="77">
        <f>C42+H42</f>
        <v>2.4226852289893675E-2</v>
      </c>
      <c r="J42" s="76">
        <f>分析係数表!G45</f>
        <v>0</v>
      </c>
      <c r="K42" s="78">
        <f>I42*J42</f>
        <v>0</v>
      </c>
      <c r="L42" s="79"/>
      <c r="M42" s="80"/>
      <c r="N42" s="81">
        <f>分析係数表!H45</f>
        <v>0</v>
      </c>
      <c r="O42" s="82">
        <f t="shared" si="4"/>
        <v>0</v>
      </c>
      <c r="P42" s="76">
        <f>分析係数表!C45</f>
        <v>1</v>
      </c>
      <c r="Q42" s="82">
        <f>O42*P42</f>
        <v>0</v>
      </c>
      <c r="R42" s="83">
        <v>2.7227674441521084E-3</v>
      </c>
      <c r="S42" s="84">
        <f>I42+R42</f>
        <v>2.6949619734045784E-2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投入係数表!O43</f>
        <v>5.3515560678412642E-3</v>
      </c>
      <c r="E43" s="77">
        <f>$C$17*D43</f>
        <v>0.53515560678412644</v>
      </c>
      <c r="F43" s="76">
        <f>分析係数表!C46</f>
        <v>0.35026323939300097</v>
      </c>
      <c r="G43" s="77">
        <f>E43*F43</f>
        <v>0.18744533641153518</v>
      </c>
      <c r="H43" s="77">
        <v>0.23009131051657303</v>
      </c>
      <c r="I43" s="77">
        <f>C43+H43</f>
        <v>0.23009131051657303</v>
      </c>
      <c r="J43" s="76">
        <f>分析係数表!G46</f>
        <v>8.8183421516754845E-3</v>
      </c>
      <c r="K43" s="78">
        <f>I43*J43</f>
        <v>2.0290239022625486E-3</v>
      </c>
      <c r="L43" s="79"/>
      <c r="M43" s="80"/>
      <c r="N43" s="81">
        <f>分析係数表!H46</f>
        <v>2.2070389303971687E-2</v>
      </c>
      <c r="O43" s="82">
        <f t="shared" si="4"/>
        <v>0.1804466321309679</v>
      </c>
      <c r="P43" s="76">
        <f>分析係数表!C46</f>
        <v>0.35026323939300097</v>
      </c>
      <c r="Q43" s="82">
        <f>O43*P43</f>
        <v>6.3203821907749994E-2</v>
      </c>
      <c r="R43" s="83">
        <v>6.8119405712569803E-2</v>
      </c>
      <c r="S43" s="84">
        <f>I43+R43</f>
        <v>0.29821071622914286</v>
      </c>
      <c r="T43" s="85">
        <f>分析係数表!F46</f>
        <v>0.31305114638447973</v>
      </c>
      <c r="U43" s="86">
        <f>S43*T43</f>
        <v>9.3355206579669947E-2</v>
      </c>
      <c r="V43" s="87">
        <f>分析係数表!D46</f>
        <v>2.6455026455026454E-3</v>
      </c>
      <c r="W43" s="167">
        <f>ROUND(S43*V43,0)</f>
        <v>0</v>
      </c>
      <c r="X43" s="76">
        <f>分析係数表!E46</f>
        <v>7.0546737213403876E-3</v>
      </c>
      <c r="Y43" s="166">
        <f>ROUND(S43*X43,0)</f>
        <v>0</v>
      </c>
    </row>
    <row r="44" spans="1:25" x14ac:dyDescent="0.2">
      <c r="A44" s="192">
        <v>40</v>
      </c>
      <c r="B44" s="14" t="s">
        <v>150</v>
      </c>
      <c r="C44" s="197">
        <f>SUM(C5:C43)</f>
        <v>100</v>
      </c>
      <c r="D44" s="92">
        <f>投入係数表!O44</f>
        <v>0.77078873703276796</v>
      </c>
      <c r="E44" s="91">
        <f>SUM(E5:E43)</f>
        <v>77.078873703276813</v>
      </c>
      <c r="F44" s="92">
        <f>分析係数表!C47</f>
        <v>0.31394387080298369</v>
      </c>
      <c r="G44" s="91">
        <f>SUM(G5:G43)</f>
        <v>16.462362770514016</v>
      </c>
      <c r="H44" s="91">
        <f>SUM(H5:H43)</f>
        <v>19.553398138675401</v>
      </c>
      <c r="I44" s="91">
        <f>SUM(I5:I43)</f>
        <v>119.5533981386754</v>
      </c>
      <c r="J44" s="92">
        <f>分析係数表!G47</f>
        <v>0.19998528352451841</v>
      </c>
      <c r="K44" s="93">
        <f>SUM(K5:K43)</f>
        <v>13.039809479411666</v>
      </c>
      <c r="L44" s="94">
        <f>最終需要_まとめ!$L$33</f>
        <v>0.627</v>
      </c>
      <c r="M44" s="91">
        <f>K44*L44</f>
        <v>8.1759605435911151</v>
      </c>
      <c r="N44" s="95">
        <f>分析係数表!H47</f>
        <v>1</v>
      </c>
      <c r="O44" s="96">
        <f>SUM(O5:O43)</f>
        <v>8.1759605435911169</v>
      </c>
      <c r="P44" s="92">
        <f>分析係数表!C47</f>
        <v>0.31394387080298369</v>
      </c>
      <c r="Q44" s="96">
        <f>SUM(Q5:Q43)</f>
        <v>2.856386570541019</v>
      </c>
      <c r="R44" s="91">
        <f>SUM(R5:R43)</f>
        <v>3.1494589693128949</v>
      </c>
      <c r="S44" s="97">
        <f>SUM(S5:S43)</f>
        <v>122.70285710798827</v>
      </c>
      <c r="T44" s="98">
        <f>分析係数表!F47</f>
        <v>0.426688715561511</v>
      </c>
      <c r="U44" s="99">
        <f>SUM(U5:U43)</f>
        <v>30.774374621640849</v>
      </c>
      <c r="V44" s="100">
        <f>分析係数表!D47</f>
        <v>4.9757178154553973E-2</v>
      </c>
      <c r="W44" s="164">
        <f>SUM(W5:W43)</f>
        <v>2</v>
      </c>
      <c r="X44" s="92">
        <f>分析係数表!E47</f>
        <v>4.1907100312144188E-2</v>
      </c>
      <c r="Y44" s="165">
        <f>SUM(Y5:Y43)</f>
        <v>2</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2015年播磨町産業連関表</v>
      </c>
      <c r="H1" s="401"/>
      <c r="I1" s="401"/>
    </row>
    <row r="2" spans="1:25" x14ac:dyDescent="0.2">
      <c r="B2" s="3" t="s">
        <v>299</v>
      </c>
      <c r="S2" s="3" t="s">
        <v>152</v>
      </c>
      <c r="U2" s="64" t="s">
        <v>209</v>
      </c>
      <c r="W2" s="3" t="s">
        <v>130</v>
      </c>
      <c r="Y2" s="3" t="s">
        <v>153</v>
      </c>
    </row>
    <row r="3" spans="1:25" ht="44" x14ac:dyDescent="0.2">
      <c r="B3" s="65"/>
      <c r="C3" s="66" t="s">
        <v>227</v>
      </c>
      <c r="D3" s="66" t="s">
        <v>238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投入係数表!P5</f>
        <v>0</v>
      </c>
      <c r="E5" s="77">
        <f t="shared" ref="E5:E38" si="0">$C$18*D5</f>
        <v>0</v>
      </c>
      <c r="F5" s="76">
        <f>分析係数表!C8</f>
        <v>2.4086378737541492E-2</v>
      </c>
      <c r="G5" s="77">
        <f t="shared" ref="G5:G38" si="1">E5*F5</f>
        <v>0</v>
      </c>
      <c r="H5" s="77">
        <f t="array" ref="H5:H43">MMULT(逆行列係数!C5:AO43,'14'!G5:G43)</f>
        <v>2.6191905305813225E-5</v>
      </c>
      <c r="I5" s="77">
        <f t="shared" ref="I5:I38" si="2">C5+H5</f>
        <v>2.6191905305813225E-5</v>
      </c>
      <c r="J5" s="76">
        <f>分析係数表!G8</f>
        <v>0.12121212121212122</v>
      </c>
      <c r="K5" s="78">
        <f t="shared" ref="K5:K38" si="3">I5*J5</f>
        <v>3.1747764007046336E-6</v>
      </c>
      <c r="L5" s="79" t="s">
        <v>183</v>
      </c>
      <c r="M5" s="80" t="s">
        <v>183</v>
      </c>
      <c r="N5" s="81">
        <f>分析係数表!H8</f>
        <v>1.0986040110106173E-2</v>
      </c>
      <c r="O5" s="82">
        <f t="shared" ref="O5:O43" si="4">$M$44*N5</f>
        <v>0.21846733793891071</v>
      </c>
      <c r="P5" s="76">
        <f>分析係数表!C8</f>
        <v>2.4086378737541492E-2</v>
      </c>
      <c r="Q5" s="82">
        <f t="shared" ref="Q5:Q38" si="5">O5*P5</f>
        <v>5.2620870433790707E-3</v>
      </c>
      <c r="R5" s="83">
        <f t="array" ref="R5:R43">MMULT(逆行列係数!C5:AO43,'14'!Q5:Q43)</f>
        <v>5.7684494776251132E-3</v>
      </c>
      <c r="S5" s="84">
        <f t="shared" ref="S5:S38" si="6">I5+R5</f>
        <v>5.7946413829309262E-3</v>
      </c>
      <c r="T5" s="85">
        <f>分析係数表!F8</f>
        <v>0.48484848484848486</v>
      </c>
      <c r="U5" s="86">
        <f t="shared" ref="U5:U38" si="7">S5*T5</f>
        <v>2.8095230947543888E-3</v>
      </c>
      <c r="V5" s="87">
        <f>分析係数表!D8</f>
        <v>1.0757575757575757</v>
      </c>
      <c r="W5" s="88">
        <f t="shared" ref="W5:W38" si="8">ROUND(S5*V5,0)</f>
        <v>0</v>
      </c>
      <c r="X5" s="76">
        <f>分析係数表!E8</f>
        <v>0</v>
      </c>
      <c r="Y5" s="89">
        <f t="shared" ref="Y5:Y38" si="9">ROUND(S5*X5,0)</f>
        <v>0</v>
      </c>
    </row>
    <row r="6" spans="1:25" x14ac:dyDescent="0.2">
      <c r="A6" s="6" t="s">
        <v>219</v>
      </c>
      <c r="B6" s="5" t="s">
        <v>265</v>
      </c>
      <c r="C6" s="90"/>
      <c r="D6" s="76">
        <f>投入係数表!P6</f>
        <v>0</v>
      </c>
      <c r="E6" s="77">
        <f t="shared" si="0"/>
        <v>0</v>
      </c>
      <c r="F6" s="76">
        <f>分析係数表!C9</f>
        <v>0</v>
      </c>
      <c r="G6" s="77">
        <f t="shared" si="1"/>
        <v>0</v>
      </c>
      <c r="H6" s="77">
        <v>0</v>
      </c>
      <c r="I6" s="77">
        <f t="shared" si="2"/>
        <v>0</v>
      </c>
      <c r="J6" s="76">
        <f>分析係数表!G9</f>
        <v>0</v>
      </c>
      <c r="K6" s="78">
        <f t="shared" si="3"/>
        <v>0</v>
      </c>
      <c r="L6" s="79"/>
      <c r="M6" s="80"/>
      <c r="N6" s="81">
        <f>分析係数表!H9</f>
        <v>5.8985450255603618E-4</v>
      </c>
      <c r="O6" s="82">
        <f t="shared" si="4"/>
        <v>1.1729789956451584E-2</v>
      </c>
      <c r="P6" s="76">
        <f>分析係数表!C9</f>
        <v>0</v>
      </c>
      <c r="Q6" s="82">
        <f t="shared" si="5"/>
        <v>0</v>
      </c>
      <c r="R6" s="83">
        <v>0</v>
      </c>
      <c r="S6" s="84">
        <f t="shared" si="6"/>
        <v>0</v>
      </c>
      <c r="T6" s="85">
        <f>分析係数表!F9</f>
        <v>0</v>
      </c>
      <c r="U6" s="86">
        <f t="shared" si="7"/>
        <v>0</v>
      </c>
      <c r="V6" s="87">
        <f>分析係数表!D9</f>
        <v>0</v>
      </c>
      <c r="W6" s="88">
        <f t="shared" si="8"/>
        <v>0</v>
      </c>
      <c r="X6" s="76">
        <f>分析係数表!E9</f>
        <v>0</v>
      </c>
      <c r="Y6" s="89">
        <f t="shared" si="9"/>
        <v>0</v>
      </c>
    </row>
    <row r="7" spans="1:25" x14ac:dyDescent="0.2">
      <c r="A7" s="6" t="s">
        <v>220</v>
      </c>
      <c r="B7" s="5" t="s">
        <v>266</v>
      </c>
      <c r="C7" s="90"/>
      <c r="D7" s="76">
        <f>投入係数表!P7</f>
        <v>0</v>
      </c>
      <c r="E7" s="77">
        <f t="shared" si="0"/>
        <v>0</v>
      </c>
      <c r="F7" s="76">
        <f>分析係数表!C10</f>
        <v>0.85034013605442182</v>
      </c>
      <c r="G7" s="77">
        <f t="shared" si="1"/>
        <v>0</v>
      </c>
      <c r="H7" s="77">
        <v>2.5174760246002086E-4</v>
      </c>
      <c r="I7" s="77">
        <f t="shared" si="2"/>
        <v>2.5174760246002086E-4</v>
      </c>
      <c r="J7" s="76">
        <f>分析係数表!G10</f>
        <v>0.18064516129032257</v>
      </c>
      <c r="K7" s="78">
        <f t="shared" si="3"/>
        <v>4.5476986250842478E-5</v>
      </c>
      <c r="L7" s="79"/>
      <c r="M7" s="80"/>
      <c r="N7" s="81">
        <f>分析係数表!H10</f>
        <v>1.1059771922925679E-3</v>
      </c>
      <c r="O7" s="82">
        <f t="shared" si="4"/>
        <v>2.1993356168346721E-2</v>
      </c>
      <c r="P7" s="76">
        <f>分析係数表!C10</f>
        <v>0.85034013605442182</v>
      </c>
      <c r="Q7" s="82">
        <f t="shared" si="5"/>
        <v>1.8701833476485307E-2</v>
      </c>
      <c r="R7" s="83">
        <v>2.3148184512733098E-2</v>
      </c>
      <c r="S7" s="84">
        <f t="shared" si="6"/>
        <v>2.3399932115193117E-2</v>
      </c>
      <c r="T7" s="85">
        <f>分析係数表!F10</f>
        <v>0.52258064516129032</v>
      </c>
      <c r="U7" s="86">
        <f t="shared" si="7"/>
        <v>1.2228351621488016E-2</v>
      </c>
      <c r="V7" s="87">
        <f>分析係数表!D10</f>
        <v>9.0322580645161285E-2</v>
      </c>
      <c r="W7" s="88">
        <f t="shared" si="8"/>
        <v>0</v>
      </c>
      <c r="X7" s="76">
        <f>分析係数表!E10</f>
        <v>0</v>
      </c>
      <c r="Y7" s="89">
        <f t="shared" si="9"/>
        <v>0</v>
      </c>
    </row>
    <row r="8" spans="1:25" x14ac:dyDescent="0.2">
      <c r="A8" s="6" t="s">
        <v>221</v>
      </c>
      <c r="B8" s="5" t="s">
        <v>27</v>
      </c>
      <c r="C8" s="90"/>
      <c r="D8" s="76">
        <f>投入係数表!P8</f>
        <v>2.9535553422432251E-4</v>
      </c>
      <c r="E8" s="77">
        <f t="shared" si="0"/>
        <v>2.9535553422432251E-2</v>
      </c>
      <c r="F8" s="76">
        <f>分析係数表!C11</f>
        <v>1.6645596291613995E-2</v>
      </c>
      <c r="G8" s="77">
        <f t="shared" si="1"/>
        <v>4.9163689851920538E-4</v>
      </c>
      <c r="H8" s="77">
        <v>1.3859183078206685E-2</v>
      </c>
      <c r="I8" s="77">
        <f t="shared" si="2"/>
        <v>1.3859183078206685E-2</v>
      </c>
      <c r="J8" s="76">
        <f>分析係数表!G11</f>
        <v>0.35897435897435898</v>
      </c>
      <c r="K8" s="78">
        <f t="shared" si="3"/>
        <v>4.9750913614075281E-3</v>
      </c>
      <c r="L8" s="79"/>
      <c r="M8" s="80"/>
      <c r="N8" s="81">
        <f>分析係数表!H11</f>
        <v>-2.457727093983484E-5</v>
      </c>
      <c r="O8" s="82">
        <f t="shared" si="4"/>
        <v>-4.8874124818548258E-4</v>
      </c>
      <c r="P8" s="76">
        <f>分析係数表!C11</f>
        <v>1.6645596291613995E-2</v>
      </c>
      <c r="Q8" s="82">
        <f t="shared" si="5"/>
        <v>-8.1353895083550649E-6</v>
      </c>
      <c r="R8" s="83">
        <v>4.9470800705076401E-4</v>
      </c>
      <c r="S8" s="84">
        <f t="shared" si="6"/>
        <v>1.4353891085257449E-2</v>
      </c>
      <c r="T8" s="85">
        <f>分析係数表!F11</f>
        <v>0.58974358974358976</v>
      </c>
      <c r="U8" s="86">
        <f t="shared" si="7"/>
        <v>8.4651152554082402E-3</v>
      </c>
      <c r="V8" s="87">
        <f>分析係数表!D11</f>
        <v>8.5470085470085479E-3</v>
      </c>
      <c r="W8" s="88">
        <f t="shared" si="8"/>
        <v>0</v>
      </c>
      <c r="X8" s="76">
        <f>分析係数表!E11</f>
        <v>0</v>
      </c>
      <c r="Y8" s="89">
        <f t="shared" si="9"/>
        <v>0</v>
      </c>
    </row>
    <row r="9" spans="1:25" x14ac:dyDescent="0.2">
      <c r="A9" s="6" t="s">
        <v>222</v>
      </c>
      <c r="B9" s="5" t="s">
        <v>190</v>
      </c>
      <c r="C9" s="90"/>
      <c r="D9" s="76">
        <f>投入係数表!P9</f>
        <v>0</v>
      </c>
      <c r="E9" s="77">
        <f t="shared" si="0"/>
        <v>0</v>
      </c>
      <c r="F9" s="76">
        <f>分析係数表!C12</f>
        <v>5.1883600270696828E-3</v>
      </c>
      <c r="G9" s="77">
        <f t="shared" si="1"/>
        <v>0</v>
      </c>
      <c r="H9" s="77">
        <v>1.398244425664332E-5</v>
      </c>
      <c r="I9" s="77">
        <f t="shared" si="2"/>
        <v>1.398244425664332E-5</v>
      </c>
      <c r="J9" s="76">
        <f>分析係数表!G12</f>
        <v>0.13719512195121952</v>
      </c>
      <c r="K9" s="78">
        <f t="shared" si="3"/>
        <v>1.9183231449663092E-6</v>
      </c>
      <c r="L9" s="79"/>
      <c r="M9" s="80"/>
      <c r="N9" s="81">
        <f>分析係数表!H12</f>
        <v>8.9657884388517503E-2</v>
      </c>
      <c r="O9" s="82">
        <f t="shared" si="4"/>
        <v>1.7829280733806407</v>
      </c>
      <c r="P9" s="76">
        <f>分析係数表!C12</f>
        <v>5.1883600270696828E-3</v>
      </c>
      <c r="Q9" s="82">
        <f t="shared" si="5"/>
        <v>9.2504727470684792E-3</v>
      </c>
      <c r="R9" s="83">
        <v>9.9867372640564892E-3</v>
      </c>
      <c r="S9" s="84">
        <f t="shared" si="6"/>
        <v>1.0000719708313132E-2</v>
      </c>
      <c r="T9" s="85">
        <f>分析係数表!F12</f>
        <v>0.31707317073170732</v>
      </c>
      <c r="U9" s="86">
        <f t="shared" si="7"/>
        <v>3.17095990751392E-3</v>
      </c>
      <c r="V9" s="87">
        <f>分析係数表!D12</f>
        <v>6.7073170731707321E-2</v>
      </c>
      <c r="W9" s="88">
        <f t="shared" si="8"/>
        <v>0</v>
      </c>
      <c r="X9" s="76">
        <f>分析係数表!E12</f>
        <v>5.7926829268292686E-2</v>
      </c>
      <c r="Y9" s="89">
        <f t="shared" si="9"/>
        <v>0</v>
      </c>
    </row>
    <row r="10" spans="1:25" x14ac:dyDescent="0.2">
      <c r="A10" s="6" t="s">
        <v>223</v>
      </c>
      <c r="B10" s="5" t="s">
        <v>28</v>
      </c>
      <c r="C10" s="90"/>
      <c r="D10" s="76">
        <f>投入係数表!P10</f>
        <v>1.2552610204533707E-3</v>
      </c>
      <c r="E10" s="77">
        <f t="shared" si="0"/>
        <v>0.12552610204533707</v>
      </c>
      <c r="F10" s="76">
        <f>分析係数表!C13</f>
        <v>0</v>
      </c>
      <c r="G10" s="77">
        <f t="shared" si="1"/>
        <v>0</v>
      </c>
      <c r="H10" s="77">
        <v>0</v>
      </c>
      <c r="I10" s="77">
        <f t="shared" si="2"/>
        <v>0</v>
      </c>
      <c r="J10" s="76">
        <f>分析係数表!G13</f>
        <v>0.24459953472914589</v>
      </c>
      <c r="K10" s="78">
        <f t="shared" si="3"/>
        <v>0</v>
      </c>
      <c r="L10" s="79"/>
      <c r="M10" s="80"/>
      <c r="N10" s="81">
        <f>分析係数表!H13</f>
        <v>1.4131930790405034E-2</v>
      </c>
      <c r="O10" s="82">
        <f t="shared" si="4"/>
        <v>0.28102621770665254</v>
      </c>
      <c r="P10" s="76">
        <f>分析係数表!C13</f>
        <v>0</v>
      </c>
      <c r="Q10" s="82">
        <f t="shared" si="5"/>
        <v>0</v>
      </c>
      <c r="R10" s="83">
        <v>0</v>
      </c>
      <c r="S10" s="84">
        <f t="shared" si="6"/>
        <v>0</v>
      </c>
      <c r="T10" s="85">
        <f>分析係数表!F13</f>
        <v>0.38318378198737124</v>
      </c>
      <c r="U10" s="86">
        <f t="shared" si="7"/>
        <v>0</v>
      </c>
      <c r="V10" s="87">
        <f>分析係数表!D13</f>
        <v>4.7856430707876374E-2</v>
      </c>
      <c r="W10" s="88">
        <f t="shared" si="8"/>
        <v>0</v>
      </c>
      <c r="X10" s="76">
        <f>分析係数表!E13</f>
        <v>4.9850448654037885E-2</v>
      </c>
      <c r="Y10" s="89">
        <f t="shared" si="9"/>
        <v>0</v>
      </c>
    </row>
    <row r="11" spans="1:25" x14ac:dyDescent="0.2">
      <c r="A11" s="6" t="s">
        <v>224</v>
      </c>
      <c r="B11" s="5" t="s">
        <v>267</v>
      </c>
      <c r="C11" s="90"/>
      <c r="D11" s="76">
        <f>投入係数表!P11</f>
        <v>3.618105294247951E-3</v>
      </c>
      <c r="E11" s="77">
        <f t="shared" si="0"/>
        <v>0.36181052942479508</v>
      </c>
      <c r="F11" s="76">
        <f>分析係数表!C14</f>
        <v>6.5770523283725346E-2</v>
      </c>
      <c r="G11" s="77">
        <f t="shared" si="1"/>
        <v>2.3796467849830479E-2</v>
      </c>
      <c r="H11" s="77">
        <v>3.0885235811872008E-2</v>
      </c>
      <c r="I11" s="77">
        <f t="shared" si="2"/>
        <v>3.0885235811872008E-2</v>
      </c>
      <c r="J11" s="76">
        <f>分析係数表!G14</f>
        <v>0.20976692563817981</v>
      </c>
      <c r="K11" s="78">
        <f t="shared" si="3"/>
        <v>6.4787009638666033E-3</v>
      </c>
      <c r="L11" s="79"/>
      <c r="M11" s="80"/>
      <c r="N11" s="81">
        <f>分析係数表!H14</f>
        <v>1.167420369642155E-3</v>
      </c>
      <c r="O11" s="82">
        <f t="shared" si="4"/>
        <v>2.3215209288810424E-2</v>
      </c>
      <c r="P11" s="76">
        <f>分析係数表!C14</f>
        <v>6.5770523283725346E-2</v>
      </c>
      <c r="Q11" s="82">
        <f t="shared" si="5"/>
        <v>1.526876463066263E-3</v>
      </c>
      <c r="R11" s="83">
        <v>4.7538915448161606E-3</v>
      </c>
      <c r="S11" s="84">
        <f t="shared" si="6"/>
        <v>3.5639127356688172E-2</v>
      </c>
      <c r="T11" s="85">
        <f>分析係数表!F14</f>
        <v>0.3607103218645949</v>
      </c>
      <c r="U11" s="86">
        <f t="shared" si="7"/>
        <v>1.285540109980428E-2</v>
      </c>
      <c r="V11" s="87">
        <f>分析係数表!D14</f>
        <v>6.7702552719200892E-2</v>
      </c>
      <c r="W11" s="88">
        <f t="shared" si="8"/>
        <v>0</v>
      </c>
      <c r="X11" s="76">
        <f>分析係数表!E14</f>
        <v>6.8812430632630414E-2</v>
      </c>
      <c r="Y11" s="89">
        <f t="shared" si="9"/>
        <v>0</v>
      </c>
    </row>
    <row r="12" spans="1:25" x14ac:dyDescent="0.2">
      <c r="A12" s="6" t="s">
        <v>225</v>
      </c>
      <c r="B12" s="5" t="s">
        <v>29</v>
      </c>
      <c r="C12" s="90"/>
      <c r="D12" s="76">
        <f>投入係数表!P12</f>
        <v>9.1560215609539988E-3</v>
      </c>
      <c r="E12" s="77">
        <f t="shared" si="0"/>
        <v>0.91560215609539986</v>
      </c>
      <c r="F12" s="76">
        <f>分析係数表!C15</f>
        <v>0</v>
      </c>
      <c r="G12" s="77">
        <f t="shared" si="1"/>
        <v>0</v>
      </c>
      <c r="H12" s="77">
        <v>0</v>
      </c>
      <c r="I12" s="77">
        <f t="shared" si="2"/>
        <v>0</v>
      </c>
      <c r="J12" s="76">
        <f>分析係数表!G15</f>
        <v>9.5622477491462285E-2</v>
      </c>
      <c r="K12" s="78">
        <f t="shared" si="3"/>
        <v>0</v>
      </c>
      <c r="L12" s="79"/>
      <c r="M12" s="80"/>
      <c r="N12" s="81">
        <f>分析係数表!H15</f>
        <v>8.2333857648446713E-3</v>
      </c>
      <c r="O12" s="82">
        <f t="shared" si="4"/>
        <v>0.16372831814213668</v>
      </c>
      <c r="P12" s="76">
        <f>分析係数表!C15</f>
        <v>0</v>
      </c>
      <c r="Q12" s="82">
        <f t="shared" si="5"/>
        <v>0</v>
      </c>
      <c r="R12" s="83">
        <v>0</v>
      </c>
      <c r="S12" s="84">
        <f t="shared" si="6"/>
        <v>0</v>
      </c>
      <c r="T12" s="85">
        <f>分析係数表!F15</f>
        <v>0.3039816827072338</v>
      </c>
      <c r="U12" s="86">
        <f t="shared" si="7"/>
        <v>0</v>
      </c>
      <c r="V12" s="87">
        <f>分析係数表!D15</f>
        <v>3.1667184104315432E-2</v>
      </c>
      <c r="W12" s="88">
        <f t="shared" si="8"/>
        <v>0</v>
      </c>
      <c r="X12" s="76">
        <f>分析係数表!E15</f>
        <v>2.9261099037565973E-2</v>
      </c>
      <c r="Y12" s="89">
        <f t="shared" si="9"/>
        <v>0</v>
      </c>
    </row>
    <row r="13" spans="1:25" x14ac:dyDescent="0.2">
      <c r="A13" s="6" t="s">
        <v>226</v>
      </c>
      <c r="B13" s="5" t="s">
        <v>30</v>
      </c>
      <c r="C13" s="90"/>
      <c r="D13" s="76">
        <f>投入係数表!P13</f>
        <v>3.027394225799306E-3</v>
      </c>
      <c r="E13" s="77">
        <f t="shared" si="0"/>
        <v>0.30273942257993058</v>
      </c>
      <c r="F13" s="76">
        <f>分析係数表!C16</f>
        <v>5.8671439936356373E-2</v>
      </c>
      <c r="G13" s="77">
        <f t="shared" si="1"/>
        <v>1.7762157848265608E-2</v>
      </c>
      <c r="H13" s="77">
        <v>3.0291331197876883E-2</v>
      </c>
      <c r="I13" s="77">
        <f t="shared" si="2"/>
        <v>3.0291331197876883E-2</v>
      </c>
      <c r="J13" s="76">
        <f>分析係数表!G16</f>
        <v>3.3950617283950615E-2</v>
      </c>
      <c r="K13" s="78">
        <f t="shared" si="3"/>
        <v>1.0284093925205114E-3</v>
      </c>
      <c r="L13" s="79"/>
      <c r="M13" s="80"/>
      <c r="N13" s="81">
        <f>分析係数表!H16</f>
        <v>1.6626523790798271E-2</v>
      </c>
      <c r="O13" s="82">
        <f t="shared" si="4"/>
        <v>0.33063345439747904</v>
      </c>
      <c r="P13" s="76">
        <f>分析係数表!C16</f>
        <v>5.8671439936356373E-2</v>
      </c>
      <c r="Q13" s="82">
        <f t="shared" si="5"/>
        <v>1.9398740860631716E-2</v>
      </c>
      <c r="R13" s="83">
        <v>2.0884062054630528E-2</v>
      </c>
      <c r="S13" s="84">
        <f t="shared" si="6"/>
        <v>5.117539325250741E-2</v>
      </c>
      <c r="T13" s="85">
        <f>分析係数表!F16</f>
        <v>0.28858024691358025</v>
      </c>
      <c r="U13" s="86">
        <f t="shared" si="7"/>
        <v>1.4768207620708157E-2</v>
      </c>
      <c r="V13" s="87">
        <f>分析係数表!D16</f>
        <v>0</v>
      </c>
      <c r="W13" s="88">
        <f t="shared" si="8"/>
        <v>0</v>
      </c>
      <c r="X13" s="76">
        <f>分析係数表!E16</f>
        <v>0</v>
      </c>
      <c r="Y13" s="89">
        <f t="shared" si="9"/>
        <v>0</v>
      </c>
    </row>
    <row r="14" spans="1:25" x14ac:dyDescent="0.2">
      <c r="A14" s="6" t="s">
        <v>2</v>
      </c>
      <c r="B14" s="5" t="s">
        <v>364</v>
      </c>
      <c r="C14" s="90"/>
      <c r="D14" s="76">
        <f>投入係数表!P14</f>
        <v>5.0210440818134828E-3</v>
      </c>
      <c r="E14" s="77">
        <f t="shared" si="0"/>
        <v>0.50210440818134827</v>
      </c>
      <c r="F14" s="76">
        <f>分析係数表!C17</f>
        <v>0.10640681003584229</v>
      </c>
      <c r="G14" s="77">
        <f t="shared" si="1"/>
        <v>5.3427328379511745E-2</v>
      </c>
      <c r="H14" s="77">
        <v>6.5535754559615814E-2</v>
      </c>
      <c r="I14" s="77">
        <f t="shared" si="2"/>
        <v>6.5535754559615814E-2</v>
      </c>
      <c r="J14" s="76">
        <f>分析係数表!G17</f>
        <v>0.21283422459893048</v>
      </c>
      <c r="K14" s="78">
        <f t="shared" si="3"/>
        <v>1.3948251505201655E-2</v>
      </c>
      <c r="L14" s="79"/>
      <c r="M14" s="80"/>
      <c r="N14" s="81">
        <f>分析係数表!H17</f>
        <v>2.9861384191899334E-3</v>
      </c>
      <c r="O14" s="82">
        <f t="shared" si="4"/>
        <v>5.938206165453614E-2</v>
      </c>
      <c r="P14" s="76">
        <f>分析係数表!C17</f>
        <v>0.10640681003584229</v>
      </c>
      <c r="Q14" s="82">
        <f t="shared" si="5"/>
        <v>6.3186557540109017E-3</v>
      </c>
      <c r="R14" s="83">
        <v>1.0785824877609448E-2</v>
      </c>
      <c r="S14" s="84">
        <f t="shared" si="6"/>
        <v>7.6321579437225257E-2</v>
      </c>
      <c r="T14" s="85">
        <f>分析係数表!F17</f>
        <v>0.3233511586452763</v>
      </c>
      <c r="U14" s="86">
        <f t="shared" si="7"/>
        <v>2.4678671140664282E-2</v>
      </c>
      <c r="V14" s="87">
        <f>分析係数表!D17</f>
        <v>4.4206773618538323E-2</v>
      </c>
      <c r="W14" s="88">
        <f t="shared" si="8"/>
        <v>0</v>
      </c>
      <c r="X14" s="76">
        <f>分析係数表!E17</f>
        <v>4.0641711229946524E-2</v>
      </c>
      <c r="Y14" s="89">
        <f t="shared" si="9"/>
        <v>0</v>
      </c>
    </row>
    <row r="15" spans="1:25" x14ac:dyDescent="0.2">
      <c r="A15" s="6" t="s">
        <v>3</v>
      </c>
      <c r="B15" s="5" t="s">
        <v>31</v>
      </c>
      <c r="C15" s="90"/>
      <c r="D15" s="76">
        <f>投入係数表!P15</f>
        <v>3.6919441778040314E-3</v>
      </c>
      <c r="E15" s="77">
        <f t="shared" si="0"/>
        <v>0.36919441778040313</v>
      </c>
      <c r="F15" s="76">
        <f>分析係数表!C18</f>
        <v>0.93182768716018405</v>
      </c>
      <c r="G15" s="77">
        <f t="shared" si="1"/>
        <v>0.34402558043276377</v>
      </c>
      <c r="H15" s="77">
        <v>0.47456031869619397</v>
      </c>
      <c r="I15" s="77">
        <f t="shared" si="2"/>
        <v>0.47456031869619397</v>
      </c>
      <c r="J15" s="76">
        <f>分析係数表!G18</f>
        <v>0.215658731332249</v>
      </c>
      <c r="K15" s="78">
        <f t="shared" si="3"/>
        <v>0.10234307627064895</v>
      </c>
      <c r="L15" s="79"/>
      <c r="M15" s="80"/>
      <c r="N15" s="81">
        <f>分析係数表!H18</f>
        <v>4.4239087691702714E-4</v>
      </c>
      <c r="O15" s="82">
        <f t="shared" si="4"/>
        <v>8.7973424673386865E-3</v>
      </c>
      <c r="P15" s="76">
        <f>分析係数表!C18</f>
        <v>0.93182768716018405</v>
      </c>
      <c r="Q15" s="82">
        <f t="shared" si="5"/>
        <v>8.1976072844962746E-3</v>
      </c>
      <c r="R15" s="83">
        <v>1.9034722818763956E-2</v>
      </c>
      <c r="S15" s="84">
        <f t="shared" si="6"/>
        <v>0.49359504151495792</v>
      </c>
      <c r="T15" s="85">
        <f>分析係数表!F18</f>
        <v>0.45992902558036375</v>
      </c>
      <c r="U15" s="86">
        <f t="shared" si="7"/>
        <v>0.22701868647527379</v>
      </c>
      <c r="V15" s="87">
        <f>分析係数表!D18</f>
        <v>2.3436344817388734E-2</v>
      </c>
      <c r="W15" s="88">
        <f t="shared" si="8"/>
        <v>0</v>
      </c>
      <c r="X15" s="76">
        <f>分析係数表!E18</f>
        <v>2.5506432056779535E-2</v>
      </c>
      <c r="Y15" s="89">
        <f t="shared" si="9"/>
        <v>0</v>
      </c>
    </row>
    <row r="16" spans="1:25" x14ac:dyDescent="0.2">
      <c r="A16" s="6" t="s">
        <v>4</v>
      </c>
      <c r="B16" s="5" t="s">
        <v>32</v>
      </c>
      <c r="C16" s="90"/>
      <c r="D16" s="76">
        <f>投入係数表!P16</f>
        <v>0.23598907184523371</v>
      </c>
      <c r="E16" s="77">
        <f t="shared" si="0"/>
        <v>23.59890718452337</v>
      </c>
      <c r="F16" s="76">
        <f>分析係数表!C19</f>
        <v>0.22734014153142079</v>
      </c>
      <c r="G16" s="77">
        <f t="shared" si="1"/>
        <v>5.364978899316406</v>
      </c>
      <c r="H16" s="77">
        <v>6.3009376402586295</v>
      </c>
      <c r="I16" s="77">
        <f t="shared" si="2"/>
        <v>6.3009376402586295</v>
      </c>
      <c r="J16" s="76">
        <f>分析係数表!G19</f>
        <v>5.767935331761536E-2</v>
      </c>
      <c r="K16" s="78">
        <f t="shared" si="3"/>
        <v>0.3634340083847391</v>
      </c>
      <c r="L16" s="79"/>
      <c r="M16" s="80"/>
      <c r="N16" s="81">
        <f>分析係数表!H19</f>
        <v>-1.1059771922925678E-4</v>
      </c>
      <c r="O16" s="82">
        <f t="shared" si="4"/>
        <v>-2.1993356168346716E-3</v>
      </c>
      <c r="P16" s="76">
        <f>分析係数表!C19</f>
        <v>0.22734014153142079</v>
      </c>
      <c r="Q16" s="82">
        <f t="shared" si="5"/>
        <v>-4.999972704062889E-4</v>
      </c>
      <c r="R16" s="83">
        <v>3.166321730289762E-3</v>
      </c>
      <c r="S16" s="84">
        <f t="shared" si="6"/>
        <v>6.3041039619889192</v>
      </c>
      <c r="T16" s="85">
        <f>分析係数表!F19</f>
        <v>0.2401481980464803</v>
      </c>
      <c r="U16" s="86">
        <f t="shared" si="7"/>
        <v>1.5139192067693161</v>
      </c>
      <c r="V16" s="87">
        <f>分析係数表!D19</f>
        <v>6.946783428763894E-3</v>
      </c>
      <c r="W16" s="88">
        <f t="shared" si="8"/>
        <v>0</v>
      </c>
      <c r="X16" s="76">
        <f>分析係数表!E19</f>
        <v>7.830919501515661E-3</v>
      </c>
      <c r="Y16" s="89">
        <f t="shared" si="9"/>
        <v>0</v>
      </c>
    </row>
    <row r="17" spans="1:25" x14ac:dyDescent="0.2">
      <c r="A17" s="6" t="s">
        <v>5</v>
      </c>
      <c r="B17" s="5" t="s">
        <v>33</v>
      </c>
      <c r="C17" s="90"/>
      <c r="D17" s="76">
        <f>投入係数表!P17</f>
        <v>6.8300967289374584E-2</v>
      </c>
      <c r="E17" s="77">
        <f t="shared" si="0"/>
        <v>6.8300967289374581</v>
      </c>
      <c r="F17" s="76">
        <f>分析係数表!C20</f>
        <v>0.28316987938225679</v>
      </c>
      <c r="G17" s="77">
        <f t="shared" si="1"/>
        <v>1.9340776669023667</v>
      </c>
      <c r="H17" s="77">
        <v>2.2819609205377738</v>
      </c>
      <c r="I17" s="77">
        <f t="shared" si="2"/>
        <v>2.2819609205377738</v>
      </c>
      <c r="J17" s="76">
        <f>分析係数表!G20</f>
        <v>0.10003293265272517</v>
      </c>
      <c r="K17" s="78">
        <f t="shared" si="3"/>
        <v>0.22827124308030586</v>
      </c>
      <c r="L17" s="79"/>
      <c r="M17" s="80"/>
      <c r="N17" s="81">
        <f>分析係数表!H20</f>
        <v>5.4069996067636654E-4</v>
      </c>
      <c r="O17" s="82">
        <f t="shared" si="4"/>
        <v>1.0752307460080619E-2</v>
      </c>
      <c r="P17" s="76">
        <f>分析係数表!C20</f>
        <v>0.28316987938225679</v>
      </c>
      <c r="Q17" s="82">
        <f t="shared" si="5"/>
        <v>3.0447296065519687E-3</v>
      </c>
      <c r="R17" s="83">
        <v>6.6214782766813411E-3</v>
      </c>
      <c r="S17" s="84">
        <f t="shared" si="6"/>
        <v>2.2885823988144551</v>
      </c>
      <c r="T17" s="85">
        <f>分析係数表!F20</f>
        <v>0.22295405894944839</v>
      </c>
      <c r="U17" s="86">
        <f t="shared" si="7"/>
        <v>0.51024873505594803</v>
      </c>
      <c r="V17" s="87">
        <f>分析係数表!D20</f>
        <v>1.4243372303639057E-2</v>
      </c>
      <c r="W17" s="88">
        <f t="shared" si="8"/>
        <v>0</v>
      </c>
      <c r="X17" s="76">
        <f>分析係数表!E20</f>
        <v>1.6054668203523793E-2</v>
      </c>
      <c r="Y17" s="89">
        <f t="shared" si="9"/>
        <v>0</v>
      </c>
    </row>
    <row r="18" spans="1:25" x14ac:dyDescent="0.2">
      <c r="A18" s="6" t="s">
        <v>6</v>
      </c>
      <c r="B18" s="5" t="s">
        <v>34</v>
      </c>
      <c r="C18" s="75">
        <f>最終需要_まとめ!C19</f>
        <v>100</v>
      </c>
      <c r="D18" s="76">
        <f>投入係数表!P18</f>
        <v>7.3469689138300223E-2</v>
      </c>
      <c r="E18" s="77">
        <f t="shared" si="0"/>
        <v>7.3469689138300227</v>
      </c>
      <c r="F18" s="76">
        <f>分析係数表!C21</f>
        <v>0.39165775401069514</v>
      </c>
      <c r="G18" s="77">
        <f t="shared" si="1"/>
        <v>2.8774973435770632</v>
      </c>
      <c r="H18" s="77">
        <v>2.9923397718837514</v>
      </c>
      <c r="I18" s="77">
        <f t="shared" si="2"/>
        <v>102.99233977188375</v>
      </c>
      <c r="J18" s="76">
        <f>分析係数表!G21</f>
        <v>0.28516576829358342</v>
      </c>
      <c r="K18" s="78">
        <f t="shared" si="3"/>
        <v>29.369889699403018</v>
      </c>
      <c r="L18" s="79"/>
      <c r="M18" s="80"/>
      <c r="N18" s="81">
        <f>分析係数表!H21</f>
        <v>9.2164766024380651E-4</v>
      </c>
      <c r="O18" s="82">
        <f t="shared" si="4"/>
        <v>1.8327796806955596E-2</v>
      </c>
      <c r="P18" s="76">
        <f>分析係数表!C21</f>
        <v>0.39165775401069514</v>
      </c>
      <c r="Q18" s="82">
        <f t="shared" si="5"/>
        <v>7.1782237333766191E-3</v>
      </c>
      <c r="R18" s="83">
        <v>1.4058791945867401E-2</v>
      </c>
      <c r="S18" s="84">
        <f t="shared" si="6"/>
        <v>103.00639856382962</v>
      </c>
      <c r="T18" s="85">
        <f>分析係数表!F21</f>
        <v>0.42597651923502916</v>
      </c>
      <c r="U18" s="86">
        <f t="shared" si="7"/>
        <v>43.878307119156247</v>
      </c>
      <c r="V18" s="87">
        <f>分析係数表!D21</f>
        <v>3.8470058332718007E-2</v>
      </c>
      <c r="W18" s="88">
        <f t="shared" si="8"/>
        <v>4</v>
      </c>
      <c r="X18" s="76">
        <f>分析係数表!E21</f>
        <v>3.5885697408255188E-2</v>
      </c>
      <c r="Y18" s="89">
        <f t="shared" si="9"/>
        <v>4</v>
      </c>
    </row>
    <row r="19" spans="1:25" x14ac:dyDescent="0.2">
      <c r="A19" s="6" t="s">
        <v>7</v>
      </c>
      <c r="B19" s="5" t="s">
        <v>268</v>
      </c>
      <c r="C19" s="90"/>
      <c r="D19" s="76">
        <f>投入係数表!P19</f>
        <v>1.0337443697851288E-3</v>
      </c>
      <c r="E19" s="77">
        <f t="shared" si="0"/>
        <v>0.10337443697851288</v>
      </c>
      <c r="F19" s="76">
        <f>分析係数表!C22</f>
        <v>0.15642615558060879</v>
      </c>
      <c r="G19" s="77">
        <f t="shared" si="1"/>
        <v>1.6170465761858696E-2</v>
      </c>
      <c r="H19" s="77">
        <v>2.256636446115045E-2</v>
      </c>
      <c r="I19" s="77">
        <f t="shared" si="2"/>
        <v>2.256636446115045E-2</v>
      </c>
      <c r="J19" s="76">
        <f>分析係数表!G22</f>
        <v>0.19460412625639217</v>
      </c>
      <c r="K19" s="78">
        <f t="shared" si="3"/>
        <v>4.3915076387454838E-3</v>
      </c>
      <c r="L19" s="79"/>
      <c r="M19" s="80"/>
      <c r="N19" s="81">
        <f>分析係数表!H22</f>
        <v>4.915454187966968E-5</v>
      </c>
      <c r="O19" s="82">
        <f t="shared" si="4"/>
        <v>9.7748249637096517E-4</v>
      </c>
      <c r="P19" s="76">
        <f>分析係数表!C22</f>
        <v>0.15642615558060879</v>
      </c>
      <c r="Q19" s="82">
        <f t="shared" si="5"/>
        <v>1.5290382905464646E-4</v>
      </c>
      <c r="R19" s="83">
        <v>2.0963704543815027E-3</v>
      </c>
      <c r="S19" s="84">
        <f t="shared" si="6"/>
        <v>2.4662734915531951E-2</v>
      </c>
      <c r="T19" s="85">
        <f>分析係数表!F22</f>
        <v>0.41322518074413683</v>
      </c>
      <c r="U19" s="86">
        <f t="shared" si="7"/>
        <v>1.0191263093115424E-2</v>
      </c>
      <c r="V19" s="87">
        <f>分析係数表!D22</f>
        <v>2.140715923117616E-2</v>
      </c>
      <c r="W19" s="88">
        <f t="shared" si="8"/>
        <v>0</v>
      </c>
      <c r="X19" s="76">
        <f>分析係数表!E22</f>
        <v>2.2006700758243698E-2</v>
      </c>
      <c r="Y19" s="89">
        <f t="shared" si="9"/>
        <v>0</v>
      </c>
    </row>
    <row r="20" spans="1:25" x14ac:dyDescent="0.2">
      <c r="A20" s="6" t="s">
        <v>8</v>
      </c>
      <c r="B20" s="5" t="s">
        <v>269</v>
      </c>
      <c r="C20" s="90"/>
      <c r="D20" s="76">
        <f>投入係数表!P20</f>
        <v>5.168721848925644E-4</v>
      </c>
      <c r="E20" s="77">
        <f t="shared" si="0"/>
        <v>5.1687218489256441E-2</v>
      </c>
      <c r="F20" s="76">
        <f>分析係数表!C23</f>
        <v>0</v>
      </c>
      <c r="G20" s="77">
        <f t="shared" si="1"/>
        <v>0</v>
      </c>
      <c r="H20" s="77">
        <v>0</v>
      </c>
      <c r="I20" s="77">
        <f t="shared" si="2"/>
        <v>0</v>
      </c>
      <c r="J20" s="76">
        <f>分析係数表!G23</f>
        <v>0.21581694098755519</v>
      </c>
      <c r="K20" s="78">
        <f t="shared" si="3"/>
        <v>0</v>
      </c>
      <c r="L20" s="79"/>
      <c r="M20" s="80"/>
      <c r="N20" s="81">
        <f>分析係数表!H23</f>
        <v>2.457727093983484E-5</v>
      </c>
      <c r="O20" s="82">
        <f t="shared" si="4"/>
        <v>4.8874124818548258E-4</v>
      </c>
      <c r="P20" s="76">
        <f>分析係数表!C23</f>
        <v>0</v>
      </c>
      <c r="Q20" s="82">
        <f t="shared" si="5"/>
        <v>0</v>
      </c>
      <c r="R20" s="83">
        <v>0</v>
      </c>
      <c r="S20" s="84">
        <f t="shared" si="6"/>
        <v>0</v>
      </c>
      <c r="T20" s="85">
        <f>分析係数表!F23</f>
        <v>0.44146928944199115</v>
      </c>
      <c r="U20" s="86">
        <f t="shared" si="7"/>
        <v>0</v>
      </c>
      <c r="V20" s="87">
        <f>分析係数表!D23</f>
        <v>4.8735447611401042E-2</v>
      </c>
      <c r="W20" s="88">
        <f t="shared" si="8"/>
        <v>0</v>
      </c>
      <c r="X20" s="76">
        <f>分析係数表!E23</f>
        <v>5.2107587314331592E-2</v>
      </c>
      <c r="Y20" s="89">
        <f t="shared" si="9"/>
        <v>0</v>
      </c>
    </row>
    <row r="21" spans="1:25" x14ac:dyDescent="0.2">
      <c r="A21" s="6" t="s">
        <v>9</v>
      </c>
      <c r="B21" s="5" t="s">
        <v>270</v>
      </c>
      <c r="C21" s="90"/>
      <c r="D21" s="76">
        <f>投入係数表!P21</f>
        <v>0</v>
      </c>
      <c r="E21" s="77">
        <f t="shared" si="0"/>
        <v>0</v>
      </c>
      <c r="F21" s="76">
        <f>分析係数表!C24</f>
        <v>0.44109195402298851</v>
      </c>
      <c r="G21" s="77">
        <f t="shared" si="1"/>
        <v>0</v>
      </c>
      <c r="H21" s="77">
        <v>7.9814802494903442E-3</v>
      </c>
      <c r="I21" s="77">
        <f t="shared" si="2"/>
        <v>7.9814802494903442E-3</v>
      </c>
      <c r="J21" s="76">
        <f>分析係数表!G24</f>
        <v>0.2076771653543307</v>
      </c>
      <c r="K21" s="78">
        <f t="shared" si="3"/>
        <v>1.6575711935457309E-3</v>
      </c>
      <c r="L21" s="79"/>
      <c r="M21" s="80"/>
      <c r="N21" s="81">
        <f>分析係数表!H24</f>
        <v>3.3179315768777033E-4</v>
      </c>
      <c r="O21" s="82">
        <f t="shared" si="4"/>
        <v>6.5980068505040144E-3</v>
      </c>
      <c r="P21" s="76">
        <f>分析係数表!C24</f>
        <v>0.44109195402298851</v>
      </c>
      <c r="Q21" s="82">
        <f t="shared" si="5"/>
        <v>2.91032773434588E-3</v>
      </c>
      <c r="R21" s="83">
        <v>1.0149776905039308E-2</v>
      </c>
      <c r="S21" s="84">
        <f t="shared" si="6"/>
        <v>1.8131257154529651E-2</v>
      </c>
      <c r="T21" s="85">
        <f>分析係数表!F24</f>
        <v>0.39173228346456695</v>
      </c>
      <c r="U21" s="86">
        <f t="shared" si="7"/>
        <v>7.1025987672271671E-3</v>
      </c>
      <c r="V21" s="87">
        <f>分析係数表!D24</f>
        <v>6.7913385826771658E-2</v>
      </c>
      <c r="W21" s="88">
        <f t="shared" si="8"/>
        <v>0</v>
      </c>
      <c r="X21" s="76">
        <f>分析係数表!E24</f>
        <v>7.1850393700787399E-2</v>
      </c>
      <c r="Y21" s="89">
        <f t="shared" si="9"/>
        <v>0</v>
      </c>
    </row>
    <row r="22" spans="1:25" x14ac:dyDescent="0.2">
      <c r="A22" s="6" t="s">
        <v>10</v>
      </c>
      <c r="B22" s="5" t="s">
        <v>271</v>
      </c>
      <c r="C22" s="90"/>
      <c r="D22" s="76">
        <f>投入係数表!P22</f>
        <v>2.7320386915749835E-3</v>
      </c>
      <c r="E22" s="77">
        <f t="shared" si="0"/>
        <v>0.27320386915749834</v>
      </c>
      <c r="F22" s="76">
        <f>分析係数表!C25</f>
        <v>7.8343592613318025E-3</v>
      </c>
      <c r="G22" s="77">
        <f t="shared" si="1"/>
        <v>2.1403772625657289E-3</v>
      </c>
      <c r="H22" s="77">
        <v>2.5866734375443864E-3</v>
      </c>
      <c r="I22" s="77">
        <f t="shared" si="2"/>
        <v>2.5866734375443864E-3</v>
      </c>
      <c r="J22" s="76">
        <f>分析係数表!G25</f>
        <v>0.2</v>
      </c>
      <c r="K22" s="78">
        <f t="shared" si="3"/>
        <v>5.1733468750887735E-4</v>
      </c>
      <c r="L22" s="79"/>
      <c r="M22" s="80"/>
      <c r="N22" s="81">
        <f>分析係数表!H25</f>
        <v>5.0383405426661419E-4</v>
      </c>
      <c r="O22" s="82">
        <f t="shared" si="4"/>
        <v>1.0019195587802393E-2</v>
      </c>
      <c r="P22" s="76">
        <f>分析係数表!C25</f>
        <v>7.8343592613318025E-3</v>
      </c>
      <c r="Q22" s="82">
        <f t="shared" si="5"/>
        <v>7.8493977744394409E-5</v>
      </c>
      <c r="R22" s="83">
        <v>2.6951528159913454E-4</v>
      </c>
      <c r="S22" s="84">
        <f t="shared" si="6"/>
        <v>2.8561887191435207E-3</v>
      </c>
      <c r="T22" s="85">
        <f>分析係数表!F25</f>
        <v>0.35199999999999998</v>
      </c>
      <c r="U22" s="86">
        <f t="shared" si="7"/>
        <v>1.0053784291385193E-3</v>
      </c>
      <c r="V22" s="87">
        <f>分析係数表!D25</f>
        <v>8.0000000000000002E-3</v>
      </c>
      <c r="W22" s="88">
        <f t="shared" si="8"/>
        <v>0</v>
      </c>
      <c r="X22" s="76">
        <f>分析係数表!E25</f>
        <v>4.0000000000000001E-3</v>
      </c>
      <c r="Y22" s="89">
        <f t="shared" si="9"/>
        <v>0</v>
      </c>
    </row>
    <row r="23" spans="1:25" x14ac:dyDescent="0.2">
      <c r="A23" s="6" t="s">
        <v>11</v>
      </c>
      <c r="B23" s="5" t="s">
        <v>35</v>
      </c>
      <c r="C23" s="90"/>
      <c r="D23" s="76">
        <f>投入係数表!P23</f>
        <v>8.1222771911688692E-4</v>
      </c>
      <c r="E23" s="77">
        <f t="shared" si="0"/>
        <v>8.1222771911688696E-2</v>
      </c>
      <c r="F23" s="76">
        <f>分析係数表!C26</f>
        <v>0.12107728337236534</v>
      </c>
      <c r="G23" s="77">
        <f t="shared" si="1"/>
        <v>9.8342325710405291E-3</v>
      </c>
      <c r="H23" s="77">
        <v>1.3926595355527717E-2</v>
      </c>
      <c r="I23" s="77">
        <f t="shared" si="2"/>
        <v>1.3926595355527717E-2</v>
      </c>
      <c r="J23" s="76">
        <f>分析係数表!G26</f>
        <v>0.19685039370078741</v>
      </c>
      <c r="K23" s="78">
        <f t="shared" si="3"/>
        <v>2.7414557786471887E-3</v>
      </c>
      <c r="L23" s="79"/>
      <c r="M23" s="80"/>
      <c r="N23" s="81">
        <f>分析係数表!H26</f>
        <v>1.0396185607550137E-2</v>
      </c>
      <c r="O23" s="82">
        <f t="shared" si="4"/>
        <v>0.20673754798245914</v>
      </c>
      <c r="P23" s="76">
        <f>分析係数表!C26</f>
        <v>0.12107728337236534</v>
      </c>
      <c r="Q23" s="82">
        <f t="shared" si="5"/>
        <v>2.5031220680780182E-2</v>
      </c>
      <c r="R23" s="83">
        <v>2.7009853524564264E-2</v>
      </c>
      <c r="S23" s="84">
        <f t="shared" si="6"/>
        <v>4.0936448880091979E-2</v>
      </c>
      <c r="T23" s="85">
        <f>分析係数表!F26</f>
        <v>0.33584388907908252</v>
      </c>
      <c r="U23" s="86">
        <f t="shared" si="7"/>
        <v>1.3748256196977143E-2</v>
      </c>
      <c r="V23" s="87">
        <f>分析係数表!D26</f>
        <v>3.2865457035261898E-2</v>
      </c>
      <c r="W23" s="88">
        <f t="shared" si="8"/>
        <v>0</v>
      </c>
      <c r="X23" s="76">
        <f>分析係数表!E26</f>
        <v>3.457719958918179E-2</v>
      </c>
      <c r="Y23" s="89">
        <f t="shared" si="9"/>
        <v>0</v>
      </c>
    </row>
    <row r="24" spans="1:25" x14ac:dyDescent="0.2">
      <c r="A24" s="6" t="s">
        <v>12</v>
      </c>
      <c r="B24" s="5" t="s">
        <v>365</v>
      </c>
      <c r="C24" s="90"/>
      <c r="D24" s="76">
        <f>投入係数表!P24</f>
        <v>7.3838883556080629E-5</v>
      </c>
      <c r="E24" s="77">
        <f t="shared" si="0"/>
        <v>7.3838883556080629E-3</v>
      </c>
      <c r="F24" s="76">
        <f>分析係数表!C27</f>
        <v>2.7391659852820882E-2</v>
      </c>
      <c r="G24" s="77">
        <f t="shared" si="1"/>
        <v>2.0225695822802099E-4</v>
      </c>
      <c r="H24" s="77">
        <v>3.2498410731853471E-4</v>
      </c>
      <c r="I24" s="77">
        <f t="shared" si="2"/>
        <v>3.2498410731853471E-4</v>
      </c>
      <c r="J24" s="76">
        <f>分析係数表!G27</f>
        <v>0.16959064327485379</v>
      </c>
      <c r="K24" s="78">
        <f t="shared" si="3"/>
        <v>5.5114263814254419E-5</v>
      </c>
      <c r="L24" s="79"/>
      <c r="M24" s="80"/>
      <c r="N24" s="81">
        <f>分析係数表!H27</f>
        <v>1.0924596932756587E-2</v>
      </c>
      <c r="O24" s="82">
        <f t="shared" si="4"/>
        <v>0.21724548481844702</v>
      </c>
      <c r="P24" s="76">
        <f>分析係数表!C27</f>
        <v>2.7391659852820882E-2</v>
      </c>
      <c r="Q24" s="82">
        <f t="shared" si="5"/>
        <v>5.950714424708064E-3</v>
      </c>
      <c r="R24" s="83">
        <v>6.0189897001370991E-3</v>
      </c>
      <c r="S24" s="84">
        <f t="shared" si="6"/>
        <v>6.3439738074556338E-3</v>
      </c>
      <c r="T24" s="85">
        <f>分析係数表!F27</f>
        <v>0.32163742690058478</v>
      </c>
      <c r="U24" s="86">
        <f t="shared" si="7"/>
        <v>2.0404594117547359E-3</v>
      </c>
      <c r="V24" s="87">
        <f>分析係数表!D27</f>
        <v>0</v>
      </c>
      <c r="W24" s="88">
        <f t="shared" si="8"/>
        <v>0</v>
      </c>
      <c r="X24" s="76">
        <f>分析係数表!E27</f>
        <v>0</v>
      </c>
      <c r="Y24" s="89">
        <f t="shared" si="9"/>
        <v>0</v>
      </c>
    </row>
    <row r="25" spans="1:25" x14ac:dyDescent="0.2">
      <c r="A25" s="6" t="s">
        <v>13</v>
      </c>
      <c r="B25" s="5" t="s">
        <v>191</v>
      </c>
      <c r="C25" s="90"/>
      <c r="D25" s="76">
        <f>投入係数表!P25</f>
        <v>0</v>
      </c>
      <c r="E25" s="77">
        <f t="shared" si="0"/>
        <v>0</v>
      </c>
      <c r="F25" s="76">
        <f>分析係数表!C28</f>
        <v>0.24324482738409237</v>
      </c>
      <c r="G25" s="77">
        <f t="shared" si="1"/>
        <v>0</v>
      </c>
      <c r="H25" s="77">
        <v>2.7884453598126531E-2</v>
      </c>
      <c r="I25" s="77">
        <f t="shared" si="2"/>
        <v>2.7884453598126531E-2</v>
      </c>
      <c r="J25" s="76">
        <f>分析係数表!G28</f>
        <v>0.12486010072747622</v>
      </c>
      <c r="K25" s="78">
        <f t="shared" si="3"/>
        <v>3.4816556849927155E-3</v>
      </c>
      <c r="L25" s="79"/>
      <c r="M25" s="80"/>
      <c r="N25" s="81">
        <f>分析係数表!H28</f>
        <v>2.0841525756979944E-2</v>
      </c>
      <c r="O25" s="82">
        <f t="shared" si="4"/>
        <v>0.41445257846128924</v>
      </c>
      <c r="P25" s="76">
        <f>分析係数表!C28</f>
        <v>0.24324482738409237</v>
      </c>
      <c r="Q25" s="82">
        <f t="shared" si="5"/>
        <v>0.10081344590670829</v>
      </c>
      <c r="R25" s="83">
        <v>0.12304055739758829</v>
      </c>
      <c r="S25" s="84">
        <f t="shared" si="6"/>
        <v>0.15092501099571481</v>
      </c>
      <c r="T25" s="85">
        <f>分析係数表!F28</f>
        <v>0.21387101287073307</v>
      </c>
      <c r="U25" s="86">
        <f t="shared" si="7"/>
        <v>3.2278484969180052E-2</v>
      </c>
      <c r="V25" s="87">
        <f>分析係数表!D28</f>
        <v>5.1063234471180746E-3</v>
      </c>
      <c r="W25" s="88">
        <f t="shared" si="8"/>
        <v>0</v>
      </c>
      <c r="X25" s="76">
        <f>分析係数表!E28</f>
        <v>5.1412982652490205E-3</v>
      </c>
      <c r="Y25" s="89">
        <f t="shared" si="9"/>
        <v>0</v>
      </c>
    </row>
    <row r="26" spans="1:25" x14ac:dyDescent="0.2">
      <c r="A26" s="6" t="s">
        <v>14</v>
      </c>
      <c r="B26" s="5" t="s">
        <v>50</v>
      </c>
      <c r="C26" s="90"/>
      <c r="D26" s="76">
        <f>投入係数表!P26</f>
        <v>3.027394225799306E-3</v>
      </c>
      <c r="E26" s="77">
        <f t="shared" si="0"/>
        <v>0.30273942257993058</v>
      </c>
      <c r="F26" s="76">
        <f>分析係数表!C29</f>
        <v>5.9106021425932798E-2</v>
      </c>
      <c r="G26" s="77">
        <f t="shared" si="1"/>
        <v>1.7893722797483899E-2</v>
      </c>
      <c r="H26" s="77">
        <v>2.8802365046492352E-2</v>
      </c>
      <c r="I26" s="77">
        <f t="shared" si="2"/>
        <v>2.8802365046492352E-2</v>
      </c>
      <c r="J26" s="76">
        <f>分析係数表!G29</f>
        <v>0.26651982378854627</v>
      </c>
      <c r="K26" s="78">
        <f t="shared" si="3"/>
        <v>7.676401256884526E-3</v>
      </c>
      <c r="L26" s="79"/>
      <c r="M26" s="80"/>
      <c r="N26" s="81">
        <f>分析係数表!H29</f>
        <v>1.0052103814392449E-2</v>
      </c>
      <c r="O26" s="82">
        <f t="shared" si="4"/>
        <v>0.19989517050786237</v>
      </c>
      <c r="P26" s="76">
        <f>分析係数表!C29</f>
        <v>5.9106021425932798E-2</v>
      </c>
      <c r="Q26" s="82">
        <f t="shared" si="5"/>
        <v>1.1815008230978204E-2</v>
      </c>
      <c r="R26" s="83">
        <v>1.455372742016982E-2</v>
      </c>
      <c r="S26" s="84">
        <f t="shared" si="6"/>
        <v>4.3356092466662173E-2</v>
      </c>
      <c r="T26" s="85">
        <f>分析係数表!F29</f>
        <v>0.40308370044052866</v>
      </c>
      <c r="U26" s="86">
        <f t="shared" si="7"/>
        <v>1.7476134188103915E-2</v>
      </c>
      <c r="V26" s="87">
        <f>分析係数表!D29</f>
        <v>6.1674008810572688E-2</v>
      </c>
      <c r="W26" s="88">
        <f t="shared" si="8"/>
        <v>0</v>
      </c>
      <c r="X26" s="76">
        <f>分析係数表!E29</f>
        <v>2.8634361233480177E-2</v>
      </c>
      <c r="Y26" s="89">
        <f t="shared" si="9"/>
        <v>0</v>
      </c>
    </row>
    <row r="27" spans="1:25" x14ac:dyDescent="0.2">
      <c r="A27" s="6" t="s">
        <v>15</v>
      </c>
      <c r="B27" s="5" t="s">
        <v>36</v>
      </c>
      <c r="C27" s="90"/>
      <c r="D27" s="76">
        <f>投入係数表!P27</f>
        <v>3.8396219449161927E-3</v>
      </c>
      <c r="E27" s="77">
        <f t="shared" si="0"/>
        <v>0.38396219449161928</v>
      </c>
      <c r="F27" s="76">
        <f>分析係数表!C30</f>
        <v>1</v>
      </c>
      <c r="G27" s="77">
        <f t="shared" si="1"/>
        <v>0.38396219449161928</v>
      </c>
      <c r="H27" s="77">
        <v>0.45083571225654079</v>
      </c>
      <c r="I27" s="77">
        <f t="shared" si="2"/>
        <v>0.45083571225654079</v>
      </c>
      <c r="J27" s="76">
        <f>分析係数表!G30</f>
        <v>0.34458106948813266</v>
      </c>
      <c r="K27" s="78">
        <f t="shared" si="3"/>
        <v>0.15534945189280286</v>
      </c>
      <c r="L27" s="79"/>
      <c r="M27" s="80"/>
      <c r="N27" s="81">
        <f>分析係数表!H30</f>
        <v>0</v>
      </c>
      <c r="O27" s="82">
        <f t="shared" si="4"/>
        <v>0</v>
      </c>
      <c r="P27" s="76">
        <f>分析係数表!C30</f>
        <v>1</v>
      </c>
      <c r="Q27" s="82">
        <f t="shared" si="5"/>
        <v>0</v>
      </c>
      <c r="R27" s="83">
        <v>4.6306797468441477E-2</v>
      </c>
      <c r="S27" s="84">
        <f t="shared" si="6"/>
        <v>0.49714250972498225</v>
      </c>
      <c r="T27" s="85">
        <f>分析係数表!F30</f>
        <v>0.44094938518730342</v>
      </c>
      <c r="U27" s="86">
        <f t="shared" si="7"/>
        <v>0.21921468401370395</v>
      </c>
      <c r="V27" s="87">
        <f>分析係数表!D30</f>
        <v>0.11881612810980841</v>
      </c>
      <c r="W27" s="88">
        <f t="shared" si="8"/>
        <v>0</v>
      </c>
      <c r="X27" s="76">
        <f>分析係数表!E30</f>
        <v>7.9782670860737773E-2</v>
      </c>
      <c r="Y27" s="89">
        <f t="shared" si="9"/>
        <v>0</v>
      </c>
    </row>
    <row r="28" spans="1:25" x14ac:dyDescent="0.2">
      <c r="A28" s="6" t="s">
        <v>16</v>
      </c>
      <c r="B28" s="5" t="s">
        <v>192</v>
      </c>
      <c r="C28" s="90"/>
      <c r="D28" s="76">
        <f>投入係数表!P28</f>
        <v>2.4071476039282287E-2</v>
      </c>
      <c r="E28" s="77">
        <f t="shared" si="0"/>
        <v>2.4071476039282289</v>
      </c>
      <c r="F28" s="76">
        <f>分析係数表!C31</f>
        <v>9.6726786907147644E-2</v>
      </c>
      <c r="G28" s="77">
        <f t="shared" si="1"/>
        <v>0.23283565333921682</v>
      </c>
      <c r="H28" s="77">
        <v>0.28506792026419348</v>
      </c>
      <c r="I28" s="77">
        <f t="shared" si="2"/>
        <v>0.28506792026419348</v>
      </c>
      <c r="J28" s="76">
        <f>分析係数表!G31</f>
        <v>7.0151306740027508E-2</v>
      </c>
      <c r="K28" s="78">
        <f t="shared" si="3"/>
        <v>1.9997887116195139E-2</v>
      </c>
      <c r="L28" s="79"/>
      <c r="M28" s="80"/>
      <c r="N28" s="81">
        <f>分析係数表!H31</f>
        <v>2.2131832481321275E-2</v>
      </c>
      <c r="O28" s="82">
        <f t="shared" si="4"/>
        <v>0.44011149399102711</v>
      </c>
      <c r="P28" s="76">
        <f>分析係数表!C31</f>
        <v>9.6726786907147644E-2</v>
      </c>
      <c r="Q28" s="82">
        <f t="shared" si="5"/>
        <v>4.2570570694656473E-2</v>
      </c>
      <c r="R28" s="83">
        <v>5.0832729378429552E-2</v>
      </c>
      <c r="S28" s="84">
        <f t="shared" si="6"/>
        <v>0.33590064964262301</v>
      </c>
      <c r="T28" s="85">
        <f>分析係数表!F31</f>
        <v>0.34525447042640989</v>
      </c>
      <c r="U28" s="86">
        <f t="shared" si="7"/>
        <v>0.11597120090825086</v>
      </c>
      <c r="V28" s="87">
        <f>分析係数表!D31</f>
        <v>0</v>
      </c>
      <c r="W28" s="88">
        <f t="shared" si="8"/>
        <v>0</v>
      </c>
      <c r="X28" s="76">
        <f>分析係数表!E31</f>
        <v>0</v>
      </c>
      <c r="Y28" s="89">
        <f t="shared" si="9"/>
        <v>0</v>
      </c>
    </row>
    <row r="29" spans="1:25" x14ac:dyDescent="0.2">
      <c r="A29" s="6" t="s">
        <v>17</v>
      </c>
      <c r="B29" s="5" t="s">
        <v>272</v>
      </c>
      <c r="C29" s="90"/>
      <c r="D29" s="76">
        <f>投入係数表!P29</f>
        <v>6.6454995200472566E-4</v>
      </c>
      <c r="E29" s="77">
        <f t="shared" si="0"/>
        <v>6.6454995200472572E-2</v>
      </c>
      <c r="F29" s="76">
        <f>分析係数表!C32</f>
        <v>0.7834008097165992</v>
      </c>
      <c r="G29" s="77">
        <f t="shared" si="1"/>
        <v>5.2060897049762925E-2</v>
      </c>
      <c r="H29" s="77">
        <v>7.0418946831550089E-2</v>
      </c>
      <c r="I29" s="77">
        <f t="shared" si="2"/>
        <v>7.0418946831550089E-2</v>
      </c>
      <c r="J29" s="76">
        <f>分析係数表!G32</f>
        <v>0.13992297817715019</v>
      </c>
      <c r="K29" s="78">
        <f t="shared" si="3"/>
        <v>9.8532287607688823E-3</v>
      </c>
      <c r="L29" s="79"/>
      <c r="M29" s="80"/>
      <c r="N29" s="81">
        <f>分析係数表!H32</f>
        <v>6.3286472670074714E-3</v>
      </c>
      <c r="O29" s="82">
        <f t="shared" si="4"/>
        <v>0.12585087140776177</v>
      </c>
      <c r="P29" s="76">
        <f>分析係数表!C32</f>
        <v>0.7834008097165992</v>
      </c>
      <c r="Q29" s="82">
        <f t="shared" si="5"/>
        <v>9.8591674564380172E-2</v>
      </c>
      <c r="R29" s="83">
        <v>0.12195290928512535</v>
      </c>
      <c r="S29" s="84">
        <f t="shared" si="6"/>
        <v>0.19237185611667545</v>
      </c>
      <c r="T29" s="85">
        <f>分析係数表!F32</f>
        <v>0.48138639281129653</v>
      </c>
      <c r="U29" s="86">
        <f t="shared" si="7"/>
        <v>9.2605193894420151E-2</v>
      </c>
      <c r="V29" s="87">
        <f>分析係数表!D32</f>
        <v>1.4120667522464698E-2</v>
      </c>
      <c r="W29" s="88">
        <f t="shared" si="8"/>
        <v>0</v>
      </c>
      <c r="X29" s="76">
        <f>分析係数表!E32</f>
        <v>2.1822849807445442E-2</v>
      </c>
      <c r="Y29" s="89">
        <f t="shared" si="9"/>
        <v>0</v>
      </c>
    </row>
    <row r="30" spans="1:25" x14ac:dyDescent="0.2">
      <c r="A30" s="6" t="s">
        <v>18</v>
      </c>
      <c r="B30" s="5" t="s">
        <v>273</v>
      </c>
      <c r="C30" s="90"/>
      <c r="D30" s="76">
        <f>投入係数表!P30</f>
        <v>7.3838883556080629E-5</v>
      </c>
      <c r="E30" s="77">
        <f t="shared" si="0"/>
        <v>7.3838883556080629E-3</v>
      </c>
      <c r="F30" s="76">
        <f>分析係数表!C33</f>
        <v>1</v>
      </c>
      <c r="G30" s="77">
        <f t="shared" si="1"/>
        <v>7.3838883556080629E-3</v>
      </c>
      <c r="H30" s="77">
        <v>2.245362883183781E-2</v>
      </c>
      <c r="I30" s="77">
        <f t="shared" si="2"/>
        <v>2.245362883183781E-2</v>
      </c>
      <c r="J30" s="76">
        <f>分析係数表!G33</f>
        <v>0.50732356857523297</v>
      </c>
      <c r="K30" s="78">
        <f t="shared" si="3"/>
        <v>1.1391255106431698E-2</v>
      </c>
      <c r="L30" s="79"/>
      <c r="M30" s="80"/>
      <c r="N30" s="81">
        <f>分析係数表!H33</f>
        <v>9.4622493118364133E-4</v>
      </c>
      <c r="O30" s="82">
        <f t="shared" si="4"/>
        <v>1.881653805514108E-2</v>
      </c>
      <c r="P30" s="76">
        <f>分析係数表!C33</f>
        <v>1</v>
      </c>
      <c r="Q30" s="82">
        <f t="shared" si="5"/>
        <v>1.881653805514108E-2</v>
      </c>
      <c r="R30" s="83">
        <v>4.3197927845485519E-2</v>
      </c>
      <c r="S30" s="84">
        <f t="shared" si="6"/>
        <v>6.5651556677323336E-2</v>
      </c>
      <c r="T30" s="85">
        <f>分析係数表!F33</f>
        <v>0.64713715046604525</v>
      </c>
      <c r="U30" s="86">
        <f t="shared" si="7"/>
        <v>4.2485561311823086E-2</v>
      </c>
      <c r="V30" s="87">
        <f>分析係数表!D33</f>
        <v>3.462050599201065E-2</v>
      </c>
      <c r="W30" s="88">
        <f t="shared" si="8"/>
        <v>0</v>
      </c>
      <c r="X30" s="76">
        <f>分析係数表!E33</f>
        <v>3.3288948069241014E-2</v>
      </c>
      <c r="Y30" s="89">
        <f t="shared" si="9"/>
        <v>0</v>
      </c>
    </row>
    <row r="31" spans="1:25" x14ac:dyDescent="0.2">
      <c r="A31" s="6" t="s">
        <v>19</v>
      </c>
      <c r="B31" s="5" t="s">
        <v>274</v>
      </c>
      <c r="C31" s="90"/>
      <c r="D31" s="76">
        <f>投入係数表!P31</f>
        <v>4.6296979989662555E-2</v>
      </c>
      <c r="E31" s="77">
        <f t="shared" si="0"/>
        <v>4.6296979989662557</v>
      </c>
      <c r="F31" s="76">
        <f>分析係数表!C34</f>
        <v>0.10125199563061926</v>
      </c>
      <c r="G31" s="77">
        <f t="shared" si="1"/>
        <v>0.46876616156241807</v>
      </c>
      <c r="H31" s="77">
        <v>0.52242889256699654</v>
      </c>
      <c r="I31" s="77">
        <f t="shared" si="2"/>
        <v>0.52242889256699654</v>
      </c>
      <c r="J31" s="76">
        <f>分析係数表!G34</f>
        <v>0.42460217226572367</v>
      </c>
      <c r="K31" s="78">
        <f t="shared" si="3"/>
        <v>0.2218244426383231</v>
      </c>
      <c r="L31" s="79"/>
      <c r="M31" s="80"/>
      <c r="N31" s="81">
        <f>分析係数表!H34</f>
        <v>0.15770005898545025</v>
      </c>
      <c r="O31" s="82">
        <f t="shared" si="4"/>
        <v>3.1360082189821492</v>
      </c>
      <c r="P31" s="76">
        <f>分析係数表!C34</f>
        <v>0.10125199563061926</v>
      </c>
      <c r="Q31" s="82">
        <f t="shared" si="5"/>
        <v>0.31752709048596667</v>
      </c>
      <c r="R31" s="83">
        <v>0.33655583800497063</v>
      </c>
      <c r="S31" s="84">
        <f t="shared" si="6"/>
        <v>0.85898473057196711</v>
      </c>
      <c r="T31" s="85">
        <f>分析係数表!F34</f>
        <v>0.7004294013639808</v>
      </c>
      <c r="U31" s="86">
        <f t="shared" si="7"/>
        <v>0.60165816061532329</v>
      </c>
      <c r="V31" s="87">
        <f>分析係数表!D34</f>
        <v>0.3617075018944178</v>
      </c>
      <c r="W31" s="88">
        <f t="shared" si="8"/>
        <v>0</v>
      </c>
      <c r="X31" s="76">
        <f>分析係数表!E34</f>
        <v>0.25183127052285931</v>
      </c>
      <c r="Y31" s="89">
        <f t="shared" si="9"/>
        <v>0</v>
      </c>
    </row>
    <row r="32" spans="1:25" x14ac:dyDescent="0.2">
      <c r="A32" s="6" t="s">
        <v>20</v>
      </c>
      <c r="B32" s="5" t="s">
        <v>37</v>
      </c>
      <c r="C32" s="90"/>
      <c r="D32" s="76">
        <f>投入係数表!P32</f>
        <v>1.1297349184080336E-2</v>
      </c>
      <c r="E32" s="77">
        <f t="shared" si="0"/>
        <v>1.1297349184080336</v>
      </c>
      <c r="F32" s="76">
        <f>分析係数表!C35</f>
        <v>0.28050490883590462</v>
      </c>
      <c r="G32" s="77">
        <f t="shared" si="1"/>
        <v>0.31689619029678362</v>
      </c>
      <c r="H32" s="77">
        <v>0.36491255207319917</v>
      </c>
      <c r="I32" s="77">
        <f t="shared" si="2"/>
        <v>0.36491255207319917</v>
      </c>
      <c r="J32" s="76">
        <f>分析係数表!G35</f>
        <v>0.31444397102684279</v>
      </c>
      <c r="K32" s="78">
        <f t="shared" si="3"/>
        <v>0.1147445519514363</v>
      </c>
      <c r="L32" s="79"/>
      <c r="M32" s="80"/>
      <c r="N32" s="81">
        <f>分析係数表!H35</f>
        <v>5.9366397955171055E-2</v>
      </c>
      <c r="O32" s="82">
        <f t="shared" si="4"/>
        <v>1.1805544849920333</v>
      </c>
      <c r="P32" s="76">
        <f>分析係数表!C35</f>
        <v>0.28050490883590462</v>
      </c>
      <c r="Q32" s="82">
        <f t="shared" si="5"/>
        <v>0.33115132818850862</v>
      </c>
      <c r="R32" s="83">
        <v>0.41602305360434794</v>
      </c>
      <c r="S32" s="84">
        <f t="shared" si="6"/>
        <v>0.78093560567754716</v>
      </c>
      <c r="T32" s="85">
        <f>分析係数表!F35</f>
        <v>0.64720920323817643</v>
      </c>
      <c r="U32" s="86">
        <f t="shared" si="7"/>
        <v>0.50542871113088805</v>
      </c>
      <c r="V32" s="87">
        <f>分析係数表!D35</f>
        <v>3.7068598210481467E-2</v>
      </c>
      <c r="W32" s="88">
        <f t="shared" si="8"/>
        <v>0</v>
      </c>
      <c r="X32" s="76">
        <f>分析係数表!E35</f>
        <v>2.8973157221985513E-2</v>
      </c>
      <c r="Y32" s="89">
        <f t="shared" si="9"/>
        <v>0</v>
      </c>
    </row>
    <row r="33" spans="1:25" x14ac:dyDescent="0.2">
      <c r="A33" s="6" t="s">
        <v>21</v>
      </c>
      <c r="B33" s="5" t="s">
        <v>38</v>
      </c>
      <c r="C33" s="90"/>
      <c r="D33" s="76">
        <f>投入係数表!P33</f>
        <v>3.1750719929114673E-3</v>
      </c>
      <c r="E33" s="77">
        <f t="shared" si="0"/>
        <v>0.31750719929114674</v>
      </c>
      <c r="F33" s="76">
        <f>分析係数表!C36</f>
        <v>0.80389274373750441</v>
      </c>
      <c r="G33" s="77">
        <f t="shared" si="1"/>
        <v>0.25524173359457059</v>
      </c>
      <c r="H33" s="77">
        <v>0.31818326401830332</v>
      </c>
      <c r="I33" s="77">
        <f t="shared" si="2"/>
        <v>0.31818326401830332</v>
      </c>
      <c r="J33" s="76">
        <f>分析係数表!G36</f>
        <v>1.7855841410975876E-2</v>
      </c>
      <c r="K33" s="78">
        <f t="shared" si="3"/>
        <v>5.6814299019374908E-3</v>
      </c>
      <c r="L33" s="79"/>
      <c r="M33" s="80"/>
      <c r="N33" s="81">
        <f>分析係数表!H36</f>
        <v>0.19255062917813606</v>
      </c>
      <c r="O33" s="82">
        <f t="shared" si="4"/>
        <v>3.8290433089091636</v>
      </c>
      <c r="P33" s="76">
        <f>分析係数表!C36</f>
        <v>0.80389274373750441</v>
      </c>
      <c r="Q33" s="82">
        <f t="shared" si="5"/>
        <v>3.0781401314887202</v>
      </c>
      <c r="R33" s="83">
        <v>3.1544839336676938</v>
      </c>
      <c r="S33" s="84">
        <f t="shared" si="6"/>
        <v>3.4726671976859969</v>
      </c>
      <c r="T33" s="85">
        <f>分析係数表!F36</f>
        <v>0.88404635230668316</v>
      </c>
      <c r="U33" s="86">
        <f t="shared" si="7"/>
        <v>3.0699987688893771</v>
      </c>
      <c r="V33" s="87">
        <f>分析係数表!D36</f>
        <v>1.122367174404198E-2</v>
      </c>
      <c r="W33" s="88">
        <f t="shared" si="8"/>
        <v>0</v>
      </c>
      <c r="X33" s="76">
        <f>分析係数表!E36</f>
        <v>3.3525253261424094E-3</v>
      </c>
      <c r="Y33" s="89">
        <f t="shared" si="9"/>
        <v>0</v>
      </c>
    </row>
    <row r="34" spans="1:25" x14ac:dyDescent="0.2">
      <c r="A34" s="6" t="s">
        <v>22</v>
      </c>
      <c r="B34" s="5" t="s">
        <v>377</v>
      </c>
      <c r="C34" s="90"/>
      <c r="D34" s="76">
        <f>投入係数表!P34</f>
        <v>2.0453370745034335E-2</v>
      </c>
      <c r="E34" s="77">
        <f t="shared" si="0"/>
        <v>2.0453370745034336</v>
      </c>
      <c r="F34" s="76">
        <f>分析係数表!C37</f>
        <v>0.21032967032967032</v>
      </c>
      <c r="G34" s="77">
        <f t="shared" si="1"/>
        <v>0.43019507259335954</v>
      </c>
      <c r="H34" s="77">
        <v>0.50650022886177015</v>
      </c>
      <c r="I34" s="77">
        <f t="shared" si="2"/>
        <v>0.50650022886177015</v>
      </c>
      <c r="J34" s="76">
        <f>分析係数表!G37</f>
        <v>0.29813928761297182</v>
      </c>
      <c r="K34" s="78">
        <f t="shared" si="3"/>
        <v>0.15100761740865534</v>
      </c>
      <c r="L34" s="79"/>
      <c r="M34" s="80"/>
      <c r="N34" s="81">
        <f>分析係数表!H37</f>
        <v>4.7409555642941408E-2</v>
      </c>
      <c r="O34" s="82">
        <f t="shared" si="4"/>
        <v>0.942781867749796</v>
      </c>
      <c r="P34" s="76">
        <f>分析係数表!C37</f>
        <v>0.21032967032967032</v>
      </c>
      <c r="Q34" s="82">
        <f t="shared" si="5"/>
        <v>0.19829499943660542</v>
      </c>
      <c r="R34" s="83">
        <v>0.21882307069470266</v>
      </c>
      <c r="S34" s="84">
        <f t="shared" si="6"/>
        <v>0.72532329955647279</v>
      </c>
      <c r="T34" s="85">
        <f>分析係数表!F37</f>
        <v>0.65348219032429555</v>
      </c>
      <c r="U34" s="86">
        <f t="shared" si="7"/>
        <v>0.47398585848740898</v>
      </c>
      <c r="V34" s="87">
        <f>分析係数表!D37</f>
        <v>7.4641148325358855E-2</v>
      </c>
      <c r="W34" s="88">
        <f t="shared" si="8"/>
        <v>0</v>
      </c>
      <c r="X34" s="76">
        <f>分析係数表!E37</f>
        <v>6.6454013822434876E-2</v>
      </c>
      <c r="Y34" s="89">
        <f t="shared" si="9"/>
        <v>0</v>
      </c>
    </row>
    <row r="35" spans="1:25" x14ac:dyDescent="0.2">
      <c r="A35" s="6" t="s">
        <v>23</v>
      </c>
      <c r="B35" s="5" t="s">
        <v>193</v>
      </c>
      <c r="C35" s="90"/>
      <c r="D35" s="76">
        <f>投入係数表!P35</f>
        <v>5.8332718009303699E-3</v>
      </c>
      <c r="E35" s="77">
        <f t="shared" si="0"/>
        <v>0.58332718009303697</v>
      </c>
      <c r="F35" s="76">
        <f>分析係数表!C38</f>
        <v>3.0064329788630717E-2</v>
      </c>
      <c r="G35" s="77">
        <f t="shared" si="1"/>
        <v>1.7537340716989046E-2</v>
      </c>
      <c r="H35" s="77">
        <v>2.2686843471562967E-2</v>
      </c>
      <c r="I35" s="77">
        <f t="shared" si="2"/>
        <v>2.2686843471562967E-2</v>
      </c>
      <c r="J35" s="76">
        <f>分析係数表!G38</f>
        <v>0.36119402985074628</v>
      </c>
      <c r="K35" s="78">
        <f t="shared" si="3"/>
        <v>8.194352418086923E-3</v>
      </c>
      <c r="L35" s="79"/>
      <c r="M35" s="80"/>
      <c r="N35" s="81">
        <f>分析係数表!H38</f>
        <v>4.2911915060951634E-2</v>
      </c>
      <c r="O35" s="82">
        <f t="shared" si="4"/>
        <v>0.85334221933185272</v>
      </c>
      <c r="P35" s="76">
        <f>分析係数表!C38</f>
        <v>3.0064329788630717E-2</v>
      </c>
      <c r="Q35" s="82">
        <f t="shared" si="5"/>
        <v>2.5655161904554868E-2</v>
      </c>
      <c r="R35" s="83">
        <v>2.9421054321386086E-2</v>
      </c>
      <c r="S35" s="84">
        <f t="shared" si="6"/>
        <v>5.2107897792949054E-2</v>
      </c>
      <c r="T35" s="85">
        <f>分析係数表!F38</f>
        <v>0.57313432835820899</v>
      </c>
      <c r="U35" s="86">
        <f t="shared" si="7"/>
        <v>2.9864825003720057E-2</v>
      </c>
      <c r="V35" s="87">
        <f>分析係数表!D38</f>
        <v>7.1641791044776124E-2</v>
      </c>
      <c r="W35" s="88">
        <f t="shared" si="8"/>
        <v>0</v>
      </c>
      <c r="X35" s="76">
        <f>分析係数表!E38</f>
        <v>8.6567164179104483E-2</v>
      </c>
      <c r="Y35" s="89">
        <f t="shared" si="9"/>
        <v>0</v>
      </c>
    </row>
    <row r="36" spans="1:25" x14ac:dyDescent="0.2">
      <c r="A36" s="6" t="s">
        <v>24</v>
      </c>
      <c r="B36" s="5" t="s">
        <v>39</v>
      </c>
      <c r="C36" s="90"/>
      <c r="D36" s="76">
        <f>投入係数表!P36</f>
        <v>0</v>
      </c>
      <c r="E36" s="77">
        <f t="shared" si="0"/>
        <v>0</v>
      </c>
      <c r="F36" s="76">
        <f>分析係数表!C39</f>
        <v>1</v>
      </c>
      <c r="G36" s="77">
        <f t="shared" si="1"/>
        <v>0</v>
      </c>
      <c r="H36" s="77">
        <v>3.3809856825730178E-2</v>
      </c>
      <c r="I36" s="77">
        <f t="shared" si="2"/>
        <v>3.3809856825730178E-2</v>
      </c>
      <c r="J36" s="76">
        <f>分析係数表!G39</f>
        <v>0.35369011652999566</v>
      </c>
      <c r="K36" s="78">
        <f t="shared" si="3"/>
        <v>1.1958212200554976E-2</v>
      </c>
      <c r="L36" s="79"/>
      <c r="M36" s="80"/>
      <c r="N36" s="81">
        <f>分析係数表!H39</f>
        <v>3.7848997247345653E-3</v>
      </c>
      <c r="O36" s="82">
        <f t="shared" si="4"/>
        <v>7.526615222056432E-2</v>
      </c>
      <c r="P36" s="76">
        <f>分析係数表!C39</f>
        <v>1</v>
      </c>
      <c r="Q36" s="82">
        <f t="shared" si="5"/>
        <v>7.526615222056432E-2</v>
      </c>
      <c r="R36" s="83">
        <v>0.10667867418872141</v>
      </c>
      <c r="S36" s="84">
        <f t="shared" si="6"/>
        <v>0.14048853101445158</v>
      </c>
      <c r="T36" s="85">
        <f>分析係数表!F39</f>
        <v>0.70414328873543375</v>
      </c>
      <c r="U36" s="86">
        <f t="shared" si="7"/>
        <v>9.892405625812592E-2</v>
      </c>
      <c r="V36" s="87">
        <f>分析係数表!D39</f>
        <v>4.8338368580060423E-2</v>
      </c>
      <c r="W36" s="88">
        <f t="shared" si="8"/>
        <v>0</v>
      </c>
      <c r="X36" s="76">
        <f>分析係数表!E39</f>
        <v>5.0927924039706515E-2</v>
      </c>
      <c r="Y36" s="89">
        <f t="shared" si="9"/>
        <v>0</v>
      </c>
    </row>
    <row r="37" spans="1:25" x14ac:dyDescent="0.2">
      <c r="A37" s="6" t="s">
        <v>25</v>
      </c>
      <c r="B37" s="5" t="s">
        <v>40</v>
      </c>
      <c r="C37" s="90"/>
      <c r="D37" s="76">
        <f>投入係数表!P37</f>
        <v>2.9535553422432251E-4</v>
      </c>
      <c r="E37" s="77">
        <f t="shared" si="0"/>
        <v>2.9535553422432251E-2</v>
      </c>
      <c r="F37" s="76">
        <f>分析係数表!C40</f>
        <v>0.7013368112161722</v>
      </c>
      <c r="G37" s="77">
        <f t="shared" si="1"/>
        <v>2.0714370854793537E-2</v>
      </c>
      <c r="H37" s="77">
        <v>2.2186478765986027E-2</v>
      </c>
      <c r="I37" s="77">
        <f t="shared" si="2"/>
        <v>2.2186478765986027E-2</v>
      </c>
      <c r="J37" s="76">
        <f>分析係数表!G40</f>
        <v>0.55395580898075547</v>
      </c>
      <c r="K37" s="78">
        <f t="shared" si="3"/>
        <v>1.2290328793246144E-2</v>
      </c>
      <c r="L37" s="79"/>
      <c r="M37" s="80"/>
      <c r="N37" s="81">
        <f>分析係数表!H40</f>
        <v>3.2392843098702322E-2</v>
      </c>
      <c r="O37" s="82">
        <f t="shared" si="4"/>
        <v>0.6441609651084661</v>
      </c>
      <c r="P37" s="76">
        <f>分析係数表!C40</f>
        <v>0.7013368112161722</v>
      </c>
      <c r="Q37" s="82">
        <f t="shared" si="5"/>
        <v>0.4517737971791036</v>
      </c>
      <c r="R37" s="83">
        <v>0.45211353473063365</v>
      </c>
      <c r="S37" s="84">
        <f t="shared" si="6"/>
        <v>0.47430001349661965</v>
      </c>
      <c r="T37" s="85">
        <f>分析係数表!F40</f>
        <v>0.75181753385602279</v>
      </c>
      <c r="U37" s="86">
        <f t="shared" si="7"/>
        <v>0.3565870664549069</v>
      </c>
      <c r="V37" s="87">
        <f>分析係数表!D40</f>
        <v>0.10919458303635067</v>
      </c>
      <c r="W37" s="88">
        <f t="shared" si="8"/>
        <v>0</v>
      </c>
      <c r="X37" s="76">
        <f>分析係数表!E40</f>
        <v>6.9850320741268707E-2</v>
      </c>
      <c r="Y37" s="89">
        <f t="shared" si="9"/>
        <v>0</v>
      </c>
    </row>
    <row r="38" spans="1:25" x14ac:dyDescent="0.2">
      <c r="A38" s="6" t="s">
        <v>26</v>
      </c>
      <c r="B38" s="5" t="s">
        <v>276</v>
      </c>
      <c r="C38" s="90"/>
      <c r="D38" s="76">
        <f>投入係数表!P38</f>
        <v>0</v>
      </c>
      <c r="E38" s="77">
        <f t="shared" si="0"/>
        <v>0</v>
      </c>
      <c r="F38" s="76">
        <f>分析係数表!C41</f>
        <v>0.58586841174389814</v>
      </c>
      <c r="G38" s="77">
        <f t="shared" si="1"/>
        <v>0</v>
      </c>
      <c r="H38" s="77">
        <v>1.655665412703672E-3</v>
      </c>
      <c r="I38" s="77">
        <f t="shared" si="2"/>
        <v>1.655665412703672E-3</v>
      </c>
      <c r="J38" s="76">
        <f>分析係数表!G41</f>
        <v>0.44498040397949956</v>
      </c>
      <c r="K38" s="78">
        <f t="shared" si="3"/>
        <v>7.3673866419976487E-4</v>
      </c>
      <c r="L38" s="79"/>
      <c r="M38" s="80"/>
      <c r="N38" s="81">
        <f>分析係数表!H41</f>
        <v>5.4868757373181282E-2</v>
      </c>
      <c r="O38" s="82">
        <f t="shared" si="4"/>
        <v>1.0911148365740899</v>
      </c>
      <c r="P38" s="76">
        <f>分析係数表!C41</f>
        <v>0.58586841174389814</v>
      </c>
      <c r="Q38" s="82">
        <f t="shared" si="5"/>
        <v>0.63924971633386507</v>
      </c>
      <c r="R38" s="83">
        <v>0.64788665137987589</v>
      </c>
      <c r="S38" s="84">
        <f t="shared" si="6"/>
        <v>0.64954231679257957</v>
      </c>
      <c r="T38" s="85">
        <f>分析係数表!F41</f>
        <v>0.54989448296653598</v>
      </c>
      <c r="U38" s="86">
        <f t="shared" si="7"/>
        <v>0.35717973645754147</v>
      </c>
      <c r="V38" s="87">
        <f>分析係数表!D41</f>
        <v>0.15480856195357251</v>
      </c>
      <c r="W38" s="88">
        <f t="shared" si="8"/>
        <v>0</v>
      </c>
      <c r="X38" s="76">
        <f>分析係数表!E41</f>
        <v>0.14651793789568887</v>
      </c>
      <c r="Y38" s="89">
        <f t="shared" si="9"/>
        <v>0</v>
      </c>
    </row>
    <row r="39" spans="1:25" x14ac:dyDescent="0.2">
      <c r="A39" s="6" t="s">
        <v>51</v>
      </c>
      <c r="B39" s="5" t="s">
        <v>367</v>
      </c>
      <c r="C39" s="90"/>
      <c r="D39" s="76">
        <f>投入係数表!P39</f>
        <v>7.3838883556080629E-4</v>
      </c>
      <c r="E39" s="77">
        <f>$C$18*D39</f>
        <v>7.3838883556080634E-2</v>
      </c>
      <c r="F39" s="76">
        <f>分析係数表!C42</f>
        <v>0.81969817315329629</v>
      </c>
      <c r="G39" s="77">
        <f>E39*F39</f>
        <v>6.0525597958598264E-2</v>
      </c>
      <c r="H39" s="77">
        <v>7.2222219243494437E-2</v>
      </c>
      <c r="I39" s="77">
        <f>C39+H39</f>
        <v>7.2222219243494437E-2</v>
      </c>
      <c r="J39" s="76">
        <f>分析係数表!G42</f>
        <v>0.48461538461538461</v>
      </c>
      <c r="K39" s="78">
        <f>I39*J39</f>
        <v>3.4999998556462686E-2</v>
      </c>
      <c r="L39" s="79"/>
      <c r="M39" s="80"/>
      <c r="N39" s="81">
        <f>分析係数表!H42</f>
        <v>1.2153460479748329E-2</v>
      </c>
      <c r="O39" s="82">
        <f t="shared" si="4"/>
        <v>0.24168254722772117</v>
      </c>
      <c r="P39" s="76">
        <f>分析係数表!C42</f>
        <v>0.81969817315329629</v>
      </c>
      <c r="Q39" s="82">
        <f>O39*P39</f>
        <v>0.19810674244559831</v>
      </c>
      <c r="R39" s="83">
        <v>0.20444652170861952</v>
      </c>
      <c r="S39" s="84">
        <f>I39+R39</f>
        <v>0.27666874095211397</v>
      </c>
      <c r="T39" s="85">
        <f>分析係数表!F42</f>
        <v>0.55865384615384617</v>
      </c>
      <c r="U39" s="86">
        <f>S39*T39</f>
        <v>0.1545620562434406</v>
      </c>
      <c r="V39" s="87">
        <f>分析係数表!D42</f>
        <v>8.8461538461538466E-2</v>
      </c>
      <c r="W39" s="88">
        <f>ROUND(S39*V39,0)</f>
        <v>0</v>
      </c>
      <c r="X39" s="76">
        <f>分析係数表!E42</f>
        <v>7.8846153846153844E-2</v>
      </c>
      <c r="Y39" s="89">
        <f>ROUND(S39*X39,0)</f>
        <v>0</v>
      </c>
    </row>
    <row r="40" spans="1:25" x14ac:dyDescent="0.2">
      <c r="A40" s="6" t="s">
        <v>194</v>
      </c>
      <c r="B40" s="5" t="s">
        <v>41</v>
      </c>
      <c r="C40" s="90"/>
      <c r="D40" s="76">
        <f>投入係数表!P40</f>
        <v>2.5769770361072142E-2</v>
      </c>
      <c r="E40" s="77">
        <f>$C$18*D40</f>
        <v>2.5769770361072144</v>
      </c>
      <c r="F40" s="76">
        <f>分析係数表!C43</f>
        <v>0.67829131652661068</v>
      </c>
      <c r="G40" s="77">
        <f>E40*F40</f>
        <v>1.7479411464800056</v>
      </c>
      <c r="H40" s="77">
        <v>2.2585272800765588</v>
      </c>
      <c r="I40" s="77">
        <f>C40+H40</f>
        <v>2.2585272800765588</v>
      </c>
      <c r="J40" s="76">
        <f>分析係数表!G43</f>
        <v>0.37364673754023214</v>
      </c>
      <c r="K40" s="78">
        <f>I40*J40</f>
        <v>0.84389134984622038</v>
      </c>
      <c r="L40" s="79"/>
      <c r="M40" s="80"/>
      <c r="N40" s="81">
        <f>分析係数表!H43</f>
        <v>3.3707727093983487E-2</v>
      </c>
      <c r="O40" s="82">
        <f t="shared" si="4"/>
        <v>0.67030862188638951</v>
      </c>
      <c r="P40" s="76">
        <f>分析係数表!C43</f>
        <v>0.67829131652661068</v>
      </c>
      <c r="Q40" s="82">
        <f>O40*P40</f>
        <v>0.45466451761845722</v>
      </c>
      <c r="R40" s="83">
        <v>0.71249866876840529</v>
      </c>
      <c r="S40" s="84">
        <f>I40+R40</f>
        <v>2.971025948844964</v>
      </c>
      <c r="T40" s="85">
        <f>分析係数表!F43</f>
        <v>0.61386911147956691</v>
      </c>
      <c r="U40" s="86">
        <f>S40*T40</f>
        <v>1.8238210594001953</v>
      </c>
      <c r="V40" s="87">
        <f>分析係数表!D43</f>
        <v>0.15810006827270068</v>
      </c>
      <c r="W40" s="88">
        <f>ROUND(S40*V40,0)</f>
        <v>0</v>
      </c>
      <c r="X40" s="76">
        <f>分析係数表!E43</f>
        <v>0.12220813420462304</v>
      </c>
      <c r="Y40" s="89">
        <f>ROUND(S40*X40,0)</f>
        <v>0</v>
      </c>
    </row>
    <row r="41" spans="1:25" x14ac:dyDescent="0.2">
      <c r="A41" s="6" t="s">
        <v>340</v>
      </c>
      <c r="B41" s="5" t="s">
        <v>42</v>
      </c>
      <c r="C41" s="90"/>
      <c r="D41" s="76">
        <f>投入係数表!P41</f>
        <v>1.4767776711216126E-4</v>
      </c>
      <c r="E41" s="77">
        <f>$C$18*D41</f>
        <v>1.4767776711216126E-2</v>
      </c>
      <c r="F41" s="76">
        <f>分析係数表!C44</f>
        <v>0.28860582795323675</v>
      </c>
      <c r="G41" s="77">
        <f>E41*F41</f>
        <v>4.2620664247690577E-3</v>
      </c>
      <c r="H41" s="77">
        <v>5.588726454793717E-3</v>
      </c>
      <c r="I41" s="77">
        <f>C41+H41</f>
        <v>5.588726454793717E-3</v>
      </c>
      <c r="J41" s="76">
        <f>分析係数表!G44</f>
        <v>0.2722812755519215</v>
      </c>
      <c r="K41" s="78">
        <f>I41*J41</f>
        <v>1.5217055678220014E-3</v>
      </c>
      <c r="L41" s="79"/>
      <c r="M41" s="80"/>
      <c r="N41" s="81">
        <f>分析係数表!H44</f>
        <v>0.11129817145104208</v>
      </c>
      <c r="O41" s="82">
        <f t="shared" si="4"/>
        <v>2.2132647424079583</v>
      </c>
      <c r="P41" s="76">
        <f>分析係数表!C44</f>
        <v>0.28860582795323675</v>
      </c>
      <c r="Q41" s="82">
        <f>O41*P41</f>
        <v>0.63876110346235604</v>
      </c>
      <c r="R41" s="83">
        <v>0.64487370935628929</v>
      </c>
      <c r="S41" s="84">
        <f>I41+R41</f>
        <v>0.65046243581108298</v>
      </c>
      <c r="T41" s="85">
        <f>分析係数表!F44</f>
        <v>0.4454210956663941</v>
      </c>
      <c r="U41" s="86">
        <f>S41*T41</f>
        <v>0.28972969084880412</v>
      </c>
      <c r="V41" s="87">
        <f>分析係数表!D44</f>
        <v>0.25695012264922323</v>
      </c>
      <c r="W41" s="88">
        <f>ROUND(S41*V41,0)</f>
        <v>0</v>
      </c>
      <c r="X41" s="76">
        <f>分析係数表!E44</f>
        <v>0.1731398201144726</v>
      </c>
      <c r="Y41" s="89">
        <f>ROUND(S41*X41,0)</f>
        <v>0</v>
      </c>
    </row>
    <row r="42" spans="1:25" x14ac:dyDescent="0.2">
      <c r="A42" s="6" t="s">
        <v>341</v>
      </c>
      <c r="B42" s="5" t="s">
        <v>278</v>
      </c>
      <c r="C42" s="90"/>
      <c r="D42" s="76">
        <f>投入係数表!P42</f>
        <v>2.9535553422432251E-4</v>
      </c>
      <c r="E42" s="77">
        <f>$C$18*D42</f>
        <v>2.9535553422432251E-2</v>
      </c>
      <c r="F42" s="76">
        <f>分析係数表!C45</f>
        <v>1</v>
      </c>
      <c r="G42" s="77">
        <f>E42*F42</f>
        <v>2.9535553422432251E-2</v>
      </c>
      <c r="H42" s="77">
        <v>3.7882605016331256E-2</v>
      </c>
      <c r="I42" s="77">
        <f>C42+H42</f>
        <v>3.7882605016331256E-2</v>
      </c>
      <c r="J42" s="76">
        <f>分析係数表!G45</f>
        <v>0</v>
      </c>
      <c r="K42" s="78">
        <f>I42*J42</f>
        <v>0</v>
      </c>
      <c r="L42" s="79"/>
      <c r="M42" s="80"/>
      <c r="N42" s="81">
        <f>分析係数表!H45</f>
        <v>0</v>
      </c>
      <c r="O42" s="82">
        <f t="shared" si="4"/>
        <v>0</v>
      </c>
      <c r="P42" s="76">
        <f>分析係数表!C45</f>
        <v>1</v>
      </c>
      <c r="Q42" s="82">
        <f>O42*P42</f>
        <v>0</v>
      </c>
      <c r="R42" s="83">
        <v>6.622425764481187E-3</v>
      </c>
      <c r="S42" s="84">
        <f>I42+R42</f>
        <v>4.4505030780812443E-2</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投入係数表!P43</f>
        <v>4.2088163626965956E-3</v>
      </c>
      <c r="E43" s="77">
        <f>$C$18*D43</f>
        <v>0.42088163626965958</v>
      </c>
      <c r="F43" s="76">
        <f>分析係数表!C46</f>
        <v>0.35026323939300097</v>
      </c>
      <c r="G43" s="77">
        <f>E43*F43</f>
        <v>0.14741936532083774</v>
      </c>
      <c r="H43" s="77">
        <v>0.17832733786222338</v>
      </c>
      <c r="I43" s="77">
        <f>C43+H43</f>
        <v>0.17832733786222338</v>
      </c>
      <c r="J43" s="76">
        <f>分析係数表!G46</f>
        <v>8.8183421516754845E-3</v>
      </c>
      <c r="K43" s="78">
        <f>I43*J43</f>
        <v>1.5725514802665201E-3</v>
      </c>
      <c r="L43" s="79"/>
      <c r="M43" s="80"/>
      <c r="N43" s="81">
        <f>分析係数表!H46</f>
        <v>2.2070389303971687E-2</v>
      </c>
      <c r="O43" s="82">
        <f t="shared" si="4"/>
        <v>0.43888964087056342</v>
      </c>
      <c r="P43" s="76">
        <f>分析係数表!C46</f>
        <v>0.35026323939300097</v>
      </c>
      <c r="Q43" s="82">
        <f>O43*P43</f>
        <v>0.15372690734735439</v>
      </c>
      <c r="R43" s="83">
        <v>0.16568279028786106</v>
      </c>
      <c r="S43" s="84">
        <f>I43+R43</f>
        <v>0.34401012815008447</v>
      </c>
      <c r="T43" s="85">
        <f>分析係数表!F46</f>
        <v>0.31305114638447973</v>
      </c>
      <c r="U43" s="86">
        <f>S43*T43</f>
        <v>0.10769276498525572</v>
      </c>
      <c r="V43" s="87">
        <f>分析係数表!D46</f>
        <v>2.6455026455026454E-3</v>
      </c>
      <c r="W43" s="88">
        <f>ROUND(S43*V43,0)</f>
        <v>0</v>
      </c>
      <c r="X43" s="76">
        <f>分析係数表!E46</f>
        <v>7.0546737213403876E-3</v>
      </c>
      <c r="Y43" s="89">
        <f>ROUND(S43*X43,0)</f>
        <v>0</v>
      </c>
    </row>
    <row r="44" spans="1:25" x14ac:dyDescent="0.2">
      <c r="A44" s="192">
        <v>40</v>
      </c>
      <c r="B44" s="14" t="s">
        <v>150</v>
      </c>
      <c r="C44" s="197">
        <f>SUM(C5:C43)</f>
        <v>100</v>
      </c>
      <c r="D44" s="92">
        <f>投入係数表!P44</f>
        <v>0.55918186517019863</v>
      </c>
      <c r="E44" s="91">
        <f>SUM(E5:E43)</f>
        <v>55.918186517019876</v>
      </c>
      <c r="F44" s="92">
        <f>分析係数表!C47</f>
        <v>0.31394387080298369</v>
      </c>
      <c r="G44" s="91">
        <f>SUM(G5:G43)</f>
        <v>14.837575369017669</v>
      </c>
      <c r="H44" s="91">
        <f>SUM(H5:H43)</f>
        <v>17.468423153065373</v>
      </c>
      <c r="I44" s="91">
        <f>SUM(I5:I43)</f>
        <v>117.46842315306537</v>
      </c>
      <c r="J44" s="92">
        <f>分析係数表!G47</f>
        <v>0.19998528352451841</v>
      </c>
      <c r="K44" s="93">
        <f>SUM(K5:K43)</f>
        <v>31.715955193255049</v>
      </c>
      <c r="L44" s="94">
        <f>最終需要_まとめ!$L$33</f>
        <v>0.627</v>
      </c>
      <c r="M44" s="91">
        <f>K44*L44</f>
        <v>19.885903906170917</v>
      </c>
      <c r="N44" s="95">
        <f>分析係数表!H47</f>
        <v>1</v>
      </c>
      <c r="O44" s="96">
        <f>SUM(O5:O43)</f>
        <v>19.885903906170913</v>
      </c>
      <c r="P44" s="92">
        <f>分析係数表!C47</f>
        <v>0.31394387080298369</v>
      </c>
      <c r="Q44" s="96">
        <f>SUM(Q5:Q43)</f>
        <v>6.9474196405193034</v>
      </c>
      <c r="R44" s="91">
        <f>SUM(R5:R43)</f>
        <v>7.6602422536490744</v>
      </c>
      <c r="S44" s="97">
        <f>SUM(S5:S43)</f>
        <v>125.12866540671448</v>
      </c>
      <c r="T44" s="98">
        <f>分析係数表!F47</f>
        <v>0.426688715561511</v>
      </c>
      <c r="U44" s="99">
        <f>SUM(U5:U43)</f>
        <v>54.632021947155806</v>
      </c>
      <c r="V44" s="100">
        <f>分析係数表!D47</f>
        <v>4.9757178154553973E-2</v>
      </c>
      <c r="W44" s="101">
        <f>SUM(W5:W43)</f>
        <v>4</v>
      </c>
      <c r="X44" s="92">
        <f>分析係数表!E47</f>
        <v>4.1907100312144188E-2</v>
      </c>
      <c r="Y44" s="102">
        <f>SUM(Y5:Y43)</f>
        <v>4</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2015年播磨町産業連関表</v>
      </c>
      <c r="H1" s="401"/>
      <c r="I1" s="401"/>
    </row>
    <row r="2" spans="1:25" x14ac:dyDescent="0.2">
      <c r="B2" s="3" t="s">
        <v>298</v>
      </c>
      <c r="S2" s="3" t="s">
        <v>152</v>
      </c>
      <c r="U2" s="64" t="s">
        <v>209</v>
      </c>
      <c r="W2" s="3" t="s">
        <v>130</v>
      </c>
      <c r="Y2" s="3" t="s">
        <v>153</v>
      </c>
    </row>
    <row r="3" spans="1:25" ht="44" x14ac:dyDescent="0.2">
      <c r="B3" s="65"/>
      <c r="C3" s="66" t="s">
        <v>227</v>
      </c>
      <c r="D3" s="66" t="s">
        <v>310</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投入係数表!Q5</f>
        <v>0</v>
      </c>
      <c r="E5" s="77">
        <f t="shared" ref="E5:E38" si="0">$C$19*D5</f>
        <v>0</v>
      </c>
      <c r="F5" s="76">
        <f>分析係数表!C8</f>
        <v>2.4086378737541492E-2</v>
      </c>
      <c r="G5" s="77">
        <f t="shared" ref="G5:G38" si="1">E5*F5</f>
        <v>0</v>
      </c>
      <c r="H5" s="77">
        <f t="array" ref="H5:H43">MMULT(逆行列係数!C5:AO43,'15'!G5:G43)</f>
        <v>3.0121519898840262E-5</v>
      </c>
      <c r="I5" s="77">
        <f t="shared" ref="I5:I38" si="2">C5+H5</f>
        <v>3.0121519898840262E-5</v>
      </c>
      <c r="J5" s="76">
        <f>分析係数表!G8</f>
        <v>0.12121212121212122</v>
      </c>
      <c r="K5" s="78">
        <f t="shared" ref="K5:K38" si="3">I5*J5</f>
        <v>3.6510933210715471E-6</v>
      </c>
      <c r="L5" s="79" t="s">
        <v>183</v>
      </c>
      <c r="M5" s="80" t="s">
        <v>183</v>
      </c>
      <c r="N5" s="81">
        <f>分析係数表!H8</f>
        <v>1.0986040110106173E-2</v>
      </c>
      <c r="O5" s="82">
        <f t="shared" ref="O5:O43" si="4">$M$44*N5</f>
        <v>0.1575601625102048</v>
      </c>
      <c r="P5" s="76">
        <f>分析係数表!C8</f>
        <v>2.4086378737541492E-2</v>
      </c>
      <c r="Q5" s="82">
        <f t="shared" ref="Q5:Q38" si="5">O5*P5</f>
        <v>3.7950537481693789E-3</v>
      </c>
      <c r="R5" s="83">
        <f t="array" ref="R5:R43">MMULT(逆行列係数!C5:AO43,'15'!Q5:Q43)</f>
        <v>4.1602458550607938E-3</v>
      </c>
      <c r="S5" s="84">
        <f t="shared" ref="S5:S38" si="6">I5+R5</f>
        <v>4.1903673749596341E-3</v>
      </c>
      <c r="T5" s="85">
        <f>分析係数表!F8</f>
        <v>0.48484848484848486</v>
      </c>
      <c r="U5" s="86">
        <f t="shared" ref="U5:U38" si="7">S5*T5</f>
        <v>2.0316932727077013E-3</v>
      </c>
      <c r="V5" s="87">
        <f>分析係数表!D8</f>
        <v>1.0757575757575757</v>
      </c>
      <c r="W5" s="167">
        <f t="shared" ref="W5:W38" si="8">ROUND(S5*V5,0)</f>
        <v>0</v>
      </c>
      <c r="X5" s="76">
        <f>分析係数表!E8</f>
        <v>0</v>
      </c>
      <c r="Y5" s="166">
        <f t="shared" ref="Y5:Y38" si="9">ROUND(S5*X5,0)</f>
        <v>0</v>
      </c>
    </row>
    <row r="6" spans="1:25" x14ac:dyDescent="0.2">
      <c r="A6" s="6" t="s">
        <v>219</v>
      </c>
      <c r="B6" s="5" t="s">
        <v>265</v>
      </c>
      <c r="C6" s="90"/>
      <c r="D6" s="76">
        <f>投入係数表!Q6</f>
        <v>0</v>
      </c>
      <c r="E6" s="77">
        <f t="shared" si="0"/>
        <v>0</v>
      </c>
      <c r="F6" s="76">
        <f>分析係数表!C9</f>
        <v>0</v>
      </c>
      <c r="G6" s="77">
        <f t="shared" si="1"/>
        <v>0</v>
      </c>
      <c r="H6" s="77">
        <v>0</v>
      </c>
      <c r="I6" s="77">
        <f t="shared" si="2"/>
        <v>0</v>
      </c>
      <c r="J6" s="76">
        <f>分析係数表!G9</f>
        <v>0</v>
      </c>
      <c r="K6" s="78">
        <f t="shared" si="3"/>
        <v>0</v>
      </c>
      <c r="L6" s="79"/>
      <c r="M6" s="80"/>
      <c r="N6" s="81">
        <f>分析係数表!H9</f>
        <v>5.8985450255603618E-4</v>
      </c>
      <c r="O6" s="82">
        <f t="shared" si="4"/>
        <v>8.4596060408163656E-3</v>
      </c>
      <c r="P6" s="76">
        <f>分析係数表!C9</f>
        <v>0</v>
      </c>
      <c r="Q6" s="82">
        <f t="shared" si="5"/>
        <v>0</v>
      </c>
      <c r="R6" s="83">
        <v>0</v>
      </c>
      <c r="S6" s="84">
        <f t="shared" si="6"/>
        <v>0</v>
      </c>
      <c r="T6" s="85">
        <f>分析係数表!F9</f>
        <v>0</v>
      </c>
      <c r="U6" s="86">
        <f t="shared" si="7"/>
        <v>0</v>
      </c>
      <c r="V6" s="87">
        <f>分析係数表!D9</f>
        <v>0</v>
      </c>
      <c r="W6" s="167">
        <f t="shared" si="8"/>
        <v>0</v>
      </c>
      <c r="X6" s="76">
        <f>分析係数表!E9</f>
        <v>0</v>
      </c>
      <c r="Y6" s="166">
        <f t="shared" si="9"/>
        <v>0</v>
      </c>
    </row>
    <row r="7" spans="1:25" x14ac:dyDescent="0.2">
      <c r="A7" s="6" t="s">
        <v>220</v>
      </c>
      <c r="B7" s="5" t="s">
        <v>266</v>
      </c>
      <c r="C7" s="90"/>
      <c r="D7" s="76">
        <f>投入係数表!Q7</f>
        <v>0</v>
      </c>
      <c r="E7" s="77">
        <f t="shared" si="0"/>
        <v>0</v>
      </c>
      <c r="F7" s="76">
        <f>分析係数表!C10</f>
        <v>0.85034013605442182</v>
      </c>
      <c r="G7" s="77">
        <f t="shared" si="1"/>
        <v>0</v>
      </c>
      <c r="H7" s="77">
        <v>1.5327486517618055E-4</v>
      </c>
      <c r="I7" s="77">
        <f t="shared" si="2"/>
        <v>1.5327486517618055E-4</v>
      </c>
      <c r="J7" s="76">
        <f>分析係数表!G10</f>
        <v>0.18064516129032257</v>
      </c>
      <c r="K7" s="78">
        <f t="shared" si="3"/>
        <v>2.7688362741503582E-5</v>
      </c>
      <c r="L7" s="79"/>
      <c r="M7" s="80"/>
      <c r="N7" s="81">
        <f>分析係数表!H10</f>
        <v>1.1059771922925679E-3</v>
      </c>
      <c r="O7" s="82">
        <f t="shared" si="4"/>
        <v>1.5861761326530686E-2</v>
      </c>
      <c r="P7" s="76">
        <f>分析係数表!C10</f>
        <v>0.85034013605442182</v>
      </c>
      <c r="Q7" s="82">
        <f t="shared" si="5"/>
        <v>1.348789228446487E-2</v>
      </c>
      <c r="R7" s="83">
        <v>1.6694631554774093E-2</v>
      </c>
      <c r="S7" s="84">
        <f t="shared" si="6"/>
        <v>1.6847906419950272E-2</v>
      </c>
      <c r="T7" s="85">
        <f>分析係数表!F10</f>
        <v>0.52258064516129032</v>
      </c>
      <c r="U7" s="86">
        <f t="shared" si="7"/>
        <v>8.8043898065546574E-3</v>
      </c>
      <c r="V7" s="87">
        <f>分析係数表!D10</f>
        <v>9.0322580645161285E-2</v>
      </c>
      <c r="W7" s="167">
        <f t="shared" si="8"/>
        <v>0</v>
      </c>
      <c r="X7" s="76">
        <f>分析係数表!E10</f>
        <v>0</v>
      </c>
      <c r="Y7" s="166">
        <f t="shared" si="9"/>
        <v>0</v>
      </c>
    </row>
    <row r="8" spans="1:25" x14ac:dyDescent="0.2">
      <c r="A8" s="6" t="s">
        <v>221</v>
      </c>
      <c r="B8" s="5" t="s">
        <v>27</v>
      </c>
      <c r="C8" s="90"/>
      <c r="D8" s="76">
        <f>投入係数表!Q8</f>
        <v>7.0534297302063135E-5</v>
      </c>
      <c r="E8" s="77">
        <f t="shared" si="0"/>
        <v>7.0534297302063138E-3</v>
      </c>
      <c r="F8" s="76">
        <f>分析係数表!C11</f>
        <v>1.6645596291613995E-2</v>
      </c>
      <c r="G8" s="77">
        <f t="shared" si="1"/>
        <v>1.1740854376028212E-4</v>
      </c>
      <c r="H8" s="77">
        <v>8.1773718685738093E-3</v>
      </c>
      <c r="I8" s="77">
        <f t="shared" si="2"/>
        <v>8.1773718685738093E-3</v>
      </c>
      <c r="J8" s="76">
        <f>分析係数表!G11</f>
        <v>0.35897435897435898</v>
      </c>
      <c r="K8" s="78">
        <f t="shared" si="3"/>
        <v>2.9354668246162393E-3</v>
      </c>
      <c r="L8" s="79"/>
      <c r="M8" s="80"/>
      <c r="N8" s="81">
        <f>分析係数表!H11</f>
        <v>-2.457727093983484E-5</v>
      </c>
      <c r="O8" s="82">
        <f t="shared" si="4"/>
        <v>-3.5248358503401522E-4</v>
      </c>
      <c r="P8" s="76">
        <f>分析係数表!C11</f>
        <v>1.6645596291613995E-2</v>
      </c>
      <c r="Q8" s="82">
        <f t="shared" si="5"/>
        <v>-5.8672994558970104E-6</v>
      </c>
      <c r="R8" s="83">
        <v>3.567868529977409E-4</v>
      </c>
      <c r="S8" s="84">
        <f t="shared" si="6"/>
        <v>8.5341587215715508E-3</v>
      </c>
      <c r="T8" s="85">
        <f>分析係数表!F11</f>
        <v>0.58974358974358976</v>
      </c>
      <c r="U8" s="86">
        <f t="shared" si="7"/>
        <v>5.0329653999011707E-3</v>
      </c>
      <c r="V8" s="87">
        <f>分析係数表!D11</f>
        <v>8.5470085470085479E-3</v>
      </c>
      <c r="W8" s="167">
        <f t="shared" si="8"/>
        <v>0</v>
      </c>
      <c r="X8" s="76">
        <f>分析係数表!E11</f>
        <v>0</v>
      </c>
      <c r="Y8" s="166">
        <f t="shared" si="9"/>
        <v>0</v>
      </c>
    </row>
    <row r="9" spans="1:25" x14ac:dyDescent="0.2">
      <c r="A9" s="6" t="s">
        <v>222</v>
      </c>
      <c r="B9" s="5" t="s">
        <v>190</v>
      </c>
      <c r="C9" s="90"/>
      <c r="D9" s="76">
        <f>投入係数表!Q9</f>
        <v>0</v>
      </c>
      <c r="E9" s="77">
        <f t="shared" si="0"/>
        <v>0</v>
      </c>
      <c r="F9" s="76">
        <f>分析係数表!C12</f>
        <v>5.1883600270696828E-3</v>
      </c>
      <c r="G9" s="77">
        <f t="shared" si="1"/>
        <v>0</v>
      </c>
      <c r="H9" s="77">
        <v>1.6186758251046902E-5</v>
      </c>
      <c r="I9" s="77">
        <f t="shared" si="2"/>
        <v>1.6186758251046902E-5</v>
      </c>
      <c r="J9" s="76">
        <f>分析係数表!G12</f>
        <v>0.13719512195121952</v>
      </c>
      <c r="K9" s="78">
        <f t="shared" si="3"/>
        <v>2.2207442722472886E-6</v>
      </c>
      <c r="L9" s="79"/>
      <c r="M9" s="80"/>
      <c r="N9" s="81">
        <f>分析係数表!H12</f>
        <v>8.9657884388517503E-2</v>
      </c>
      <c r="O9" s="82">
        <f t="shared" si="4"/>
        <v>1.2858601182040876</v>
      </c>
      <c r="P9" s="76">
        <f>分析係数表!C12</f>
        <v>5.1883600270696828E-3</v>
      </c>
      <c r="Q9" s="82">
        <f t="shared" si="5"/>
        <v>6.6715052376931858E-3</v>
      </c>
      <c r="R9" s="83">
        <v>7.202504324520376E-3</v>
      </c>
      <c r="S9" s="84">
        <f t="shared" si="6"/>
        <v>7.2186910827714227E-3</v>
      </c>
      <c r="T9" s="85">
        <f>分析係数表!F12</f>
        <v>0.31707317073170732</v>
      </c>
      <c r="U9" s="86">
        <f t="shared" si="7"/>
        <v>2.2888532701470367E-3</v>
      </c>
      <c r="V9" s="87">
        <f>分析係数表!D12</f>
        <v>6.7073170731707321E-2</v>
      </c>
      <c r="W9" s="167">
        <f t="shared" si="8"/>
        <v>0</v>
      </c>
      <c r="X9" s="76">
        <f>分析係数表!E12</f>
        <v>5.7926829268292686E-2</v>
      </c>
      <c r="Y9" s="166">
        <f t="shared" si="9"/>
        <v>0</v>
      </c>
    </row>
    <row r="10" spans="1:25" x14ac:dyDescent="0.2">
      <c r="A10" s="6" t="s">
        <v>223</v>
      </c>
      <c r="B10" s="5" t="s">
        <v>28</v>
      </c>
      <c r="C10" s="90"/>
      <c r="D10" s="76">
        <f>投入係数表!Q10</f>
        <v>1.1285487568330102E-3</v>
      </c>
      <c r="E10" s="77">
        <f t="shared" si="0"/>
        <v>0.11285487568330102</v>
      </c>
      <c r="F10" s="76">
        <f>分析係数表!C13</f>
        <v>0</v>
      </c>
      <c r="G10" s="77">
        <f t="shared" si="1"/>
        <v>0</v>
      </c>
      <c r="H10" s="77">
        <v>0</v>
      </c>
      <c r="I10" s="77">
        <f t="shared" si="2"/>
        <v>0</v>
      </c>
      <c r="J10" s="76">
        <f>分析係数表!G13</f>
        <v>0.24459953472914589</v>
      </c>
      <c r="K10" s="78">
        <f t="shared" si="3"/>
        <v>0</v>
      </c>
      <c r="L10" s="79"/>
      <c r="M10" s="80"/>
      <c r="N10" s="81">
        <f>分析係数表!H13</f>
        <v>1.4131930790405034E-2</v>
      </c>
      <c r="O10" s="82">
        <f t="shared" si="4"/>
        <v>0.20267806139455877</v>
      </c>
      <c r="P10" s="76">
        <f>分析係数表!C13</f>
        <v>0</v>
      </c>
      <c r="Q10" s="82">
        <f t="shared" si="5"/>
        <v>0</v>
      </c>
      <c r="R10" s="83">
        <v>0</v>
      </c>
      <c r="S10" s="84">
        <f t="shared" si="6"/>
        <v>0</v>
      </c>
      <c r="T10" s="85">
        <f>分析係数表!F13</f>
        <v>0.38318378198737124</v>
      </c>
      <c r="U10" s="86">
        <f t="shared" si="7"/>
        <v>0</v>
      </c>
      <c r="V10" s="87">
        <f>分析係数表!D13</f>
        <v>4.7856430707876374E-2</v>
      </c>
      <c r="W10" s="167">
        <f t="shared" si="8"/>
        <v>0</v>
      </c>
      <c r="X10" s="76">
        <f>分析係数表!E13</f>
        <v>4.9850448654037885E-2</v>
      </c>
      <c r="Y10" s="166">
        <f t="shared" si="9"/>
        <v>0</v>
      </c>
    </row>
    <row r="11" spans="1:25" x14ac:dyDescent="0.2">
      <c r="A11" s="6" t="s">
        <v>224</v>
      </c>
      <c r="B11" s="5" t="s">
        <v>267</v>
      </c>
      <c r="C11" s="90"/>
      <c r="D11" s="76">
        <f>投入係数表!Q11</f>
        <v>1.6575559865984835E-3</v>
      </c>
      <c r="E11" s="77">
        <f t="shared" si="0"/>
        <v>0.16575559865984835</v>
      </c>
      <c r="F11" s="76">
        <f>分析係数表!C14</f>
        <v>6.5770523283725346E-2</v>
      </c>
      <c r="G11" s="77">
        <f t="shared" si="1"/>
        <v>1.0901832461065389E-2</v>
      </c>
      <c r="H11" s="77">
        <v>1.8634026221280783E-2</v>
      </c>
      <c r="I11" s="77">
        <f t="shared" si="2"/>
        <v>1.8634026221280783E-2</v>
      </c>
      <c r="J11" s="76">
        <f>分析係数表!G14</f>
        <v>0.20976692563817981</v>
      </c>
      <c r="K11" s="78">
        <f t="shared" si="3"/>
        <v>3.9088023926992987E-3</v>
      </c>
      <c r="L11" s="79"/>
      <c r="M11" s="80"/>
      <c r="N11" s="81">
        <f>分析係数表!H14</f>
        <v>1.167420369642155E-3</v>
      </c>
      <c r="O11" s="82">
        <f t="shared" si="4"/>
        <v>1.6742970289115724E-2</v>
      </c>
      <c r="P11" s="76">
        <f>分析係数表!C14</f>
        <v>6.5770523283725346E-2</v>
      </c>
      <c r="Q11" s="82">
        <f t="shared" si="5"/>
        <v>1.1011939172390075E-3</v>
      </c>
      <c r="R11" s="83">
        <v>3.4285396225525026E-3</v>
      </c>
      <c r="S11" s="84">
        <f t="shared" si="6"/>
        <v>2.2062565843833287E-2</v>
      </c>
      <c r="T11" s="85">
        <f>分析係数表!F14</f>
        <v>0.3607103218645949</v>
      </c>
      <c r="U11" s="86">
        <f t="shared" si="7"/>
        <v>7.9581952266879231E-3</v>
      </c>
      <c r="V11" s="87">
        <f>分析係数表!D14</f>
        <v>6.7702552719200892E-2</v>
      </c>
      <c r="W11" s="167">
        <f t="shared" si="8"/>
        <v>0</v>
      </c>
      <c r="X11" s="76">
        <f>分析係数表!E14</f>
        <v>6.8812430632630414E-2</v>
      </c>
      <c r="Y11" s="166">
        <f t="shared" si="9"/>
        <v>0</v>
      </c>
    </row>
    <row r="12" spans="1:25" x14ac:dyDescent="0.2">
      <c r="A12" s="6" t="s">
        <v>225</v>
      </c>
      <c r="B12" s="5" t="s">
        <v>29</v>
      </c>
      <c r="C12" s="90"/>
      <c r="D12" s="76">
        <f>投入係数表!Q12</f>
        <v>4.5141950273320406E-3</v>
      </c>
      <c r="E12" s="77">
        <f t="shared" si="0"/>
        <v>0.45141950273320408</v>
      </c>
      <c r="F12" s="76">
        <f>分析係数表!C15</f>
        <v>0</v>
      </c>
      <c r="G12" s="77">
        <f t="shared" si="1"/>
        <v>0</v>
      </c>
      <c r="H12" s="77">
        <v>0</v>
      </c>
      <c r="I12" s="77">
        <f t="shared" si="2"/>
        <v>0</v>
      </c>
      <c r="J12" s="76">
        <f>分析係数表!G15</f>
        <v>9.5622477491462285E-2</v>
      </c>
      <c r="K12" s="78">
        <f t="shared" si="3"/>
        <v>0</v>
      </c>
      <c r="L12" s="79"/>
      <c r="M12" s="80"/>
      <c r="N12" s="81">
        <f>分析係数表!H15</f>
        <v>8.2333857648446713E-3</v>
      </c>
      <c r="O12" s="82">
        <f t="shared" si="4"/>
        <v>0.1180820009863951</v>
      </c>
      <c r="P12" s="76">
        <f>分析係数表!C15</f>
        <v>0</v>
      </c>
      <c r="Q12" s="82">
        <f t="shared" si="5"/>
        <v>0</v>
      </c>
      <c r="R12" s="83">
        <v>0</v>
      </c>
      <c r="S12" s="84">
        <f t="shared" si="6"/>
        <v>0</v>
      </c>
      <c r="T12" s="85">
        <f>分析係数表!F15</f>
        <v>0.3039816827072338</v>
      </c>
      <c r="U12" s="86">
        <f t="shared" si="7"/>
        <v>0</v>
      </c>
      <c r="V12" s="87">
        <f>分析係数表!D15</f>
        <v>3.1667184104315432E-2</v>
      </c>
      <c r="W12" s="167">
        <f t="shared" si="8"/>
        <v>0</v>
      </c>
      <c r="X12" s="76">
        <f>分析係数表!E15</f>
        <v>2.9261099037565973E-2</v>
      </c>
      <c r="Y12" s="166">
        <f t="shared" si="9"/>
        <v>0</v>
      </c>
    </row>
    <row r="13" spans="1:25" x14ac:dyDescent="0.2">
      <c r="A13" s="6" t="s">
        <v>226</v>
      </c>
      <c r="B13" s="5" t="s">
        <v>30</v>
      </c>
      <c r="C13" s="90"/>
      <c r="D13" s="76">
        <f>投入係数表!Q13</f>
        <v>1.2696173514371363E-3</v>
      </c>
      <c r="E13" s="77">
        <f t="shared" si="0"/>
        <v>0.12696173514371364</v>
      </c>
      <c r="F13" s="76">
        <f>分析係数表!C16</f>
        <v>5.8671439936356373E-2</v>
      </c>
      <c r="G13" s="77">
        <f t="shared" si="1"/>
        <v>7.4490278176999811E-3</v>
      </c>
      <c r="H13" s="77">
        <v>1.5707105650411054E-2</v>
      </c>
      <c r="I13" s="77">
        <f t="shared" si="2"/>
        <v>1.5707105650411054E-2</v>
      </c>
      <c r="J13" s="76">
        <f>分析係数表!G16</f>
        <v>3.3950617283950615E-2</v>
      </c>
      <c r="K13" s="78">
        <f t="shared" si="3"/>
        <v>5.3326593257568388E-4</v>
      </c>
      <c r="L13" s="79"/>
      <c r="M13" s="80"/>
      <c r="N13" s="81">
        <f>分析係数表!H16</f>
        <v>1.6626523790798271E-2</v>
      </c>
      <c r="O13" s="82">
        <f t="shared" si="4"/>
        <v>0.23845514527551134</v>
      </c>
      <c r="P13" s="76">
        <f>分析係数表!C16</f>
        <v>5.8671439936356373E-2</v>
      </c>
      <c r="Q13" s="82">
        <f t="shared" si="5"/>
        <v>1.3990506733547297E-2</v>
      </c>
      <c r="R13" s="83">
        <v>1.5061730701918007E-2</v>
      </c>
      <c r="S13" s="84">
        <f t="shared" si="6"/>
        <v>3.0768836352329063E-2</v>
      </c>
      <c r="T13" s="85">
        <f>分析係数表!F16</f>
        <v>0.28858024691358025</v>
      </c>
      <c r="U13" s="86">
        <f t="shared" si="7"/>
        <v>8.8792783917986656E-3</v>
      </c>
      <c r="V13" s="87">
        <f>分析係数表!D16</f>
        <v>0</v>
      </c>
      <c r="W13" s="167">
        <f t="shared" si="8"/>
        <v>0</v>
      </c>
      <c r="X13" s="76">
        <f>分析係数表!E16</f>
        <v>0</v>
      </c>
      <c r="Y13" s="166">
        <f t="shared" si="9"/>
        <v>0</v>
      </c>
    </row>
    <row r="14" spans="1:25" x14ac:dyDescent="0.2">
      <c r="A14" s="6" t="s">
        <v>2</v>
      </c>
      <c r="B14" s="5" t="s">
        <v>364</v>
      </c>
      <c r="C14" s="90"/>
      <c r="D14" s="76">
        <f>投入係数表!Q14</f>
        <v>1.3577852230647152E-2</v>
      </c>
      <c r="E14" s="77">
        <f t="shared" si="0"/>
        <v>1.3577852230647152</v>
      </c>
      <c r="F14" s="76">
        <f>分析係数表!C17</f>
        <v>0.10640681003584229</v>
      </c>
      <c r="G14" s="77">
        <f t="shared" si="1"/>
        <v>0.14447759430012089</v>
      </c>
      <c r="H14" s="77">
        <v>0.16496201639143393</v>
      </c>
      <c r="I14" s="77">
        <f t="shared" si="2"/>
        <v>0.16496201639143393</v>
      </c>
      <c r="J14" s="76">
        <f>分析係数表!G17</f>
        <v>0.21283422459893048</v>
      </c>
      <c r="K14" s="78">
        <f t="shared" si="3"/>
        <v>3.5109562846946898E-2</v>
      </c>
      <c r="L14" s="79"/>
      <c r="M14" s="80"/>
      <c r="N14" s="81">
        <f>分析係数表!H17</f>
        <v>2.9861384191899334E-3</v>
      </c>
      <c r="O14" s="82">
        <f t="shared" si="4"/>
        <v>4.2826755581632854E-2</v>
      </c>
      <c r="P14" s="76">
        <f>分析係数表!C17</f>
        <v>0.10640681003584229</v>
      </c>
      <c r="Q14" s="82">
        <f t="shared" si="5"/>
        <v>4.5570584456262556E-3</v>
      </c>
      <c r="R14" s="83">
        <v>7.7788118652224181E-3</v>
      </c>
      <c r="S14" s="84">
        <f t="shared" si="6"/>
        <v>0.17274082825665635</v>
      </c>
      <c r="T14" s="85">
        <f>分析係数表!F17</f>
        <v>0.3233511586452763</v>
      </c>
      <c r="U14" s="86">
        <f t="shared" si="7"/>
        <v>5.5855946962134514E-2</v>
      </c>
      <c r="V14" s="87">
        <f>分析係数表!D17</f>
        <v>4.4206773618538323E-2</v>
      </c>
      <c r="W14" s="167">
        <f t="shared" si="8"/>
        <v>0</v>
      </c>
      <c r="X14" s="76">
        <f>分析係数表!E17</f>
        <v>4.0641711229946524E-2</v>
      </c>
      <c r="Y14" s="166">
        <f t="shared" si="9"/>
        <v>0</v>
      </c>
    </row>
    <row r="15" spans="1:25" x14ac:dyDescent="0.2">
      <c r="A15" s="6" t="s">
        <v>3</v>
      </c>
      <c r="B15" s="5" t="s">
        <v>31</v>
      </c>
      <c r="C15" s="90"/>
      <c r="D15" s="76">
        <f>投入係数表!Q15</f>
        <v>6.6302239463939339E-3</v>
      </c>
      <c r="E15" s="77">
        <f t="shared" si="0"/>
        <v>0.66302239463939339</v>
      </c>
      <c r="F15" s="76">
        <f>分析係数表!C18</f>
        <v>0.93182768716018405</v>
      </c>
      <c r="G15" s="77">
        <f t="shared" si="1"/>
        <v>0.6178226245322328</v>
      </c>
      <c r="H15" s="77">
        <v>0.75613947227451506</v>
      </c>
      <c r="I15" s="77">
        <f t="shared" si="2"/>
        <v>0.75613947227451506</v>
      </c>
      <c r="J15" s="76">
        <f>分析係数表!G18</f>
        <v>0.215658731332249</v>
      </c>
      <c r="K15" s="78">
        <f t="shared" si="3"/>
        <v>0.16306807930095818</v>
      </c>
      <c r="L15" s="79"/>
      <c r="M15" s="80"/>
      <c r="N15" s="81">
        <f>分析係数表!H18</f>
        <v>4.4239087691702714E-4</v>
      </c>
      <c r="O15" s="82">
        <f t="shared" si="4"/>
        <v>6.3447045306122742E-3</v>
      </c>
      <c r="P15" s="76">
        <f>分析係数表!C18</f>
        <v>0.93182768716018405</v>
      </c>
      <c r="Q15" s="82">
        <f t="shared" si="5"/>
        <v>5.9121713484751766E-3</v>
      </c>
      <c r="R15" s="83">
        <v>1.3727974391759124E-2</v>
      </c>
      <c r="S15" s="84">
        <f t="shared" si="6"/>
        <v>0.76986744666627416</v>
      </c>
      <c r="T15" s="85">
        <f>分析係数表!F18</f>
        <v>0.45992902558036375</v>
      </c>
      <c r="U15" s="86">
        <f t="shared" si="7"/>
        <v>0.35408438457126212</v>
      </c>
      <c r="V15" s="87">
        <f>分析係数表!D18</f>
        <v>2.3436344817388734E-2</v>
      </c>
      <c r="W15" s="167">
        <f t="shared" si="8"/>
        <v>0</v>
      </c>
      <c r="X15" s="76">
        <f>分析係数表!E18</f>
        <v>2.5506432056779535E-2</v>
      </c>
      <c r="Y15" s="166">
        <f t="shared" si="9"/>
        <v>0</v>
      </c>
    </row>
    <row r="16" spans="1:25" x14ac:dyDescent="0.2">
      <c r="A16" s="6" t="s">
        <v>4</v>
      </c>
      <c r="B16" s="5" t="s">
        <v>32</v>
      </c>
      <c r="C16" s="90"/>
      <c r="D16" s="76">
        <f>投入係数表!Q16</f>
        <v>0.11934403103509081</v>
      </c>
      <c r="E16" s="77">
        <f t="shared" si="0"/>
        <v>11.93440310350908</v>
      </c>
      <c r="F16" s="76">
        <f>分析係数表!C19</f>
        <v>0.22734014153142079</v>
      </c>
      <c r="G16" s="77">
        <f t="shared" si="1"/>
        <v>2.7131688906447819</v>
      </c>
      <c r="H16" s="77">
        <v>3.2772893421910556</v>
      </c>
      <c r="I16" s="77">
        <f t="shared" si="2"/>
        <v>3.2772893421910556</v>
      </c>
      <c r="J16" s="76">
        <f>分析係数表!G19</f>
        <v>5.767935331761536E-2</v>
      </c>
      <c r="K16" s="78">
        <f t="shared" si="3"/>
        <v>0.18903192989229312</v>
      </c>
      <c r="L16" s="79"/>
      <c r="M16" s="80"/>
      <c r="N16" s="81">
        <f>分析係数表!H19</f>
        <v>-1.1059771922925678E-4</v>
      </c>
      <c r="O16" s="82">
        <f t="shared" si="4"/>
        <v>-1.5861761326530686E-3</v>
      </c>
      <c r="P16" s="76">
        <f>分析係数表!C19</f>
        <v>0.22734014153142079</v>
      </c>
      <c r="Q16" s="82">
        <f t="shared" si="5"/>
        <v>-3.6060150649111028E-4</v>
      </c>
      <c r="R16" s="83">
        <v>2.2835732384103549E-3</v>
      </c>
      <c r="S16" s="84">
        <f t="shared" si="6"/>
        <v>3.2795729154294659</v>
      </c>
      <c r="T16" s="85">
        <f>分析係数表!F19</f>
        <v>0.2401481980464803</v>
      </c>
      <c r="U16" s="86">
        <f t="shared" si="7"/>
        <v>0.7875835260024282</v>
      </c>
      <c r="V16" s="87">
        <f>分析係数表!D19</f>
        <v>6.946783428763894E-3</v>
      </c>
      <c r="W16" s="167">
        <f t="shared" si="8"/>
        <v>0</v>
      </c>
      <c r="X16" s="76">
        <f>分析係数表!E19</f>
        <v>7.830919501515661E-3</v>
      </c>
      <c r="Y16" s="166">
        <f t="shared" si="9"/>
        <v>0</v>
      </c>
    </row>
    <row r="17" spans="1:25" x14ac:dyDescent="0.2">
      <c r="A17" s="6" t="s">
        <v>5</v>
      </c>
      <c r="B17" s="5" t="s">
        <v>33</v>
      </c>
      <c r="C17" s="90"/>
      <c r="D17" s="76">
        <f>投入係数表!Q17</f>
        <v>3.9146535002645033E-2</v>
      </c>
      <c r="E17" s="77">
        <f t="shared" si="0"/>
        <v>3.9146535002645031</v>
      </c>
      <c r="F17" s="76">
        <f>分析係数表!C20</f>
        <v>0.28316987938225679</v>
      </c>
      <c r="G17" s="77">
        <f t="shared" si="1"/>
        <v>1.1085119594932287</v>
      </c>
      <c r="H17" s="77">
        <v>1.3474427318989575</v>
      </c>
      <c r="I17" s="77">
        <f t="shared" si="2"/>
        <v>1.3474427318989575</v>
      </c>
      <c r="J17" s="76">
        <f>分析係数表!G20</f>
        <v>0.10003293265272517</v>
      </c>
      <c r="K17" s="78">
        <f t="shared" si="3"/>
        <v>0.13478864805345242</v>
      </c>
      <c r="L17" s="79"/>
      <c r="M17" s="80"/>
      <c r="N17" s="81">
        <f>分析係数表!H20</f>
        <v>5.4069996067636654E-4</v>
      </c>
      <c r="O17" s="82">
        <f t="shared" si="4"/>
        <v>7.7546388707483357E-3</v>
      </c>
      <c r="P17" s="76">
        <f>分析係数表!C20</f>
        <v>0.28316987938225679</v>
      </c>
      <c r="Q17" s="82">
        <f t="shared" si="5"/>
        <v>2.1958801536827665E-3</v>
      </c>
      <c r="R17" s="83">
        <v>4.7754561536490735E-3</v>
      </c>
      <c r="S17" s="84">
        <f t="shared" si="6"/>
        <v>1.3522181880526065</v>
      </c>
      <c r="T17" s="85">
        <f>分析係数表!F20</f>
        <v>0.22295405894944839</v>
      </c>
      <c r="U17" s="86">
        <f t="shared" si="7"/>
        <v>0.3014825336115971</v>
      </c>
      <c r="V17" s="87">
        <f>分析係数表!D20</f>
        <v>1.4243372303639057E-2</v>
      </c>
      <c r="W17" s="167">
        <f t="shared" si="8"/>
        <v>0</v>
      </c>
      <c r="X17" s="76">
        <f>分析係数表!E20</f>
        <v>1.6054668203523793E-2</v>
      </c>
      <c r="Y17" s="166">
        <f t="shared" si="9"/>
        <v>0</v>
      </c>
    </row>
    <row r="18" spans="1:25" x14ac:dyDescent="0.2">
      <c r="A18" s="6" t="s">
        <v>6</v>
      </c>
      <c r="B18" s="5" t="s">
        <v>34</v>
      </c>
      <c r="C18" s="90"/>
      <c r="D18" s="76">
        <f>投入係数表!Q18</f>
        <v>3.7206841826838297E-2</v>
      </c>
      <c r="E18" s="77">
        <f t="shared" si="0"/>
        <v>3.7206841826838297</v>
      </c>
      <c r="F18" s="76">
        <f>分析係数表!C21</f>
        <v>0.39165775401069514</v>
      </c>
      <c r="G18" s="77">
        <f t="shared" si="1"/>
        <v>1.4572348103730677</v>
      </c>
      <c r="H18" s="77">
        <v>1.5657812479288229</v>
      </c>
      <c r="I18" s="77">
        <f t="shared" si="2"/>
        <v>1.5657812479288229</v>
      </c>
      <c r="J18" s="76">
        <f>分析係数表!G21</f>
        <v>0.28516576829358342</v>
      </c>
      <c r="K18" s="78">
        <f t="shared" si="3"/>
        <v>0.44650721254530862</v>
      </c>
      <c r="L18" s="79"/>
      <c r="M18" s="80"/>
      <c r="N18" s="81">
        <f>分析係数表!H21</f>
        <v>9.2164766024380651E-4</v>
      </c>
      <c r="O18" s="82">
        <f t="shared" si="4"/>
        <v>1.3218134438775571E-2</v>
      </c>
      <c r="P18" s="76">
        <f>分析係数表!C21</f>
        <v>0.39165775401069514</v>
      </c>
      <c r="Q18" s="82">
        <f t="shared" si="5"/>
        <v>5.1769848465022606E-3</v>
      </c>
      <c r="R18" s="83">
        <v>1.0139298462580376E-2</v>
      </c>
      <c r="S18" s="84">
        <f t="shared" si="6"/>
        <v>1.5759205463914032</v>
      </c>
      <c r="T18" s="85">
        <f>分析係数表!F21</f>
        <v>0.42597651923502916</v>
      </c>
      <c r="U18" s="86">
        <f t="shared" si="7"/>
        <v>0.67130514894277526</v>
      </c>
      <c r="V18" s="87">
        <f>分析係数表!D21</f>
        <v>3.8470058332718007E-2</v>
      </c>
      <c r="W18" s="167">
        <f t="shared" si="8"/>
        <v>0</v>
      </c>
      <c r="X18" s="76">
        <f>分析係数表!E21</f>
        <v>3.5885697408255188E-2</v>
      </c>
      <c r="Y18" s="166">
        <f t="shared" si="9"/>
        <v>0</v>
      </c>
    </row>
    <row r="19" spans="1:25" x14ac:dyDescent="0.2">
      <c r="A19" s="6" t="s">
        <v>7</v>
      </c>
      <c r="B19" s="5" t="s">
        <v>268</v>
      </c>
      <c r="C19" s="75">
        <f>最終需要_まとめ!C20</f>
        <v>100</v>
      </c>
      <c r="D19" s="76">
        <f>投入係数表!Q19</f>
        <v>0.16374537118673954</v>
      </c>
      <c r="E19" s="77">
        <f t="shared" si="0"/>
        <v>16.374537118673953</v>
      </c>
      <c r="F19" s="76">
        <f>分析係数表!C22</f>
        <v>0.15642615558060879</v>
      </c>
      <c r="G19" s="77">
        <f t="shared" si="1"/>
        <v>2.5614058908861455</v>
      </c>
      <c r="H19" s="77">
        <v>2.636871981167046</v>
      </c>
      <c r="I19" s="77">
        <f t="shared" si="2"/>
        <v>102.63687198116705</v>
      </c>
      <c r="J19" s="76">
        <f>分析係数表!G22</f>
        <v>0.19460412625639217</v>
      </c>
      <c r="K19" s="78">
        <f t="shared" si="3"/>
        <v>19.973558793584193</v>
      </c>
      <c r="L19" s="79"/>
      <c r="M19" s="80"/>
      <c r="N19" s="81">
        <f>分析係数表!H22</f>
        <v>4.915454187966968E-5</v>
      </c>
      <c r="O19" s="82">
        <f t="shared" si="4"/>
        <v>7.0496717006803043E-4</v>
      </c>
      <c r="P19" s="76">
        <f>分析係数表!C22</f>
        <v>0.15642615558060879</v>
      </c>
      <c r="Q19" s="82">
        <f t="shared" si="5"/>
        <v>1.1027530422428323E-4</v>
      </c>
      <c r="R19" s="83">
        <v>1.5119169418647989E-3</v>
      </c>
      <c r="S19" s="84">
        <f t="shared" si="6"/>
        <v>102.63838389810891</v>
      </c>
      <c r="T19" s="85">
        <f>分析係数表!F22</f>
        <v>0.41322518074413683</v>
      </c>
      <c r="U19" s="86">
        <f t="shared" si="7"/>
        <v>42.412764737582158</v>
      </c>
      <c r="V19" s="87">
        <f>分析係数表!D22</f>
        <v>2.140715923117616E-2</v>
      </c>
      <c r="W19" s="167">
        <f t="shared" si="8"/>
        <v>2</v>
      </c>
      <c r="X19" s="76">
        <f>分析係数表!E22</f>
        <v>2.2006700758243698E-2</v>
      </c>
      <c r="Y19" s="166">
        <f t="shared" si="9"/>
        <v>2</v>
      </c>
    </row>
    <row r="20" spans="1:25" x14ac:dyDescent="0.2">
      <c r="A20" s="6" t="s">
        <v>8</v>
      </c>
      <c r="B20" s="5" t="s">
        <v>269</v>
      </c>
      <c r="C20" s="90"/>
      <c r="D20" s="76">
        <f>投入係数表!Q20</f>
        <v>5.0784694057485454E-3</v>
      </c>
      <c r="E20" s="77">
        <f t="shared" si="0"/>
        <v>0.50784694057485458</v>
      </c>
      <c r="F20" s="76">
        <f>分析係数表!C23</f>
        <v>0</v>
      </c>
      <c r="G20" s="77">
        <f t="shared" si="1"/>
        <v>0</v>
      </c>
      <c r="H20" s="77">
        <v>0</v>
      </c>
      <c r="I20" s="77">
        <f t="shared" si="2"/>
        <v>0</v>
      </c>
      <c r="J20" s="76">
        <f>分析係数表!G23</f>
        <v>0.21581694098755519</v>
      </c>
      <c r="K20" s="78">
        <f t="shared" si="3"/>
        <v>0</v>
      </c>
      <c r="L20" s="79"/>
      <c r="M20" s="80"/>
      <c r="N20" s="81">
        <f>分析係数表!H23</f>
        <v>2.457727093983484E-5</v>
      </c>
      <c r="O20" s="82">
        <f t="shared" si="4"/>
        <v>3.5248358503401522E-4</v>
      </c>
      <c r="P20" s="76">
        <f>分析係数表!C23</f>
        <v>0</v>
      </c>
      <c r="Q20" s="82">
        <f t="shared" si="5"/>
        <v>0</v>
      </c>
      <c r="R20" s="83">
        <v>0</v>
      </c>
      <c r="S20" s="84">
        <f t="shared" si="6"/>
        <v>0</v>
      </c>
      <c r="T20" s="85">
        <f>分析係数表!F23</f>
        <v>0.44146928944199115</v>
      </c>
      <c r="U20" s="86">
        <f t="shared" si="7"/>
        <v>0</v>
      </c>
      <c r="V20" s="87">
        <f>分析係数表!D23</f>
        <v>4.8735447611401042E-2</v>
      </c>
      <c r="W20" s="167">
        <f t="shared" si="8"/>
        <v>0</v>
      </c>
      <c r="X20" s="76">
        <f>分析係数表!E23</f>
        <v>5.2107587314331592E-2</v>
      </c>
      <c r="Y20" s="166">
        <f t="shared" si="9"/>
        <v>0</v>
      </c>
    </row>
    <row r="21" spans="1:25" x14ac:dyDescent="0.2">
      <c r="A21" s="6" t="s">
        <v>9</v>
      </c>
      <c r="B21" s="5" t="s">
        <v>270</v>
      </c>
      <c r="C21" s="90"/>
      <c r="D21" s="76">
        <f>投入係数表!Q21</f>
        <v>2.7508375947804622E-3</v>
      </c>
      <c r="E21" s="77">
        <f t="shared" si="0"/>
        <v>0.2750837594780462</v>
      </c>
      <c r="F21" s="76">
        <f>分析係数表!C24</f>
        <v>0.44109195402298851</v>
      </c>
      <c r="G21" s="77">
        <f t="shared" si="1"/>
        <v>0.12133723298816118</v>
      </c>
      <c r="H21" s="77">
        <v>0.14065325336564374</v>
      </c>
      <c r="I21" s="77">
        <f t="shared" si="2"/>
        <v>0.14065325336564374</v>
      </c>
      <c r="J21" s="76">
        <f>分析係数表!G24</f>
        <v>0.2076771653543307</v>
      </c>
      <c r="K21" s="78">
        <f t="shared" si="3"/>
        <v>2.9210468956841366E-2</v>
      </c>
      <c r="L21" s="79"/>
      <c r="M21" s="80"/>
      <c r="N21" s="81">
        <f>分析係数表!H24</f>
        <v>3.3179315768777033E-4</v>
      </c>
      <c r="O21" s="82">
        <f t="shared" si="4"/>
        <v>4.7585283979592052E-3</v>
      </c>
      <c r="P21" s="76">
        <f>分析係数表!C24</f>
        <v>0.44109195402298851</v>
      </c>
      <c r="Q21" s="82">
        <f t="shared" si="5"/>
        <v>2.0989485893297068E-3</v>
      </c>
      <c r="R21" s="83">
        <v>7.3200896467530358E-3</v>
      </c>
      <c r="S21" s="84">
        <f t="shared" si="6"/>
        <v>0.14797334301239679</v>
      </c>
      <c r="T21" s="85">
        <f>分析係数表!F24</f>
        <v>0.39173228346456695</v>
      </c>
      <c r="U21" s="86">
        <f t="shared" si="7"/>
        <v>5.7965935550131818E-2</v>
      </c>
      <c r="V21" s="87">
        <f>分析係数表!D24</f>
        <v>6.7913385826771658E-2</v>
      </c>
      <c r="W21" s="167">
        <f t="shared" si="8"/>
        <v>0</v>
      </c>
      <c r="X21" s="76">
        <f>分析係数表!E24</f>
        <v>7.1850393700787399E-2</v>
      </c>
      <c r="Y21" s="166">
        <f t="shared" si="9"/>
        <v>0</v>
      </c>
    </row>
    <row r="22" spans="1:25" x14ac:dyDescent="0.2">
      <c r="A22" s="6" t="s">
        <v>10</v>
      </c>
      <c r="B22" s="5" t="s">
        <v>271</v>
      </c>
      <c r="C22" s="90"/>
      <c r="D22" s="76">
        <f>投入係数表!Q22</f>
        <v>7.864574149180039E-3</v>
      </c>
      <c r="E22" s="77">
        <f t="shared" si="0"/>
        <v>0.78645741491800392</v>
      </c>
      <c r="F22" s="76">
        <f>分析係数表!C25</f>
        <v>7.8343592613318025E-3</v>
      </c>
      <c r="G22" s="77">
        <f t="shared" si="1"/>
        <v>6.161389932205932E-3</v>
      </c>
      <c r="H22" s="77">
        <v>7.3805259825390638E-3</v>
      </c>
      <c r="I22" s="77">
        <f t="shared" si="2"/>
        <v>7.3805259825390638E-3</v>
      </c>
      <c r="J22" s="76">
        <f>分析係数表!G25</f>
        <v>0.2</v>
      </c>
      <c r="K22" s="78">
        <f t="shared" si="3"/>
        <v>1.4761051965078128E-3</v>
      </c>
      <c r="L22" s="79"/>
      <c r="M22" s="80"/>
      <c r="N22" s="81">
        <f>分析係数表!H25</f>
        <v>5.0383405426661419E-4</v>
      </c>
      <c r="O22" s="82">
        <f t="shared" si="4"/>
        <v>7.2259134931973116E-3</v>
      </c>
      <c r="P22" s="76">
        <f>分析係数表!C25</f>
        <v>7.8343592613318025E-3</v>
      </c>
      <c r="Q22" s="82">
        <f t="shared" si="5"/>
        <v>5.6610402297012796E-5</v>
      </c>
      <c r="R22" s="83">
        <v>1.9437629427066831E-4</v>
      </c>
      <c r="S22" s="84">
        <f t="shared" si="6"/>
        <v>7.5749022768097319E-3</v>
      </c>
      <c r="T22" s="85">
        <f>分析係数表!F25</f>
        <v>0.35199999999999998</v>
      </c>
      <c r="U22" s="86">
        <f t="shared" si="7"/>
        <v>2.6663656014370256E-3</v>
      </c>
      <c r="V22" s="87">
        <f>分析係数表!D25</f>
        <v>8.0000000000000002E-3</v>
      </c>
      <c r="W22" s="167">
        <f t="shared" si="8"/>
        <v>0</v>
      </c>
      <c r="X22" s="76">
        <f>分析係数表!E25</f>
        <v>4.0000000000000001E-3</v>
      </c>
      <c r="Y22" s="166">
        <f t="shared" si="9"/>
        <v>0</v>
      </c>
    </row>
    <row r="23" spans="1:25" x14ac:dyDescent="0.2">
      <c r="A23" s="6" t="s">
        <v>11</v>
      </c>
      <c r="B23" s="5" t="s">
        <v>35</v>
      </c>
      <c r="C23" s="90"/>
      <c r="D23" s="76">
        <f>投入係数表!Q23</f>
        <v>2.4404866866513844E-2</v>
      </c>
      <c r="E23" s="77">
        <f t="shared" si="0"/>
        <v>2.4404866866513846</v>
      </c>
      <c r="F23" s="76">
        <f>分析係数表!C26</f>
        <v>0.12107728337236534</v>
      </c>
      <c r="G23" s="77">
        <f t="shared" si="1"/>
        <v>0.29548749812617464</v>
      </c>
      <c r="H23" s="77">
        <v>0.31268155571860079</v>
      </c>
      <c r="I23" s="77">
        <f t="shared" si="2"/>
        <v>0.31268155571860079</v>
      </c>
      <c r="J23" s="76">
        <f>分析係数表!G26</f>
        <v>0.19685039370078741</v>
      </c>
      <c r="K23" s="78">
        <f t="shared" si="3"/>
        <v>6.1551487346181259E-2</v>
      </c>
      <c r="L23" s="79"/>
      <c r="M23" s="80"/>
      <c r="N23" s="81">
        <f>分析係数表!H26</f>
        <v>1.0396185607550137E-2</v>
      </c>
      <c r="O23" s="82">
        <f t="shared" si="4"/>
        <v>0.14910055646938844</v>
      </c>
      <c r="P23" s="76">
        <f>分析係数表!C26</f>
        <v>0.12107728337236534</v>
      </c>
      <c r="Q23" s="82">
        <f t="shared" si="5"/>
        <v>1.8052690326621504E-2</v>
      </c>
      <c r="R23" s="83">
        <v>1.9479694085425128E-2</v>
      </c>
      <c r="S23" s="84">
        <f t="shared" si="6"/>
        <v>0.33216124980402589</v>
      </c>
      <c r="T23" s="85">
        <f>分析係数表!F26</f>
        <v>0.33584388907908252</v>
      </c>
      <c r="U23" s="86">
        <f t="shared" si="7"/>
        <v>0.1115543259355527</v>
      </c>
      <c r="V23" s="87">
        <f>分析係数表!D26</f>
        <v>3.2865457035261898E-2</v>
      </c>
      <c r="W23" s="167">
        <f t="shared" si="8"/>
        <v>0</v>
      </c>
      <c r="X23" s="76">
        <f>分析係数表!E26</f>
        <v>3.457719958918179E-2</v>
      </c>
      <c r="Y23" s="166">
        <f t="shared" si="9"/>
        <v>0</v>
      </c>
    </row>
    <row r="24" spans="1:25" x14ac:dyDescent="0.2">
      <c r="A24" s="6" t="s">
        <v>12</v>
      </c>
      <c r="B24" s="5" t="s">
        <v>365</v>
      </c>
      <c r="C24" s="90"/>
      <c r="D24" s="76">
        <f>投入係数表!Q24</f>
        <v>7.7587727032269436E-4</v>
      </c>
      <c r="E24" s="77">
        <f t="shared" si="0"/>
        <v>7.7587727032269432E-2</v>
      </c>
      <c r="F24" s="76">
        <f>分析係数表!C27</f>
        <v>2.7391659852820882E-2</v>
      </c>
      <c r="G24" s="77">
        <f t="shared" si="1"/>
        <v>2.1252566276214399E-3</v>
      </c>
      <c r="H24" s="77">
        <v>2.3258072138798583E-3</v>
      </c>
      <c r="I24" s="77">
        <f t="shared" si="2"/>
        <v>2.3258072138798583E-3</v>
      </c>
      <c r="J24" s="76">
        <f>分析係数表!G27</f>
        <v>0.16959064327485379</v>
      </c>
      <c r="K24" s="78">
        <f t="shared" si="3"/>
        <v>3.944351415351806E-4</v>
      </c>
      <c r="L24" s="79"/>
      <c r="M24" s="80"/>
      <c r="N24" s="81">
        <f>分析係数表!H27</f>
        <v>1.0924596932756587E-2</v>
      </c>
      <c r="O24" s="82">
        <f t="shared" si="4"/>
        <v>0.15667895354761979</v>
      </c>
      <c r="P24" s="76">
        <f>分析係数表!C27</f>
        <v>2.7391659852820882E-2</v>
      </c>
      <c r="Q24" s="82">
        <f t="shared" si="5"/>
        <v>4.291696601672325E-3</v>
      </c>
      <c r="R24" s="83">
        <v>4.3409372048376187E-3</v>
      </c>
      <c r="S24" s="84">
        <f t="shared" si="6"/>
        <v>6.666744418717477E-3</v>
      </c>
      <c r="T24" s="85">
        <f>分析係数表!F27</f>
        <v>0.32163742690058478</v>
      </c>
      <c r="U24" s="86">
        <f t="shared" si="7"/>
        <v>2.1442745206401242E-3</v>
      </c>
      <c r="V24" s="87">
        <f>分析係数表!D27</f>
        <v>0</v>
      </c>
      <c r="W24" s="167">
        <f t="shared" si="8"/>
        <v>0</v>
      </c>
      <c r="X24" s="76">
        <f>分析係数表!E27</f>
        <v>0</v>
      </c>
      <c r="Y24" s="166">
        <f t="shared" si="9"/>
        <v>0</v>
      </c>
    </row>
    <row r="25" spans="1:25" x14ac:dyDescent="0.2">
      <c r="A25" s="6" t="s">
        <v>13</v>
      </c>
      <c r="B25" s="5" t="s">
        <v>191</v>
      </c>
      <c r="C25" s="90"/>
      <c r="D25" s="76">
        <f>投入係数表!Q25</f>
        <v>0</v>
      </c>
      <c r="E25" s="77">
        <f t="shared" si="0"/>
        <v>0</v>
      </c>
      <c r="F25" s="76">
        <f>分析係数表!C28</f>
        <v>0.24324482738409237</v>
      </c>
      <c r="G25" s="77">
        <f t="shared" si="1"/>
        <v>0</v>
      </c>
      <c r="H25" s="77">
        <v>3.79754584338396E-2</v>
      </c>
      <c r="I25" s="77">
        <f t="shared" si="2"/>
        <v>3.79754584338396E-2</v>
      </c>
      <c r="J25" s="76">
        <f>分析係数表!G28</f>
        <v>0.12486010072747622</v>
      </c>
      <c r="K25" s="78">
        <f t="shared" si="3"/>
        <v>4.7416195652212985E-3</v>
      </c>
      <c r="L25" s="79"/>
      <c r="M25" s="80"/>
      <c r="N25" s="81">
        <f>分析係数表!H28</f>
        <v>2.0841525756979944E-2</v>
      </c>
      <c r="O25" s="82">
        <f t="shared" si="4"/>
        <v>0.2989060801088449</v>
      </c>
      <c r="P25" s="76">
        <f>分析係数表!C28</f>
        <v>0.24324482738409237</v>
      </c>
      <c r="Q25" s="82">
        <f t="shared" si="5"/>
        <v>7.2707357860131661E-2</v>
      </c>
      <c r="R25" s="83">
        <v>8.8737705149916329E-2</v>
      </c>
      <c r="S25" s="84">
        <f t="shared" si="6"/>
        <v>0.12671316358375592</v>
      </c>
      <c r="T25" s="85">
        <f>分析係数表!F28</f>
        <v>0.21387101287073307</v>
      </c>
      <c r="U25" s="86">
        <f t="shared" si="7"/>
        <v>2.7100272639712767E-2</v>
      </c>
      <c r="V25" s="87">
        <f>分析係数表!D28</f>
        <v>5.1063234471180746E-3</v>
      </c>
      <c r="W25" s="167">
        <f t="shared" si="8"/>
        <v>0</v>
      </c>
      <c r="X25" s="76">
        <f>分析係数表!E28</f>
        <v>5.1412982652490205E-3</v>
      </c>
      <c r="Y25" s="166">
        <f t="shared" si="9"/>
        <v>0</v>
      </c>
    </row>
    <row r="26" spans="1:25" x14ac:dyDescent="0.2">
      <c r="A26" s="6" t="s">
        <v>14</v>
      </c>
      <c r="B26" s="5" t="s">
        <v>50</v>
      </c>
      <c r="C26" s="90"/>
      <c r="D26" s="76">
        <f>投入係数表!Q26</f>
        <v>1.3754187973902311E-3</v>
      </c>
      <c r="E26" s="77">
        <f t="shared" si="0"/>
        <v>0.1375418797390231</v>
      </c>
      <c r="F26" s="76">
        <f>分析係数表!C29</f>
        <v>5.9106021425932798E-2</v>
      </c>
      <c r="G26" s="77">
        <f t="shared" si="1"/>
        <v>8.1295532908177721E-3</v>
      </c>
      <c r="H26" s="77">
        <v>1.6680788732494661E-2</v>
      </c>
      <c r="I26" s="77">
        <f t="shared" si="2"/>
        <v>1.6680788732494661E-2</v>
      </c>
      <c r="J26" s="76">
        <f>分析係数表!G29</f>
        <v>0.26651982378854627</v>
      </c>
      <c r="K26" s="78">
        <f t="shared" si="3"/>
        <v>4.4457608736384454E-3</v>
      </c>
      <c r="L26" s="79"/>
      <c r="M26" s="80"/>
      <c r="N26" s="81">
        <f>分析係数表!H29</f>
        <v>1.0052103814392449E-2</v>
      </c>
      <c r="O26" s="82">
        <f t="shared" si="4"/>
        <v>0.14416578627891222</v>
      </c>
      <c r="P26" s="76">
        <f>分析係数表!C29</f>
        <v>5.9106021425932798E-2</v>
      </c>
      <c r="Q26" s="82">
        <f t="shared" si="5"/>
        <v>8.521066052687834E-3</v>
      </c>
      <c r="R26" s="83">
        <v>1.0496249366540953E-2</v>
      </c>
      <c r="S26" s="84">
        <f t="shared" si="6"/>
        <v>2.7177038099035614E-2</v>
      </c>
      <c r="T26" s="85">
        <f>分析係数表!F29</f>
        <v>0.40308370044052866</v>
      </c>
      <c r="U26" s="86">
        <f t="shared" si="7"/>
        <v>1.0954621083972505E-2</v>
      </c>
      <c r="V26" s="87">
        <f>分析係数表!D29</f>
        <v>6.1674008810572688E-2</v>
      </c>
      <c r="W26" s="167">
        <f t="shared" si="8"/>
        <v>0</v>
      </c>
      <c r="X26" s="76">
        <f>分析係数表!E29</f>
        <v>2.8634361233480177E-2</v>
      </c>
      <c r="Y26" s="166">
        <f t="shared" si="9"/>
        <v>0</v>
      </c>
    </row>
    <row r="27" spans="1:25" x14ac:dyDescent="0.2">
      <c r="A27" s="6" t="s">
        <v>15</v>
      </c>
      <c r="B27" s="5" t="s">
        <v>36</v>
      </c>
      <c r="C27" s="90"/>
      <c r="D27" s="76">
        <f>投入係数表!Q27</f>
        <v>1.7633574325515782E-3</v>
      </c>
      <c r="E27" s="77">
        <f t="shared" si="0"/>
        <v>0.17633574325515783</v>
      </c>
      <c r="F27" s="76">
        <f>分析係数表!C30</f>
        <v>1</v>
      </c>
      <c r="G27" s="77">
        <f t="shared" si="1"/>
        <v>0.17633574325515783</v>
      </c>
      <c r="H27" s="77">
        <v>0.22737244446973198</v>
      </c>
      <c r="I27" s="77">
        <f t="shared" si="2"/>
        <v>0.22737244446973198</v>
      </c>
      <c r="J27" s="76">
        <f>分析係数表!G30</f>
        <v>0.34458106948813266</v>
      </c>
      <c r="K27" s="78">
        <f t="shared" si="3"/>
        <v>7.8348240087511303E-2</v>
      </c>
      <c r="L27" s="79"/>
      <c r="M27" s="80"/>
      <c r="N27" s="81">
        <f>分析係数表!H30</f>
        <v>0</v>
      </c>
      <c r="O27" s="82">
        <f t="shared" si="4"/>
        <v>0</v>
      </c>
      <c r="P27" s="76">
        <f>分析係数表!C30</f>
        <v>1</v>
      </c>
      <c r="Q27" s="82">
        <f t="shared" si="5"/>
        <v>0</v>
      </c>
      <c r="R27" s="83">
        <v>3.3396784175101571E-2</v>
      </c>
      <c r="S27" s="84">
        <f t="shared" si="6"/>
        <v>0.26076922864483354</v>
      </c>
      <c r="T27" s="85">
        <f>分析係数表!F30</f>
        <v>0.44094938518730342</v>
      </c>
      <c r="U27" s="86">
        <f t="shared" si="7"/>
        <v>0.1149860310467067</v>
      </c>
      <c r="V27" s="87">
        <f>分析係数表!D30</f>
        <v>0.11881612810980841</v>
      </c>
      <c r="W27" s="167">
        <f t="shared" si="8"/>
        <v>0</v>
      </c>
      <c r="X27" s="76">
        <f>分析係数表!E30</f>
        <v>7.9782670860737773E-2</v>
      </c>
      <c r="Y27" s="166">
        <f t="shared" si="9"/>
        <v>0</v>
      </c>
    </row>
    <row r="28" spans="1:25" x14ac:dyDescent="0.2">
      <c r="A28" s="6" t="s">
        <v>16</v>
      </c>
      <c r="B28" s="5" t="s">
        <v>192</v>
      </c>
      <c r="C28" s="90"/>
      <c r="D28" s="76">
        <f>投入係数表!Q28</f>
        <v>1.4036325163110562E-2</v>
      </c>
      <c r="E28" s="77">
        <f t="shared" si="0"/>
        <v>1.4036325163110561</v>
      </c>
      <c r="F28" s="76">
        <f>分析係数表!C31</f>
        <v>9.6726786907147644E-2</v>
      </c>
      <c r="G28" s="77">
        <f t="shared" si="1"/>
        <v>0.13576886330116297</v>
      </c>
      <c r="H28" s="77">
        <v>0.17351139508220453</v>
      </c>
      <c r="I28" s="77">
        <f t="shared" si="2"/>
        <v>0.17351139508220453</v>
      </c>
      <c r="J28" s="76">
        <f>分析係数表!G31</f>
        <v>7.0151306740027508E-2</v>
      </c>
      <c r="K28" s="78">
        <f t="shared" si="3"/>
        <v>1.217205109930183E-2</v>
      </c>
      <c r="L28" s="79"/>
      <c r="M28" s="80"/>
      <c r="N28" s="81">
        <f>分析係数表!H31</f>
        <v>2.2131832481321275E-2</v>
      </c>
      <c r="O28" s="82">
        <f t="shared" si="4"/>
        <v>0.31741146832313072</v>
      </c>
      <c r="P28" s="76">
        <f>分析係数表!C31</f>
        <v>9.6726786907147644E-2</v>
      </c>
      <c r="Q28" s="82">
        <f t="shared" si="5"/>
        <v>3.0702191458376309E-2</v>
      </c>
      <c r="R28" s="83">
        <v>3.6660917724654157E-2</v>
      </c>
      <c r="S28" s="84">
        <f t="shared" si="6"/>
        <v>0.21017231280685869</v>
      </c>
      <c r="T28" s="85">
        <f>分析係数表!F31</f>
        <v>0.34525447042640989</v>
      </c>
      <c r="U28" s="86">
        <f t="shared" si="7"/>
        <v>7.2562930556425764E-2</v>
      </c>
      <c r="V28" s="87">
        <f>分析係数表!D31</f>
        <v>0</v>
      </c>
      <c r="W28" s="167">
        <f t="shared" si="8"/>
        <v>0</v>
      </c>
      <c r="X28" s="76">
        <f>分析係数表!E31</f>
        <v>0</v>
      </c>
      <c r="Y28" s="166">
        <f t="shared" si="9"/>
        <v>0</v>
      </c>
    </row>
    <row r="29" spans="1:25" x14ac:dyDescent="0.2">
      <c r="A29" s="6" t="s">
        <v>17</v>
      </c>
      <c r="B29" s="5" t="s">
        <v>272</v>
      </c>
      <c r="C29" s="90"/>
      <c r="D29" s="76">
        <f>投入係数表!Q29</f>
        <v>6.3480867571856817E-4</v>
      </c>
      <c r="E29" s="77">
        <f t="shared" si="0"/>
        <v>6.3480867571856822E-2</v>
      </c>
      <c r="F29" s="76">
        <f>分析係数表!C32</f>
        <v>0.7834008097165992</v>
      </c>
      <c r="G29" s="77">
        <f t="shared" si="1"/>
        <v>4.9730963057304838E-2</v>
      </c>
      <c r="H29" s="77">
        <v>6.6707532571693137E-2</v>
      </c>
      <c r="I29" s="77">
        <f t="shared" si="2"/>
        <v>6.6707532571693137E-2</v>
      </c>
      <c r="J29" s="76">
        <f>分析係数表!G32</f>
        <v>0.13992297817715019</v>
      </c>
      <c r="K29" s="78">
        <f t="shared" si="3"/>
        <v>9.3339166242805537E-3</v>
      </c>
      <c r="L29" s="79"/>
      <c r="M29" s="80"/>
      <c r="N29" s="81">
        <f>分析係数表!H32</f>
        <v>6.3286472670074714E-3</v>
      </c>
      <c r="O29" s="82">
        <f t="shared" si="4"/>
        <v>9.0764523146258921E-2</v>
      </c>
      <c r="P29" s="76">
        <f>分析係数表!C32</f>
        <v>0.7834008097165992</v>
      </c>
      <c r="Q29" s="82">
        <f t="shared" si="5"/>
        <v>7.1105000926320244E-2</v>
      </c>
      <c r="R29" s="83">
        <v>8.7953285771851228E-2</v>
      </c>
      <c r="S29" s="84">
        <f t="shared" si="6"/>
        <v>0.15466081834354437</v>
      </c>
      <c r="T29" s="85">
        <f>分析係数表!F32</f>
        <v>0.48138639281129653</v>
      </c>
      <c r="U29" s="86">
        <f t="shared" si="7"/>
        <v>7.4451613451642029E-2</v>
      </c>
      <c r="V29" s="87">
        <f>分析係数表!D32</f>
        <v>1.4120667522464698E-2</v>
      </c>
      <c r="W29" s="167">
        <f t="shared" si="8"/>
        <v>0</v>
      </c>
      <c r="X29" s="76">
        <f>分析係数表!E32</f>
        <v>2.1822849807445442E-2</v>
      </c>
      <c r="Y29" s="166">
        <f t="shared" si="9"/>
        <v>0</v>
      </c>
    </row>
    <row r="30" spans="1:25" x14ac:dyDescent="0.2">
      <c r="A30" s="6" t="s">
        <v>18</v>
      </c>
      <c r="B30" s="5" t="s">
        <v>273</v>
      </c>
      <c r="C30" s="90"/>
      <c r="D30" s="76">
        <f>投入係数表!Q30</f>
        <v>2.8213718920825254E-4</v>
      </c>
      <c r="E30" s="77">
        <f t="shared" si="0"/>
        <v>2.8213718920825255E-2</v>
      </c>
      <c r="F30" s="76">
        <f>分析係数表!C33</f>
        <v>1</v>
      </c>
      <c r="G30" s="77">
        <f t="shared" si="1"/>
        <v>2.8213718920825255E-2</v>
      </c>
      <c r="H30" s="77">
        <v>4.3880815051500342E-2</v>
      </c>
      <c r="I30" s="77">
        <f t="shared" si="2"/>
        <v>4.3880815051500342E-2</v>
      </c>
      <c r="J30" s="76">
        <f>分析係数表!G33</f>
        <v>0.50732356857523297</v>
      </c>
      <c r="K30" s="78">
        <f t="shared" si="3"/>
        <v>2.226177168391695E-2</v>
      </c>
      <c r="L30" s="79"/>
      <c r="M30" s="80"/>
      <c r="N30" s="81">
        <f>分析係数表!H33</f>
        <v>9.4622493118364133E-4</v>
      </c>
      <c r="O30" s="82">
        <f t="shared" si="4"/>
        <v>1.3570618023809586E-2</v>
      </c>
      <c r="P30" s="76">
        <f>分析係数表!C33</f>
        <v>1</v>
      </c>
      <c r="Q30" s="82">
        <f t="shared" si="5"/>
        <v>1.3570618023809586E-2</v>
      </c>
      <c r="R30" s="83">
        <v>3.1154645795803196E-2</v>
      </c>
      <c r="S30" s="84">
        <f t="shared" si="6"/>
        <v>7.5035460847303531E-2</v>
      </c>
      <c r="T30" s="85">
        <f>分析係数表!F33</f>
        <v>0.64713715046604525</v>
      </c>
      <c r="U30" s="86">
        <f t="shared" si="7"/>
        <v>4.8558234316630512E-2</v>
      </c>
      <c r="V30" s="87">
        <f>分析係数表!D33</f>
        <v>3.462050599201065E-2</v>
      </c>
      <c r="W30" s="167">
        <f t="shared" si="8"/>
        <v>0</v>
      </c>
      <c r="X30" s="76">
        <f>分析係数表!E33</f>
        <v>3.3288948069241014E-2</v>
      </c>
      <c r="Y30" s="166">
        <f t="shared" si="9"/>
        <v>0</v>
      </c>
    </row>
    <row r="31" spans="1:25" x14ac:dyDescent="0.2">
      <c r="A31" s="6" t="s">
        <v>19</v>
      </c>
      <c r="B31" s="5" t="s">
        <v>274</v>
      </c>
      <c r="C31" s="90"/>
      <c r="D31" s="76">
        <f>投入係数表!Q31</f>
        <v>4.5247751719273498E-2</v>
      </c>
      <c r="E31" s="77">
        <f t="shared" si="0"/>
        <v>4.5247751719273497</v>
      </c>
      <c r="F31" s="76">
        <f>分析係数表!C34</f>
        <v>0.10125199563061926</v>
      </c>
      <c r="G31" s="77">
        <f t="shared" si="1"/>
        <v>0.45814251593752253</v>
      </c>
      <c r="H31" s="77">
        <v>0.5121033688502078</v>
      </c>
      <c r="I31" s="77">
        <f t="shared" si="2"/>
        <v>0.5121033688502078</v>
      </c>
      <c r="J31" s="76">
        <f>分析係数表!G34</f>
        <v>0.42460217226572367</v>
      </c>
      <c r="K31" s="78">
        <f t="shared" si="3"/>
        <v>0.21744020283839335</v>
      </c>
      <c r="L31" s="79"/>
      <c r="M31" s="80"/>
      <c r="N31" s="81">
        <f>分析係数表!H34</f>
        <v>0.15770005898545025</v>
      </c>
      <c r="O31" s="82">
        <f t="shared" si="4"/>
        <v>2.2617109233707589</v>
      </c>
      <c r="P31" s="76">
        <f>分析係数表!C34</f>
        <v>0.10125199563061926</v>
      </c>
      <c r="Q31" s="82">
        <f t="shared" si="5"/>
        <v>0.22900274453085992</v>
      </c>
      <c r="R31" s="83">
        <v>0.24272640949490276</v>
      </c>
      <c r="S31" s="84">
        <f t="shared" si="6"/>
        <v>0.75482977834511056</v>
      </c>
      <c r="T31" s="85">
        <f>分析係数表!F34</f>
        <v>0.7004294013639808</v>
      </c>
      <c r="U31" s="86">
        <f t="shared" si="7"/>
        <v>0.5287049697779721</v>
      </c>
      <c r="V31" s="87">
        <f>分析係数表!D34</f>
        <v>0.3617075018944178</v>
      </c>
      <c r="W31" s="167">
        <f t="shared" si="8"/>
        <v>0</v>
      </c>
      <c r="X31" s="76">
        <f>分析係数表!E34</f>
        <v>0.25183127052285931</v>
      </c>
      <c r="Y31" s="166">
        <f t="shared" si="9"/>
        <v>0</v>
      </c>
    </row>
    <row r="32" spans="1:25" x14ac:dyDescent="0.2">
      <c r="A32" s="6" t="s">
        <v>20</v>
      </c>
      <c r="B32" s="5" t="s">
        <v>37</v>
      </c>
      <c r="C32" s="90"/>
      <c r="D32" s="76">
        <f>投入係数表!Q32</f>
        <v>6.136483865279492E-3</v>
      </c>
      <c r="E32" s="77">
        <f t="shared" si="0"/>
        <v>0.61364838652794917</v>
      </c>
      <c r="F32" s="76">
        <f>分析係数表!C35</f>
        <v>0.28050490883590462</v>
      </c>
      <c r="G32" s="77">
        <f t="shared" si="1"/>
        <v>0.17213138472032236</v>
      </c>
      <c r="H32" s="77">
        <v>0.21336652284196045</v>
      </c>
      <c r="I32" s="77">
        <f t="shared" si="2"/>
        <v>0.21336652284196045</v>
      </c>
      <c r="J32" s="76">
        <f>分析係数表!G35</f>
        <v>0.31444397102684279</v>
      </c>
      <c r="K32" s="78">
        <f t="shared" si="3"/>
        <v>6.70918167266156E-2</v>
      </c>
      <c r="L32" s="79"/>
      <c r="M32" s="80"/>
      <c r="N32" s="81">
        <f>分析係数表!H35</f>
        <v>5.9366397955171055E-2</v>
      </c>
      <c r="O32" s="82">
        <f t="shared" si="4"/>
        <v>0.85142409964966381</v>
      </c>
      <c r="P32" s="76">
        <f>分析係数表!C35</f>
        <v>0.28050490883590462</v>
      </c>
      <c r="Q32" s="82">
        <f t="shared" si="5"/>
        <v>0.23882863945292113</v>
      </c>
      <c r="R32" s="83">
        <v>0.30003871769711338</v>
      </c>
      <c r="S32" s="84">
        <f t="shared" si="6"/>
        <v>0.51340524053907388</v>
      </c>
      <c r="T32" s="85">
        <f>分析係数表!F35</f>
        <v>0.64720920323817643</v>
      </c>
      <c r="U32" s="86">
        <f t="shared" si="7"/>
        <v>0.33228059666759835</v>
      </c>
      <c r="V32" s="87">
        <f>分析係数表!D35</f>
        <v>3.7068598210481467E-2</v>
      </c>
      <c r="W32" s="167">
        <f t="shared" si="8"/>
        <v>0</v>
      </c>
      <c r="X32" s="76">
        <f>分析係数表!E35</f>
        <v>2.8973157221985513E-2</v>
      </c>
      <c r="Y32" s="166">
        <f t="shared" si="9"/>
        <v>0</v>
      </c>
    </row>
    <row r="33" spans="1:25" x14ac:dyDescent="0.2">
      <c r="A33" s="6" t="s">
        <v>21</v>
      </c>
      <c r="B33" s="5" t="s">
        <v>38</v>
      </c>
      <c r="C33" s="90"/>
      <c r="D33" s="76">
        <f>投入係数表!Q33</f>
        <v>1.9044260271557044E-3</v>
      </c>
      <c r="E33" s="77">
        <f t="shared" si="0"/>
        <v>0.19044260271557045</v>
      </c>
      <c r="F33" s="76">
        <f>分析係数表!C36</f>
        <v>0.80389274373750441</v>
      </c>
      <c r="G33" s="77">
        <f t="shared" si="1"/>
        <v>0.15309542642153143</v>
      </c>
      <c r="H33" s="77">
        <v>0.21626922028293244</v>
      </c>
      <c r="I33" s="77">
        <f t="shared" si="2"/>
        <v>0.21626922028293244</v>
      </c>
      <c r="J33" s="76">
        <f>分析係数表!G36</f>
        <v>1.7855841410975876E-2</v>
      </c>
      <c r="K33" s="78">
        <f t="shared" si="3"/>
        <v>3.8616688994474488E-3</v>
      </c>
      <c r="L33" s="79"/>
      <c r="M33" s="80"/>
      <c r="N33" s="81">
        <f>分析係数表!H36</f>
        <v>0.19255062917813606</v>
      </c>
      <c r="O33" s="82">
        <f t="shared" si="4"/>
        <v>2.7615326469489925</v>
      </c>
      <c r="P33" s="76">
        <f>分析係数表!C36</f>
        <v>0.80389274373750441</v>
      </c>
      <c r="Q33" s="82">
        <f t="shared" si="5"/>
        <v>2.2199760564765185</v>
      </c>
      <c r="R33" s="83">
        <v>2.2750357372116294</v>
      </c>
      <c r="S33" s="84">
        <f t="shared" si="6"/>
        <v>2.4913049574945618</v>
      </c>
      <c r="T33" s="85">
        <f>分析係数表!F36</f>
        <v>0.88404635230668316</v>
      </c>
      <c r="U33" s="86">
        <f t="shared" si="7"/>
        <v>2.2024290601566237</v>
      </c>
      <c r="V33" s="87">
        <f>分析係数表!D36</f>
        <v>1.122367174404198E-2</v>
      </c>
      <c r="W33" s="167">
        <f t="shared" si="8"/>
        <v>0</v>
      </c>
      <c r="X33" s="76">
        <f>分析係数表!E36</f>
        <v>3.3525253261424094E-3</v>
      </c>
      <c r="Y33" s="166">
        <f t="shared" si="9"/>
        <v>0</v>
      </c>
    </row>
    <row r="34" spans="1:25" x14ac:dyDescent="0.2">
      <c r="A34" s="6" t="s">
        <v>22</v>
      </c>
      <c r="B34" s="5" t="s">
        <v>377</v>
      </c>
      <c r="C34" s="90"/>
      <c r="D34" s="76">
        <f>投入係数表!Q34</f>
        <v>1.601128548756833E-2</v>
      </c>
      <c r="E34" s="77">
        <f t="shared" si="0"/>
        <v>1.601128548756833</v>
      </c>
      <c r="F34" s="76">
        <f>分析係数表!C37</f>
        <v>0.21032967032967032</v>
      </c>
      <c r="G34" s="77">
        <f t="shared" si="1"/>
        <v>0.33676483981544814</v>
      </c>
      <c r="H34" s="77">
        <v>0.40527401012911662</v>
      </c>
      <c r="I34" s="77">
        <f t="shared" si="2"/>
        <v>0.40527401012911662</v>
      </c>
      <c r="J34" s="76">
        <f>分析係数表!G37</f>
        <v>0.29813928761297182</v>
      </c>
      <c r="K34" s="78">
        <f t="shared" si="3"/>
        <v>0.12082810466794715</v>
      </c>
      <c r="L34" s="79"/>
      <c r="M34" s="80"/>
      <c r="N34" s="81">
        <f>分析係数表!H37</f>
        <v>4.7409555642941408E-2</v>
      </c>
      <c r="O34" s="82">
        <f t="shared" si="4"/>
        <v>0.67994083553061535</v>
      </c>
      <c r="P34" s="76">
        <f>分析係数表!C37</f>
        <v>0.21032967032967032</v>
      </c>
      <c r="Q34" s="82">
        <f t="shared" si="5"/>
        <v>0.1430117317808349</v>
      </c>
      <c r="R34" s="83">
        <v>0.15781671944609083</v>
      </c>
      <c r="S34" s="84">
        <f t="shared" si="6"/>
        <v>0.56309072957520745</v>
      </c>
      <c r="T34" s="85">
        <f>分析係数表!F37</f>
        <v>0.65348219032429555</v>
      </c>
      <c r="U34" s="86">
        <f t="shared" si="7"/>
        <v>0.36796976331411213</v>
      </c>
      <c r="V34" s="87">
        <f>分析係数表!D37</f>
        <v>7.4641148325358855E-2</v>
      </c>
      <c r="W34" s="167">
        <f t="shared" si="8"/>
        <v>0</v>
      </c>
      <c r="X34" s="76">
        <f>分析係数表!E37</f>
        <v>6.6454013822434876E-2</v>
      </c>
      <c r="Y34" s="166">
        <f t="shared" si="9"/>
        <v>0</v>
      </c>
    </row>
    <row r="35" spans="1:25" x14ac:dyDescent="0.2">
      <c r="A35" s="6" t="s">
        <v>23</v>
      </c>
      <c r="B35" s="5" t="s">
        <v>193</v>
      </c>
      <c r="C35" s="90"/>
      <c r="D35" s="76">
        <f>投入係数表!Q35</f>
        <v>6.7007582436959968E-3</v>
      </c>
      <c r="E35" s="77">
        <f t="shared" si="0"/>
        <v>0.67007582436959967</v>
      </c>
      <c r="F35" s="76">
        <f>分析係数表!C38</f>
        <v>3.0064329788630717E-2</v>
      </c>
      <c r="G35" s="77">
        <f t="shared" si="1"/>
        <v>2.0145380567236242E-2</v>
      </c>
      <c r="H35" s="77">
        <v>2.6283276716669367E-2</v>
      </c>
      <c r="I35" s="77">
        <f t="shared" si="2"/>
        <v>2.6283276716669367E-2</v>
      </c>
      <c r="J35" s="76">
        <f>分析係数表!G38</f>
        <v>0.36119402985074628</v>
      </c>
      <c r="K35" s="78">
        <f t="shared" si="3"/>
        <v>9.4933626349760995E-3</v>
      </c>
      <c r="L35" s="79"/>
      <c r="M35" s="80"/>
      <c r="N35" s="81">
        <f>分析係数表!H38</f>
        <v>4.2911915060951634E-2</v>
      </c>
      <c r="O35" s="82">
        <f t="shared" si="4"/>
        <v>0.61543633946939069</v>
      </c>
      <c r="P35" s="76">
        <f>分析係数表!C38</f>
        <v>3.0064329788630717E-2</v>
      </c>
      <c r="Q35" s="82">
        <f t="shared" si="5"/>
        <v>1.850268107371545E-2</v>
      </c>
      <c r="R35" s="83">
        <v>2.1218668858387371E-2</v>
      </c>
      <c r="S35" s="84">
        <f t="shared" si="6"/>
        <v>4.7501945575056742E-2</v>
      </c>
      <c r="T35" s="85">
        <f>分析係数表!F38</f>
        <v>0.57313432835820899</v>
      </c>
      <c r="U35" s="86">
        <f t="shared" si="7"/>
        <v>2.7224995672868343E-2</v>
      </c>
      <c r="V35" s="87">
        <f>分析係数表!D38</f>
        <v>7.1641791044776124E-2</v>
      </c>
      <c r="W35" s="167">
        <f t="shared" si="8"/>
        <v>0</v>
      </c>
      <c r="X35" s="76">
        <f>分析係数表!E38</f>
        <v>8.6567164179104483E-2</v>
      </c>
      <c r="Y35" s="166">
        <f t="shared" si="9"/>
        <v>0</v>
      </c>
    </row>
    <row r="36" spans="1:25" x14ac:dyDescent="0.2">
      <c r="A36" s="6" t="s">
        <v>24</v>
      </c>
      <c r="B36" s="5" t="s">
        <v>39</v>
      </c>
      <c r="C36" s="90"/>
      <c r="D36" s="76">
        <f>投入係数表!Q36</f>
        <v>0</v>
      </c>
      <c r="E36" s="77">
        <f t="shared" si="0"/>
        <v>0</v>
      </c>
      <c r="F36" s="76">
        <f>分析係数表!C39</f>
        <v>1</v>
      </c>
      <c r="G36" s="77">
        <f t="shared" si="1"/>
        <v>0</v>
      </c>
      <c r="H36" s="77">
        <v>6.1776253607470452E-2</v>
      </c>
      <c r="I36" s="77">
        <f t="shared" si="2"/>
        <v>6.1776253607470452E-2</v>
      </c>
      <c r="J36" s="76">
        <f>分析係数表!G39</f>
        <v>0.35369011652999566</v>
      </c>
      <c r="K36" s="78">
        <f t="shared" si="3"/>
        <v>2.1849650337212787E-2</v>
      </c>
      <c r="L36" s="79"/>
      <c r="M36" s="80"/>
      <c r="N36" s="81">
        <f>分析係数表!H39</f>
        <v>3.7848997247345653E-3</v>
      </c>
      <c r="O36" s="82">
        <f t="shared" si="4"/>
        <v>5.4282472095238343E-2</v>
      </c>
      <c r="P36" s="76">
        <f>分析係数表!C39</f>
        <v>1</v>
      </c>
      <c r="Q36" s="82">
        <f t="shared" si="5"/>
        <v>5.4282472095238343E-2</v>
      </c>
      <c r="R36" s="83">
        <v>7.6937401261547772E-2</v>
      </c>
      <c r="S36" s="84">
        <f t="shared" si="6"/>
        <v>0.13871365486901821</v>
      </c>
      <c r="T36" s="85">
        <f>分析係数表!F39</f>
        <v>0.70414328873543375</v>
      </c>
      <c r="U36" s="86">
        <f t="shared" si="7"/>
        <v>9.7674289131982395E-2</v>
      </c>
      <c r="V36" s="87">
        <f>分析係数表!D39</f>
        <v>4.8338368580060423E-2</v>
      </c>
      <c r="W36" s="167">
        <f t="shared" si="8"/>
        <v>0</v>
      </c>
      <c r="X36" s="76">
        <f>分析係数表!E39</f>
        <v>5.0927924039706515E-2</v>
      </c>
      <c r="Y36" s="166">
        <f t="shared" si="9"/>
        <v>0</v>
      </c>
    </row>
    <row r="37" spans="1:25" x14ac:dyDescent="0.2">
      <c r="A37" s="6" t="s">
        <v>25</v>
      </c>
      <c r="B37" s="5" t="s">
        <v>40</v>
      </c>
      <c r="C37" s="90"/>
      <c r="D37" s="76">
        <f>投入係数表!Q37</f>
        <v>1.058014459530947E-4</v>
      </c>
      <c r="E37" s="77">
        <f t="shared" si="0"/>
        <v>1.058014459530947E-2</v>
      </c>
      <c r="F37" s="76">
        <f>分析係数表!C40</f>
        <v>0.7013368112161722</v>
      </c>
      <c r="G37" s="77">
        <f t="shared" si="1"/>
        <v>7.4202448726803623E-3</v>
      </c>
      <c r="H37" s="77">
        <v>8.9766866938990816E-3</v>
      </c>
      <c r="I37" s="77">
        <f t="shared" si="2"/>
        <v>8.9766866938990816E-3</v>
      </c>
      <c r="J37" s="76">
        <f>分析係数表!G40</f>
        <v>0.55395580898075547</v>
      </c>
      <c r="K37" s="78">
        <f t="shared" si="3"/>
        <v>4.9726877394856489E-3</v>
      </c>
      <c r="L37" s="79"/>
      <c r="M37" s="80"/>
      <c r="N37" s="81">
        <f>分析係数表!H40</f>
        <v>3.2392843098702322E-2</v>
      </c>
      <c r="O37" s="82">
        <f t="shared" si="4"/>
        <v>0.4645733650748321</v>
      </c>
      <c r="P37" s="76">
        <f>分析係数表!C40</f>
        <v>0.7013368112161722</v>
      </c>
      <c r="Q37" s="82">
        <f t="shared" si="5"/>
        <v>0.32582240243754934</v>
      </c>
      <c r="R37" s="83">
        <v>0.32606742352095203</v>
      </c>
      <c r="S37" s="84">
        <f t="shared" si="6"/>
        <v>0.33504411021485109</v>
      </c>
      <c r="T37" s="85">
        <f>分析係数表!F40</f>
        <v>0.75181753385602279</v>
      </c>
      <c r="U37" s="86">
        <f t="shared" si="7"/>
        <v>0.25189203667471483</v>
      </c>
      <c r="V37" s="87">
        <f>分析係数表!D40</f>
        <v>0.10919458303635067</v>
      </c>
      <c r="W37" s="167">
        <f t="shared" si="8"/>
        <v>0</v>
      </c>
      <c r="X37" s="76">
        <f>分析係数表!E40</f>
        <v>6.9850320741268707E-2</v>
      </c>
      <c r="Y37" s="166">
        <f t="shared" si="9"/>
        <v>0</v>
      </c>
    </row>
    <row r="38" spans="1:25" x14ac:dyDescent="0.2">
      <c r="A38" s="6" t="s">
        <v>26</v>
      </c>
      <c r="B38" s="5" t="s">
        <v>276</v>
      </c>
      <c r="C38" s="90"/>
      <c r="D38" s="76">
        <f>投入係数表!Q38</f>
        <v>0</v>
      </c>
      <c r="E38" s="77">
        <f t="shared" si="0"/>
        <v>0</v>
      </c>
      <c r="F38" s="76">
        <f>分析係数表!C41</f>
        <v>0.58586841174389814</v>
      </c>
      <c r="G38" s="77">
        <f t="shared" si="1"/>
        <v>0</v>
      </c>
      <c r="H38" s="77">
        <v>1.5163319192311418E-3</v>
      </c>
      <c r="I38" s="77">
        <f t="shared" si="2"/>
        <v>1.5163319192311418E-3</v>
      </c>
      <c r="J38" s="76">
        <f>分析係数表!G41</f>
        <v>0.44498040397949956</v>
      </c>
      <c r="K38" s="78">
        <f t="shared" si="3"/>
        <v>6.7473798998648343E-4</v>
      </c>
      <c r="L38" s="79"/>
      <c r="M38" s="80"/>
      <c r="N38" s="81">
        <f>分析係数表!H41</f>
        <v>5.4868757373181282E-2</v>
      </c>
      <c r="O38" s="82">
        <f t="shared" si="4"/>
        <v>0.78691960358843904</v>
      </c>
      <c r="P38" s="76">
        <f>分析係数表!C41</f>
        <v>0.58586841174389814</v>
      </c>
      <c r="Q38" s="82">
        <f t="shared" si="5"/>
        <v>0.46103133832449672</v>
      </c>
      <c r="R38" s="83">
        <v>0.46726035590798592</v>
      </c>
      <c r="S38" s="84">
        <f t="shared" si="6"/>
        <v>0.46877668782721704</v>
      </c>
      <c r="T38" s="85">
        <f>分析係数表!F41</f>
        <v>0.54989448296653598</v>
      </c>
      <c r="U38" s="86">
        <f t="shared" si="7"/>
        <v>0.25777771437951275</v>
      </c>
      <c r="V38" s="87">
        <f>分析係数表!D41</f>
        <v>0.15480856195357251</v>
      </c>
      <c r="W38" s="167">
        <f t="shared" si="8"/>
        <v>0</v>
      </c>
      <c r="X38" s="76">
        <f>分析係数表!E41</f>
        <v>0.14651793789568887</v>
      </c>
      <c r="Y38" s="166">
        <f t="shared" si="9"/>
        <v>0</v>
      </c>
    </row>
    <row r="39" spans="1:25" x14ac:dyDescent="0.2">
      <c r="A39" s="6" t="s">
        <v>51</v>
      </c>
      <c r="B39" s="5" t="s">
        <v>367</v>
      </c>
      <c r="C39" s="90"/>
      <c r="D39" s="76">
        <f>投入係数表!Q39</f>
        <v>2.2218303650149884E-3</v>
      </c>
      <c r="E39" s="77">
        <f>$C$19*D39</f>
        <v>0.22218303650149884</v>
      </c>
      <c r="F39" s="76">
        <f>分析係数表!C42</f>
        <v>0.81969817315329629</v>
      </c>
      <c r="G39" s="77">
        <f>E39*F39</f>
        <v>0.18212302912593076</v>
      </c>
      <c r="H39" s="77">
        <v>0.19759139749517943</v>
      </c>
      <c r="I39" s="77">
        <f>C39+H39</f>
        <v>0.19759139749517943</v>
      </c>
      <c r="J39" s="76">
        <f>分析係数表!G42</f>
        <v>0.48461538461538461</v>
      </c>
      <c r="K39" s="78">
        <f>I39*J39</f>
        <v>9.5755831093817717E-2</v>
      </c>
      <c r="L39" s="79"/>
      <c r="M39" s="80"/>
      <c r="N39" s="81">
        <f>分析係数表!H42</f>
        <v>1.2153460479748329E-2</v>
      </c>
      <c r="O39" s="82">
        <f t="shared" si="4"/>
        <v>0.17430313279932055</v>
      </c>
      <c r="P39" s="76">
        <f>分析係数表!C42</f>
        <v>0.81969817315329629</v>
      </c>
      <c r="Q39" s="82">
        <f>O39*P39</f>
        <v>0.14287595953049945</v>
      </c>
      <c r="R39" s="83">
        <v>0.14744825239763623</v>
      </c>
      <c r="S39" s="84">
        <f>I39+R39</f>
        <v>0.34503964989281566</v>
      </c>
      <c r="T39" s="85">
        <f>分析係数表!F42</f>
        <v>0.55865384615384617</v>
      </c>
      <c r="U39" s="86">
        <f>S39*T39</f>
        <v>0.19275772748819797</v>
      </c>
      <c r="V39" s="87">
        <f>分析係数表!D42</f>
        <v>8.8461538461538466E-2</v>
      </c>
      <c r="W39" s="167">
        <f>ROUND(S39*V39,0)</f>
        <v>0</v>
      </c>
      <c r="X39" s="76">
        <f>分析係数表!E42</f>
        <v>7.8846153846153844E-2</v>
      </c>
      <c r="Y39" s="166">
        <f>ROUND(S39*X39,0)</f>
        <v>0</v>
      </c>
    </row>
    <row r="40" spans="1:25" x14ac:dyDescent="0.2">
      <c r="A40" s="6" t="s">
        <v>194</v>
      </c>
      <c r="B40" s="5" t="s">
        <v>41</v>
      </c>
      <c r="C40" s="90"/>
      <c r="D40" s="76">
        <f>投入係数表!Q40</f>
        <v>3.6818903191676952E-2</v>
      </c>
      <c r="E40" s="77">
        <f>$C$19*D40</f>
        <v>3.681890319167695</v>
      </c>
      <c r="F40" s="76">
        <f>分析係数表!C43</f>
        <v>0.67829131652661068</v>
      </c>
      <c r="G40" s="77">
        <f>E40*F40</f>
        <v>2.4973942318948388</v>
      </c>
      <c r="H40" s="77">
        <v>3.0890866911517039</v>
      </c>
      <c r="I40" s="77">
        <f>C40+H40</f>
        <v>3.0890866911517039</v>
      </c>
      <c r="J40" s="76">
        <f>分析係数表!G43</f>
        <v>0.37364673754023214</v>
      </c>
      <c r="K40" s="78">
        <f>I40*J40</f>
        <v>1.1542271641277848</v>
      </c>
      <c r="L40" s="79"/>
      <c r="M40" s="80"/>
      <c r="N40" s="81">
        <f>分析係数表!H43</f>
        <v>3.3707727093983487E-2</v>
      </c>
      <c r="O40" s="82">
        <f t="shared" si="4"/>
        <v>0.48343123687415196</v>
      </c>
      <c r="P40" s="76">
        <f>分析係数表!C43</f>
        <v>0.67829131652661068</v>
      </c>
      <c r="Q40" s="82">
        <f>O40*P40</f>
        <v>0.32790721010945634</v>
      </c>
      <c r="R40" s="83">
        <v>0.51385899191414053</v>
      </c>
      <c r="S40" s="84">
        <f>I40+R40</f>
        <v>3.6029456830658444</v>
      </c>
      <c r="T40" s="85">
        <f>分析係数表!F43</f>
        <v>0.61386911147956691</v>
      </c>
      <c r="U40" s="86">
        <f>S40*T40</f>
        <v>2.211737065172771</v>
      </c>
      <c r="V40" s="87">
        <f>分析係数表!D43</f>
        <v>0.15810006827270068</v>
      </c>
      <c r="W40" s="167">
        <f>ROUND(S40*V40,0)</f>
        <v>1</v>
      </c>
      <c r="X40" s="76">
        <f>分析係数表!E43</f>
        <v>0.12220813420462304</v>
      </c>
      <c r="Y40" s="166">
        <f>ROUND(S40*X40,0)</f>
        <v>0</v>
      </c>
    </row>
    <row r="41" spans="1:25" x14ac:dyDescent="0.2">
      <c r="A41" s="6" t="s">
        <v>340</v>
      </c>
      <c r="B41" s="5" t="s">
        <v>42</v>
      </c>
      <c r="C41" s="90"/>
      <c r="D41" s="76">
        <f>投入係数表!Q41</f>
        <v>1.058014459530947E-4</v>
      </c>
      <c r="E41" s="77">
        <f>$C$19*D41</f>
        <v>1.058014459530947E-2</v>
      </c>
      <c r="F41" s="76">
        <f>分析係数表!C44</f>
        <v>0.28860582795323675</v>
      </c>
      <c r="G41" s="77">
        <f>E41*F41</f>
        <v>3.0534913907942526E-3</v>
      </c>
      <c r="H41" s="77">
        <v>4.728925408537336E-3</v>
      </c>
      <c r="I41" s="77">
        <f>C41+H41</f>
        <v>4.728925408537336E-3</v>
      </c>
      <c r="J41" s="76">
        <f>分析係数表!G44</f>
        <v>0.2722812755519215</v>
      </c>
      <c r="K41" s="78">
        <f>I41*J41</f>
        <v>1.2875978422264374E-3</v>
      </c>
      <c r="L41" s="79"/>
      <c r="M41" s="80"/>
      <c r="N41" s="81">
        <f>分析係数表!H44</f>
        <v>0.11129817145104208</v>
      </c>
      <c r="O41" s="82">
        <f t="shared" si="4"/>
        <v>1.5962219148265382</v>
      </c>
      <c r="P41" s="76">
        <f>分析係数表!C44</f>
        <v>0.28860582795323675</v>
      </c>
      <c r="Q41" s="82">
        <f>O41*P41</f>
        <v>0.46067894732561399</v>
      </c>
      <c r="R41" s="83">
        <v>0.46508740118006736</v>
      </c>
      <c r="S41" s="84">
        <f>I41+R41</f>
        <v>0.46981632658860467</v>
      </c>
      <c r="T41" s="85">
        <f>分析係数表!F44</f>
        <v>0.4454210956663941</v>
      </c>
      <c r="U41" s="86">
        <f>S41*T41</f>
        <v>0.20926610295105674</v>
      </c>
      <c r="V41" s="87">
        <f>分析係数表!D44</f>
        <v>0.25695012264922323</v>
      </c>
      <c r="W41" s="167">
        <f>ROUND(S41*V41,0)</f>
        <v>0</v>
      </c>
      <c r="X41" s="76">
        <f>分析係数表!E44</f>
        <v>0.1731398201144726</v>
      </c>
      <c r="Y41" s="166">
        <f>ROUND(S41*X41,0)</f>
        <v>0</v>
      </c>
    </row>
    <row r="42" spans="1:25" x14ac:dyDescent="0.2">
      <c r="A42" s="6" t="s">
        <v>341</v>
      </c>
      <c r="B42" s="5" t="s">
        <v>278</v>
      </c>
      <c r="C42" s="90"/>
      <c r="D42" s="76">
        <f>投入係数表!Q42</f>
        <v>3.8793863516134718E-4</v>
      </c>
      <c r="E42" s="77">
        <f>$C$19*D42</f>
        <v>3.8793863516134716E-2</v>
      </c>
      <c r="F42" s="76">
        <f>分析係数表!C45</f>
        <v>1</v>
      </c>
      <c r="G42" s="77">
        <f>E42*F42</f>
        <v>3.8793863516134716E-2</v>
      </c>
      <c r="H42" s="77">
        <v>4.8484395412838027E-2</v>
      </c>
      <c r="I42" s="77">
        <f>C42+H42</f>
        <v>4.8484395412838027E-2</v>
      </c>
      <c r="J42" s="76">
        <f>分析係数表!G45</f>
        <v>0</v>
      </c>
      <c r="K42" s="78">
        <f>I42*J42</f>
        <v>0</v>
      </c>
      <c r="L42" s="79"/>
      <c r="M42" s="80"/>
      <c r="N42" s="81">
        <f>分析係数表!H45</f>
        <v>0</v>
      </c>
      <c r="O42" s="82">
        <f t="shared" si="4"/>
        <v>0</v>
      </c>
      <c r="P42" s="76">
        <f>分析係数表!C45</f>
        <v>1</v>
      </c>
      <c r="Q42" s="82">
        <f>O42*P42</f>
        <v>0</v>
      </c>
      <c r="R42" s="83">
        <v>4.7761394884355398E-3</v>
      </c>
      <c r="S42" s="84">
        <f>I42+R42</f>
        <v>5.3260534901273568E-2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投入係数表!Q43</f>
        <v>8.3935813789455128E-3</v>
      </c>
      <c r="E43" s="77">
        <f>$C$19*D43</f>
        <v>0.83935813789455127</v>
      </c>
      <c r="F43" s="76">
        <f>分析係数表!C46</f>
        <v>0.35026323939300097</v>
      </c>
      <c r="G43" s="77">
        <f>E43*F43</f>
        <v>0.29399630038982272</v>
      </c>
      <c r="H43" s="77">
        <v>0.32583382135289074</v>
      </c>
      <c r="I43" s="77">
        <f>C43+H43</f>
        <v>0.32583382135289074</v>
      </c>
      <c r="J43" s="76">
        <f>分析係数表!G46</f>
        <v>8.8183421516754845E-3</v>
      </c>
      <c r="K43" s="78">
        <f>I43*J43</f>
        <v>2.8733141212776959E-3</v>
      </c>
      <c r="L43" s="79"/>
      <c r="M43" s="80"/>
      <c r="N43" s="81">
        <f>分析係数表!H46</f>
        <v>2.2070389303971687E-2</v>
      </c>
      <c r="O43" s="82">
        <f t="shared" si="4"/>
        <v>0.31653025936054568</v>
      </c>
      <c r="P43" s="76">
        <f>分析係数表!C46</f>
        <v>0.35026323939300097</v>
      </c>
      <c r="Q43" s="82">
        <f>O43*P43</f>
        <v>0.1108689140095315</v>
      </c>
      <c r="R43" s="83">
        <v>0.11949157988183673</v>
      </c>
      <c r="S43" s="84">
        <f>I43+R43</f>
        <v>0.44532540123472747</v>
      </c>
      <c r="T43" s="85">
        <f>分析係数表!F46</f>
        <v>0.31305114638447973</v>
      </c>
      <c r="U43" s="86">
        <f>S43*T43</f>
        <v>0.13940962737065984</v>
      </c>
      <c r="V43" s="87">
        <f>分析係数表!D46</f>
        <v>2.6455026455026454E-3</v>
      </c>
      <c r="W43" s="167">
        <f>ROUND(S43*V43,0)</f>
        <v>0</v>
      </c>
      <c r="X43" s="76">
        <f>分析係数表!E46</f>
        <v>7.0546737213403876E-3</v>
      </c>
      <c r="Y43" s="166">
        <f>ROUND(S43*X43,0)</f>
        <v>0</v>
      </c>
    </row>
    <row r="44" spans="1:25" x14ac:dyDescent="0.2">
      <c r="A44" s="192">
        <v>40</v>
      </c>
      <c r="B44" s="14" t="s">
        <v>150</v>
      </c>
      <c r="C44" s="197">
        <f>SUM(C5:C43)</f>
        <v>100</v>
      </c>
      <c r="D44" s="92">
        <f>投入係数表!Q44</f>
        <v>0.57129254099806026</v>
      </c>
      <c r="E44" s="91">
        <f>SUM(E5:E43)</f>
        <v>57.129254099806019</v>
      </c>
      <c r="F44" s="92">
        <f>分析係数表!C47</f>
        <v>0.31394387080298369</v>
      </c>
      <c r="G44" s="91">
        <f>SUM(G5:G43)</f>
        <v>13.607440967203798</v>
      </c>
      <c r="H44" s="91">
        <f>SUM(H5:H43)</f>
        <v>15.931665357220185</v>
      </c>
      <c r="I44" s="91">
        <f>SUM(I5:I43)</f>
        <v>115.93166535722021</v>
      </c>
      <c r="J44" s="92">
        <f>分析係数表!G47</f>
        <v>0.19998528352451841</v>
      </c>
      <c r="K44" s="93">
        <f>SUM(K5:K43)</f>
        <v>22.873767317167484</v>
      </c>
      <c r="L44" s="94">
        <f>最終需要_まとめ!$L$33</f>
        <v>0.627</v>
      </c>
      <c r="M44" s="91">
        <f>K44*L44</f>
        <v>14.341852107864012</v>
      </c>
      <c r="N44" s="95">
        <f>分析係数表!H47</f>
        <v>1</v>
      </c>
      <c r="O44" s="96">
        <f>SUM(O5:O43)</f>
        <v>14.341852107864012</v>
      </c>
      <c r="P44" s="92">
        <f>分析係数表!C47</f>
        <v>0.31394387080298369</v>
      </c>
      <c r="Q44" s="96">
        <f>SUM(Q5:Q43)</f>
        <v>5.0105273306021596</v>
      </c>
      <c r="R44" s="91">
        <f>SUM(R5:R43)</f>
        <v>5.5246199534411895</v>
      </c>
      <c r="S44" s="97">
        <f>SUM(S5:S43)</f>
        <v>121.45628531066139</v>
      </c>
      <c r="T44" s="98">
        <f>分析係数表!F47</f>
        <v>0.426688715561511</v>
      </c>
      <c r="U44" s="99">
        <f>SUM(U5:U43)</f>
        <v>51.960140206501073</v>
      </c>
      <c r="V44" s="100">
        <f>分析係数表!D47</f>
        <v>4.9757178154553973E-2</v>
      </c>
      <c r="W44" s="164">
        <f>SUM(W5:W43)</f>
        <v>3</v>
      </c>
      <c r="X44" s="92">
        <f>分析係数表!E47</f>
        <v>4.1907100312144188E-2</v>
      </c>
      <c r="Y44" s="165">
        <f>SUM(Y5:Y43)</f>
        <v>2</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2015年播磨町産業連関表</v>
      </c>
      <c r="H1" s="401"/>
      <c r="I1" s="401"/>
    </row>
    <row r="2" spans="1:25" x14ac:dyDescent="0.2">
      <c r="B2" s="3" t="s">
        <v>297</v>
      </c>
      <c r="S2" s="3" t="s">
        <v>152</v>
      </c>
      <c r="U2" s="64" t="s">
        <v>209</v>
      </c>
      <c r="W2" s="3" t="s">
        <v>130</v>
      </c>
      <c r="Y2" s="3" t="s">
        <v>153</v>
      </c>
    </row>
    <row r="3" spans="1:25" ht="44" x14ac:dyDescent="0.2">
      <c r="B3" s="65"/>
      <c r="C3" s="66" t="s">
        <v>227</v>
      </c>
      <c r="D3" s="66" t="s">
        <v>311</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投入係数表!R5</f>
        <v>0</v>
      </c>
      <c r="E5" s="77">
        <f t="shared" ref="E5:E38" si="0">$C$20*D5</f>
        <v>0</v>
      </c>
      <c r="F5" s="76">
        <f>分析係数表!C8</f>
        <v>2.4086378737541492E-2</v>
      </c>
      <c r="G5" s="77">
        <f t="shared" ref="G5:G38" si="1">E5*F5</f>
        <v>0</v>
      </c>
      <c r="H5" s="77">
        <f t="array" ref="H5:H43">MMULT(逆行列係数!C5:AO43,'16'!G5:G43)</f>
        <v>2.6893496761402624E-5</v>
      </c>
      <c r="I5" s="77">
        <f t="shared" ref="I5:I38" si="2">C5+H5</f>
        <v>2.6893496761402624E-5</v>
      </c>
      <c r="J5" s="76">
        <f>分析係数表!G8</f>
        <v>0.12121212121212122</v>
      </c>
      <c r="K5" s="78">
        <f t="shared" ref="K5:K38" si="3">I5*J5</f>
        <v>3.2598177892609244E-6</v>
      </c>
      <c r="L5" s="79" t="s">
        <v>183</v>
      </c>
      <c r="M5" s="80" t="s">
        <v>183</v>
      </c>
      <c r="N5" s="81">
        <f>分析係数表!H8</f>
        <v>1.0986040110106173E-2</v>
      </c>
      <c r="O5" s="82">
        <f t="shared" ref="O5:O43" si="4">$M$44*N5</f>
        <v>0.16640989954202431</v>
      </c>
      <c r="P5" s="76">
        <f>分析係数表!C8</f>
        <v>2.4086378737541492E-2</v>
      </c>
      <c r="Q5" s="82">
        <f t="shared" ref="Q5:Q38" si="5">O5*P5</f>
        <v>4.0082118660454301E-3</v>
      </c>
      <c r="R5" s="83">
        <f t="array" ref="R5:R43">MMULT(逆行列係数!C5:AO43,'16'!Q5:Q43)</f>
        <v>4.3939158463736083E-3</v>
      </c>
      <c r="S5" s="84">
        <f t="shared" ref="S5:S38" si="6">I5+R5</f>
        <v>4.4208093431350112E-3</v>
      </c>
      <c r="T5" s="85">
        <f>分析係数表!F8</f>
        <v>0.48484848484848486</v>
      </c>
      <c r="U5" s="86">
        <f t="shared" ref="U5:U38" si="7">S5*T5</f>
        <v>2.1434227118230357E-3</v>
      </c>
      <c r="V5" s="87">
        <f>分析係数表!D8</f>
        <v>1.0757575757575757</v>
      </c>
      <c r="W5" s="167">
        <f t="shared" ref="W5:W38" si="8">ROUND(S5*V5,0)</f>
        <v>0</v>
      </c>
      <c r="X5" s="76">
        <f>分析係数表!E8</f>
        <v>0</v>
      </c>
      <c r="Y5" s="166">
        <f t="shared" ref="Y5:Y38" si="9">ROUND(S5*X5,0)</f>
        <v>0</v>
      </c>
    </row>
    <row r="6" spans="1:25" x14ac:dyDescent="0.2">
      <c r="A6" s="6" t="s">
        <v>219</v>
      </c>
      <c r="B6" s="5" t="s">
        <v>265</v>
      </c>
      <c r="C6" s="90"/>
      <c r="D6" s="76">
        <f>投入係数表!R6</f>
        <v>0</v>
      </c>
      <c r="E6" s="77">
        <f t="shared" si="0"/>
        <v>0</v>
      </c>
      <c r="F6" s="76">
        <f>分析係数表!C9</f>
        <v>0</v>
      </c>
      <c r="G6" s="77">
        <f t="shared" si="1"/>
        <v>0</v>
      </c>
      <c r="H6" s="77">
        <v>0</v>
      </c>
      <c r="I6" s="77">
        <f t="shared" si="2"/>
        <v>0</v>
      </c>
      <c r="J6" s="76">
        <f>分析係数表!G9</f>
        <v>0</v>
      </c>
      <c r="K6" s="78">
        <f t="shared" si="3"/>
        <v>0</v>
      </c>
      <c r="L6" s="79"/>
      <c r="M6" s="80"/>
      <c r="N6" s="81">
        <f>分析係数表!H9</f>
        <v>5.8985450255603618E-4</v>
      </c>
      <c r="O6" s="82">
        <f t="shared" si="4"/>
        <v>8.9347597069543271E-3</v>
      </c>
      <c r="P6" s="76">
        <f>分析係数表!C9</f>
        <v>0</v>
      </c>
      <c r="Q6" s="82">
        <f t="shared" si="5"/>
        <v>0</v>
      </c>
      <c r="R6" s="83">
        <v>0</v>
      </c>
      <c r="S6" s="84">
        <f t="shared" si="6"/>
        <v>0</v>
      </c>
      <c r="T6" s="85">
        <f>分析係数表!F9</f>
        <v>0</v>
      </c>
      <c r="U6" s="86">
        <f t="shared" si="7"/>
        <v>0</v>
      </c>
      <c r="V6" s="87">
        <f>分析係数表!D9</f>
        <v>0</v>
      </c>
      <c r="W6" s="167">
        <f t="shared" si="8"/>
        <v>0</v>
      </c>
      <c r="X6" s="76">
        <f>分析係数表!E9</f>
        <v>0</v>
      </c>
      <c r="Y6" s="166">
        <f t="shared" si="9"/>
        <v>0</v>
      </c>
    </row>
    <row r="7" spans="1:25" x14ac:dyDescent="0.2">
      <c r="A7" s="6" t="s">
        <v>220</v>
      </c>
      <c r="B7" s="5" t="s">
        <v>266</v>
      </c>
      <c r="C7" s="90"/>
      <c r="D7" s="76">
        <f>投入係数表!R7</f>
        <v>0</v>
      </c>
      <c r="E7" s="77">
        <f t="shared" si="0"/>
        <v>0</v>
      </c>
      <c r="F7" s="76">
        <f>分析係数表!C10</f>
        <v>0.85034013605442182</v>
      </c>
      <c r="G7" s="77">
        <f t="shared" si="1"/>
        <v>0</v>
      </c>
      <c r="H7" s="77">
        <v>2.1612396571824921E-4</v>
      </c>
      <c r="I7" s="77">
        <f t="shared" si="2"/>
        <v>2.1612396571824921E-4</v>
      </c>
      <c r="J7" s="76">
        <f>分析係数表!G10</f>
        <v>0.18064516129032257</v>
      </c>
      <c r="K7" s="78">
        <f t="shared" si="3"/>
        <v>3.9041748645877273E-5</v>
      </c>
      <c r="L7" s="79"/>
      <c r="M7" s="80"/>
      <c r="N7" s="81">
        <f>分析係数表!H10</f>
        <v>1.1059771922925679E-3</v>
      </c>
      <c r="O7" s="82">
        <f t="shared" si="4"/>
        <v>1.6752674450539365E-2</v>
      </c>
      <c r="P7" s="76">
        <f>分析係数表!C10</f>
        <v>0.85034013605442182</v>
      </c>
      <c r="Q7" s="82">
        <f t="shared" si="5"/>
        <v>1.424547147154708E-2</v>
      </c>
      <c r="R7" s="83">
        <v>1.7632324793655445E-2</v>
      </c>
      <c r="S7" s="84">
        <f t="shared" si="6"/>
        <v>1.7848448759373695E-2</v>
      </c>
      <c r="T7" s="85">
        <f>分析係数表!F10</f>
        <v>0.52258064516129032</v>
      </c>
      <c r="U7" s="86">
        <f t="shared" si="7"/>
        <v>9.3272538678017373E-3</v>
      </c>
      <c r="V7" s="87">
        <f>分析係数表!D10</f>
        <v>9.0322580645161285E-2</v>
      </c>
      <c r="W7" s="167">
        <f t="shared" si="8"/>
        <v>0</v>
      </c>
      <c r="X7" s="76">
        <f>分析係数表!E10</f>
        <v>0</v>
      </c>
      <c r="Y7" s="166">
        <f t="shared" si="9"/>
        <v>0</v>
      </c>
    </row>
    <row r="8" spans="1:25" x14ac:dyDescent="0.2">
      <c r="A8" s="6" t="s">
        <v>221</v>
      </c>
      <c r="B8" s="5" t="s">
        <v>27</v>
      </c>
      <c r="C8" s="90"/>
      <c r="D8" s="76">
        <f>投入係数表!R8</f>
        <v>8.0289040545965473E-5</v>
      </c>
      <c r="E8" s="77">
        <f t="shared" si="0"/>
        <v>8.0289040545965477E-3</v>
      </c>
      <c r="F8" s="76">
        <f>分析係数表!C11</f>
        <v>1.6645596291613995E-2</v>
      </c>
      <c r="G8" s="77">
        <f t="shared" si="1"/>
        <v>1.3364589555691687E-4</v>
      </c>
      <c r="H8" s="77">
        <v>5.5154218572867134E-3</v>
      </c>
      <c r="I8" s="77">
        <f t="shared" si="2"/>
        <v>5.5154218572867134E-3</v>
      </c>
      <c r="J8" s="76">
        <f>分析係数表!G11</f>
        <v>0.35897435897435898</v>
      </c>
      <c r="K8" s="78">
        <f t="shared" si="3"/>
        <v>1.9798950256926665E-3</v>
      </c>
      <c r="L8" s="79"/>
      <c r="M8" s="80"/>
      <c r="N8" s="81">
        <f>分析係数表!H11</f>
        <v>-2.457727093983484E-5</v>
      </c>
      <c r="O8" s="82">
        <f t="shared" si="4"/>
        <v>-3.7228165445643026E-4</v>
      </c>
      <c r="P8" s="76">
        <f>分析係数表!C11</f>
        <v>1.6645596291613995E-2</v>
      </c>
      <c r="Q8" s="82">
        <f t="shared" si="5"/>
        <v>-6.1968501268558781E-6</v>
      </c>
      <c r="R8" s="83">
        <v>3.7682662558451982E-4</v>
      </c>
      <c r="S8" s="84">
        <f t="shared" si="6"/>
        <v>5.8922484828712336E-3</v>
      </c>
      <c r="T8" s="85">
        <f>分析係数表!F11</f>
        <v>0.58974358974358976</v>
      </c>
      <c r="U8" s="86">
        <f t="shared" si="7"/>
        <v>3.4749157719497019E-3</v>
      </c>
      <c r="V8" s="87">
        <f>分析係数表!D11</f>
        <v>8.5470085470085479E-3</v>
      </c>
      <c r="W8" s="167">
        <f t="shared" si="8"/>
        <v>0</v>
      </c>
      <c r="X8" s="76">
        <f>分析係数表!E11</f>
        <v>0</v>
      </c>
      <c r="Y8" s="166">
        <f t="shared" si="9"/>
        <v>0</v>
      </c>
    </row>
    <row r="9" spans="1:25" x14ac:dyDescent="0.2">
      <c r="A9" s="6" t="s">
        <v>222</v>
      </c>
      <c r="B9" s="5" t="s">
        <v>190</v>
      </c>
      <c r="C9" s="90"/>
      <c r="D9" s="76">
        <f>投入係数表!R9</f>
        <v>0</v>
      </c>
      <c r="E9" s="77">
        <f t="shared" si="0"/>
        <v>0</v>
      </c>
      <c r="F9" s="76">
        <f>分析係数表!C12</f>
        <v>5.1883600270696828E-3</v>
      </c>
      <c r="G9" s="77">
        <f t="shared" si="1"/>
        <v>0</v>
      </c>
      <c r="H9" s="77">
        <v>1.4018286172146945E-5</v>
      </c>
      <c r="I9" s="77">
        <f t="shared" si="2"/>
        <v>1.4018286172146945E-5</v>
      </c>
      <c r="J9" s="76">
        <f>分析係数表!G12</f>
        <v>0.13719512195121952</v>
      </c>
      <c r="K9" s="78">
        <f t="shared" si="3"/>
        <v>1.9232404809347944E-6</v>
      </c>
      <c r="L9" s="79"/>
      <c r="M9" s="80"/>
      <c r="N9" s="81">
        <f>分析係数表!H12</f>
        <v>8.9657884388517503E-2</v>
      </c>
      <c r="O9" s="82">
        <f t="shared" si="4"/>
        <v>1.3580834754570577</v>
      </c>
      <c r="P9" s="76">
        <f>分析係数表!C12</f>
        <v>5.1883600270696828E-3</v>
      </c>
      <c r="Q9" s="82">
        <f t="shared" si="5"/>
        <v>7.0462260174852685E-3</v>
      </c>
      <c r="R9" s="83">
        <v>7.6070499166742281E-3</v>
      </c>
      <c r="S9" s="84">
        <f t="shared" si="6"/>
        <v>7.6210682028463751E-3</v>
      </c>
      <c r="T9" s="85">
        <f>分析係数表!F12</f>
        <v>0.31707317073170732</v>
      </c>
      <c r="U9" s="86">
        <f t="shared" si="7"/>
        <v>2.4164362594390944E-3</v>
      </c>
      <c r="V9" s="87">
        <f>分析係数表!D12</f>
        <v>6.7073170731707321E-2</v>
      </c>
      <c r="W9" s="167">
        <f t="shared" si="8"/>
        <v>0</v>
      </c>
      <c r="X9" s="76">
        <f>分析係数表!E12</f>
        <v>5.7926829268292686E-2</v>
      </c>
      <c r="Y9" s="166">
        <f t="shared" si="9"/>
        <v>0</v>
      </c>
    </row>
    <row r="10" spans="1:25" x14ac:dyDescent="0.2">
      <c r="A10" s="6" t="s">
        <v>223</v>
      </c>
      <c r="B10" s="5" t="s">
        <v>28</v>
      </c>
      <c r="C10" s="90"/>
      <c r="D10" s="76">
        <f>投入係数表!R10</f>
        <v>1.3649136892814131E-3</v>
      </c>
      <c r="E10" s="77">
        <f t="shared" si="0"/>
        <v>0.13649136892814132</v>
      </c>
      <c r="F10" s="76">
        <f>分析係数表!C13</f>
        <v>0</v>
      </c>
      <c r="G10" s="77">
        <f t="shared" si="1"/>
        <v>0</v>
      </c>
      <c r="H10" s="77">
        <v>0</v>
      </c>
      <c r="I10" s="77">
        <f t="shared" si="2"/>
        <v>0</v>
      </c>
      <c r="J10" s="76">
        <f>分析係数表!G13</f>
        <v>0.24459953472914589</v>
      </c>
      <c r="K10" s="78">
        <f t="shared" si="3"/>
        <v>0</v>
      </c>
      <c r="L10" s="79"/>
      <c r="M10" s="80"/>
      <c r="N10" s="81">
        <f>分析係数表!H13</f>
        <v>1.4131930790405034E-2</v>
      </c>
      <c r="O10" s="82">
        <f t="shared" si="4"/>
        <v>0.21406195131244743</v>
      </c>
      <c r="P10" s="76">
        <f>分析係数表!C13</f>
        <v>0</v>
      </c>
      <c r="Q10" s="82">
        <f t="shared" si="5"/>
        <v>0</v>
      </c>
      <c r="R10" s="83">
        <v>0</v>
      </c>
      <c r="S10" s="84">
        <f t="shared" si="6"/>
        <v>0</v>
      </c>
      <c r="T10" s="85">
        <f>分析係数表!F13</f>
        <v>0.38318378198737124</v>
      </c>
      <c r="U10" s="86">
        <f t="shared" si="7"/>
        <v>0</v>
      </c>
      <c r="V10" s="87">
        <f>分析係数表!D13</f>
        <v>4.7856430707876374E-2</v>
      </c>
      <c r="W10" s="167">
        <f t="shared" si="8"/>
        <v>0</v>
      </c>
      <c r="X10" s="76">
        <f>分析係数表!E13</f>
        <v>4.9850448654037885E-2</v>
      </c>
      <c r="Y10" s="166">
        <f t="shared" si="9"/>
        <v>0</v>
      </c>
    </row>
    <row r="11" spans="1:25" x14ac:dyDescent="0.2">
      <c r="A11" s="6" t="s">
        <v>224</v>
      </c>
      <c r="B11" s="5" t="s">
        <v>267</v>
      </c>
      <c r="C11" s="90"/>
      <c r="D11" s="76">
        <f>投入係数表!R11</f>
        <v>1.1641910879164994E-3</v>
      </c>
      <c r="E11" s="77">
        <f t="shared" si="0"/>
        <v>0.11641910879164993</v>
      </c>
      <c r="F11" s="76">
        <f>分析係数表!C14</f>
        <v>6.5770523283725346E-2</v>
      </c>
      <c r="G11" s="77">
        <f t="shared" si="1"/>
        <v>7.6569457054517665E-3</v>
      </c>
      <c r="H11" s="77">
        <v>1.4053260760026807E-2</v>
      </c>
      <c r="I11" s="77">
        <f t="shared" si="2"/>
        <v>1.4053260760026807E-2</v>
      </c>
      <c r="J11" s="76">
        <f>分析係数表!G14</f>
        <v>0.20976692563817981</v>
      </c>
      <c r="K11" s="78">
        <f t="shared" si="3"/>
        <v>2.9479093048224935E-3</v>
      </c>
      <c r="L11" s="79"/>
      <c r="M11" s="80"/>
      <c r="N11" s="81">
        <f>分析係数表!H14</f>
        <v>1.167420369642155E-3</v>
      </c>
      <c r="O11" s="82">
        <f t="shared" si="4"/>
        <v>1.768337858668044E-2</v>
      </c>
      <c r="P11" s="76">
        <f>分析係数表!C14</f>
        <v>6.5770523283725346E-2</v>
      </c>
      <c r="Q11" s="82">
        <f t="shared" si="5"/>
        <v>1.1630450630701961E-3</v>
      </c>
      <c r="R11" s="83">
        <v>3.6211116127013339E-3</v>
      </c>
      <c r="S11" s="84">
        <f t="shared" si="6"/>
        <v>1.7674372372728141E-2</v>
      </c>
      <c r="T11" s="85">
        <f>分析係数表!F14</f>
        <v>0.3607103218645949</v>
      </c>
      <c r="U11" s="86">
        <f t="shared" si="7"/>
        <v>6.3753285473214715E-3</v>
      </c>
      <c r="V11" s="87">
        <f>分析係数表!D14</f>
        <v>6.7702552719200892E-2</v>
      </c>
      <c r="W11" s="167">
        <f t="shared" si="8"/>
        <v>0</v>
      </c>
      <c r="X11" s="76">
        <f>分析係数表!E14</f>
        <v>6.8812430632630414E-2</v>
      </c>
      <c r="Y11" s="166">
        <f t="shared" si="9"/>
        <v>0</v>
      </c>
    </row>
    <row r="12" spans="1:25" x14ac:dyDescent="0.2">
      <c r="A12" s="6" t="s">
        <v>225</v>
      </c>
      <c r="B12" s="5" t="s">
        <v>29</v>
      </c>
      <c r="C12" s="90"/>
      <c r="D12" s="76">
        <f>投入係数表!R12</f>
        <v>4.1348855881172221E-3</v>
      </c>
      <c r="E12" s="77">
        <f t="shared" si="0"/>
        <v>0.4134885588117222</v>
      </c>
      <c r="F12" s="76">
        <f>分析係数表!C15</f>
        <v>0</v>
      </c>
      <c r="G12" s="77">
        <f t="shared" si="1"/>
        <v>0</v>
      </c>
      <c r="H12" s="77">
        <v>0</v>
      </c>
      <c r="I12" s="77">
        <f t="shared" si="2"/>
        <v>0</v>
      </c>
      <c r="J12" s="76">
        <f>分析係数表!G15</f>
        <v>9.5622477491462285E-2</v>
      </c>
      <c r="K12" s="78">
        <f t="shared" si="3"/>
        <v>0</v>
      </c>
      <c r="L12" s="79"/>
      <c r="M12" s="80"/>
      <c r="N12" s="81">
        <f>分析係数表!H15</f>
        <v>8.2333857648446713E-3</v>
      </c>
      <c r="O12" s="82">
        <f t="shared" si="4"/>
        <v>0.12471435424290414</v>
      </c>
      <c r="P12" s="76">
        <f>分析係数表!C15</f>
        <v>0</v>
      </c>
      <c r="Q12" s="82">
        <f t="shared" si="5"/>
        <v>0</v>
      </c>
      <c r="R12" s="83">
        <v>0</v>
      </c>
      <c r="S12" s="84">
        <f t="shared" si="6"/>
        <v>0</v>
      </c>
      <c r="T12" s="85">
        <f>分析係数表!F15</f>
        <v>0.3039816827072338</v>
      </c>
      <c r="U12" s="86">
        <f t="shared" si="7"/>
        <v>0</v>
      </c>
      <c r="V12" s="87">
        <f>分析係数表!D15</f>
        <v>3.1667184104315432E-2</v>
      </c>
      <c r="W12" s="167">
        <f t="shared" si="8"/>
        <v>0</v>
      </c>
      <c r="X12" s="76">
        <f>分析係数表!E15</f>
        <v>2.9261099037565973E-2</v>
      </c>
      <c r="Y12" s="166">
        <f t="shared" si="9"/>
        <v>0</v>
      </c>
    </row>
    <row r="13" spans="1:25" x14ac:dyDescent="0.2">
      <c r="A13" s="6" t="s">
        <v>226</v>
      </c>
      <c r="B13" s="5" t="s">
        <v>30</v>
      </c>
      <c r="C13" s="90"/>
      <c r="D13" s="76">
        <f>投入係数表!R13</f>
        <v>1.083902047370534E-3</v>
      </c>
      <c r="E13" s="77">
        <f t="shared" si="0"/>
        <v>0.10839020473705341</v>
      </c>
      <c r="F13" s="76">
        <f>分析係数表!C16</f>
        <v>5.8671439936356373E-2</v>
      </c>
      <c r="G13" s="77">
        <f t="shared" si="1"/>
        <v>6.3594093869193992E-3</v>
      </c>
      <c r="H13" s="77">
        <v>1.2709996885258501E-2</v>
      </c>
      <c r="I13" s="77">
        <f t="shared" si="2"/>
        <v>1.2709996885258501E-2</v>
      </c>
      <c r="J13" s="76">
        <f>分析係数表!G16</f>
        <v>3.3950617283950615E-2</v>
      </c>
      <c r="K13" s="78">
        <f t="shared" si="3"/>
        <v>4.3151223993161575E-4</v>
      </c>
      <c r="L13" s="79"/>
      <c r="M13" s="80"/>
      <c r="N13" s="81">
        <f>分析係数表!H16</f>
        <v>1.6626523790798271E-2</v>
      </c>
      <c r="O13" s="82">
        <f t="shared" si="4"/>
        <v>0.25184853923977513</v>
      </c>
      <c r="P13" s="76">
        <f>分析係数表!C16</f>
        <v>5.8671439936356373E-2</v>
      </c>
      <c r="Q13" s="82">
        <f t="shared" si="5"/>
        <v>1.4776316443065558E-2</v>
      </c>
      <c r="R13" s="83">
        <v>1.5907708224614604E-2</v>
      </c>
      <c r="S13" s="84">
        <f t="shared" si="6"/>
        <v>2.8617705109873104E-2</v>
      </c>
      <c r="T13" s="85">
        <f>分析係数表!F16</f>
        <v>0.28858024691358025</v>
      </c>
      <c r="U13" s="86">
        <f t="shared" si="7"/>
        <v>8.2585044067072077E-3</v>
      </c>
      <c r="V13" s="87">
        <f>分析係数表!D16</f>
        <v>0</v>
      </c>
      <c r="W13" s="167">
        <f t="shared" si="8"/>
        <v>0</v>
      </c>
      <c r="X13" s="76">
        <f>分析係数表!E16</f>
        <v>0</v>
      </c>
      <c r="Y13" s="166">
        <f t="shared" si="9"/>
        <v>0</v>
      </c>
    </row>
    <row r="14" spans="1:25" x14ac:dyDescent="0.2">
      <c r="A14" s="6" t="s">
        <v>2</v>
      </c>
      <c r="B14" s="5" t="s">
        <v>364</v>
      </c>
      <c r="C14" s="90"/>
      <c r="D14" s="76">
        <f>投入係数表!R14</f>
        <v>2.1196306704134884E-2</v>
      </c>
      <c r="E14" s="77">
        <f t="shared" si="0"/>
        <v>2.1196306704134882</v>
      </c>
      <c r="F14" s="76">
        <f>分析係数表!C17</f>
        <v>0.10640681003584229</v>
      </c>
      <c r="G14" s="77">
        <f t="shared" si="1"/>
        <v>0.22554313809283308</v>
      </c>
      <c r="H14" s="77">
        <v>0.24423836765306434</v>
      </c>
      <c r="I14" s="77">
        <f t="shared" si="2"/>
        <v>0.24423836765306434</v>
      </c>
      <c r="J14" s="76">
        <f>分析係数表!G17</f>
        <v>0.21283422459893048</v>
      </c>
      <c r="K14" s="78">
        <f t="shared" si="3"/>
        <v>5.1982283596748453E-2</v>
      </c>
      <c r="L14" s="79"/>
      <c r="M14" s="80"/>
      <c r="N14" s="81">
        <f>分析係数表!H17</f>
        <v>2.9861384191899334E-3</v>
      </c>
      <c r="O14" s="82">
        <f t="shared" si="4"/>
        <v>4.5232221016456284E-2</v>
      </c>
      <c r="P14" s="76">
        <f>分析係数表!C17</f>
        <v>0.10640681003584229</v>
      </c>
      <c r="Q14" s="82">
        <f t="shared" si="5"/>
        <v>4.8130163491972968E-3</v>
      </c>
      <c r="R14" s="83">
        <v>8.2157271255932467E-3</v>
      </c>
      <c r="S14" s="84">
        <f t="shared" si="6"/>
        <v>0.2524540947786576</v>
      </c>
      <c r="T14" s="85">
        <f>分析係数表!F17</f>
        <v>0.3233511586452763</v>
      </c>
      <c r="U14" s="86">
        <f t="shared" si="7"/>
        <v>8.1631324051423329E-2</v>
      </c>
      <c r="V14" s="87">
        <f>分析係数表!D17</f>
        <v>4.4206773618538323E-2</v>
      </c>
      <c r="W14" s="167">
        <f t="shared" si="8"/>
        <v>0</v>
      </c>
      <c r="X14" s="76">
        <f>分析係数表!E17</f>
        <v>4.0641711229946524E-2</v>
      </c>
      <c r="Y14" s="166">
        <f t="shared" si="9"/>
        <v>0</v>
      </c>
    </row>
    <row r="15" spans="1:25" x14ac:dyDescent="0.2">
      <c r="A15" s="6" t="s">
        <v>3</v>
      </c>
      <c r="B15" s="5" t="s">
        <v>31</v>
      </c>
      <c r="C15" s="90"/>
      <c r="D15" s="76">
        <f>投入係数表!R15</f>
        <v>4.5363307908470492E-3</v>
      </c>
      <c r="E15" s="77">
        <f t="shared" si="0"/>
        <v>0.4536330790847049</v>
      </c>
      <c r="F15" s="76">
        <f>分析係数表!C18</f>
        <v>0.93182768716018405</v>
      </c>
      <c r="G15" s="77">
        <f t="shared" si="1"/>
        <v>0.42270786290285345</v>
      </c>
      <c r="H15" s="77">
        <v>0.52256511140841544</v>
      </c>
      <c r="I15" s="77">
        <f t="shared" si="2"/>
        <v>0.52256511140841544</v>
      </c>
      <c r="J15" s="76">
        <f>分析係数表!G18</f>
        <v>0.215658731332249</v>
      </c>
      <c r="K15" s="78">
        <f t="shared" si="3"/>
        <v>0.11269572896483424</v>
      </c>
      <c r="L15" s="79"/>
      <c r="M15" s="80"/>
      <c r="N15" s="81">
        <f>分析係数表!H18</f>
        <v>4.4239087691702714E-4</v>
      </c>
      <c r="O15" s="82">
        <f t="shared" si="4"/>
        <v>6.7010697802157449E-3</v>
      </c>
      <c r="P15" s="76">
        <f>分析係数表!C18</f>
        <v>0.93182768716018405</v>
      </c>
      <c r="Q15" s="82">
        <f t="shared" si="5"/>
        <v>6.2442423547974402E-3</v>
      </c>
      <c r="R15" s="83">
        <v>1.4499038354953199E-2</v>
      </c>
      <c r="S15" s="84">
        <f t="shared" si="6"/>
        <v>0.53706414976336869</v>
      </c>
      <c r="T15" s="85">
        <f>分析係数表!F18</f>
        <v>0.45992902558036375</v>
      </c>
      <c r="U15" s="86">
        <f t="shared" si="7"/>
        <v>0.24701139107481271</v>
      </c>
      <c r="V15" s="87">
        <f>分析係数表!D18</f>
        <v>2.3436344817388734E-2</v>
      </c>
      <c r="W15" s="167">
        <f t="shared" si="8"/>
        <v>0</v>
      </c>
      <c r="X15" s="76">
        <f>分析係数表!E18</f>
        <v>2.5506432056779535E-2</v>
      </c>
      <c r="Y15" s="166">
        <f t="shared" si="9"/>
        <v>0</v>
      </c>
    </row>
    <row r="16" spans="1:25" x14ac:dyDescent="0.2">
      <c r="A16" s="6" t="s">
        <v>4</v>
      </c>
      <c r="B16" s="5" t="s">
        <v>32</v>
      </c>
      <c r="C16" s="90"/>
      <c r="D16" s="76">
        <f>投入係数表!R16</f>
        <v>9.5543958249698913E-2</v>
      </c>
      <c r="E16" s="77">
        <f t="shared" si="0"/>
        <v>9.554395824969891</v>
      </c>
      <c r="F16" s="76">
        <f>分析係数表!C19</f>
        <v>0.22734014153142079</v>
      </c>
      <c r="G16" s="77">
        <f t="shared" si="1"/>
        <v>2.1720976990958709</v>
      </c>
      <c r="H16" s="77">
        <v>2.5892940912852951</v>
      </c>
      <c r="I16" s="77">
        <f t="shared" si="2"/>
        <v>2.5892940912852951</v>
      </c>
      <c r="J16" s="76">
        <f>分析係数表!G19</f>
        <v>5.767935331761536E-2</v>
      </c>
      <c r="K16" s="78">
        <f t="shared" si="3"/>
        <v>0.14934880873445833</v>
      </c>
      <c r="L16" s="79"/>
      <c r="M16" s="80"/>
      <c r="N16" s="81">
        <f>分析係数表!H19</f>
        <v>-1.1059771922925678E-4</v>
      </c>
      <c r="O16" s="82">
        <f t="shared" si="4"/>
        <v>-1.6752674450539362E-3</v>
      </c>
      <c r="P16" s="76">
        <f>分析係数表!C19</f>
        <v>0.22734014153142079</v>
      </c>
      <c r="Q16" s="82">
        <f t="shared" si="5"/>
        <v>-3.8085553806154355E-4</v>
      </c>
      <c r="R16" s="83">
        <v>2.4118354991929515E-3</v>
      </c>
      <c r="S16" s="84">
        <f t="shared" si="6"/>
        <v>2.591705926784488</v>
      </c>
      <c r="T16" s="85">
        <f>分析係数表!F19</f>
        <v>0.2401481980464803</v>
      </c>
      <c r="U16" s="86">
        <f t="shared" si="7"/>
        <v>0.622393508183678</v>
      </c>
      <c r="V16" s="87">
        <f>分析係数表!D19</f>
        <v>6.946783428763894E-3</v>
      </c>
      <c r="W16" s="167">
        <f t="shared" si="8"/>
        <v>0</v>
      </c>
      <c r="X16" s="76">
        <f>分析係数表!E19</f>
        <v>7.830919501515661E-3</v>
      </c>
      <c r="Y16" s="166">
        <f t="shared" si="9"/>
        <v>0</v>
      </c>
    </row>
    <row r="17" spans="1:25" x14ac:dyDescent="0.2">
      <c r="A17" s="6" t="s">
        <v>5</v>
      </c>
      <c r="B17" s="5" t="s">
        <v>33</v>
      </c>
      <c r="C17" s="90"/>
      <c r="D17" s="76">
        <f>投入係数表!R17</f>
        <v>2.0152549177037335E-2</v>
      </c>
      <c r="E17" s="77">
        <f t="shared" si="0"/>
        <v>2.0152549177037336</v>
      </c>
      <c r="F17" s="76">
        <f>分析係数表!C20</f>
        <v>0.28316987938225679</v>
      </c>
      <c r="G17" s="77">
        <f t="shared" si="1"/>
        <v>0.57065949197066612</v>
      </c>
      <c r="H17" s="77">
        <v>0.70747931300359201</v>
      </c>
      <c r="I17" s="77">
        <f t="shared" si="2"/>
        <v>0.70747931300359201</v>
      </c>
      <c r="J17" s="76">
        <f>分析係数表!G20</f>
        <v>0.10003293265272517</v>
      </c>
      <c r="K17" s="78">
        <f t="shared" si="3"/>
        <v>7.0771230470884586E-2</v>
      </c>
      <c r="L17" s="79"/>
      <c r="M17" s="80"/>
      <c r="N17" s="81">
        <f>分析係数表!H20</f>
        <v>5.4069996067636654E-4</v>
      </c>
      <c r="O17" s="82">
        <f t="shared" si="4"/>
        <v>8.1901963980414664E-3</v>
      </c>
      <c r="P17" s="76">
        <f>分析係数表!C20</f>
        <v>0.28316987938225679</v>
      </c>
      <c r="Q17" s="82">
        <f t="shared" si="5"/>
        <v>2.3192169261503962E-3</v>
      </c>
      <c r="R17" s="83">
        <v>5.0436808780557991E-3</v>
      </c>
      <c r="S17" s="84">
        <f t="shared" si="6"/>
        <v>0.71252299388164786</v>
      </c>
      <c r="T17" s="85">
        <f>分析係数表!F20</f>
        <v>0.22295405894944839</v>
      </c>
      <c r="U17" s="86">
        <f t="shared" si="7"/>
        <v>0.15885989358072639</v>
      </c>
      <c r="V17" s="87">
        <f>分析係数表!D20</f>
        <v>1.4243372303639057E-2</v>
      </c>
      <c r="W17" s="167">
        <f t="shared" si="8"/>
        <v>0</v>
      </c>
      <c r="X17" s="76">
        <f>分析係数表!E20</f>
        <v>1.6054668203523793E-2</v>
      </c>
      <c r="Y17" s="166">
        <f t="shared" si="9"/>
        <v>0</v>
      </c>
    </row>
    <row r="18" spans="1:25" x14ac:dyDescent="0.2">
      <c r="A18" s="6" t="s">
        <v>6</v>
      </c>
      <c r="B18" s="5" t="s">
        <v>34</v>
      </c>
      <c r="C18" s="90"/>
      <c r="D18" s="76">
        <f>投入係数表!R18</f>
        <v>3.3681252509032519E-2</v>
      </c>
      <c r="E18" s="77">
        <f t="shared" si="0"/>
        <v>3.368125250903252</v>
      </c>
      <c r="F18" s="76">
        <f>分析係数表!C21</f>
        <v>0.39165775401069514</v>
      </c>
      <c r="G18" s="77">
        <f t="shared" si="1"/>
        <v>1.3191523709954767</v>
      </c>
      <c r="H18" s="77">
        <v>1.3928527201459986</v>
      </c>
      <c r="I18" s="77">
        <f t="shared" si="2"/>
        <v>1.3928527201459986</v>
      </c>
      <c r="J18" s="76">
        <f>分析係数表!G21</f>
        <v>0.28516576829358342</v>
      </c>
      <c r="K18" s="78">
        <f t="shared" si="3"/>
        <v>0.39719391606024124</v>
      </c>
      <c r="L18" s="79"/>
      <c r="M18" s="80"/>
      <c r="N18" s="81">
        <f>分析係数表!H21</f>
        <v>9.2164766024380651E-4</v>
      </c>
      <c r="O18" s="82">
        <f t="shared" si="4"/>
        <v>1.3960562042116135E-2</v>
      </c>
      <c r="P18" s="76">
        <f>分析係数表!C21</f>
        <v>0.39165775401069514</v>
      </c>
      <c r="Q18" s="82">
        <f t="shared" si="5"/>
        <v>5.4677623741421688E-3</v>
      </c>
      <c r="R18" s="83">
        <v>1.0708796003401693E-2</v>
      </c>
      <c r="S18" s="84">
        <f t="shared" si="6"/>
        <v>1.4035615161494004</v>
      </c>
      <c r="T18" s="85">
        <f>分析係数表!F21</f>
        <v>0.42597651923502916</v>
      </c>
      <c r="U18" s="86">
        <f t="shared" si="7"/>
        <v>0.5978842491815618</v>
      </c>
      <c r="V18" s="87">
        <f>分析係数表!D21</f>
        <v>3.8470058332718007E-2</v>
      </c>
      <c r="W18" s="167">
        <f t="shared" si="8"/>
        <v>0</v>
      </c>
      <c r="X18" s="76">
        <f>分析係数表!E21</f>
        <v>3.5885697408255188E-2</v>
      </c>
      <c r="Y18" s="166">
        <f t="shared" si="9"/>
        <v>0</v>
      </c>
    </row>
    <row r="19" spans="1:25" x14ac:dyDescent="0.2">
      <c r="A19" s="6" t="s">
        <v>7</v>
      </c>
      <c r="B19" s="5" t="s">
        <v>268</v>
      </c>
      <c r="C19" s="90"/>
      <c r="D19" s="76">
        <f>投入係数表!R19</f>
        <v>4.1027699718988356E-2</v>
      </c>
      <c r="E19" s="77">
        <f t="shared" si="0"/>
        <v>4.1027699718988355</v>
      </c>
      <c r="F19" s="76">
        <f>分析係数表!C22</f>
        <v>0.15642615558060879</v>
      </c>
      <c r="G19" s="77">
        <f t="shared" si="1"/>
        <v>0.64178053393569723</v>
      </c>
      <c r="H19" s="77">
        <v>0.6658779446627805</v>
      </c>
      <c r="I19" s="77">
        <f t="shared" si="2"/>
        <v>0.6658779446627805</v>
      </c>
      <c r="J19" s="76">
        <f>分析係数表!G22</f>
        <v>0.19460412625639217</v>
      </c>
      <c r="K19" s="78">
        <f t="shared" si="3"/>
        <v>0.12958259561450267</v>
      </c>
      <c r="L19" s="79"/>
      <c r="M19" s="80"/>
      <c r="N19" s="81">
        <f>分析係数表!H22</f>
        <v>4.915454187966968E-5</v>
      </c>
      <c r="O19" s="82">
        <f t="shared" si="4"/>
        <v>7.4456330891286052E-4</v>
      </c>
      <c r="P19" s="76">
        <f>分析係数表!C22</f>
        <v>0.15642615558060879</v>
      </c>
      <c r="Q19" s="82">
        <f t="shared" si="5"/>
        <v>1.16469175999616E-4</v>
      </c>
      <c r="R19" s="83">
        <v>1.5968373121937498E-3</v>
      </c>
      <c r="S19" s="84">
        <f t="shared" si="6"/>
        <v>0.66747478197497423</v>
      </c>
      <c r="T19" s="85">
        <f>分析係数表!F22</f>
        <v>0.41322518074413683</v>
      </c>
      <c r="U19" s="86">
        <f t="shared" si="7"/>
        <v>0.27581738742376205</v>
      </c>
      <c r="V19" s="87">
        <f>分析係数表!D22</f>
        <v>2.140715923117616E-2</v>
      </c>
      <c r="W19" s="167">
        <f t="shared" si="8"/>
        <v>0</v>
      </c>
      <c r="X19" s="76">
        <f>分析係数表!E22</f>
        <v>2.2006700758243698E-2</v>
      </c>
      <c r="Y19" s="166">
        <f t="shared" si="9"/>
        <v>0</v>
      </c>
    </row>
    <row r="20" spans="1:25" x14ac:dyDescent="0.2">
      <c r="A20" s="6" t="s">
        <v>8</v>
      </c>
      <c r="B20" s="5" t="s">
        <v>269</v>
      </c>
      <c r="C20" s="75">
        <f>最終需要_まとめ!C21</f>
        <v>100</v>
      </c>
      <c r="D20" s="76">
        <f>投入係数表!R20</f>
        <v>0.15250903251706141</v>
      </c>
      <c r="E20" s="77">
        <f t="shared" si="0"/>
        <v>15.250903251706141</v>
      </c>
      <c r="F20" s="76">
        <f>分析係数表!C23</f>
        <v>0</v>
      </c>
      <c r="G20" s="77">
        <f t="shared" si="1"/>
        <v>0</v>
      </c>
      <c r="H20" s="77">
        <v>0</v>
      </c>
      <c r="I20" s="77">
        <f t="shared" si="2"/>
        <v>100</v>
      </c>
      <c r="J20" s="76">
        <f>分析係数表!G23</f>
        <v>0.21581694098755519</v>
      </c>
      <c r="K20" s="78">
        <f t="shared" si="3"/>
        <v>21.58169409875552</v>
      </c>
      <c r="L20" s="79"/>
      <c r="M20" s="80"/>
      <c r="N20" s="81">
        <f>分析係数表!H23</f>
        <v>2.457727093983484E-5</v>
      </c>
      <c r="O20" s="82">
        <f t="shared" si="4"/>
        <v>3.7228165445643026E-4</v>
      </c>
      <c r="P20" s="76">
        <f>分析係数表!C23</f>
        <v>0</v>
      </c>
      <c r="Q20" s="82">
        <f t="shared" si="5"/>
        <v>0</v>
      </c>
      <c r="R20" s="83">
        <v>0</v>
      </c>
      <c r="S20" s="84">
        <f t="shared" si="6"/>
        <v>100</v>
      </c>
      <c r="T20" s="85">
        <f>分析係数表!F23</f>
        <v>0.44146928944199115</v>
      </c>
      <c r="U20" s="86">
        <f t="shared" si="7"/>
        <v>44.146928944199118</v>
      </c>
      <c r="V20" s="87">
        <f>分析係数表!D23</f>
        <v>4.8735447611401042E-2</v>
      </c>
      <c r="W20" s="167">
        <f t="shared" si="8"/>
        <v>5</v>
      </c>
      <c r="X20" s="76">
        <f>分析係数表!E23</f>
        <v>5.2107587314331592E-2</v>
      </c>
      <c r="Y20" s="166">
        <f t="shared" si="9"/>
        <v>5</v>
      </c>
    </row>
    <row r="21" spans="1:25" x14ac:dyDescent="0.2">
      <c r="A21" s="6" t="s">
        <v>9</v>
      </c>
      <c r="B21" s="5" t="s">
        <v>270</v>
      </c>
      <c r="C21" s="90"/>
      <c r="D21" s="76">
        <f>投入係数表!R21</f>
        <v>5.8209554395824972E-3</v>
      </c>
      <c r="E21" s="77">
        <f t="shared" si="0"/>
        <v>0.58209554395824969</v>
      </c>
      <c r="F21" s="76">
        <f>分析係数表!C24</f>
        <v>0.44109195402298851</v>
      </c>
      <c r="G21" s="77">
        <f t="shared" si="1"/>
        <v>0.25675766091261876</v>
      </c>
      <c r="H21" s="77">
        <v>0.27762428256565447</v>
      </c>
      <c r="I21" s="77">
        <f t="shared" si="2"/>
        <v>0.27762428256565447</v>
      </c>
      <c r="J21" s="76">
        <f>分析係数表!G24</f>
        <v>0.2076771653543307</v>
      </c>
      <c r="K21" s="78">
        <f t="shared" si="3"/>
        <v>5.7656224036764854E-2</v>
      </c>
      <c r="L21" s="79"/>
      <c r="M21" s="80"/>
      <c r="N21" s="81">
        <f>分析係数表!H24</f>
        <v>3.3179315768777033E-4</v>
      </c>
      <c r="O21" s="82">
        <f t="shared" si="4"/>
        <v>5.0258023351618082E-3</v>
      </c>
      <c r="P21" s="76">
        <f>分析係数表!C24</f>
        <v>0.44109195402298851</v>
      </c>
      <c r="Q21" s="82">
        <f t="shared" si="5"/>
        <v>2.2168409725498205E-3</v>
      </c>
      <c r="R21" s="83">
        <v>7.7312396950332488E-3</v>
      </c>
      <c r="S21" s="84">
        <f t="shared" si="6"/>
        <v>0.28535552226068772</v>
      </c>
      <c r="T21" s="85">
        <f>分析係数表!F24</f>
        <v>0.39173228346456695</v>
      </c>
      <c r="U21" s="86">
        <f t="shared" si="7"/>
        <v>0.11178297033440326</v>
      </c>
      <c r="V21" s="87">
        <f>分析係数表!D24</f>
        <v>6.7913385826771658E-2</v>
      </c>
      <c r="W21" s="167">
        <f t="shared" si="8"/>
        <v>0</v>
      </c>
      <c r="X21" s="76">
        <f>分析係数表!E24</f>
        <v>7.1850393700787399E-2</v>
      </c>
      <c r="Y21" s="166">
        <f t="shared" si="9"/>
        <v>0</v>
      </c>
    </row>
    <row r="22" spans="1:25" x14ac:dyDescent="0.2">
      <c r="A22" s="6" t="s">
        <v>10</v>
      </c>
      <c r="B22" s="5" t="s">
        <v>271</v>
      </c>
      <c r="C22" s="90"/>
      <c r="D22" s="76">
        <f>投入係数表!R22</f>
        <v>9.8755519871537543E-3</v>
      </c>
      <c r="E22" s="77">
        <f t="shared" si="0"/>
        <v>0.98755519871537545</v>
      </c>
      <c r="F22" s="76">
        <f>分析係数表!C25</f>
        <v>7.8343592613318025E-3</v>
      </c>
      <c r="G22" s="77">
        <f t="shared" si="1"/>
        <v>7.7368622171321705E-3</v>
      </c>
      <c r="H22" s="77">
        <v>8.8856393636305899E-3</v>
      </c>
      <c r="I22" s="77">
        <f t="shared" si="2"/>
        <v>8.8856393636305899E-3</v>
      </c>
      <c r="J22" s="76">
        <f>分析係数表!G25</f>
        <v>0.2</v>
      </c>
      <c r="K22" s="78">
        <f t="shared" si="3"/>
        <v>1.777127872726118E-3</v>
      </c>
      <c r="L22" s="79"/>
      <c r="M22" s="80"/>
      <c r="N22" s="81">
        <f>分析係数表!H25</f>
        <v>5.0383405426661419E-4</v>
      </c>
      <c r="O22" s="82">
        <f t="shared" si="4"/>
        <v>7.63177391635682E-3</v>
      </c>
      <c r="P22" s="76">
        <f>分析係数表!C25</f>
        <v>7.8343592613318025E-3</v>
      </c>
      <c r="Q22" s="82">
        <f t="shared" si="5"/>
        <v>5.9790058662000532E-5</v>
      </c>
      <c r="R22" s="83">
        <v>2.0529389591634805E-4</v>
      </c>
      <c r="S22" s="84">
        <f t="shared" si="6"/>
        <v>9.0909332595469385E-3</v>
      </c>
      <c r="T22" s="85">
        <f>分析係数表!F25</f>
        <v>0.35199999999999998</v>
      </c>
      <c r="U22" s="86">
        <f t="shared" si="7"/>
        <v>3.2000085073605224E-3</v>
      </c>
      <c r="V22" s="87">
        <f>分析係数表!D25</f>
        <v>8.0000000000000002E-3</v>
      </c>
      <c r="W22" s="167">
        <f t="shared" si="8"/>
        <v>0</v>
      </c>
      <c r="X22" s="76">
        <f>分析係数表!E25</f>
        <v>4.0000000000000001E-3</v>
      </c>
      <c r="Y22" s="166">
        <f t="shared" si="9"/>
        <v>0</v>
      </c>
    </row>
    <row r="23" spans="1:25" x14ac:dyDescent="0.2">
      <c r="A23" s="6" t="s">
        <v>11</v>
      </c>
      <c r="B23" s="5" t="s">
        <v>35</v>
      </c>
      <c r="C23" s="90"/>
      <c r="D23" s="76">
        <f>投入係数表!R23</f>
        <v>2.3685266961059815E-2</v>
      </c>
      <c r="E23" s="77">
        <f t="shared" si="0"/>
        <v>2.3685266961059814</v>
      </c>
      <c r="F23" s="76">
        <f>分析係数表!C26</f>
        <v>0.12107728337236534</v>
      </c>
      <c r="G23" s="77">
        <f t="shared" si="1"/>
        <v>0.28677477795943618</v>
      </c>
      <c r="H23" s="77">
        <v>0.29756517119535786</v>
      </c>
      <c r="I23" s="77">
        <f t="shared" si="2"/>
        <v>0.29756517119535786</v>
      </c>
      <c r="J23" s="76">
        <f>分析係数表!G26</f>
        <v>0.19685039370078741</v>
      </c>
      <c r="K23" s="78">
        <f t="shared" si="3"/>
        <v>5.8575821101448398E-2</v>
      </c>
      <c r="L23" s="79"/>
      <c r="M23" s="80"/>
      <c r="N23" s="81">
        <f>分析係数表!H26</f>
        <v>1.0396185607550137E-2</v>
      </c>
      <c r="O23" s="82">
        <f t="shared" si="4"/>
        <v>0.15747513983507</v>
      </c>
      <c r="P23" s="76">
        <f>分析係数表!C26</f>
        <v>0.12107728337236534</v>
      </c>
      <c r="Q23" s="82">
        <f t="shared" si="5"/>
        <v>1.9066662129913627E-2</v>
      </c>
      <c r="R23" s="83">
        <v>2.0573816910445311E-2</v>
      </c>
      <c r="S23" s="84">
        <f t="shared" si="6"/>
        <v>0.31813898810580316</v>
      </c>
      <c r="T23" s="85">
        <f>分析係数表!F26</f>
        <v>0.33584388907908252</v>
      </c>
      <c r="U23" s="86">
        <f t="shared" si="7"/>
        <v>0.10684503503313691</v>
      </c>
      <c r="V23" s="87">
        <f>分析係数表!D26</f>
        <v>3.2865457035261898E-2</v>
      </c>
      <c r="W23" s="167">
        <f t="shared" si="8"/>
        <v>0</v>
      </c>
      <c r="X23" s="76">
        <f>分析係数表!E26</f>
        <v>3.457719958918179E-2</v>
      </c>
      <c r="Y23" s="166">
        <f t="shared" si="9"/>
        <v>0</v>
      </c>
    </row>
    <row r="24" spans="1:25" x14ac:dyDescent="0.2">
      <c r="A24" s="6" t="s">
        <v>12</v>
      </c>
      <c r="B24" s="5" t="s">
        <v>365</v>
      </c>
      <c r="C24" s="90"/>
      <c r="D24" s="76">
        <f>投入係数表!R24</f>
        <v>2.007226013649137E-4</v>
      </c>
      <c r="E24" s="77">
        <f t="shared" si="0"/>
        <v>2.0072260136491368E-2</v>
      </c>
      <c r="F24" s="76">
        <f>分析係数表!C27</f>
        <v>2.7391659852820882E-2</v>
      </c>
      <c r="G24" s="77">
        <f t="shared" si="1"/>
        <v>5.4981252213610757E-4</v>
      </c>
      <c r="H24" s="77">
        <v>6.8653986678638757E-4</v>
      </c>
      <c r="I24" s="77">
        <f t="shared" si="2"/>
        <v>6.8653986678638757E-4</v>
      </c>
      <c r="J24" s="76">
        <f>分析係数表!G27</f>
        <v>0.16959064327485379</v>
      </c>
      <c r="K24" s="78">
        <f t="shared" si="3"/>
        <v>1.164307376421359E-4</v>
      </c>
      <c r="L24" s="79"/>
      <c r="M24" s="80"/>
      <c r="N24" s="81">
        <f>分析係数表!H27</f>
        <v>1.0924596932756587E-2</v>
      </c>
      <c r="O24" s="82">
        <f t="shared" si="4"/>
        <v>0.16547919540588327</v>
      </c>
      <c r="P24" s="76">
        <f>分析係数表!C27</f>
        <v>2.7391659852820882E-2</v>
      </c>
      <c r="Q24" s="82">
        <f t="shared" si="5"/>
        <v>4.5327498332764348E-3</v>
      </c>
      <c r="R24" s="83">
        <v>4.5847561507083197E-3</v>
      </c>
      <c r="S24" s="84">
        <f t="shared" si="6"/>
        <v>5.271296017494707E-3</v>
      </c>
      <c r="T24" s="85">
        <f>分析係数表!F27</f>
        <v>0.32163742690058478</v>
      </c>
      <c r="U24" s="86">
        <f t="shared" si="7"/>
        <v>1.6954460874982974E-3</v>
      </c>
      <c r="V24" s="87">
        <f>分析係数表!D27</f>
        <v>0</v>
      </c>
      <c r="W24" s="167">
        <f t="shared" si="8"/>
        <v>0</v>
      </c>
      <c r="X24" s="76">
        <f>分析係数表!E27</f>
        <v>0</v>
      </c>
      <c r="Y24" s="166">
        <f t="shared" si="9"/>
        <v>0</v>
      </c>
    </row>
    <row r="25" spans="1:25" x14ac:dyDescent="0.2">
      <c r="A25" s="6" t="s">
        <v>13</v>
      </c>
      <c r="B25" s="5" t="s">
        <v>191</v>
      </c>
      <c r="C25" s="90"/>
      <c r="D25" s="76">
        <f>投入係数表!R25</f>
        <v>5.2187876354877556E-4</v>
      </c>
      <c r="E25" s="77">
        <f t="shared" si="0"/>
        <v>5.2187876354877559E-2</v>
      </c>
      <c r="F25" s="76">
        <f>分析係数表!C28</f>
        <v>0.24324482738409237</v>
      </c>
      <c r="G25" s="77">
        <f t="shared" si="1"/>
        <v>1.2694430975484547E-2</v>
      </c>
      <c r="H25" s="77">
        <v>4.5805448331092534E-2</v>
      </c>
      <c r="I25" s="77">
        <f t="shared" si="2"/>
        <v>4.5805448331092534E-2</v>
      </c>
      <c r="J25" s="76">
        <f>分析係数表!G28</f>
        <v>0.12486010072747622</v>
      </c>
      <c r="K25" s="78">
        <f t="shared" si="3"/>
        <v>5.7192728924874217E-3</v>
      </c>
      <c r="L25" s="79"/>
      <c r="M25" s="80"/>
      <c r="N25" s="81">
        <f>分析係数表!H28</f>
        <v>2.0841525756979944E-2</v>
      </c>
      <c r="O25" s="82">
        <f t="shared" si="4"/>
        <v>0.31569484297905287</v>
      </c>
      <c r="P25" s="76">
        <f>分析係数表!C28</f>
        <v>0.24324482738409237</v>
      </c>
      <c r="Q25" s="82">
        <f t="shared" si="5"/>
        <v>7.6791137586487854E-2</v>
      </c>
      <c r="R25" s="83">
        <v>9.3721867027339117E-2</v>
      </c>
      <c r="S25" s="84">
        <f t="shared" si="6"/>
        <v>0.13952731535843166</v>
      </c>
      <c r="T25" s="85">
        <f>分析係数表!F28</f>
        <v>0.21387101287073307</v>
      </c>
      <c r="U25" s="86">
        <f t="shared" si="7"/>
        <v>2.9840848258841968E-2</v>
      </c>
      <c r="V25" s="87">
        <f>分析係数表!D28</f>
        <v>5.1063234471180746E-3</v>
      </c>
      <c r="W25" s="167">
        <f t="shared" si="8"/>
        <v>0</v>
      </c>
      <c r="X25" s="76">
        <f>分析係数表!E28</f>
        <v>5.1412982652490205E-3</v>
      </c>
      <c r="Y25" s="166">
        <f t="shared" si="9"/>
        <v>0</v>
      </c>
    </row>
    <row r="26" spans="1:25" x14ac:dyDescent="0.2">
      <c r="A26" s="6" t="s">
        <v>14</v>
      </c>
      <c r="B26" s="5" t="s">
        <v>50</v>
      </c>
      <c r="C26" s="90"/>
      <c r="D26" s="76">
        <f>投入係数表!R26</f>
        <v>3.1312725812926534E-3</v>
      </c>
      <c r="E26" s="77">
        <f t="shared" si="0"/>
        <v>0.31312725812926534</v>
      </c>
      <c r="F26" s="76">
        <f>分析係数表!C29</f>
        <v>5.9106021425932798E-2</v>
      </c>
      <c r="G26" s="77">
        <f t="shared" si="1"/>
        <v>1.8507706428031945E-2</v>
      </c>
      <c r="H26" s="77">
        <v>2.471794943259133E-2</v>
      </c>
      <c r="I26" s="77">
        <f t="shared" si="2"/>
        <v>2.471794943259133E-2</v>
      </c>
      <c r="J26" s="76">
        <f>分析係数表!G29</f>
        <v>0.26651982378854627</v>
      </c>
      <c r="K26" s="78">
        <f t="shared" si="3"/>
        <v>6.5878235271884383E-3</v>
      </c>
      <c r="L26" s="79"/>
      <c r="M26" s="80"/>
      <c r="N26" s="81">
        <f>分析係数表!H29</f>
        <v>1.0052103814392449E-2</v>
      </c>
      <c r="O26" s="82">
        <f t="shared" si="4"/>
        <v>0.15226319667267998</v>
      </c>
      <c r="P26" s="76">
        <f>分析係数表!C29</f>
        <v>5.9106021425932798E-2</v>
      </c>
      <c r="Q26" s="82">
        <f t="shared" si="5"/>
        <v>8.9996717649164434E-3</v>
      </c>
      <c r="R26" s="83">
        <v>1.1085795894257148E-2</v>
      </c>
      <c r="S26" s="84">
        <f t="shared" si="6"/>
        <v>3.5803745326848477E-2</v>
      </c>
      <c r="T26" s="85">
        <f>分析係数表!F29</f>
        <v>0.40308370044052866</v>
      </c>
      <c r="U26" s="86">
        <f t="shared" si="7"/>
        <v>1.4431906155976369E-2</v>
      </c>
      <c r="V26" s="87">
        <f>分析係数表!D29</f>
        <v>6.1674008810572688E-2</v>
      </c>
      <c r="W26" s="167">
        <f t="shared" si="8"/>
        <v>0</v>
      </c>
      <c r="X26" s="76">
        <f>分析係数表!E29</f>
        <v>2.8634361233480177E-2</v>
      </c>
      <c r="Y26" s="166">
        <f t="shared" si="9"/>
        <v>0</v>
      </c>
    </row>
    <row r="27" spans="1:25" x14ac:dyDescent="0.2">
      <c r="A27" s="6" t="s">
        <v>15</v>
      </c>
      <c r="B27" s="5" t="s">
        <v>36</v>
      </c>
      <c r="C27" s="90"/>
      <c r="D27" s="76">
        <f>投入係数表!R27</f>
        <v>1.6860698514652749E-3</v>
      </c>
      <c r="E27" s="77">
        <f t="shared" si="0"/>
        <v>0.1686069851465275</v>
      </c>
      <c r="F27" s="76">
        <f>分析係数表!C30</f>
        <v>1</v>
      </c>
      <c r="G27" s="77">
        <f t="shared" si="1"/>
        <v>0.1686069851465275</v>
      </c>
      <c r="H27" s="77">
        <v>0.20685597206589201</v>
      </c>
      <c r="I27" s="77">
        <f t="shared" si="2"/>
        <v>0.20685597206589201</v>
      </c>
      <c r="J27" s="76">
        <f>分析係数表!G30</f>
        <v>0.34458106948813266</v>
      </c>
      <c r="K27" s="78">
        <f t="shared" si="3"/>
        <v>7.1278652084472371E-2</v>
      </c>
      <c r="L27" s="79"/>
      <c r="M27" s="80"/>
      <c r="N27" s="81">
        <f>分析係数表!H30</f>
        <v>0</v>
      </c>
      <c r="O27" s="82">
        <f t="shared" si="4"/>
        <v>0</v>
      </c>
      <c r="P27" s="76">
        <f>分析係数表!C30</f>
        <v>1</v>
      </c>
      <c r="Q27" s="82">
        <f t="shared" si="5"/>
        <v>0</v>
      </c>
      <c r="R27" s="83">
        <v>3.5272593091196958E-2</v>
      </c>
      <c r="S27" s="84">
        <f t="shared" si="6"/>
        <v>0.24212856515708897</v>
      </c>
      <c r="T27" s="85">
        <f>分析係数表!F30</f>
        <v>0.44094938518730342</v>
      </c>
      <c r="U27" s="86">
        <f t="shared" si="7"/>
        <v>0.10676644194230232</v>
      </c>
      <c r="V27" s="87">
        <f>分析係数表!D30</f>
        <v>0.11881612810980841</v>
      </c>
      <c r="W27" s="167">
        <f t="shared" si="8"/>
        <v>0</v>
      </c>
      <c r="X27" s="76">
        <f>分析係数表!E30</f>
        <v>7.9782670860737773E-2</v>
      </c>
      <c r="Y27" s="166">
        <f t="shared" si="9"/>
        <v>0</v>
      </c>
    </row>
    <row r="28" spans="1:25" x14ac:dyDescent="0.2">
      <c r="A28" s="6" t="s">
        <v>16</v>
      </c>
      <c r="B28" s="5" t="s">
        <v>192</v>
      </c>
      <c r="C28" s="90"/>
      <c r="D28" s="76">
        <f>投入係数表!R28</f>
        <v>1.0879164993978322E-2</v>
      </c>
      <c r="E28" s="77">
        <f t="shared" si="0"/>
        <v>1.0879164993978321</v>
      </c>
      <c r="F28" s="76">
        <f>分析係数表!C31</f>
        <v>9.6726786907147644E-2</v>
      </c>
      <c r="G28" s="77">
        <f t="shared" si="1"/>
        <v>0.10523066741002413</v>
      </c>
      <c r="H28" s="77">
        <v>0.13250587633308972</v>
      </c>
      <c r="I28" s="77">
        <f t="shared" si="2"/>
        <v>0.13250587633308972</v>
      </c>
      <c r="J28" s="76">
        <f>分析係数表!G31</f>
        <v>7.0151306740027508E-2</v>
      </c>
      <c r="K28" s="78">
        <f t="shared" si="3"/>
        <v>9.2954603754987278E-3</v>
      </c>
      <c r="L28" s="79"/>
      <c r="M28" s="80"/>
      <c r="N28" s="81">
        <f>分析係数表!H31</f>
        <v>2.2131832481321275E-2</v>
      </c>
      <c r="O28" s="82">
        <f t="shared" si="4"/>
        <v>0.33523962983801547</v>
      </c>
      <c r="P28" s="76">
        <f>分析係数表!C31</f>
        <v>9.6726786907147644E-2</v>
      </c>
      <c r="Q28" s="82">
        <f t="shared" si="5"/>
        <v>3.242665223817278E-2</v>
      </c>
      <c r="R28" s="83">
        <v>3.8720064377205675E-2</v>
      </c>
      <c r="S28" s="84">
        <f t="shared" si="6"/>
        <v>0.1712259407102954</v>
      </c>
      <c r="T28" s="85">
        <f>分析係数表!F31</f>
        <v>0.34525447042640989</v>
      </c>
      <c r="U28" s="86">
        <f t="shared" si="7"/>
        <v>5.9116521483196897E-2</v>
      </c>
      <c r="V28" s="87">
        <f>分析係数表!D31</f>
        <v>0</v>
      </c>
      <c r="W28" s="167">
        <f t="shared" si="8"/>
        <v>0</v>
      </c>
      <c r="X28" s="76">
        <f>分析係数表!E31</f>
        <v>0</v>
      </c>
      <c r="Y28" s="166">
        <f t="shared" si="9"/>
        <v>0</v>
      </c>
    </row>
    <row r="29" spans="1:25" x14ac:dyDescent="0.2">
      <c r="A29" s="6" t="s">
        <v>17</v>
      </c>
      <c r="B29" s="5" t="s">
        <v>272</v>
      </c>
      <c r="C29" s="90"/>
      <c r="D29" s="76">
        <f>投入係数表!R29</f>
        <v>5.2187876354877556E-4</v>
      </c>
      <c r="E29" s="77">
        <f t="shared" si="0"/>
        <v>5.2187876354877559E-2</v>
      </c>
      <c r="F29" s="76">
        <f>分析係数表!C32</f>
        <v>0.7834008097165992</v>
      </c>
      <c r="G29" s="77">
        <f t="shared" si="1"/>
        <v>4.088402459380084E-2</v>
      </c>
      <c r="H29" s="77">
        <v>5.3875306147653276E-2</v>
      </c>
      <c r="I29" s="77">
        <f t="shared" si="2"/>
        <v>5.3875306147653276E-2</v>
      </c>
      <c r="J29" s="76">
        <f>分析係数表!G32</f>
        <v>0.13992297817715019</v>
      </c>
      <c r="K29" s="78">
        <f t="shared" si="3"/>
        <v>7.5383932863853746E-3</v>
      </c>
      <c r="L29" s="79"/>
      <c r="M29" s="80"/>
      <c r="N29" s="81">
        <f>分析係数表!H32</f>
        <v>6.3286472670074714E-3</v>
      </c>
      <c r="O29" s="82">
        <f t="shared" si="4"/>
        <v>9.58625260225308E-2</v>
      </c>
      <c r="P29" s="76">
        <f>分析係数表!C32</f>
        <v>0.7834008097165992</v>
      </c>
      <c r="Q29" s="82">
        <f t="shared" si="5"/>
        <v>7.5098780507529189E-2</v>
      </c>
      <c r="R29" s="83">
        <v>9.2893388890334272E-2</v>
      </c>
      <c r="S29" s="84">
        <f t="shared" si="6"/>
        <v>0.14676869503798756</v>
      </c>
      <c r="T29" s="85">
        <f>分析係数表!F32</f>
        <v>0.48138639281129653</v>
      </c>
      <c r="U29" s="86">
        <f t="shared" si="7"/>
        <v>7.0652452681958064E-2</v>
      </c>
      <c r="V29" s="87">
        <f>分析係数表!D32</f>
        <v>1.4120667522464698E-2</v>
      </c>
      <c r="W29" s="167">
        <f t="shared" si="8"/>
        <v>0</v>
      </c>
      <c r="X29" s="76">
        <f>分析係数表!E32</f>
        <v>2.1822849807445442E-2</v>
      </c>
      <c r="Y29" s="166">
        <f t="shared" si="9"/>
        <v>0</v>
      </c>
    </row>
    <row r="30" spans="1:25" x14ac:dyDescent="0.2">
      <c r="A30" s="6" t="s">
        <v>18</v>
      </c>
      <c r="B30" s="5" t="s">
        <v>273</v>
      </c>
      <c r="C30" s="90"/>
      <c r="D30" s="76">
        <f>投入係数表!R30</f>
        <v>4.0144520272982737E-5</v>
      </c>
      <c r="E30" s="77">
        <f t="shared" si="0"/>
        <v>4.0144520272982738E-3</v>
      </c>
      <c r="F30" s="76">
        <f>分析係数表!C33</f>
        <v>1</v>
      </c>
      <c r="G30" s="77">
        <f t="shared" si="1"/>
        <v>4.0144520272982738E-3</v>
      </c>
      <c r="H30" s="77">
        <v>1.6427383216641583E-2</v>
      </c>
      <c r="I30" s="77">
        <f t="shared" si="2"/>
        <v>1.6427383216641583E-2</v>
      </c>
      <c r="J30" s="76">
        <f>分析係数表!G33</f>
        <v>0.50732356857523297</v>
      </c>
      <c r="K30" s="78">
        <f t="shared" si="3"/>
        <v>8.333998675819498E-3</v>
      </c>
      <c r="L30" s="79"/>
      <c r="M30" s="80"/>
      <c r="N30" s="81">
        <f>分析係数表!H33</f>
        <v>9.4622493118364133E-4</v>
      </c>
      <c r="O30" s="82">
        <f t="shared" si="4"/>
        <v>1.4332843696572565E-2</v>
      </c>
      <c r="P30" s="76">
        <f>分析係数表!C33</f>
        <v>1</v>
      </c>
      <c r="Q30" s="82">
        <f t="shared" si="5"/>
        <v>1.4332843696572565E-2</v>
      </c>
      <c r="R30" s="83">
        <v>3.2904519737412527E-2</v>
      </c>
      <c r="S30" s="84">
        <f t="shared" si="6"/>
        <v>4.933190295405411E-2</v>
      </c>
      <c r="T30" s="85">
        <f>分析係数表!F33</f>
        <v>0.64713715046604525</v>
      </c>
      <c r="U30" s="86">
        <f t="shared" si="7"/>
        <v>3.1924507104754057E-2</v>
      </c>
      <c r="V30" s="87">
        <f>分析係数表!D33</f>
        <v>3.462050599201065E-2</v>
      </c>
      <c r="W30" s="167">
        <f t="shared" si="8"/>
        <v>0</v>
      </c>
      <c r="X30" s="76">
        <f>分析係数表!E33</f>
        <v>3.3288948069241014E-2</v>
      </c>
      <c r="Y30" s="166">
        <f t="shared" si="9"/>
        <v>0</v>
      </c>
    </row>
    <row r="31" spans="1:25" x14ac:dyDescent="0.2">
      <c r="A31" s="6" t="s">
        <v>19</v>
      </c>
      <c r="B31" s="5" t="s">
        <v>274</v>
      </c>
      <c r="C31" s="90"/>
      <c r="D31" s="76">
        <f>投入係数表!R31</f>
        <v>4.1509433962264149E-2</v>
      </c>
      <c r="E31" s="77">
        <f t="shared" si="0"/>
        <v>4.1509433962264151</v>
      </c>
      <c r="F31" s="76">
        <f>分析係数表!C34</f>
        <v>0.10125199563061926</v>
      </c>
      <c r="G31" s="77">
        <f t="shared" si="1"/>
        <v>0.42029130261766484</v>
      </c>
      <c r="H31" s="77">
        <v>0.45823417586980753</v>
      </c>
      <c r="I31" s="77">
        <f t="shared" si="2"/>
        <v>0.45823417586980753</v>
      </c>
      <c r="J31" s="76">
        <f>分析係数表!G34</f>
        <v>0.42460217226572367</v>
      </c>
      <c r="K31" s="78">
        <f t="shared" si="3"/>
        <v>0.19456722648071392</v>
      </c>
      <c r="L31" s="79"/>
      <c r="M31" s="80"/>
      <c r="N31" s="81">
        <f>分析係数表!H34</f>
        <v>0.15770005898545025</v>
      </c>
      <c r="O31" s="82">
        <f t="shared" si="4"/>
        <v>2.3887452358196848</v>
      </c>
      <c r="P31" s="76">
        <f>分析係数表!C34</f>
        <v>0.10125199563061926</v>
      </c>
      <c r="Q31" s="82">
        <f t="shared" si="5"/>
        <v>0.2418652221798773</v>
      </c>
      <c r="R31" s="83">
        <v>0.2563597090579729</v>
      </c>
      <c r="S31" s="84">
        <f t="shared" si="6"/>
        <v>0.71459388492778042</v>
      </c>
      <c r="T31" s="85">
        <f>分析係数表!F34</f>
        <v>0.7004294013639808</v>
      </c>
      <c r="U31" s="86">
        <f t="shared" si="7"/>
        <v>0.50052256703832665</v>
      </c>
      <c r="V31" s="87">
        <f>分析係数表!D34</f>
        <v>0.3617075018944178</v>
      </c>
      <c r="W31" s="167">
        <f t="shared" si="8"/>
        <v>0</v>
      </c>
      <c r="X31" s="76">
        <f>分析係数表!E34</f>
        <v>0.25183127052285931</v>
      </c>
      <c r="Y31" s="166">
        <f t="shared" si="9"/>
        <v>0</v>
      </c>
    </row>
    <row r="32" spans="1:25" x14ac:dyDescent="0.2">
      <c r="A32" s="6" t="s">
        <v>20</v>
      </c>
      <c r="B32" s="5" t="s">
        <v>37</v>
      </c>
      <c r="C32" s="90"/>
      <c r="D32" s="76">
        <f>投入係数表!R32</f>
        <v>6.5034122842232032E-3</v>
      </c>
      <c r="E32" s="77">
        <f t="shared" si="0"/>
        <v>0.65034122842232034</v>
      </c>
      <c r="F32" s="76">
        <f>分析係数表!C35</f>
        <v>0.28050490883590462</v>
      </c>
      <c r="G32" s="77">
        <f t="shared" si="1"/>
        <v>0.18242390699083319</v>
      </c>
      <c r="H32" s="77">
        <v>0.21413699691643734</v>
      </c>
      <c r="I32" s="77">
        <f t="shared" si="2"/>
        <v>0.21413699691643734</v>
      </c>
      <c r="J32" s="76">
        <f>分析係数表!G35</f>
        <v>0.31444397102684279</v>
      </c>
      <c r="K32" s="78">
        <f t="shared" si="3"/>
        <v>6.7334087654167346E-2</v>
      </c>
      <c r="L32" s="79"/>
      <c r="M32" s="80"/>
      <c r="N32" s="81">
        <f>分析係数表!H35</f>
        <v>5.9366397955171055E-2</v>
      </c>
      <c r="O32" s="82">
        <f t="shared" si="4"/>
        <v>0.89924633633950735</v>
      </c>
      <c r="P32" s="76">
        <f>分析係数表!C35</f>
        <v>0.28050490883590462</v>
      </c>
      <c r="Q32" s="82">
        <f t="shared" si="5"/>
        <v>0.25224301159593471</v>
      </c>
      <c r="R32" s="83">
        <v>0.31689109782087604</v>
      </c>
      <c r="S32" s="84">
        <f t="shared" si="6"/>
        <v>0.53102809473731338</v>
      </c>
      <c r="T32" s="85">
        <f>分析係数表!F35</f>
        <v>0.64720920323817643</v>
      </c>
      <c r="U32" s="86">
        <f t="shared" si="7"/>
        <v>0.34368627009202346</v>
      </c>
      <c r="V32" s="87">
        <f>分析係数表!D35</f>
        <v>3.7068598210481467E-2</v>
      </c>
      <c r="W32" s="167">
        <f t="shared" si="8"/>
        <v>0</v>
      </c>
      <c r="X32" s="76">
        <f>分析係数表!E35</f>
        <v>2.8973157221985513E-2</v>
      </c>
      <c r="Y32" s="166">
        <f t="shared" si="9"/>
        <v>0</v>
      </c>
    </row>
    <row r="33" spans="1:25" x14ac:dyDescent="0.2">
      <c r="A33" s="6" t="s">
        <v>21</v>
      </c>
      <c r="B33" s="5" t="s">
        <v>38</v>
      </c>
      <c r="C33" s="90"/>
      <c r="D33" s="76">
        <f>投入係数表!R33</f>
        <v>1.6459253311922922E-3</v>
      </c>
      <c r="E33" s="77">
        <f t="shared" si="0"/>
        <v>0.16459253311922922</v>
      </c>
      <c r="F33" s="76">
        <f>分析係数表!C36</f>
        <v>0.80389274373750441</v>
      </c>
      <c r="G33" s="77">
        <f t="shared" si="1"/>
        <v>0.13231474304792323</v>
      </c>
      <c r="H33" s="77">
        <v>0.1836036023762794</v>
      </c>
      <c r="I33" s="77">
        <f t="shared" si="2"/>
        <v>0.1836036023762794</v>
      </c>
      <c r="J33" s="76">
        <f>分析係数表!G36</f>
        <v>1.7855841410975876E-2</v>
      </c>
      <c r="K33" s="78">
        <f t="shared" si="3"/>
        <v>3.2783968065147186E-3</v>
      </c>
      <c r="L33" s="79"/>
      <c r="M33" s="80"/>
      <c r="N33" s="81">
        <f>分析係数表!H36</f>
        <v>0.19255062917813606</v>
      </c>
      <c r="O33" s="82">
        <f t="shared" si="4"/>
        <v>2.9166406218389032</v>
      </c>
      <c r="P33" s="76">
        <f>分析係数表!C36</f>
        <v>0.80389274373750441</v>
      </c>
      <c r="Q33" s="82">
        <f t="shared" si="5"/>
        <v>2.3446662319863369</v>
      </c>
      <c r="R33" s="83">
        <v>2.4028184691633725</v>
      </c>
      <c r="S33" s="84">
        <f t="shared" si="6"/>
        <v>2.5864220715396518</v>
      </c>
      <c r="T33" s="85">
        <f>分析係数表!F36</f>
        <v>0.88404635230668316</v>
      </c>
      <c r="U33" s="86">
        <f t="shared" si="7"/>
        <v>2.2865169978701241</v>
      </c>
      <c r="V33" s="87">
        <f>分析係数表!D36</f>
        <v>1.122367174404198E-2</v>
      </c>
      <c r="W33" s="167">
        <f t="shared" si="8"/>
        <v>0</v>
      </c>
      <c r="X33" s="76">
        <f>分析係数表!E36</f>
        <v>3.3525253261424094E-3</v>
      </c>
      <c r="Y33" s="166">
        <f t="shared" si="9"/>
        <v>0</v>
      </c>
    </row>
    <row r="34" spans="1:25" x14ac:dyDescent="0.2">
      <c r="A34" s="6" t="s">
        <v>22</v>
      </c>
      <c r="B34" s="5" t="s">
        <v>377</v>
      </c>
      <c r="C34" s="90"/>
      <c r="D34" s="76">
        <f>投入係数表!R34</f>
        <v>1.3729425933360096E-2</v>
      </c>
      <c r="E34" s="77">
        <f t="shared" si="0"/>
        <v>1.3729425933360095</v>
      </c>
      <c r="F34" s="76">
        <f>分析係数表!C37</f>
        <v>0.21032967032967032</v>
      </c>
      <c r="G34" s="77">
        <f t="shared" si="1"/>
        <v>0.28877056303792548</v>
      </c>
      <c r="H34" s="77">
        <v>0.33892753819221794</v>
      </c>
      <c r="I34" s="77">
        <f t="shared" si="2"/>
        <v>0.33892753819221794</v>
      </c>
      <c r="J34" s="76">
        <f>分析係数表!G37</f>
        <v>0.29813928761297182</v>
      </c>
      <c r="K34" s="78">
        <f t="shared" si="3"/>
        <v>0.10104761478904616</v>
      </c>
      <c r="L34" s="79"/>
      <c r="M34" s="80"/>
      <c r="N34" s="81">
        <f>分析係数表!H37</f>
        <v>4.7409555642941408E-2</v>
      </c>
      <c r="O34" s="82">
        <f t="shared" si="4"/>
        <v>0.71813131144645403</v>
      </c>
      <c r="P34" s="76">
        <f>分析係数表!C37</f>
        <v>0.21032967032967032</v>
      </c>
      <c r="Q34" s="82">
        <f t="shared" si="5"/>
        <v>0.15104432198994647</v>
      </c>
      <c r="R34" s="83">
        <v>0.16668086660151085</v>
      </c>
      <c r="S34" s="84">
        <f t="shared" si="6"/>
        <v>0.50560840479372882</v>
      </c>
      <c r="T34" s="85">
        <f>分析係数表!F37</f>
        <v>0.65348219032429555</v>
      </c>
      <c r="U34" s="86">
        <f t="shared" si="7"/>
        <v>0.33040608781097897</v>
      </c>
      <c r="V34" s="87">
        <f>分析係数表!D37</f>
        <v>7.4641148325358855E-2</v>
      </c>
      <c r="W34" s="167">
        <f t="shared" si="8"/>
        <v>0</v>
      </c>
      <c r="X34" s="76">
        <f>分析係数表!E37</f>
        <v>6.6454013822434876E-2</v>
      </c>
      <c r="Y34" s="166">
        <f t="shared" si="9"/>
        <v>0</v>
      </c>
    </row>
    <row r="35" spans="1:25" x14ac:dyDescent="0.2">
      <c r="A35" s="6" t="s">
        <v>23</v>
      </c>
      <c r="B35" s="5" t="s">
        <v>193</v>
      </c>
      <c r="C35" s="90"/>
      <c r="D35" s="76">
        <f>投入係数表!R35</f>
        <v>9.7149739060618228E-3</v>
      </c>
      <c r="E35" s="77">
        <f t="shared" si="0"/>
        <v>0.97149739060618223</v>
      </c>
      <c r="F35" s="76">
        <f>分析係数表!C38</f>
        <v>3.0064329788630717E-2</v>
      </c>
      <c r="G35" s="77">
        <f t="shared" si="1"/>
        <v>2.9207417939978456E-2</v>
      </c>
      <c r="H35" s="77">
        <v>3.4086137966117785E-2</v>
      </c>
      <c r="I35" s="77">
        <f t="shared" si="2"/>
        <v>3.4086137966117785E-2</v>
      </c>
      <c r="J35" s="76">
        <f>分析係数表!G38</f>
        <v>0.36119402985074628</v>
      </c>
      <c r="K35" s="78">
        <f t="shared" si="3"/>
        <v>1.2311709534030603E-2</v>
      </c>
      <c r="L35" s="79"/>
      <c r="M35" s="80"/>
      <c r="N35" s="81">
        <f>分析係数表!H38</f>
        <v>4.2911915060951634E-2</v>
      </c>
      <c r="O35" s="82">
        <f t="shared" si="4"/>
        <v>0.65000376868092735</v>
      </c>
      <c r="P35" s="76">
        <f>分析係数表!C38</f>
        <v>3.0064329788630717E-2</v>
      </c>
      <c r="Q35" s="82">
        <f t="shared" si="5"/>
        <v>1.9541927665476234E-2</v>
      </c>
      <c r="R35" s="83">
        <v>2.2410465290749037E-2</v>
      </c>
      <c r="S35" s="84">
        <f t="shared" si="6"/>
        <v>5.6496603256866826E-2</v>
      </c>
      <c r="T35" s="85">
        <f>分析係数表!F38</f>
        <v>0.57313432835820899</v>
      </c>
      <c r="U35" s="86">
        <f t="shared" si="7"/>
        <v>3.238014276214457E-2</v>
      </c>
      <c r="V35" s="87">
        <f>分析係数表!D38</f>
        <v>7.1641791044776124E-2</v>
      </c>
      <c r="W35" s="167">
        <f t="shared" si="8"/>
        <v>0</v>
      </c>
      <c r="X35" s="76">
        <f>分析係数表!E38</f>
        <v>8.6567164179104483E-2</v>
      </c>
      <c r="Y35" s="166">
        <f t="shared" si="9"/>
        <v>0</v>
      </c>
    </row>
    <row r="36" spans="1:25" x14ac:dyDescent="0.2">
      <c r="A36" s="6" t="s">
        <v>24</v>
      </c>
      <c r="B36" s="5" t="s">
        <v>39</v>
      </c>
      <c r="C36" s="90"/>
      <c r="D36" s="76">
        <f>投入係数表!R36</f>
        <v>0</v>
      </c>
      <c r="E36" s="77">
        <f t="shared" si="0"/>
        <v>0</v>
      </c>
      <c r="F36" s="76">
        <f>分析係数表!C39</f>
        <v>1</v>
      </c>
      <c r="G36" s="77">
        <f t="shared" si="1"/>
        <v>0</v>
      </c>
      <c r="H36" s="77">
        <v>4.9873835649678101E-2</v>
      </c>
      <c r="I36" s="77">
        <f t="shared" si="2"/>
        <v>4.9873835649678101E-2</v>
      </c>
      <c r="J36" s="76">
        <f>分析係数表!G39</f>
        <v>0.35369011652999566</v>
      </c>
      <c r="K36" s="78">
        <f t="shared" si="3"/>
        <v>1.76398827427325E-2</v>
      </c>
      <c r="L36" s="79"/>
      <c r="M36" s="80"/>
      <c r="N36" s="81">
        <f>分析係数表!H39</f>
        <v>3.7848997247345653E-3</v>
      </c>
      <c r="O36" s="82">
        <f t="shared" si="4"/>
        <v>5.733137478629026E-2</v>
      </c>
      <c r="P36" s="76">
        <f>分析係数表!C39</f>
        <v>1</v>
      </c>
      <c r="Q36" s="82">
        <f t="shared" si="5"/>
        <v>5.733137478629026E-2</v>
      </c>
      <c r="R36" s="83">
        <v>8.1258771322537518E-2</v>
      </c>
      <c r="S36" s="84">
        <f t="shared" si="6"/>
        <v>0.13113260697221563</v>
      </c>
      <c r="T36" s="85">
        <f>分析係数表!F39</f>
        <v>0.70414328873543375</v>
      </c>
      <c r="U36" s="86">
        <f t="shared" si="7"/>
        <v>9.2336145133866981E-2</v>
      </c>
      <c r="V36" s="87">
        <f>分析係数表!D39</f>
        <v>4.8338368580060423E-2</v>
      </c>
      <c r="W36" s="167">
        <f t="shared" si="8"/>
        <v>0</v>
      </c>
      <c r="X36" s="76">
        <f>分析係数表!E39</f>
        <v>5.0927924039706515E-2</v>
      </c>
      <c r="Y36" s="166">
        <f t="shared" si="9"/>
        <v>0</v>
      </c>
    </row>
    <row r="37" spans="1:25" x14ac:dyDescent="0.2">
      <c r="A37" s="6" t="s">
        <v>25</v>
      </c>
      <c r="B37" s="5" t="s">
        <v>40</v>
      </c>
      <c r="C37" s="90"/>
      <c r="D37" s="76">
        <f>投入係数表!R37</f>
        <v>8.0289040545965473E-5</v>
      </c>
      <c r="E37" s="77">
        <f t="shared" si="0"/>
        <v>8.0289040545965477E-3</v>
      </c>
      <c r="F37" s="76">
        <f>分析係数表!C40</f>
        <v>0.7013368112161722</v>
      </c>
      <c r="G37" s="77">
        <f t="shared" si="1"/>
        <v>5.6309659672113387E-3</v>
      </c>
      <c r="H37" s="77">
        <v>6.8501126874806126E-3</v>
      </c>
      <c r="I37" s="77">
        <f t="shared" si="2"/>
        <v>6.8501126874806126E-3</v>
      </c>
      <c r="J37" s="76">
        <f>分析係数表!G40</f>
        <v>0.55395580898075547</v>
      </c>
      <c r="K37" s="78">
        <f t="shared" si="3"/>
        <v>3.7946597154026596E-3</v>
      </c>
      <c r="L37" s="79"/>
      <c r="M37" s="80"/>
      <c r="N37" s="81">
        <f>分析係数表!H40</f>
        <v>3.2392843098702322E-2</v>
      </c>
      <c r="O37" s="82">
        <f t="shared" si="4"/>
        <v>0.49066722057357515</v>
      </c>
      <c r="P37" s="76">
        <f>分析係数表!C40</f>
        <v>0.7013368112161722</v>
      </c>
      <c r="Q37" s="82">
        <f t="shared" si="5"/>
        <v>0.34412298384537338</v>
      </c>
      <c r="R37" s="83">
        <v>0.34438176711409507</v>
      </c>
      <c r="S37" s="84">
        <f t="shared" si="6"/>
        <v>0.35123187980157566</v>
      </c>
      <c r="T37" s="85">
        <f>分析係数表!F40</f>
        <v>0.75181753385602279</v>
      </c>
      <c r="U37" s="86">
        <f t="shared" si="7"/>
        <v>0.26406228568403561</v>
      </c>
      <c r="V37" s="87">
        <f>分析係数表!D40</f>
        <v>0.10919458303635067</v>
      </c>
      <c r="W37" s="167">
        <f t="shared" si="8"/>
        <v>0</v>
      </c>
      <c r="X37" s="76">
        <f>分析係数表!E40</f>
        <v>6.9850320741268707E-2</v>
      </c>
      <c r="Y37" s="166">
        <f t="shared" si="9"/>
        <v>0</v>
      </c>
    </row>
    <row r="38" spans="1:25" x14ac:dyDescent="0.2">
      <c r="A38" s="6" t="s">
        <v>26</v>
      </c>
      <c r="B38" s="5" t="s">
        <v>276</v>
      </c>
      <c r="C38" s="90"/>
      <c r="D38" s="76">
        <f>投入係数表!R38</f>
        <v>0</v>
      </c>
      <c r="E38" s="77">
        <f t="shared" si="0"/>
        <v>0</v>
      </c>
      <c r="F38" s="76">
        <f>分析係数表!C41</f>
        <v>0.58586841174389814</v>
      </c>
      <c r="G38" s="77">
        <f t="shared" si="1"/>
        <v>0</v>
      </c>
      <c r="H38" s="77">
        <v>1.2582264364176146E-3</v>
      </c>
      <c r="I38" s="77">
        <f t="shared" si="2"/>
        <v>1.2582264364176146E-3</v>
      </c>
      <c r="J38" s="76">
        <f>分析係数表!G41</f>
        <v>0.44498040397949956</v>
      </c>
      <c r="K38" s="78">
        <f t="shared" si="3"/>
        <v>5.5988610797479631E-4</v>
      </c>
      <c r="L38" s="79"/>
      <c r="M38" s="80"/>
      <c r="N38" s="81">
        <f>分析係数表!H41</f>
        <v>5.4868757373181282E-2</v>
      </c>
      <c r="O38" s="82">
        <f t="shared" si="4"/>
        <v>0.83111879357398055</v>
      </c>
      <c r="P38" s="76">
        <f>分析係数表!C41</f>
        <v>0.58586841174389814</v>
      </c>
      <c r="Q38" s="82">
        <f t="shared" si="5"/>
        <v>0.48692624756169273</v>
      </c>
      <c r="R38" s="83">
        <v>0.49350513256536116</v>
      </c>
      <c r="S38" s="84">
        <f t="shared" si="6"/>
        <v>0.49476335900177876</v>
      </c>
      <c r="T38" s="85">
        <f>分析係数表!F41</f>
        <v>0.54989448296653598</v>
      </c>
      <c r="U38" s="86">
        <f t="shared" si="7"/>
        <v>0.27206764148906976</v>
      </c>
      <c r="V38" s="87">
        <f>分析係数表!D41</f>
        <v>0.15480856195357251</v>
      </c>
      <c r="W38" s="167">
        <f t="shared" si="8"/>
        <v>0</v>
      </c>
      <c r="X38" s="76">
        <f>分析係数表!E41</f>
        <v>0.14651793789568887</v>
      </c>
      <c r="Y38" s="166">
        <f t="shared" si="9"/>
        <v>0</v>
      </c>
    </row>
    <row r="39" spans="1:25" x14ac:dyDescent="0.2">
      <c r="A39" s="6" t="s">
        <v>51</v>
      </c>
      <c r="B39" s="5" t="s">
        <v>367</v>
      </c>
      <c r="C39" s="90"/>
      <c r="D39" s="76">
        <f>投入係数表!R39</f>
        <v>1.6860698514652749E-3</v>
      </c>
      <c r="E39" s="77">
        <f>$C$20*D39</f>
        <v>0.1686069851465275</v>
      </c>
      <c r="F39" s="76">
        <f>分析係数表!C42</f>
        <v>0.81969817315329629</v>
      </c>
      <c r="G39" s="77">
        <f>E39*F39</f>
        <v>0.13820683770549355</v>
      </c>
      <c r="H39" s="77">
        <v>0.14837839036769457</v>
      </c>
      <c r="I39" s="77">
        <f>C39+H39</f>
        <v>0.14837839036769457</v>
      </c>
      <c r="J39" s="76">
        <f>分析係数表!G42</f>
        <v>0.48461538461538461</v>
      </c>
      <c r="K39" s="78">
        <f>I39*J39</f>
        <v>7.1906450716651985E-2</v>
      </c>
      <c r="L39" s="79"/>
      <c r="M39" s="80"/>
      <c r="N39" s="81">
        <f>分析係数表!H42</f>
        <v>1.2153460479748329E-2</v>
      </c>
      <c r="O39" s="82">
        <f t="shared" si="4"/>
        <v>0.18409327812870477</v>
      </c>
      <c r="P39" s="76">
        <f>分析係数表!C42</f>
        <v>0.81969817315329629</v>
      </c>
      <c r="Q39" s="82">
        <f>O39*P39</f>
        <v>0.15090092377190098</v>
      </c>
      <c r="R39" s="83">
        <v>0.15573003021971688</v>
      </c>
      <c r="S39" s="84">
        <f>I39+R39</f>
        <v>0.30410842058741144</v>
      </c>
      <c r="T39" s="85">
        <f>分析係数表!F42</f>
        <v>0.55865384615384617</v>
      </c>
      <c r="U39" s="86">
        <f>S39*T39</f>
        <v>0.1698913388089289</v>
      </c>
      <c r="V39" s="87">
        <f>分析係数表!D42</f>
        <v>8.8461538461538466E-2</v>
      </c>
      <c r="W39" s="167">
        <f>ROUND(S39*V39,0)</f>
        <v>0</v>
      </c>
      <c r="X39" s="76">
        <f>分析係数表!E42</f>
        <v>7.8846153846153844E-2</v>
      </c>
      <c r="Y39" s="166">
        <f>ROUND(S39*X39,0)</f>
        <v>0</v>
      </c>
    </row>
    <row r="40" spans="1:25" x14ac:dyDescent="0.2">
      <c r="A40" s="6" t="s">
        <v>194</v>
      </c>
      <c r="B40" s="5" t="s">
        <v>41</v>
      </c>
      <c r="C40" s="90"/>
      <c r="D40" s="76">
        <f>投入係数表!R40</f>
        <v>3.0991569650742675E-2</v>
      </c>
      <c r="E40" s="77">
        <f>$C$20*D40</f>
        <v>3.0991569650742674</v>
      </c>
      <c r="F40" s="76">
        <f>分析係数表!C43</f>
        <v>0.67829131652661068</v>
      </c>
      <c r="G40" s="77">
        <f>E40*F40</f>
        <v>2.1021312579628399</v>
      </c>
      <c r="H40" s="77">
        <v>2.560987372737769</v>
      </c>
      <c r="I40" s="77">
        <f>C40+H40</f>
        <v>2.560987372737769</v>
      </c>
      <c r="J40" s="76">
        <f>分析係数表!G43</f>
        <v>0.37364673754023214</v>
      </c>
      <c r="K40" s="78">
        <f>I40*J40</f>
        <v>0.9569045767051978</v>
      </c>
      <c r="L40" s="79"/>
      <c r="M40" s="80"/>
      <c r="N40" s="81">
        <f>分析係数表!H43</f>
        <v>3.3707727093983487E-2</v>
      </c>
      <c r="O40" s="82">
        <f t="shared" si="4"/>
        <v>0.51058428908699416</v>
      </c>
      <c r="P40" s="76">
        <f>分析係数表!C43</f>
        <v>0.67829131652661068</v>
      </c>
      <c r="Q40" s="82">
        <f>O40*P40</f>
        <v>0.34632488964262087</v>
      </c>
      <c r="R40" s="83">
        <v>0.54272109054000028</v>
      </c>
      <c r="S40" s="84">
        <f>I40+R40</f>
        <v>3.1037084632777692</v>
      </c>
      <c r="T40" s="85">
        <f>分析係数表!F43</f>
        <v>0.61386911147956691</v>
      </c>
      <c r="U40" s="86">
        <f>S40*T40</f>
        <v>1.9052707566439362</v>
      </c>
      <c r="V40" s="87">
        <f>分析係数表!D43</f>
        <v>0.15810006827270068</v>
      </c>
      <c r="W40" s="167">
        <f>ROUND(S40*V40,0)</f>
        <v>0</v>
      </c>
      <c r="X40" s="76">
        <f>分析係数表!E43</f>
        <v>0.12220813420462304</v>
      </c>
      <c r="Y40" s="166">
        <f>ROUND(S40*X40,0)</f>
        <v>0</v>
      </c>
    </row>
    <row r="41" spans="1:25" x14ac:dyDescent="0.2">
      <c r="A41" s="6" t="s">
        <v>340</v>
      </c>
      <c r="B41" s="5" t="s">
        <v>42</v>
      </c>
      <c r="C41" s="90"/>
      <c r="D41" s="76">
        <f>投入係数表!R41</f>
        <v>1.2043356081894821E-4</v>
      </c>
      <c r="E41" s="77">
        <f>$C$20*D41</f>
        <v>1.2043356081894821E-2</v>
      </c>
      <c r="F41" s="76">
        <f>分析係数表!C44</f>
        <v>0.28860582795323675</v>
      </c>
      <c r="G41" s="77">
        <f>E41*F41</f>
        <v>3.475782753350904E-3</v>
      </c>
      <c r="H41" s="77">
        <v>4.8135287394658176E-3</v>
      </c>
      <c r="I41" s="77">
        <f>C41+H41</f>
        <v>4.8135287394658176E-3</v>
      </c>
      <c r="J41" s="76">
        <f>分析係数表!G44</f>
        <v>0.2722812755519215</v>
      </c>
      <c r="K41" s="78">
        <f>I41*J41</f>
        <v>1.3106337450875857E-3</v>
      </c>
      <c r="L41" s="79"/>
      <c r="M41" s="80"/>
      <c r="N41" s="81">
        <f>分析係数表!H44</f>
        <v>0.11129817145104208</v>
      </c>
      <c r="O41" s="82">
        <f t="shared" si="4"/>
        <v>1.6858774722059446</v>
      </c>
      <c r="P41" s="76">
        <f>分析係数表!C44</f>
        <v>0.28860582795323675</v>
      </c>
      <c r="Q41" s="82">
        <f>O41*P41</f>
        <v>0.48655406369370652</v>
      </c>
      <c r="R41" s="83">
        <v>0.49121012872542236</v>
      </c>
      <c r="S41" s="84">
        <f>I41+R41</f>
        <v>0.49602365746488819</v>
      </c>
      <c r="T41" s="85">
        <f>分析係数表!F44</f>
        <v>0.4454210956663941</v>
      </c>
      <c r="U41" s="86">
        <f>S41*T41</f>
        <v>0.22093940098446266</v>
      </c>
      <c r="V41" s="87">
        <f>分析係数表!D44</f>
        <v>0.25695012264922323</v>
      </c>
      <c r="W41" s="167">
        <f>ROUND(S41*V41,0)</f>
        <v>0</v>
      </c>
      <c r="X41" s="76">
        <f>分析係数表!E44</f>
        <v>0.1731398201144726</v>
      </c>
      <c r="Y41" s="166">
        <f>ROUND(S41*X41,0)</f>
        <v>0</v>
      </c>
    </row>
    <row r="42" spans="1:25" x14ac:dyDescent="0.2">
      <c r="A42" s="6" t="s">
        <v>341</v>
      </c>
      <c r="B42" s="5" t="s">
        <v>278</v>
      </c>
      <c r="C42" s="90"/>
      <c r="D42" s="76">
        <f>投入係数表!R42</f>
        <v>5.6202328382175834E-4</v>
      </c>
      <c r="E42" s="77">
        <f>$C$20*D42</f>
        <v>5.6202328382175835E-2</v>
      </c>
      <c r="F42" s="76">
        <f>分析係数表!C45</f>
        <v>1</v>
      </c>
      <c r="G42" s="77">
        <f>E42*F42</f>
        <v>5.6202328382175835E-2</v>
      </c>
      <c r="H42" s="77">
        <v>6.3754833388221285E-2</v>
      </c>
      <c r="I42" s="77">
        <f>C42+H42</f>
        <v>6.3754833388221285E-2</v>
      </c>
      <c r="J42" s="76">
        <f>分析係数表!G45</f>
        <v>0</v>
      </c>
      <c r="K42" s="78">
        <f>I42*J42</f>
        <v>0</v>
      </c>
      <c r="L42" s="79"/>
      <c r="M42" s="80"/>
      <c r="N42" s="81">
        <f>分析係数表!H45</f>
        <v>0</v>
      </c>
      <c r="O42" s="82">
        <f t="shared" si="4"/>
        <v>0</v>
      </c>
      <c r="P42" s="76">
        <f>分析係数表!C45</f>
        <v>1</v>
      </c>
      <c r="Q42" s="82">
        <f>O42*P42</f>
        <v>0</v>
      </c>
      <c r="R42" s="83">
        <v>5.0444025939474163E-3</v>
      </c>
      <c r="S42" s="84">
        <f>I42+R42</f>
        <v>6.8799235982168708E-2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投入係数表!R43</f>
        <v>6.9048574869530312E-3</v>
      </c>
      <c r="E43" s="77">
        <f>$C$20*D43</f>
        <v>0.6904857486953031</v>
      </c>
      <c r="F43" s="76">
        <f>分析係数表!C46</f>
        <v>0.35026323939300097</v>
      </c>
      <c r="G43" s="77">
        <f>E43*F43</f>
        <v>0.24185177509271846</v>
      </c>
      <c r="H43" s="77">
        <v>0.26305548663597667</v>
      </c>
      <c r="I43" s="77">
        <f>C43+H43</f>
        <v>0.26305548663597667</v>
      </c>
      <c r="J43" s="76">
        <f>分析係数表!G46</f>
        <v>8.8183421516754845E-3</v>
      </c>
      <c r="K43" s="78">
        <f>I43*J43</f>
        <v>2.3197132860315402E-3</v>
      </c>
      <c r="L43" s="79"/>
      <c r="M43" s="80"/>
      <c r="N43" s="81">
        <f>分析係数表!H46</f>
        <v>2.2070389303971687E-2</v>
      </c>
      <c r="O43" s="82">
        <f t="shared" si="4"/>
        <v>0.33430892570187437</v>
      </c>
      <c r="P43" s="76">
        <f>分析係数表!C46</f>
        <v>0.35026323939300097</v>
      </c>
      <c r="Q43" s="82">
        <f>O43*P43</f>
        <v>0.11709612727433259</v>
      </c>
      <c r="R43" s="83">
        <v>0.12620310545164831</v>
      </c>
      <c r="S43" s="84">
        <f>I43+R43</f>
        <v>0.38925859208762498</v>
      </c>
      <c r="T43" s="85">
        <f>分析係数表!F46</f>
        <v>0.31305114638447973</v>
      </c>
      <c r="U43" s="86">
        <f>S43*T43</f>
        <v>0.12185784849303957</v>
      </c>
      <c r="V43" s="87">
        <f>分析係数表!D46</f>
        <v>2.6455026455026454E-3</v>
      </c>
      <c r="W43" s="167">
        <f>ROUND(S43*V43,0)</f>
        <v>0</v>
      </c>
      <c r="X43" s="76">
        <f>分析係数表!E46</f>
        <v>7.0546737213403876E-3</v>
      </c>
      <c r="Y43" s="166">
        <f>ROUND(S43*X43,0)</f>
        <v>0</v>
      </c>
    </row>
    <row r="44" spans="1:25" x14ac:dyDescent="0.2">
      <c r="A44" s="192">
        <v>40</v>
      </c>
      <c r="B44" s="14" t="s">
        <v>150</v>
      </c>
      <c r="C44" s="197">
        <f>SUM(C5:C43)</f>
        <v>100</v>
      </c>
      <c r="D44" s="92">
        <f>投入係数表!R44</f>
        <v>0.54628663187474913</v>
      </c>
      <c r="E44" s="91">
        <f>SUM(E5:E43)</f>
        <v>54.628663187474899</v>
      </c>
      <c r="F44" s="92">
        <f>分析係数表!C47</f>
        <v>0.31394387080298369</v>
      </c>
      <c r="G44" s="91">
        <f>SUM(G5:G43)</f>
        <v>9.8683553596719271</v>
      </c>
      <c r="H44" s="91">
        <f>SUM(H5:H43)</f>
        <v>11.547753069892323</v>
      </c>
      <c r="I44" s="91">
        <f>SUM(I6:I43)</f>
        <v>111.54772617639554</v>
      </c>
      <c r="J44" s="92">
        <f>分析係数表!G47</f>
        <v>0.19998528352451841</v>
      </c>
      <c r="K44" s="93">
        <f>SUM(K5:K43)</f>
        <v>24.158526246448542</v>
      </c>
      <c r="L44" s="94">
        <f>最終需要_まとめ!$L$33</f>
        <v>0.627</v>
      </c>
      <c r="M44" s="91">
        <f>K44*L44</f>
        <v>15.147395956523235</v>
      </c>
      <c r="N44" s="95">
        <f>分析係数表!H47</f>
        <v>1</v>
      </c>
      <c r="O44" s="96">
        <f>SUM(O5:O43)</f>
        <v>15.147395956523235</v>
      </c>
      <c r="P44" s="92">
        <f>分析係数表!C47</f>
        <v>0.31394387080298369</v>
      </c>
      <c r="Q44" s="96">
        <f>SUM(Q5:Q43)</f>
        <v>5.2919553804348816</v>
      </c>
      <c r="R44" s="91">
        <f>SUM(R5:R43)</f>
        <v>5.8349232243300539</v>
      </c>
      <c r="S44" s="97">
        <f>SUM(S5:S43)</f>
        <v>117.38267629422238</v>
      </c>
      <c r="T44" s="98">
        <f>分析係数表!F47</f>
        <v>0.426688715561511</v>
      </c>
      <c r="U44" s="99">
        <f>SUM(U5:U43)</f>
        <v>53.238716179660486</v>
      </c>
      <c r="V44" s="100">
        <f>分析係数表!D47</f>
        <v>4.9757178154553973E-2</v>
      </c>
      <c r="W44" s="164">
        <f>SUM(W5:W43)</f>
        <v>5</v>
      </c>
      <c r="X44" s="92">
        <f>分析係数表!E47</f>
        <v>4.1907100312144188E-2</v>
      </c>
      <c r="Y44" s="165">
        <f>SUM(Y5:Y43)</f>
        <v>5</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2015年播磨町産業連関表</v>
      </c>
      <c r="H1" s="401"/>
      <c r="I1" s="401"/>
    </row>
    <row r="2" spans="1:25" x14ac:dyDescent="0.2">
      <c r="B2" s="3" t="s">
        <v>296</v>
      </c>
      <c r="S2" s="3" t="s">
        <v>152</v>
      </c>
      <c r="U2" s="64" t="s">
        <v>209</v>
      </c>
      <c r="W2" s="3" t="s">
        <v>130</v>
      </c>
      <c r="Y2" s="3" t="s">
        <v>153</v>
      </c>
    </row>
    <row r="3" spans="1:25" ht="44" x14ac:dyDescent="0.2">
      <c r="B3" s="65"/>
      <c r="C3" s="66" t="s">
        <v>227</v>
      </c>
      <c r="D3" s="66" t="s">
        <v>312</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投入係数表!S5</f>
        <v>0</v>
      </c>
      <c r="E5" s="77">
        <f t="shared" ref="E5:E38" si="0">$C$21*D5</f>
        <v>0</v>
      </c>
      <c r="F5" s="76">
        <f>分析係数表!C8</f>
        <v>2.4086378737541492E-2</v>
      </c>
      <c r="G5" s="77">
        <f t="shared" ref="G5:G38" si="1">E5*F5</f>
        <v>0</v>
      </c>
      <c r="H5" s="77">
        <f t="array" ref="H5:H43">MMULT(逆行列係数!C5:AO43,'17'!G5:G43)</f>
        <v>3.0550495130862279E-5</v>
      </c>
      <c r="I5" s="77">
        <f t="shared" ref="I5:I38" si="2">C5+H5</f>
        <v>3.0550495130862279E-5</v>
      </c>
      <c r="J5" s="76">
        <f>分析係数表!G8</f>
        <v>0.12121212121212122</v>
      </c>
      <c r="K5" s="78">
        <f t="shared" ref="K5:K38" si="3">I5*J5</f>
        <v>3.7030903188923975E-6</v>
      </c>
      <c r="L5" s="79" t="s">
        <v>183</v>
      </c>
      <c r="M5" s="80" t="s">
        <v>183</v>
      </c>
      <c r="N5" s="81">
        <f>分析係数表!H8</f>
        <v>1.0986040110106173E-2</v>
      </c>
      <c r="O5" s="82">
        <f t="shared" ref="O5:O43" si="4">$M$44*N5</f>
        <v>0.16953382514892981</v>
      </c>
      <c r="P5" s="76">
        <f>分析係数表!C8</f>
        <v>2.4086378737541492E-2</v>
      </c>
      <c r="Q5" s="82">
        <f t="shared" ref="Q5:Q38" si="5">O5*P5</f>
        <v>4.0834559213612604E-3</v>
      </c>
      <c r="R5" s="83">
        <f t="array" ref="R5:R43">MMULT(逆行列係数!C5:AO43,'17'!Q5:Q43)</f>
        <v>4.476400519850667E-3</v>
      </c>
      <c r="S5" s="84">
        <f t="shared" ref="S5:S38" si="6">I5+R5</f>
        <v>4.5069510149815294E-3</v>
      </c>
      <c r="T5" s="85">
        <f>分析係数表!F8</f>
        <v>0.48484848484848486</v>
      </c>
      <c r="U5" s="86">
        <f t="shared" ref="U5:U38" si="7">S5*T5</f>
        <v>2.1851883709001355E-3</v>
      </c>
      <c r="V5" s="87">
        <f>分析係数表!D8</f>
        <v>1.0757575757575757</v>
      </c>
      <c r="W5" s="88">
        <f t="shared" ref="W5:W38" si="8">ROUND(S5*V5,0)</f>
        <v>0</v>
      </c>
      <c r="X5" s="76">
        <f>分析係数表!E8</f>
        <v>0</v>
      </c>
      <c r="Y5" s="89">
        <f t="shared" ref="Y5:Y38" si="9">ROUND(S5*X5,0)</f>
        <v>0</v>
      </c>
    </row>
    <row r="6" spans="1:25" x14ac:dyDescent="0.2">
      <c r="A6" s="6" t="s">
        <v>219</v>
      </c>
      <c r="B6" s="5" t="s">
        <v>265</v>
      </c>
      <c r="C6" s="90"/>
      <c r="D6" s="76">
        <f>投入係数表!S6</f>
        <v>0</v>
      </c>
      <c r="E6" s="77">
        <f t="shared" si="0"/>
        <v>0</v>
      </c>
      <c r="F6" s="76">
        <f>分析係数表!C9</f>
        <v>0</v>
      </c>
      <c r="G6" s="77">
        <f t="shared" si="1"/>
        <v>0</v>
      </c>
      <c r="H6" s="77">
        <v>0</v>
      </c>
      <c r="I6" s="77">
        <f t="shared" si="2"/>
        <v>0</v>
      </c>
      <c r="J6" s="76">
        <f>分析係数表!G9</f>
        <v>0</v>
      </c>
      <c r="K6" s="78">
        <f t="shared" si="3"/>
        <v>0</v>
      </c>
      <c r="L6" s="79"/>
      <c r="M6" s="80"/>
      <c r="N6" s="81">
        <f>分析係数表!H9</f>
        <v>5.8985450255603618E-4</v>
      </c>
      <c r="O6" s="82">
        <f t="shared" si="4"/>
        <v>9.1024872563183808E-3</v>
      </c>
      <c r="P6" s="76">
        <f>分析係数表!C9</f>
        <v>0</v>
      </c>
      <c r="Q6" s="82">
        <f t="shared" si="5"/>
        <v>0</v>
      </c>
      <c r="R6" s="83">
        <v>0</v>
      </c>
      <c r="S6" s="84">
        <f t="shared" si="6"/>
        <v>0</v>
      </c>
      <c r="T6" s="85">
        <f>分析係数表!F9</f>
        <v>0</v>
      </c>
      <c r="U6" s="86">
        <f t="shared" si="7"/>
        <v>0</v>
      </c>
      <c r="V6" s="87">
        <f>分析係数表!D9</f>
        <v>0</v>
      </c>
      <c r="W6" s="88">
        <f t="shared" si="8"/>
        <v>0</v>
      </c>
      <c r="X6" s="76">
        <f>分析係数表!E9</f>
        <v>0</v>
      </c>
      <c r="Y6" s="89">
        <f t="shared" si="9"/>
        <v>0</v>
      </c>
    </row>
    <row r="7" spans="1:25" x14ac:dyDescent="0.2">
      <c r="A7" s="6" t="s">
        <v>220</v>
      </c>
      <c r="B7" s="5" t="s">
        <v>266</v>
      </c>
      <c r="C7" s="90"/>
      <c r="D7" s="76">
        <f>投入係数表!S7</f>
        <v>0</v>
      </c>
      <c r="E7" s="77">
        <f t="shared" si="0"/>
        <v>0</v>
      </c>
      <c r="F7" s="76">
        <f>分析係数表!C10</f>
        <v>0.85034013605442182</v>
      </c>
      <c r="G7" s="77">
        <f t="shared" si="1"/>
        <v>0</v>
      </c>
      <c r="H7" s="77">
        <v>4.4224516957122037E-4</v>
      </c>
      <c r="I7" s="77">
        <f t="shared" si="2"/>
        <v>4.4224516957122037E-4</v>
      </c>
      <c r="J7" s="76">
        <f>分析係数表!G10</f>
        <v>0.18064516129032257</v>
      </c>
      <c r="K7" s="78">
        <f t="shared" si="3"/>
        <v>7.9889449987059164E-5</v>
      </c>
      <c r="L7" s="79"/>
      <c r="M7" s="80"/>
      <c r="N7" s="81">
        <f>分析係数表!H10</f>
        <v>1.1059771922925679E-3</v>
      </c>
      <c r="O7" s="82">
        <f t="shared" si="4"/>
        <v>1.7067163605596965E-2</v>
      </c>
      <c r="P7" s="76">
        <f>分析係数表!C10</f>
        <v>0.85034013605442182</v>
      </c>
      <c r="Q7" s="82">
        <f t="shared" si="5"/>
        <v>1.45128942224464E-2</v>
      </c>
      <c r="R7" s="83">
        <v>1.7963327162407339E-2</v>
      </c>
      <c r="S7" s="84">
        <f t="shared" si="6"/>
        <v>1.8405572331978558E-2</v>
      </c>
      <c r="T7" s="85">
        <f>分析係数表!F10</f>
        <v>0.52258064516129032</v>
      </c>
      <c r="U7" s="86">
        <f t="shared" si="7"/>
        <v>9.6183958638081501E-3</v>
      </c>
      <c r="V7" s="87">
        <f>分析係数表!D10</f>
        <v>9.0322580645161285E-2</v>
      </c>
      <c r="W7" s="88">
        <f t="shared" si="8"/>
        <v>0</v>
      </c>
      <c r="X7" s="76">
        <f>分析係数表!E10</f>
        <v>0</v>
      </c>
      <c r="Y7" s="89">
        <f t="shared" si="9"/>
        <v>0</v>
      </c>
    </row>
    <row r="8" spans="1:25" x14ac:dyDescent="0.2">
      <c r="A8" s="6" t="s">
        <v>221</v>
      </c>
      <c r="B8" s="5" t="s">
        <v>27</v>
      </c>
      <c r="C8" s="90"/>
      <c r="D8" s="76">
        <f>投入係数表!S8</f>
        <v>0</v>
      </c>
      <c r="E8" s="77">
        <f t="shared" si="0"/>
        <v>0</v>
      </c>
      <c r="F8" s="76">
        <f>分析係数表!C11</f>
        <v>1.6645596291613995E-2</v>
      </c>
      <c r="G8" s="77">
        <f t="shared" si="1"/>
        <v>0</v>
      </c>
      <c r="H8" s="77">
        <v>7.1456055105345324E-3</v>
      </c>
      <c r="I8" s="77">
        <f t="shared" si="2"/>
        <v>7.1456055105345324E-3</v>
      </c>
      <c r="J8" s="76">
        <f>分析係数表!G11</f>
        <v>0.35897435897435898</v>
      </c>
      <c r="K8" s="78">
        <f t="shared" si="3"/>
        <v>2.5650891576277811E-3</v>
      </c>
      <c r="L8" s="79"/>
      <c r="M8" s="80"/>
      <c r="N8" s="81">
        <f>分析係数表!H11</f>
        <v>-2.457727093983484E-5</v>
      </c>
      <c r="O8" s="82">
        <f t="shared" si="4"/>
        <v>-3.7927030234659917E-4</v>
      </c>
      <c r="P8" s="76">
        <f>分析係数表!C11</f>
        <v>1.6645596291613995E-2</v>
      </c>
      <c r="Q8" s="82">
        <f t="shared" si="5"/>
        <v>-6.3131803382598701E-6</v>
      </c>
      <c r="R8" s="83">
        <v>3.8390059382960025E-4</v>
      </c>
      <c r="S8" s="84">
        <f t="shared" si="6"/>
        <v>7.5295061043641328E-3</v>
      </c>
      <c r="T8" s="85">
        <f>分析係数表!F11</f>
        <v>0.58974358974358976</v>
      </c>
      <c r="U8" s="86">
        <f t="shared" si="7"/>
        <v>4.4404779589839755E-3</v>
      </c>
      <c r="V8" s="87">
        <f>分析係数表!D11</f>
        <v>8.5470085470085479E-3</v>
      </c>
      <c r="W8" s="88">
        <f t="shared" si="8"/>
        <v>0</v>
      </c>
      <c r="X8" s="76">
        <f>分析係数表!E11</f>
        <v>0</v>
      </c>
      <c r="Y8" s="89">
        <f t="shared" si="9"/>
        <v>0</v>
      </c>
    </row>
    <row r="9" spans="1:25" x14ac:dyDescent="0.2">
      <c r="A9" s="6" t="s">
        <v>222</v>
      </c>
      <c r="B9" s="5" t="s">
        <v>190</v>
      </c>
      <c r="C9" s="90"/>
      <c r="D9" s="76">
        <f>投入係数表!S9</f>
        <v>0</v>
      </c>
      <c r="E9" s="77">
        <f t="shared" si="0"/>
        <v>0</v>
      </c>
      <c r="F9" s="76">
        <f>分析係数表!C12</f>
        <v>5.1883600270696828E-3</v>
      </c>
      <c r="G9" s="77">
        <f t="shared" si="1"/>
        <v>0</v>
      </c>
      <c r="H9" s="77">
        <v>1.325201991452941E-5</v>
      </c>
      <c r="I9" s="77">
        <f t="shared" si="2"/>
        <v>1.325201991452941E-5</v>
      </c>
      <c r="J9" s="76">
        <f>分析係数表!G12</f>
        <v>0.13719512195121952</v>
      </c>
      <c r="K9" s="78">
        <f t="shared" si="3"/>
        <v>1.8181124882738521E-6</v>
      </c>
      <c r="L9" s="79"/>
      <c r="M9" s="80"/>
      <c r="N9" s="81">
        <f>分析係数表!H12</f>
        <v>8.9657884388517503E-2</v>
      </c>
      <c r="O9" s="82">
        <f t="shared" si="4"/>
        <v>1.3835780629603938</v>
      </c>
      <c r="P9" s="76">
        <f>分析係数表!C12</f>
        <v>5.1883600270696828E-3</v>
      </c>
      <c r="Q9" s="82">
        <f t="shared" si="5"/>
        <v>7.1785011161942082E-3</v>
      </c>
      <c r="R9" s="83">
        <v>7.7498530677674506E-3</v>
      </c>
      <c r="S9" s="84">
        <f t="shared" si="6"/>
        <v>7.7631050876819799E-3</v>
      </c>
      <c r="T9" s="85">
        <f>分析係数表!F12</f>
        <v>0.31707317073170732</v>
      </c>
      <c r="U9" s="86">
        <f t="shared" si="7"/>
        <v>2.4614723448747743E-3</v>
      </c>
      <c r="V9" s="87">
        <f>分析係数表!D12</f>
        <v>6.7073170731707321E-2</v>
      </c>
      <c r="W9" s="88">
        <f t="shared" si="8"/>
        <v>0</v>
      </c>
      <c r="X9" s="76">
        <f>分析係数表!E12</f>
        <v>5.7926829268292686E-2</v>
      </c>
      <c r="Y9" s="89">
        <f t="shared" si="9"/>
        <v>0</v>
      </c>
    </row>
    <row r="10" spans="1:25" x14ac:dyDescent="0.2">
      <c r="A10" s="6" t="s">
        <v>223</v>
      </c>
      <c r="B10" s="5" t="s">
        <v>28</v>
      </c>
      <c r="C10" s="90"/>
      <c r="D10" s="76">
        <f>投入係数表!S10</f>
        <v>9.8425196850393699E-4</v>
      </c>
      <c r="E10" s="77">
        <f t="shared" si="0"/>
        <v>9.8425196850393692E-2</v>
      </c>
      <c r="F10" s="76">
        <f>分析係数表!C13</f>
        <v>0</v>
      </c>
      <c r="G10" s="77">
        <f t="shared" si="1"/>
        <v>0</v>
      </c>
      <c r="H10" s="77">
        <v>0</v>
      </c>
      <c r="I10" s="77">
        <f t="shared" si="2"/>
        <v>0</v>
      </c>
      <c r="J10" s="76">
        <f>分析係数表!G13</f>
        <v>0.24459953472914589</v>
      </c>
      <c r="K10" s="78">
        <f t="shared" si="3"/>
        <v>0</v>
      </c>
      <c r="L10" s="79"/>
      <c r="M10" s="80"/>
      <c r="N10" s="81">
        <f>分析係数表!H13</f>
        <v>1.4131930790405034E-2</v>
      </c>
      <c r="O10" s="82">
        <f t="shared" si="4"/>
        <v>0.21808042384929452</v>
      </c>
      <c r="P10" s="76">
        <f>分析係数表!C13</f>
        <v>0</v>
      </c>
      <c r="Q10" s="82">
        <f t="shared" si="5"/>
        <v>0</v>
      </c>
      <c r="R10" s="83">
        <v>0</v>
      </c>
      <c r="S10" s="84">
        <f t="shared" si="6"/>
        <v>0</v>
      </c>
      <c r="T10" s="85">
        <f>分析係数表!F13</f>
        <v>0.38318378198737124</v>
      </c>
      <c r="U10" s="86">
        <f t="shared" si="7"/>
        <v>0</v>
      </c>
      <c r="V10" s="87">
        <f>分析係数表!D13</f>
        <v>4.7856430707876374E-2</v>
      </c>
      <c r="W10" s="88">
        <f t="shared" si="8"/>
        <v>0</v>
      </c>
      <c r="X10" s="76">
        <f>分析係数表!E13</f>
        <v>4.9850448654037885E-2</v>
      </c>
      <c r="Y10" s="89">
        <f t="shared" si="9"/>
        <v>0</v>
      </c>
    </row>
    <row r="11" spans="1:25" x14ac:dyDescent="0.2">
      <c r="A11" s="6" t="s">
        <v>224</v>
      </c>
      <c r="B11" s="5" t="s">
        <v>267</v>
      </c>
      <c r="C11" s="90"/>
      <c r="D11" s="76">
        <f>投入係数表!S11</f>
        <v>4.921259842519685E-3</v>
      </c>
      <c r="E11" s="77">
        <f t="shared" si="0"/>
        <v>0.49212598425196852</v>
      </c>
      <c r="F11" s="76">
        <f>分析係数表!C14</f>
        <v>6.5770523283725346E-2</v>
      </c>
      <c r="G11" s="77">
        <f t="shared" si="1"/>
        <v>3.2367383505770349E-2</v>
      </c>
      <c r="H11" s="77">
        <v>4.2418178684601765E-2</v>
      </c>
      <c r="I11" s="77">
        <f t="shared" si="2"/>
        <v>4.2418178684601765E-2</v>
      </c>
      <c r="J11" s="76">
        <f>分析係数表!G14</f>
        <v>0.20976692563817981</v>
      </c>
      <c r="K11" s="78">
        <f t="shared" si="3"/>
        <v>8.8979309338398822E-3</v>
      </c>
      <c r="L11" s="79"/>
      <c r="M11" s="80"/>
      <c r="N11" s="81">
        <f>分析係数表!H14</f>
        <v>1.167420369642155E-3</v>
      </c>
      <c r="O11" s="82">
        <f t="shared" si="4"/>
        <v>1.8015339361463462E-2</v>
      </c>
      <c r="P11" s="76">
        <f>分析係数表!C14</f>
        <v>6.5770523283725346E-2</v>
      </c>
      <c r="Q11" s="82">
        <f t="shared" si="5"/>
        <v>1.1848782969373463E-3</v>
      </c>
      <c r="R11" s="83">
        <v>3.6890888383562521E-3</v>
      </c>
      <c r="S11" s="84">
        <f t="shared" si="6"/>
        <v>4.6107267522958018E-2</v>
      </c>
      <c r="T11" s="85">
        <f>分析係数表!F14</f>
        <v>0.3607103218645949</v>
      </c>
      <c r="U11" s="86">
        <f t="shared" si="7"/>
        <v>1.6631367308503169E-2</v>
      </c>
      <c r="V11" s="87">
        <f>分析係数表!D14</f>
        <v>6.7702552719200892E-2</v>
      </c>
      <c r="W11" s="88">
        <f t="shared" si="8"/>
        <v>0</v>
      </c>
      <c r="X11" s="76">
        <f>分析係数表!E14</f>
        <v>6.8812430632630414E-2</v>
      </c>
      <c r="Y11" s="89">
        <f t="shared" si="9"/>
        <v>0</v>
      </c>
    </row>
    <row r="12" spans="1:25" x14ac:dyDescent="0.2">
      <c r="A12" s="6" t="s">
        <v>225</v>
      </c>
      <c r="B12" s="5" t="s">
        <v>29</v>
      </c>
      <c r="C12" s="90"/>
      <c r="D12" s="76">
        <f>投入係数表!S12</f>
        <v>1.6732283464566931E-2</v>
      </c>
      <c r="E12" s="77">
        <f t="shared" si="0"/>
        <v>1.673228346456693</v>
      </c>
      <c r="F12" s="76">
        <f>分析係数表!C15</f>
        <v>0</v>
      </c>
      <c r="G12" s="77">
        <f t="shared" si="1"/>
        <v>0</v>
      </c>
      <c r="H12" s="77">
        <v>0</v>
      </c>
      <c r="I12" s="77">
        <f t="shared" si="2"/>
        <v>0</v>
      </c>
      <c r="J12" s="76">
        <f>分析係数表!G15</f>
        <v>9.5622477491462285E-2</v>
      </c>
      <c r="K12" s="78">
        <f t="shared" si="3"/>
        <v>0</v>
      </c>
      <c r="L12" s="79"/>
      <c r="M12" s="80"/>
      <c r="N12" s="81">
        <f>分析係数表!H15</f>
        <v>8.2333857648446713E-3</v>
      </c>
      <c r="O12" s="82">
        <f t="shared" si="4"/>
        <v>0.12705555128611071</v>
      </c>
      <c r="P12" s="76">
        <f>分析係数表!C15</f>
        <v>0</v>
      </c>
      <c r="Q12" s="82">
        <f t="shared" si="5"/>
        <v>0</v>
      </c>
      <c r="R12" s="83">
        <v>0</v>
      </c>
      <c r="S12" s="84">
        <f t="shared" si="6"/>
        <v>0</v>
      </c>
      <c r="T12" s="85">
        <f>分析係数表!F15</f>
        <v>0.3039816827072338</v>
      </c>
      <c r="U12" s="86">
        <f t="shared" si="7"/>
        <v>0</v>
      </c>
      <c r="V12" s="87">
        <f>分析係数表!D15</f>
        <v>3.1667184104315432E-2</v>
      </c>
      <c r="W12" s="88">
        <f t="shared" si="8"/>
        <v>0</v>
      </c>
      <c r="X12" s="76">
        <f>分析係数表!E15</f>
        <v>2.9261099037565973E-2</v>
      </c>
      <c r="Y12" s="89">
        <f t="shared" si="9"/>
        <v>0</v>
      </c>
    </row>
    <row r="13" spans="1:25" x14ac:dyDescent="0.2">
      <c r="A13" s="6" t="s">
        <v>226</v>
      </c>
      <c r="B13" s="5" t="s">
        <v>30</v>
      </c>
      <c r="C13" s="90"/>
      <c r="D13" s="76">
        <f>投入係数表!S13</f>
        <v>9.8425196850393699E-4</v>
      </c>
      <c r="E13" s="77">
        <f t="shared" si="0"/>
        <v>9.8425196850393692E-2</v>
      </c>
      <c r="F13" s="76">
        <f>分析係数表!C16</f>
        <v>5.8671439936356373E-2</v>
      </c>
      <c r="G13" s="77">
        <f t="shared" si="1"/>
        <v>5.7747480252319256E-3</v>
      </c>
      <c r="H13" s="77">
        <v>1.2110155719571842E-2</v>
      </c>
      <c r="I13" s="77">
        <f t="shared" si="2"/>
        <v>1.2110155719571842E-2</v>
      </c>
      <c r="J13" s="76">
        <f>分析係数表!G16</f>
        <v>3.3950617283950615E-2</v>
      </c>
      <c r="K13" s="78">
        <f t="shared" si="3"/>
        <v>4.1114726208422921E-4</v>
      </c>
      <c r="L13" s="79"/>
      <c r="M13" s="80"/>
      <c r="N13" s="81">
        <f>分析係数表!H16</f>
        <v>1.6626523790798271E-2</v>
      </c>
      <c r="O13" s="82">
        <f t="shared" si="4"/>
        <v>0.25657635953747437</v>
      </c>
      <c r="P13" s="76">
        <f>分析係数表!C16</f>
        <v>5.8671439936356373E-2</v>
      </c>
      <c r="Q13" s="82">
        <f t="shared" si="5"/>
        <v>1.5053704467691905E-2</v>
      </c>
      <c r="R13" s="83">
        <v>1.6206335272685779E-2</v>
      </c>
      <c r="S13" s="84">
        <f t="shared" si="6"/>
        <v>2.8316490992257623E-2</v>
      </c>
      <c r="T13" s="85">
        <f>分析係数表!F16</f>
        <v>0.28858024691358025</v>
      </c>
      <c r="U13" s="86">
        <f t="shared" si="7"/>
        <v>8.1715799622718768E-3</v>
      </c>
      <c r="V13" s="87">
        <f>分析係数表!D16</f>
        <v>0</v>
      </c>
      <c r="W13" s="88">
        <f t="shared" si="8"/>
        <v>0</v>
      </c>
      <c r="X13" s="76">
        <f>分析係数表!E16</f>
        <v>0</v>
      </c>
      <c r="Y13" s="89">
        <f t="shared" si="9"/>
        <v>0</v>
      </c>
    </row>
    <row r="14" spans="1:25" x14ac:dyDescent="0.2">
      <c r="A14" s="6" t="s">
        <v>2</v>
      </c>
      <c r="B14" s="5" t="s">
        <v>364</v>
      </c>
      <c r="C14" s="90"/>
      <c r="D14" s="76">
        <f>投入係数表!S14</f>
        <v>4.0354330708661415E-2</v>
      </c>
      <c r="E14" s="77">
        <f t="shared" si="0"/>
        <v>4.0354330708661417</v>
      </c>
      <c r="F14" s="76">
        <f>分析係数表!C17</f>
        <v>0.10640681003584229</v>
      </c>
      <c r="G14" s="77">
        <f t="shared" si="1"/>
        <v>0.42939756018400926</v>
      </c>
      <c r="H14" s="77">
        <v>0.47272892162625785</v>
      </c>
      <c r="I14" s="77">
        <f t="shared" si="2"/>
        <v>0.47272892162625785</v>
      </c>
      <c r="J14" s="76">
        <f>分析係数表!G17</f>
        <v>0.21283422459893048</v>
      </c>
      <c r="K14" s="78">
        <f t="shared" si="3"/>
        <v>0.10061289347981317</v>
      </c>
      <c r="L14" s="79"/>
      <c r="M14" s="80"/>
      <c r="N14" s="81">
        <f>分析係数表!H17</f>
        <v>2.9861384191899334E-3</v>
      </c>
      <c r="O14" s="82">
        <f t="shared" si="4"/>
        <v>4.6081341735111803E-2</v>
      </c>
      <c r="P14" s="76">
        <f>分析係数表!C17</f>
        <v>0.10640681003584229</v>
      </c>
      <c r="Q14" s="82">
        <f t="shared" si="5"/>
        <v>4.9033685762047731E-3</v>
      </c>
      <c r="R14" s="83">
        <v>8.3699566541106125E-3</v>
      </c>
      <c r="S14" s="84">
        <f t="shared" si="6"/>
        <v>0.48109887828036846</v>
      </c>
      <c r="T14" s="85">
        <f>分析係数表!F17</f>
        <v>0.3233511586452763</v>
      </c>
      <c r="U14" s="86">
        <f t="shared" si="7"/>
        <v>0.15556387971489991</v>
      </c>
      <c r="V14" s="87">
        <f>分析係数表!D17</f>
        <v>4.4206773618538323E-2</v>
      </c>
      <c r="W14" s="88">
        <f t="shared" si="8"/>
        <v>0</v>
      </c>
      <c r="X14" s="76">
        <f>分析係数表!E17</f>
        <v>4.0641711229946524E-2</v>
      </c>
      <c r="Y14" s="89">
        <f t="shared" si="9"/>
        <v>0</v>
      </c>
    </row>
    <row r="15" spans="1:25" x14ac:dyDescent="0.2">
      <c r="A15" s="6" t="s">
        <v>3</v>
      </c>
      <c r="B15" s="5" t="s">
        <v>31</v>
      </c>
      <c r="C15" s="90"/>
      <c r="D15" s="76">
        <f>投入係数表!S15</f>
        <v>1.8700787401574805E-2</v>
      </c>
      <c r="E15" s="77">
        <f t="shared" si="0"/>
        <v>1.8700787401574805</v>
      </c>
      <c r="F15" s="76">
        <f>分析係数表!C18</f>
        <v>0.93182768716018405</v>
      </c>
      <c r="G15" s="77">
        <f t="shared" si="1"/>
        <v>1.7425911472483759</v>
      </c>
      <c r="H15" s="77">
        <v>2.0319350020286433</v>
      </c>
      <c r="I15" s="77">
        <f t="shared" si="2"/>
        <v>2.0319350020286433</v>
      </c>
      <c r="J15" s="76">
        <f>分析係数表!G18</f>
        <v>0.215658731332249</v>
      </c>
      <c r="K15" s="78">
        <f t="shared" si="3"/>
        <v>0.43820452468708798</v>
      </c>
      <c r="L15" s="79"/>
      <c r="M15" s="80"/>
      <c r="N15" s="81">
        <f>分析係数表!H18</f>
        <v>4.4239087691702714E-4</v>
      </c>
      <c r="O15" s="82">
        <f t="shared" si="4"/>
        <v>6.8268654422387852E-3</v>
      </c>
      <c r="P15" s="76">
        <f>分析係数表!C18</f>
        <v>0.93182768716018405</v>
      </c>
      <c r="Q15" s="82">
        <f t="shared" si="5"/>
        <v>6.3614622355951545E-3</v>
      </c>
      <c r="R15" s="83">
        <v>1.4771221183722379E-2</v>
      </c>
      <c r="S15" s="84">
        <f t="shared" si="6"/>
        <v>2.0467062232123658</v>
      </c>
      <c r="T15" s="85">
        <f>分析係数表!F18</f>
        <v>0.45992902558036375</v>
      </c>
      <c r="U15" s="86">
        <f t="shared" si="7"/>
        <v>0.9413395988913299</v>
      </c>
      <c r="V15" s="87">
        <f>分析係数表!D18</f>
        <v>2.3436344817388734E-2</v>
      </c>
      <c r="W15" s="88">
        <f t="shared" si="8"/>
        <v>0</v>
      </c>
      <c r="X15" s="76">
        <f>分析係数表!E18</f>
        <v>2.5506432056779535E-2</v>
      </c>
      <c r="Y15" s="89">
        <f t="shared" si="9"/>
        <v>0</v>
      </c>
    </row>
    <row r="16" spans="1:25" x14ac:dyDescent="0.2">
      <c r="A16" s="6" t="s">
        <v>4</v>
      </c>
      <c r="B16" s="5" t="s">
        <v>32</v>
      </c>
      <c r="C16" s="90"/>
      <c r="D16" s="76">
        <f>投入係数表!S16</f>
        <v>2.3622047244094488E-2</v>
      </c>
      <c r="E16" s="77">
        <f t="shared" si="0"/>
        <v>2.3622047244094486</v>
      </c>
      <c r="F16" s="76">
        <f>分析係数表!C19</f>
        <v>0.22734014153142079</v>
      </c>
      <c r="G16" s="77">
        <f t="shared" si="1"/>
        <v>0.53702395637343492</v>
      </c>
      <c r="H16" s="77">
        <v>0.76039194372254826</v>
      </c>
      <c r="I16" s="77">
        <f t="shared" si="2"/>
        <v>0.76039194372254826</v>
      </c>
      <c r="J16" s="76">
        <f>分析係数表!G19</f>
        <v>5.767935331761536E-2</v>
      </c>
      <c r="K16" s="78">
        <f t="shared" si="3"/>
        <v>4.3858915581841157E-2</v>
      </c>
      <c r="L16" s="79"/>
      <c r="M16" s="80"/>
      <c r="N16" s="81">
        <f>分析係数表!H19</f>
        <v>-1.1059771922925678E-4</v>
      </c>
      <c r="O16" s="82">
        <f t="shared" si="4"/>
        <v>-1.7067163605596963E-3</v>
      </c>
      <c r="P16" s="76">
        <f>分析係数表!C19</f>
        <v>0.22734014153142079</v>
      </c>
      <c r="Q16" s="82">
        <f t="shared" si="5"/>
        <v>-3.8800513896363278E-4</v>
      </c>
      <c r="R16" s="83">
        <v>2.4571116197621475E-3</v>
      </c>
      <c r="S16" s="84">
        <f t="shared" si="6"/>
        <v>0.7628490553423104</v>
      </c>
      <c r="T16" s="85">
        <f>分析係数表!F19</f>
        <v>0.2401481980464803</v>
      </c>
      <c r="U16" s="86">
        <f t="shared" si="7"/>
        <v>0.18319682602191556</v>
      </c>
      <c r="V16" s="87">
        <f>分析係数表!D19</f>
        <v>6.946783428763894E-3</v>
      </c>
      <c r="W16" s="88">
        <f t="shared" si="8"/>
        <v>0</v>
      </c>
      <c r="X16" s="76">
        <f>分析係数表!E19</f>
        <v>7.830919501515661E-3</v>
      </c>
      <c r="Y16" s="89">
        <f t="shared" si="9"/>
        <v>0</v>
      </c>
    </row>
    <row r="17" spans="1:25" x14ac:dyDescent="0.2">
      <c r="A17" s="6" t="s">
        <v>5</v>
      </c>
      <c r="B17" s="5" t="s">
        <v>33</v>
      </c>
      <c r="C17" s="90"/>
      <c r="D17" s="76">
        <f>投入係数表!S17</f>
        <v>3.8385826771653545E-2</v>
      </c>
      <c r="E17" s="77">
        <f t="shared" si="0"/>
        <v>3.8385826771653546</v>
      </c>
      <c r="F17" s="76">
        <f>分析係数表!C20</f>
        <v>0.28316987938225679</v>
      </c>
      <c r="G17" s="77">
        <f t="shared" si="1"/>
        <v>1.0869709936917338</v>
      </c>
      <c r="H17" s="77">
        <v>1.3429553875531826</v>
      </c>
      <c r="I17" s="77">
        <f t="shared" si="2"/>
        <v>1.3429553875531826</v>
      </c>
      <c r="J17" s="76">
        <f>分析係数表!G20</f>
        <v>0.10003293265272517</v>
      </c>
      <c r="K17" s="78">
        <f t="shared" si="3"/>
        <v>0.13433976583872195</v>
      </c>
      <c r="L17" s="79"/>
      <c r="M17" s="80"/>
      <c r="N17" s="81">
        <f>分析係数表!H20</f>
        <v>5.4069996067636654E-4</v>
      </c>
      <c r="O17" s="82">
        <f t="shared" si="4"/>
        <v>8.3439466516251823E-3</v>
      </c>
      <c r="P17" s="76">
        <f>分析係数表!C20</f>
        <v>0.28316987938225679</v>
      </c>
      <c r="Q17" s="82">
        <f t="shared" si="5"/>
        <v>2.3627543669126885E-3</v>
      </c>
      <c r="R17" s="83">
        <v>5.1383632490648572E-3</v>
      </c>
      <c r="S17" s="84">
        <f t="shared" si="6"/>
        <v>1.3480937508022475</v>
      </c>
      <c r="T17" s="85">
        <f>分析係数表!F20</f>
        <v>0.22295405894944839</v>
      </c>
      <c r="U17" s="86">
        <f t="shared" si="7"/>
        <v>0.3005629735857473</v>
      </c>
      <c r="V17" s="87">
        <f>分析係数表!D20</f>
        <v>1.4243372303639057E-2</v>
      </c>
      <c r="W17" s="88">
        <f t="shared" si="8"/>
        <v>0</v>
      </c>
      <c r="X17" s="76">
        <f>分析係数表!E20</f>
        <v>1.6054668203523793E-2</v>
      </c>
      <c r="Y17" s="89">
        <f t="shared" si="9"/>
        <v>0</v>
      </c>
    </row>
    <row r="18" spans="1:25" x14ac:dyDescent="0.2">
      <c r="A18" s="6" t="s">
        <v>6</v>
      </c>
      <c r="B18" s="5" t="s">
        <v>34</v>
      </c>
      <c r="C18" s="90"/>
      <c r="D18" s="76">
        <f>投入係数表!S18</f>
        <v>4.0354330708661415E-2</v>
      </c>
      <c r="E18" s="77">
        <f t="shared" si="0"/>
        <v>4.0354330708661417</v>
      </c>
      <c r="F18" s="76">
        <f>分析係数表!C21</f>
        <v>0.39165775401069514</v>
      </c>
      <c r="G18" s="77">
        <f t="shared" si="1"/>
        <v>1.5805086529959154</v>
      </c>
      <c r="H18" s="77">
        <v>1.7229671529180604</v>
      </c>
      <c r="I18" s="77">
        <f t="shared" si="2"/>
        <v>1.7229671529180604</v>
      </c>
      <c r="J18" s="76">
        <f>分析係数表!G21</f>
        <v>0.28516576829358342</v>
      </c>
      <c r="K18" s="78">
        <f t="shared" si="3"/>
        <v>0.49133125190648669</v>
      </c>
      <c r="L18" s="79"/>
      <c r="M18" s="80"/>
      <c r="N18" s="81">
        <f>分析係数表!H21</f>
        <v>9.2164766024380651E-4</v>
      </c>
      <c r="O18" s="82">
        <f t="shared" si="4"/>
        <v>1.4222636337997469E-2</v>
      </c>
      <c r="P18" s="76">
        <f>分析係数表!C21</f>
        <v>0.39165775401069514</v>
      </c>
      <c r="Q18" s="82">
        <f t="shared" si="5"/>
        <v>5.5704058042509866E-3</v>
      </c>
      <c r="R18" s="83">
        <v>1.0909826604022337E-2</v>
      </c>
      <c r="S18" s="84">
        <f t="shared" si="6"/>
        <v>1.7338769795220828</v>
      </c>
      <c r="T18" s="85">
        <f>分析係数表!F21</f>
        <v>0.42597651923502916</v>
      </c>
      <c r="U18" s="86">
        <f t="shared" si="7"/>
        <v>0.7385908805185627</v>
      </c>
      <c r="V18" s="87">
        <f>分析係数表!D21</f>
        <v>3.8470058332718007E-2</v>
      </c>
      <c r="W18" s="88">
        <f t="shared" si="8"/>
        <v>0</v>
      </c>
      <c r="X18" s="76">
        <f>分析係数表!E21</f>
        <v>3.5885697408255188E-2</v>
      </c>
      <c r="Y18" s="89">
        <f t="shared" si="9"/>
        <v>0</v>
      </c>
    </row>
    <row r="19" spans="1:25" x14ac:dyDescent="0.2">
      <c r="A19" s="6" t="s">
        <v>7</v>
      </c>
      <c r="B19" s="5" t="s">
        <v>268</v>
      </c>
      <c r="C19" s="90"/>
      <c r="D19" s="76">
        <f>投入係数表!S19</f>
        <v>1.4763779527559055E-2</v>
      </c>
      <c r="E19" s="77">
        <f t="shared" si="0"/>
        <v>1.4763779527559056</v>
      </c>
      <c r="F19" s="76">
        <f>分析係数表!C22</f>
        <v>0.15642615558060879</v>
      </c>
      <c r="G19" s="77">
        <f t="shared" si="1"/>
        <v>0.23094412733357597</v>
      </c>
      <c r="H19" s="77">
        <v>0.253789798301848</v>
      </c>
      <c r="I19" s="77">
        <f t="shared" si="2"/>
        <v>0.253789798301848</v>
      </c>
      <c r="J19" s="76">
        <f>分析係数表!G22</f>
        <v>0.19460412625639217</v>
      </c>
      <c r="K19" s="78">
        <f t="shared" si="3"/>
        <v>4.938854195131713E-2</v>
      </c>
      <c r="L19" s="79"/>
      <c r="M19" s="80"/>
      <c r="N19" s="81">
        <f>分析係数表!H22</f>
        <v>4.915454187966968E-5</v>
      </c>
      <c r="O19" s="82">
        <f t="shared" si="4"/>
        <v>7.5854060469319833E-4</v>
      </c>
      <c r="P19" s="76">
        <f>分析係数表!C22</f>
        <v>0.15642615558060879</v>
      </c>
      <c r="Q19" s="82">
        <f t="shared" si="5"/>
        <v>1.1865559064394732E-4</v>
      </c>
      <c r="R19" s="83">
        <v>1.6268139000250792E-3</v>
      </c>
      <c r="S19" s="84">
        <f t="shared" si="6"/>
        <v>0.25541661220187306</v>
      </c>
      <c r="T19" s="85">
        <f>分析係数表!F22</f>
        <v>0.41322518074413683</v>
      </c>
      <c r="U19" s="86">
        <f t="shared" si="7"/>
        <v>0.1055445757421741</v>
      </c>
      <c r="V19" s="87">
        <f>分析係数表!D22</f>
        <v>2.140715923117616E-2</v>
      </c>
      <c r="W19" s="88">
        <f t="shared" si="8"/>
        <v>0</v>
      </c>
      <c r="X19" s="76">
        <f>分析係数表!E22</f>
        <v>2.2006700758243698E-2</v>
      </c>
      <c r="Y19" s="89">
        <f t="shared" si="9"/>
        <v>0</v>
      </c>
    </row>
    <row r="20" spans="1:25" x14ac:dyDescent="0.2">
      <c r="A20" s="6" t="s">
        <v>8</v>
      </c>
      <c r="B20" s="5" t="s">
        <v>269</v>
      </c>
      <c r="C20" s="90"/>
      <c r="D20" s="76">
        <f>投入係数表!S20</f>
        <v>1.968503937007874E-3</v>
      </c>
      <c r="E20" s="77">
        <f t="shared" si="0"/>
        <v>0.19685039370078738</v>
      </c>
      <c r="F20" s="76">
        <f>分析係数表!C23</f>
        <v>0</v>
      </c>
      <c r="G20" s="77">
        <f t="shared" si="1"/>
        <v>0</v>
      </c>
      <c r="H20" s="77">
        <v>0</v>
      </c>
      <c r="I20" s="77">
        <f t="shared" si="2"/>
        <v>0</v>
      </c>
      <c r="J20" s="76">
        <f>分析係数表!G23</f>
        <v>0.21581694098755519</v>
      </c>
      <c r="K20" s="78">
        <f t="shared" si="3"/>
        <v>0</v>
      </c>
      <c r="L20" s="79"/>
      <c r="M20" s="80"/>
      <c r="N20" s="81">
        <f>分析係数表!H23</f>
        <v>2.457727093983484E-5</v>
      </c>
      <c r="O20" s="82">
        <f t="shared" si="4"/>
        <v>3.7927030234659917E-4</v>
      </c>
      <c r="P20" s="76">
        <f>分析係数表!C23</f>
        <v>0</v>
      </c>
      <c r="Q20" s="82">
        <f t="shared" si="5"/>
        <v>0</v>
      </c>
      <c r="R20" s="83">
        <v>0</v>
      </c>
      <c r="S20" s="84">
        <f t="shared" si="6"/>
        <v>0</v>
      </c>
      <c r="T20" s="85">
        <f>分析係数表!F23</f>
        <v>0.44146928944199115</v>
      </c>
      <c r="U20" s="86">
        <f t="shared" si="7"/>
        <v>0</v>
      </c>
      <c r="V20" s="87">
        <f>分析係数表!D23</f>
        <v>4.8735447611401042E-2</v>
      </c>
      <c r="W20" s="88">
        <f t="shared" si="8"/>
        <v>0</v>
      </c>
      <c r="X20" s="76">
        <f>分析係数表!E23</f>
        <v>5.2107587314331592E-2</v>
      </c>
      <c r="Y20" s="89">
        <f t="shared" si="9"/>
        <v>0</v>
      </c>
    </row>
    <row r="21" spans="1:25" x14ac:dyDescent="0.2">
      <c r="A21" s="6" t="s">
        <v>9</v>
      </c>
      <c r="B21" s="5" t="s">
        <v>270</v>
      </c>
      <c r="C21" s="75">
        <f>最終需要_まとめ!C22</f>
        <v>100</v>
      </c>
      <c r="D21" s="76">
        <f>投入係数表!S21</f>
        <v>8.8582677165354326E-2</v>
      </c>
      <c r="E21" s="77">
        <f t="shared" si="0"/>
        <v>8.8582677165354333</v>
      </c>
      <c r="F21" s="76">
        <f>分析係数表!C24</f>
        <v>0.44109195402298851</v>
      </c>
      <c r="G21" s="77">
        <f t="shared" si="1"/>
        <v>3.9073106163453706</v>
      </c>
      <c r="H21" s="77">
        <v>4.076601024714714</v>
      </c>
      <c r="I21" s="77">
        <f t="shared" si="2"/>
        <v>104.07660102471472</v>
      </c>
      <c r="J21" s="76">
        <f>分析係数表!G24</f>
        <v>0.2076771653543307</v>
      </c>
      <c r="K21" s="78">
        <f t="shared" si="3"/>
        <v>21.614333480526383</v>
      </c>
      <c r="L21" s="79"/>
      <c r="M21" s="80"/>
      <c r="N21" s="81">
        <f>分析係数表!H24</f>
        <v>3.3179315768777033E-4</v>
      </c>
      <c r="O21" s="82">
        <f t="shared" si="4"/>
        <v>5.120149081679088E-3</v>
      </c>
      <c r="P21" s="76">
        <f>分析係数表!C24</f>
        <v>0.44109195402298851</v>
      </c>
      <c r="Q21" s="82">
        <f t="shared" si="5"/>
        <v>2.258456563326839E-3</v>
      </c>
      <c r="R21" s="83">
        <v>7.8763741955822347E-3</v>
      </c>
      <c r="S21" s="84">
        <f t="shared" si="6"/>
        <v>104.08447739891029</v>
      </c>
      <c r="T21" s="85">
        <f>分析係数表!F24</f>
        <v>0.39173228346456695</v>
      </c>
      <c r="U21" s="86">
        <f t="shared" si="7"/>
        <v>40.773250004691242</v>
      </c>
      <c r="V21" s="87">
        <f>分析係数表!D24</f>
        <v>6.7913385826771658E-2</v>
      </c>
      <c r="W21" s="88">
        <f t="shared" si="8"/>
        <v>7</v>
      </c>
      <c r="X21" s="76">
        <f>分析係数表!E24</f>
        <v>7.1850393700787399E-2</v>
      </c>
      <c r="Y21" s="89">
        <f t="shared" si="9"/>
        <v>7</v>
      </c>
    </row>
    <row r="22" spans="1:25" x14ac:dyDescent="0.2">
      <c r="A22" s="6" t="s">
        <v>10</v>
      </c>
      <c r="B22" s="5" t="s">
        <v>271</v>
      </c>
      <c r="C22" s="90"/>
      <c r="D22" s="76">
        <f>投入係数表!S22</f>
        <v>0.14074803149606299</v>
      </c>
      <c r="E22" s="77">
        <f t="shared" si="0"/>
        <v>14.0748031496063</v>
      </c>
      <c r="F22" s="76">
        <f>分析係数表!C25</f>
        <v>7.8343592613318025E-3</v>
      </c>
      <c r="G22" s="77">
        <f t="shared" si="1"/>
        <v>0.11026706440654013</v>
      </c>
      <c r="H22" s="77">
        <v>0.11578229718415496</v>
      </c>
      <c r="I22" s="77">
        <f t="shared" si="2"/>
        <v>0.11578229718415496</v>
      </c>
      <c r="J22" s="76">
        <f>分析係数表!G25</f>
        <v>0.2</v>
      </c>
      <c r="K22" s="78">
        <f t="shared" si="3"/>
        <v>2.3156459436830992E-2</v>
      </c>
      <c r="L22" s="79"/>
      <c r="M22" s="80"/>
      <c r="N22" s="81">
        <f>分析係数表!H25</f>
        <v>5.0383405426661419E-4</v>
      </c>
      <c r="O22" s="82">
        <f t="shared" si="4"/>
        <v>7.7750411981052821E-3</v>
      </c>
      <c r="P22" s="76">
        <f>分析係数表!C25</f>
        <v>7.8343592613318025E-3</v>
      </c>
      <c r="Q22" s="82">
        <f t="shared" si="5"/>
        <v>6.0912466017612428E-5</v>
      </c>
      <c r="R22" s="83">
        <v>2.0914777035626692E-4</v>
      </c>
      <c r="S22" s="84">
        <f t="shared" si="6"/>
        <v>0.11599144495451123</v>
      </c>
      <c r="T22" s="85">
        <f>分析係数表!F25</f>
        <v>0.35199999999999998</v>
      </c>
      <c r="U22" s="86">
        <f t="shared" si="7"/>
        <v>4.0828988623987948E-2</v>
      </c>
      <c r="V22" s="87">
        <f>分析係数表!D25</f>
        <v>8.0000000000000002E-3</v>
      </c>
      <c r="W22" s="88">
        <f t="shared" si="8"/>
        <v>0</v>
      </c>
      <c r="X22" s="76">
        <f>分析係数表!E25</f>
        <v>4.0000000000000001E-3</v>
      </c>
      <c r="Y22" s="89">
        <f t="shared" si="9"/>
        <v>0</v>
      </c>
    </row>
    <row r="23" spans="1:25" x14ac:dyDescent="0.2">
      <c r="A23" s="6" t="s">
        <v>11</v>
      </c>
      <c r="B23" s="5" t="s">
        <v>35</v>
      </c>
      <c r="C23" s="90"/>
      <c r="D23" s="76">
        <f>投入係数表!S23</f>
        <v>1.968503937007874E-2</v>
      </c>
      <c r="E23" s="77">
        <f t="shared" si="0"/>
        <v>1.9685039370078741</v>
      </c>
      <c r="F23" s="76">
        <f>分析係数表!C26</f>
        <v>0.12107728337236534</v>
      </c>
      <c r="G23" s="77">
        <f t="shared" si="1"/>
        <v>0.23834110900071917</v>
      </c>
      <c r="H23" s="77">
        <v>0.25654208850041316</v>
      </c>
      <c r="I23" s="77">
        <f t="shared" si="2"/>
        <v>0.25654208850041316</v>
      </c>
      <c r="J23" s="76">
        <f>分析係数表!G26</f>
        <v>0.19685039370078741</v>
      </c>
      <c r="K23" s="78">
        <f t="shared" si="3"/>
        <v>5.050041112212858E-2</v>
      </c>
      <c r="L23" s="79"/>
      <c r="M23" s="80"/>
      <c r="N23" s="81">
        <f>分析係数表!H26</f>
        <v>1.0396185607550137E-2</v>
      </c>
      <c r="O23" s="82">
        <f t="shared" si="4"/>
        <v>0.16043133789261144</v>
      </c>
      <c r="P23" s="76">
        <f>分析係数表!C26</f>
        <v>0.12107728337236534</v>
      </c>
      <c r="Q23" s="82">
        <f t="shared" si="5"/>
        <v>1.9424590559831409E-2</v>
      </c>
      <c r="R23" s="83">
        <v>2.0960038365149657E-2</v>
      </c>
      <c r="S23" s="84">
        <f t="shared" si="6"/>
        <v>0.2775021268655628</v>
      </c>
      <c r="T23" s="85">
        <f>分析係数表!F26</f>
        <v>0.33584388907908252</v>
      </c>
      <c r="U23" s="86">
        <f t="shared" si="7"/>
        <v>9.3197393514247565E-2</v>
      </c>
      <c r="V23" s="87">
        <f>分析係数表!D26</f>
        <v>3.2865457035261898E-2</v>
      </c>
      <c r="W23" s="88">
        <f t="shared" si="8"/>
        <v>0</v>
      </c>
      <c r="X23" s="76">
        <f>分析係数表!E26</f>
        <v>3.457719958918179E-2</v>
      </c>
      <c r="Y23" s="89">
        <f t="shared" si="9"/>
        <v>0</v>
      </c>
    </row>
    <row r="24" spans="1:25" x14ac:dyDescent="0.2">
      <c r="A24" s="6" t="s">
        <v>12</v>
      </c>
      <c r="B24" s="5" t="s">
        <v>365</v>
      </c>
      <c r="C24" s="90"/>
      <c r="D24" s="76">
        <f>投入係数表!S24</f>
        <v>0</v>
      </c>
      <c r="E24" s="77">
        <f t="shared" si="0"/>
        <v>0</v>
      </c>
      <c r="F24" s="76">
        <f>分析係数表!C27</f>
        <v>2.7391659852820882E-2</v>
      </c>
      <c r="G24" s="77">
        <f t="shared" si="1"/>
        <v>0</v>
      </c>
      <c r="H24" s="77">
        <v>1.2194421865792942E-4</v>
      </c>
      <c r="I24" s="77">
        <f t="shared" si="2"/>
        <v>1.2194421865792942E-4</v>
      </c>
      <c r="J24" s="76">
        <f>分析係数表!G27</f>
        <v>0.16959064327485379</v>
      </c>
      <c r="K24" s="78">
        <f t="shared" si="3"/>
        <v>2.0680598485847678E-5</v>
      </c>
      <c r="L24" s="79"/>
      <c r="M24" s="80"/>
      <c r="N24" s="81">
        <f>分析係数表!H27</f>
        <v>1.0924596932756587E-2</v>
      </c>
      <c r="O24" s="82">
        <f t="shared" si="4"/>
        <v>0.16858564939306334</v>
      </c>
      <c r="P24" s="76">
        <f>分析係数表!C27</f>
        <v>2.7391659852820882E-2</v>
      </c>
      <c r="Q24" s="82">
        <f t="shared" si="5"/>
        <v>4.6178407642417105E-3</v>
      </c>
      <c r="R24" s="83">
        <v>4.6708233689449251E-3</v>
      </c>
      <c r="S24" s="84">
        <f t="shared" si="6"/>
        <v>4.7927675876028543E-3</v>
      </c>
      <c r="T24" s="85">
        <f>分析係数表!F27</f>
        <v>0.32163742690058478</v>
      </c>
      <c r="U24" s="86">
        <f t="shared" si="7"/>
        <v>1.5415334346091051E-3</v>
      </c>
      <c r="V24" s="87">
        <f>分析係数表!D27</f>
        <v>0</v>
      </c>
      <c r="W24" s="88">
        <f t="shared" si="8"/>
        <v>0</v>
      </c>
      <c r="X24" s="76">
        <f>分析係数表!E27</f>
        <v>0</v>
      </c>
      <c r="Y24" s="89">
        <f t="shared" si="9"/>
        <v>0</v>
      </c>
    </row>
    <row r="25" spans="1:25" x14ac:dyDescent="0.2">
      <c r="A25" s="6" t="s">
        <v>13</v>
      </c>
      <c r="B25" s="5" t="s">
        <v>191</v>
      </c>
      <c r="C25" s="90"/>
      <c r="D25" s="76">
        <f>投入係数表!S25</f>
        <v>0</v>
      </c>
      <c r="E25" s="77">
        <f t="shared" si="0"/>
        <v>0</v>
      </c>
      <c r="F25" s="76">
        <f>分析係数表!C28</f>
        <v>0.24324482738409237</v>
      </c>
      <c r="G25" s="77">
        <f t="shared" si="1"/>
        <v>0</v>
      </c>
      <c r="H25" s="77">
        <v>3.1272905513004115E-2</v>
      </c>
      <c r="I25" s="77">
        <f t="shared" si="2"/>
        <v>3.1272905513004115E-2</v>
      </c>
      <c r="J25" s="76">
        <f>分析係数表!G28</f>
        <v>0.12486010072747622</v>
      </c>
      <c r="K25" s="78">
        <f t="shared" si="3"/>
        <v>3.9047381323945403E-3</v>
      </c>
      <c r="L25" s="79"/>
      <c r="M25" s="80"/>
      <c r="N25" s="81">
        <f>分析係数表!H28</f>
        <v>2.0841525756979944E-2</v>
      </c>
      <c r="O25" s="82">
        <f t="shared" si="4"/>
        <v>0.32162121638991609</v>
      </c>
      <c r="P25" s="76">
        <f>分析係数表!C28</f>
        <v>0.24324482738409237</v>
      </c>
      <c r="Q25" s="82">
        <f t="shared" si="5"/>
        <v>7.823269726382695E-2</v>
      </c>
      <c r="R25" s="83">
        <v>9.5481258392512966E-2</v>
      </c>
      <c r="S25" s="84">
        <f t="shared" si="6"/>
        <v>0.12675416390551708</v>
      </c>
      <c r="T25" s="85">
        <f>分析係数表!F28</f>
        <v>0.21387101287073307</v>
      </c>
      <c r="U25" s="86">
        <f t="shared" si="7"/>
        <v>2.7109041420055852E-2</v>
      </c>
      <c r="V25" s="87">
        <f>分析係数表!D28</f>
        <v>5.1063234471180746E-3</v>
      </c>
      <c r="W25" s="88">
        <f t="shared" si="8"/>
        <v>0</v>
      </c>
      <c r="X25" s="76">
        <f>分析係数表!E28</f>
        <v>5.1412982652490205E-3</v>
      </c>
      <c r="Y25" s="89">
        <f t="shared" si="9"/>
        <v>0</v>
      </c>
    </row>
    <row r="26" spans="1:25" x14ac:dyDescent="0.2">
      <c r="A26" s="6" t="s">
        <v>14</v>
      </c>
      <c r="B26" s="5" t="s">
        <v>50</v>
      </c>
      <c r="C26" s="90"/>
      <c r="D26" s="76">
        <f>投入係数表!S26</f>
        <v>7.874015748031496E-3</v>
      </c>
      <c r="E26" s="77">
        <f t="shared" si="0"/>
        <v>0.78740157480314954</v>
      </c>
      <c r="F26" s="76">
        <f>分析係数表!C29</f>
        <v>5.9106021425932798E-2</v>
      </c>
      <c r="G26" s="77">
        <f t="shared" si="1"/>
        <v>4.6540174351128186E-2</v>
      </c>
      <c r="H26" s="77">
        <v>5.5889411711939549E-2</v>
      </c>
      <c r="I26" s="77">
        <f t="shared" si="2"/>
        <v>5.5889411711939549E-2</v>
      </c>
      <c r="J26" s="76">
        <f>分析係数表!G29</f>
        <v>0.26651982378854627</v>
      </c>
      <c r="K26" s="78">
        <f t="shared" si="3"/>
        <v>1.4895636161111643E-2</v>
      </c>
      <c r="L26" s="79"/>
      <c r="M26" s="80"/>
      <c r="N26" s="81">
        <f>分析係数表!H29</f>
        <v>1.0052103814392449E-2</v>
      </c>
      <c r="O26" s="82">
        <f t="shared" si="4"/>
        <v>0.15512155365975905</v>
      </c>
      <c r="P26" s="76">
        <f>分析係数表!C29</f>
        <v>5.9106021425932798E-2</v>
      </c>
      <c r="Q26" s="82">
        <f t="shared" si="5"/>
        <v>9.1686178742377018E-3</v>
      </c>
      <c r="R26" s="83">
        <v>1.1293903715740758E-2</v>
      </c>
      <c r="S26" s="84">
        <f t="shared" si="6"/>
        <v>6.7183315427680301E-2</v>
      </c>
      <c r="T26" s="85">
        <f>分析係数表!F29</f>
        <v>0.40308370044052866</v>
      </c>
      <c r="U26" s="86">
        <f t="shared" si="7"/>
        <v>2.7080499390452633E-2</v>
      </c>
      <c r="V26" s="87">
        <f>分析係数表!D29</f>
        <v>6.1674008810572688E-2</v>
      </c>
      <c r="W26" s="88">
        <f t="shared" si="8"/>
        <v>0</v>
      </c>
      <c r="X26" s="76">
        <f>分析係数表!E29</f>
        <v>2.8634361233480177E-2</v>
      </c>
      <c r="Y26" s="89">
        <f t="shared" si="9"/>
        <v>0</v>
      </c>
    </row>
    <row r="27" spans="1:25" x14ac:dyDescent="0.2">
      <c r="A27" s="6" t="s">
        <v>15</v>
      </c>
      <c r="B27" s="5" t="s">
        <v>36</v>
      </c>
      <c r="C27" s="90"/>
      <c r="D27" s="76">
        <f>投入係数表!S27</f>
        <v>9.8425196850393699E-4</v>
      </c>
      <c r="E27" s="77">
        <f t="shared" si="0"/>
        <v>9.8425196850393692E-2</v>
      </c>
      <c r="F27" s="76">
        <f>分析係数表!C30</f>
        <v>1</v>
      </c>
      <c r="G27" s="77">
        <f t="shared" si="1"/>
        <v>9.8425196850393692E-2</v>
      </c>
      <c r="H27" s="77">
        <v>0.14865203650488351</v>
      </c>
      <c r="I27" s="77">
        <f t="shared" si="2"/>
        <v>0.14865203650488351</v>
      </c>
      <c r="J27" s="76">
        <f>分析係数表!G30</f>
        <v>0.34458106948813266</v>
      </c>
      <c r="K27" s="78">
        <f t="shared" si="3"/>
        <v>5.1222677720441701E-2</v>
      </c>
      <c r="L27" s="79"/>
      <c r="M27" s="80"/>
      <c r="N27" s="81">
        <f>分析係数表!H30</f>
        <v>0</v>
      </c>
      <c r="O27" s="82">
        <f t="shared" si="4"/>
        <v>0</v>
      </c>
      <c r="P27" s="76">
        <f>分析係数表!C30</f>
        <v>1</v>
      </c>
      <c r="Q27" s="82">
        <f t="shared" si="5"/>
        <v>0</v>
      </c>
      <c r="R27" s="83">
        <v>3.5934746947925408E-2</v>
      </c>
      <c r="S27" s="84">
        <f t="shared" si="6"/>
        <v>0.18458678345280893</v>
      </c>
      <c r="T27" s="85">
        <f>分析係数表!F30</f>
        <v>0.44094938518730342</v>
      </c>
      <c r="U27" s="86">
        <f t="shared" si="7"/>
        <v>8.1393428677218008E-2</v>
      </c>
      <c r="V27" s="87">
        <f>分析係数表!D30</f>
        <v>0.11881612810980841</v>
      </c>
      <c r="W27" s="88">
        <f t="shared" si="8"/>
        <v>0</v>
      </c>
      <c r="X27" s="76">
        <f>分析係数表!E30</f>
        <v>7.9782670860737773E-2</v>
      </c>
      <c r="Y27" s="89">
        <f t="shared" si="9"/>
        <v>0</v>
      </c>
    </row>
    <row r="28" spans="1:25" x14ac:dyDescent="0.2">
      <c r="A28" s="6" t="s">
        <v>16</v>
      </c>
      <c r="B28" s="5" t="s">
        <v>192</v>
      </c>
      <c r="C28" s="90"/>
      <c r="D28" s="76">
        <f>投入係数表!S28</f>
        <v>1.0826771653543307E-2</v>
      </c>
      <c r="E28" s="77">
        <f t="shared" si="0"/>
        <v>1.0826771653543308</v>
      </c>
      <c r="F28" s="76">
        <f>分析係数表!C31</f>
        <v>9.6726786907147644E-2</v>
      </c>
      <c r="G28" s="77">
        <f t="shared" si="1"/>
        <v>0.104723883462463</v>
      </c>
      <c r="H28" s="77">
        <v>0.14152572935450339</v>
      </c>
      <c r="I28" s="77">
        <f t="shared" si="2"/>
        <v>0.14152572935450339</v>
      </c>
      <c r="J28" s="76">
        <f>分析係数表!G31</f>
        <v>7.0151306740027508E-2</v>
      </c>
      <c r="K28" s="78">
        <f t="shared" si="3"/>
        <v>9.9282148515538824E-3</v>
      </c>
      <c r="L28" s="79"/>
      <c r="M28" s="80"/>
      <c r="N28" s="81">
        <f>分析係数表!H31</f>
        <v>2.2131832481321275E-2</v>
      </c>
      <c r="O28" s="82">
        <f t="shared" si="4"/>
        <v>0.34153290726311258</v>
      </c>
      <c r="P28" s="76">
        <f>分析係数表!C31</f>
        <v>9.6726786907147644E-2</v>
      </c>
      <c r="Q28" s="82">
        <f t="shared" si="5"/>
        <v>3.3035380742617707E-2</v>
      </c>
      <c r="R28" s="83">
        <v>3.9446935800972346E-2</v>
      </c>
      <c r="S28" s="84">
        <f t="shared" si="6"/>
        <v>0.18097266515547572</v>
      </c>
      <c r="T28" s="85">
        <f>分析係数表!F31</f>
        <v>0.34525447042640989</v>
      </c>
      <c r="U28" s="86">
        <f t="shared" si="7"/>
        <v>6.2481621669909775E-2</v>
      </c>
      <c r="V28" s="87">
        <f>分析係数表!D31</f>
        <v>0</v>
      </c>
      <c r="W28" s="88">
        <f t="shared" si="8"/>
        <v>0</v>
      </c>
      <c r="X28" s="76">
        <f>分析係数表!E31</f>
        <v>0</v>
      </c>
      <c r="Y28" s="89">
        <f t="shared" si="9"/>
        <v>0</v>
      </c>
    </row>
    <row r="29" spans="1:25" x14ac:dyDescent="0.2">
      <c r="A29" s="6" t="s">
        <v>17</v>
      </c>
      <c r="B29" s="5" t="s">
        <v>272</v>
      </c>
      <c r="C29" s="90"/>
      <c r="D29" s="76">
        <f>投入係数表!S29</f>
        <v>9.8425196850393699E-4</v>
      </c>
      <c r="E29" s="77">
        <f t="shared" si="0"/>
        <v>9.8425196850393692E-2</v>
      </c>
      <c r="F29" s="76">
        <f>分析係数表!C32</f>
        <v>0.7834008097165992</v>
      </c>
      <c r="G29" s="77">
        <f t="shared" si="1"/>
        <v>7.7106378909114093E-2</v>
      </c>
      <c r="H29" s="77">
        <v>9.7726299915572218E-2</v>
      </c>
      <c r="I29" s="77">
        <f t="shared" si="2"/>
        <v>9.7726299915572218E-2</v>
      </c>
      <c r="J29" s="76">
        <f>分析係数表!G32</f>
        <v>0.13992297817715019</v>
      </c>
      <c r="K29" s="78">
        <f t="shared" si="3"/>
        <v>1.3674154930420245E-2</v>
      </c>
      <c r="L29" s="79"/>
      <c r="M29" s="80"/>
      <c r="N29" s="81">
        <f>分析係数表!H32</f>
        <v>6.3286472670074714E-3</v>
      </c>
      <c r="O29" s="82">
        <f t="shared" si="4"/>
        <v>9.7662102854249283E-2</v>
      </c>
      <c r="P29" s="76">
        <f>分析係数表!C32</f>
        <v>0.7834008097165992</v>
      </c>
      <c r="Q29" s="82">
        <f t="shared" si="5"/>
        <v>7.6508570454644681E-2</v>
      </c>
      <c r="R29" s="83">
        <v>9.4637227670751667E-2</v>
      </c>
      <c r="S29" s="84">
        <f t="shared" si="6"/>
        <v>0.19236352758632388</v>
      </c>
      <c r="T29" s="85">
        <f>分析係数表!F32</f>
        <v>0.48138639281129653</v>
      </c>
      <c r="U29" s="86">
        <f t="shared" si="7"/>
        <v>9.2601184653236787E-2</v>
      </c>
      <c r="V29" s="87">
        <f>分析係数表!D32</f>
        <v>1.4120667522464698E-2</v>
      </c>
      <c r="W29" s="88">
        <f t="shared" si="8"/>
        <v>0</v>
      </c>
      <c r="X29" s="76">
        <f>分析係数表!E32</f>
        <v>2.1822849807445442E-2</v>
      </c>
      <c r="Y29" s="89">
        <f t="shared" si="9"/>
        <v>0</v>
      </c>
    </row>
    <row r="30" spans="1:25" x14ac:dyDescent="0.2">
      <c r="A30" s="6" t="s">
        <v>18</v>
      </c>
      <c r="B30" s="5" t="s">
        <v>273</v>
      </c>
      <c r="C30" s="90"/>
      <c r="D30" s="76">
        <f>投入係数表!S30</f>
        <v>9.8425196850393699E-4</v>
      </c>
      <c r="E30" s="77">
        <f t="shared" si="0"/>
        <v>9.8425196850393692E-2</v>
      </c>
      <c r="F30" s="76">
        <f>分析係数表!C33</f>
        <v>1</v>
      </c>
      <c r="G30" s="77">
        <f t="shared" si="1"/>
        <v>9.8425196850393692E-2</v>
      </c>
      <c r="H30" s="77">
        <v>0.11702219956633501</v>
      </c>
      <c r="I30" s="77">
        <f t="shared" si="2"/>
        <v>0.11702219956633501</v>
      </c>
      <c r="J30" s="76">
        <f>分析係数表!G33</f>
        <v>0.50732356857523297</v>
      </c>
      <c r="K30" s="78">
        <f t="shared" si="3"/>
        <v>5.9368119886516163E-2</v>
      </c>
      <c r="L30" s="79"/>
      <c r="M30" s="80"/>
      <c r="N30" s="81">
        <f>分析係数表!H33</f>
        <v>9.4622493118364133E-4</v>
      </c>
      <c r="O30" s="82">
        <f t="shared" si="4"/>
        <v>1.4601906640344067E-2</v>
      </c>
      <c r="P30" s="76">
        <f>分析係数表!C33</f>
        <v>1</v>
      </c>
      <c r="Q30" s="82">
        <f t="shared" si="5"/>
        <v>1.4601906640344067E-2</v>
      </c>
      <c r="R30" s="83">
        <v>3.3522218997333486E-2</v>
      </c>
      <c r="S30" s="84">
        <f t="shared" si="6"/>
        <v>0.15054441856366851</v>
      </c>
      <c r="T30" s="85">
        <f>分析係数表!F33</f>
        <v>0.64713715046604525</v>
      </c>
      <c r="U30" s="86">
        <f t="shared" si="7"/>
        <v>9.7422886047860049E-2</v>
      </c>
      <c r="V30" s="87">
        <f>分析係数表!D33</f>
        <v>3.462050599201065E-2</v>
      </c>
      <c r="W30" s="88">
        <f t="shared" si="8"/>
        <v>0</v>
      </c>
      <c r="X30" s="76">
        <f>分析係数表!E33</f>
        <v>3.3288948069241014E-2</v>
      </c>
      <c r="Y30" s="89">
        <f t="shared" si="9"/>
        <v>0</v>
      </c>
    </row>
    <row r="31" spans="1:25" x14ac:dyDescent="0.2">
      <c r="A31" s="6" t="s">
        <v>19</v>
      </c>
      <c r="B31" s="5" t="s">
        <v>274</v>
      </c>
      <c r="C31" s="90"/>
      <c r="D31" s="76">
        <f>投入係数表!S31</f>
        <v>4.9212598425196853E-2</v>
      </c>
      <c r="E31" s="77">
        <f t="shared" si="0"/>
        <v>4.9212598425196852</v>
      </c>
      <c r="F31" s="76">
        <f>分析係数表!C34</f>
        <v>0.10125199563061926</v>
      </c>
      <c r="G31" s="77">
        <f t="shared" si="1"/>
        <v>0.49828738007194523</v>
      </c>
      <c r="H31" s="77">
        <v>0.56073594231368606</v>
      </c>
      <c r="I31" s="77">
        <f t="shared" si="2"/>
        <v>0.56073594231368606</v>
      </c>
      <c r="J31" s="76">
        <f>分析係数表!G34</f>
        <v>0.42460217226572367</v>
      </c>
      <c r="K31" s="78">
        <f t="shared" si="3"/>
        <v>0.23808969917385861</v>
      </c>
      <c r="L31" s="79"/>
      <c r="M31" s="80"/>
      <c r="N31" s="81">
        <f>分析係数表!H34</f>
        <v>0.15770005898545025</v>
      </c>
      <c r="O31" s="82">
        <f t="shared" si="4"/>
        <v>2.4335878950069536</v>
      </c>
      <c r="P31" s="76">
        <f>分析係数表!C34</f>
        <v>0.10125199563061926</v>
      </c>
      <c r="Q31" s="82">
        <f t="shared" si="5"/>
        <v>0.24640563091197198</v>
      </c>
      <c r="R31" s="83">
        <v>0.2611722151763532</v>
      </c>
      <c r="S31" s="84">
        <f t="shared" si="6"/>
        <v>0.82190815749003932</v>
      </c>
      <c r="T31" s="85">
        <f>分析係数表!F34</f>
        <v>0.7004294013639808</v>
      </c>
      <c r="U31" s="86">
        <f t="shared" si="7"/>
        <v>0.57568863872692067</v>
      </c>
      <c r="V31" s="87">
        <f>分析係数表!D34</f>
        <v>0.3617075018944178</v>
      </c>
      <c r="W31" s="88">
        <f t="shared" si="8"/>
        <v>0</v>
      </c>
      <c r="X31" s="76">
        <f>分析係数表!E34</f>
        <v>0.25183127052285931</v>
      </c>
      <c r="Y31" s="89">
        <f t="shared" si="9"/>
        <v>0</v>
      </c>
    </row>
    <row r="32" spans="1:25" x14ac:dyDescent="0.2">
      <c r="A32" s="6" t="s">
        <v>20</v>
      </c>
      <c r="B32" s="5" t="s">
        <v>37</v>
      </c>
      <c r="C32" s="90"/>
      <c r="D32" s="76">
        <f>投入係数表!S32</f>
        <v>1.0826771653543307E-2</v>
      </c>
      <c r="E32" s="77">
        <f t="shared" si="0"/>
        <v>1.0826771653543308</v>
      </c>
      <c r="F32" s="76">
        <f>分析係数表!C35</f>
        <v>0.28050490883590462</v>
      </c>
      <c r="G32" s="77">
        <f t="shared" si="1"/>
        <v>0.3036962595664322</v>
      </c>
      <c r="H32" s="77">
        <v>0.35562173800018271</v>
      </c>
      <c r="I32" s="77">
        <f t="shared" si="2"/>
        <v>0.35562173800018271</v>
      </c>
      <c r="J32" s="76">
        <f>分析係数表!G35</f>
        <v>0.31444397102684279</v>
      </c>
      <c r="K32" s="78">
        <f t="shared" si="3"/>
        <v>0.11182311148024493</v>
      </c>
      <c r="L32" s="79"/>
      <c r="M32" s="80"/>
      <c r="N32" s="81">
        <f>分析係数表!H35</f>
        <v>5.9366397955171055E-2</v>
      </c>
      <c r="O32" s="82">
        <f t="shared" si="4"/>
        <v>0.91612741531821029</v>
      </c>
      <c r="P32" s="76">
        <f>分析係数表!C35</f>
        <v>0.28050490883590462</v>
      </c>
      <c r="Q32" s="82">
        <f t="shared" si="5"/>
        <v>0.2569782371159075</v>
      </c>
      <c r="R32" s="83">
        <v>0.32283992789533345</v>
      </c>
      <c r="S32" s="84">
        <f t="shared" si="6"/>
        <v>0.67846166589551615</v>
      </c>
      <c r="T32" s="85">
        <f>分析係数表!F35</f>
        <v>0.64720920323817643</v>
      </c>
      <c r="U32" s="86">
        <f t="shared" si="7"/>
        <v>0.4391066342118829</v>
      </c>
      <c r="V32" s="87">
        <f>分析係数表!D35</f>
        <v>3.7068598210481467E-2</v>
      </c>
      <c r="W32" s="88">
        <f t="shared" si="8"/>
        <v>0</v>
      </c>
      <c r="X32" s="76">
        <f>分析係数表!E35</f>
        <v>2.8973157221985513E-2</v>
      </c>
      <c r="Y32" s="89">
        <f t="shared" si="9"/>
        <v>0</v>
      </c>
    </row>
    <row r="33" spans="1:25" x14ac:dyDescent="0.2">
      <c r="A33" s="6" t="s">
        <v>21</v>
      </c>
      <c r="B33" s="5" t="s">
        <v>38</v>
      </c>
      <c r="C33" s="90"/>
      <c r="D33" s="76">
        <f>投入係数表!S33</f>
        <v>1.968503937007874E-3</v>
      </c>
      <c r="E33" s="77">
        <f t="shared" si="0"/>
        <v>0.19685039370078738</v>
      </c>
      <c r="F33" s="76">
        <f>分析係数表!C36</f>
        <v>0.80389274373750441</v>
      </c>
      <c r="G33" s="77">
        <f t="shared" si="1"/>
        <v>0.15824660309793392</v>
      </c>
      <c r="H33" s="77">
        <v>0.22118442863051468</v>
      </c>
      <c r="I33" s="77">
        <f t="shared" si="2"/>
        <v>0.22118442863051468</v>
      </c>
      <c r="J33" s="76">
        <f>分析係数表!G36</f>
        <v>1.7855841410975876E-2</v>
      </c>
      <c r="K33" s="78">
        <f t="shared" si="3"/>
        <v>3.9494340802037819E-3</v>
      </c>
      <c r="L33" s="79"/>
      <c r="M33" s="80"/>
      <c r="N33" s="81">
        <f>分析係数表!H36</f>
        <v>0.19255062917813606</v>
      </c>
      <c r="O33" s="82">
        <f t="shared" si="4"/>
        <v>2.9713931837344312</v>
      </c>
      <c r="P33" s="76">
        <f>分析係数表!C36</f>
        <v>0.80389274373750441</v>
      </c>
      <c r="Q33" s="82">
        <f t="shared" si="5"/>
        <v>2.3886814191951906</v>
      </c>
      <c r="R33" s="83">
        <v>2.4479253177656668</v>
      </c>
      <c r="S33" s="84">
        <f t="shared" si="6"/>
        <v>2.6691097463961815</v>
      </c>
      <c r="T33" s="85">
        <f>分析係数表!F36</f>
        <v>0.88404635230668316</v>
      </c>
      <c r="U33" s="86">
        <f t="shared" si="7"/>
        <v>2.3596167352077604</v>
      </c>
      <c r="V33" s="87">
        <f>分析係数表!D36</f>
        <v>1.122367174404198E-2</v>
      </c>
      <c r="W33" s="88">
        <f t="shared" si="8"/>
        <v>0</v>
      </c>
      <c r="X33" s="76">
        <f>分析係数表!E36</f>
        <v>3.3525253261424094E-3</v>
      </c>
      <c r="Y33" s="89">
        <f t="shared" si="9"/>
        <v>0</v>
      </c>
    </row>
    <row r="34" spans="1:25" x14ac:dyDescent="0.2">
      <c r="A34" s="6" t="s">
        <v>22</v>
      </c>
      <c r="B34" s="5" t="s">
        <v>377</v>
      </c>
      <c r="C34" s="90"/>
      <c r="D34" s="76">
        <f>投入係数表!S34</f>
        <v>1.6732283464566931E-2</v>
      </c>
      <c r="E34" s="77">
        <f t="shared" si="0"/>
        <v>1.673228346456693</v>
      </c>
      <c r="F34" s="76">
        <f>分析係数表!C37</f>
        <v>0.21032967032967032</v>
      </c>
      <c r="G34" s="77">
        <f t="shared" si="1"/>
        <v>0.35192956649649565</v>
      </c>
      <c r="H34" s="77">
        <v>0.4306306491744199</v>
      </c>
      <c r="I34" s="77">
        <f t="shared" si="2"/>
        <v>0.4306306491744199</v>
      </c>
      <c r="J34" s="76">
        <f>分析係数表!G37</f>
        <v>0.29813928761297182</v>
      </c>
      <c r="K34" s="78">
        <f t="shared" si="3"/>
        <v>0.12838791496917315</v>
      </c>
      <c r="L34" s="79"/>
      <c r="M34" s="80"/>
      <c r="N34" s="81">
        <f>分析係数表!H37</f>
        <v>4.7409555642941408E-2</v>
      </c>
      <c r="O34" s="82">
        <f t="shared" si="4"/>
        <v>0.73161241322658976</v>
      </c>
      <c r="P34" s="76">
        <f>分析係数表!C37</f>
        <v>0.21032967032967032</v>
      </c>
      <c r="Q34" s="82">
        <f t="shared" si="5"/>
        <v>0.15387979768304316</v>
      </c>
      <c r="R34" s="83">
        <v>0.16980987893064914</v>
      </c>
      <c r="S34" s="84">
        <f t="shared" si="6"/>
        <v>0.60044052810506909</v>
      </c>
      <c r="T34" s="85">
        <f>分析係数表!F37</f>
        <v>0.65348219032429555</v>
      </c>
      <c r="U34" s="86">
        <f t="shared" si="7"/>
        <v>0.39237719146557731</v>
      </c>
      <c r="V34" s="87">
        <f>分析係数表!D37</f>
        <v>7.4641148325358855E-2</v>
      </c>
      <c r="W34" s="88">
        <f t="shared" si="8"/>
        <v>0</v>
      </c>
      <c r="X34" s="76">
        <f>分析係数表!E37</f>
        <v>6.6454013822434876E-2</v>
      </c>
      <c r="Y34" s="89">
        <f t="shared" si="9"/>
        <v>0</v>
      </c>
    </row>
    <row r="35" spans="1:25" x14ac:dyDescent="0.2">
      <c r="A35" s="6" t="s">
        <v>23</v>
      </c>
      <c r="B35" s="5" t="s">
        <v>193</v>
      </c>
      <c r="C35" s="90"/>
      <c r="D35" s="76">
        <f>投入係数表!S35</f>
        <v>6.889763779527559E-3</v>
      </c>
      <c r="E35" s="77">
        <f t="shared" si="0"/>
        <v>0.6889763779527559</v>
      </c>
      <c r="F35" s="76">
        <f>分析係数表!C38</f>
        <v>3.0064329788630717E-2</v>
      </c>
      <c r="G35" s="77">
        <f t="shared" si="1"/>
        <v>2.0713613043347935E-2</v>
      </c>
      <c r="H35" s="77">
        <v>2.6725364212716894E-2</v>
      </c>
      <c r="I35" s="77">
        <f t="shared" si="2"/>
        <v>2.6725364212716894E-2</v>
      </c>
      <c r="J35" s="76">
        <f>分析係数表!G38</f>
        <v>0.36119402985074628</v>
      </c>
      <c r="K35" s="78">
        <f t="shared" si="3"/>
        <v>9.6530419992201313E-3</v>
      </c>
      <c r="L35" s="79"/>
      <c r="M35" s="80"/>
      <c r="N35" s="81">
        <f>分析係数表!H38</f>
        <v>4.2911915060951634E-2</v>
      </c>
      <c r="O35" s="82">
        <f t="shared" si="4"/>
        <v>0.66220594789716214</v>
      </c>
      <c r="P35" s="76">
        <f>分析係数表!C38</f>
        <v>3.0064329788630717E-2</v>
      </c>
      <c r="Q35" s="82">
        <f t="shared" si="5"/>
        <v>1.9908778005573093E-2</v>
      </c>
      <c r="R35" s="83">
        <v>2.2831165180461774E-2</v>
      </c>
      <c r="S35" s="84">
        <f t="shared" si="6"/>
        <v>4.9556529393178672E-2</v>
      </c>
      <c r="T35" s="85">
        <f>分析係数表!F38</f>
        <v>0.57313432835820899</v>
      </c>
      <c r="U35" s="86">
        <f t="shared" si="7"/>
        <v>2.84025481895233E-2</v>
      </c>
      <c r="V35" s="87">
        <f>分析係数表!D38</f>
        <v>7.1641791044776124E-2</v>
      </c>
      <c r="W35" s="88">
        <f t="shared" si="8"/>
        <v>0</v>
      </c>
      <c r="X35" s="76">
        <f>分析係数表!E38</f>
        <v>8.6567164179104483E-2</v>
      </c>
      <c r="Y35" s="89">
        <f t="shared" si="9"/>
        <v>0</v>
      </c>
    </row>
    <row r="36" spans="1:25" x14ac:dyDescent="0.2">
      <c r="A36" s="6" t="s">
        <v>24</v>
      </c>
      <c r="B36" s="5" t="s">
        <v>39</v>
      </c>
      <c r="C36" s="90"/>
      <c r="D36" s="76">
        <f>投入係数表!S36</f>
        <v>0</v>
      </c>
      <c r="E36" s="77">
        <f t="shared" si="0"/>
        <v>0</v>
      </c>
      <c r="F36" s="76">
        <f>分析係数表!C39</f>
        <v>1</v>
      </c>
      <c r="G36" s="77">
        <f t="shared" si="1"/>
        <v>0</v>
      </c>
      <c r="H36" s="77">
        <v>3.20703543517089E-2</v>
      </c>
      <c r="I36" s="77">
        <f t="shared" si="2"/>
        <v>3.20703543517089E-2</v>
      </c>
      <c r="J36" s="76">
        <f>分析係数表!G39</f>
        <v>0.35369011652999566</v>
      </c>
      <c r="K36" s="78">
        <f t="shared" si="3"/>
        <v>1.1342967367814174E-2</v>
      </c>
      <c r="L36" s="79"/>
      <c r="M36" s="80"/>
      <c r="N36" s="81">
        <f>分析係数表!H39</f>
        <v>3.7848997247345653E-3</v>
      </c>
      <c r="O36" s="82">
        <f t="shared" si="4"/>
        <v>5.8407626561376269E-2</v>
      </c>
      <c r="P36" s="76">
        <f>分析係数表!C39</f>
        <v>1</v>
      </c>
      <c r="Q36" s="82">
        <f t="shared" si="5"/>
        <v>5.8407626561376269E-2</v>
      </c>
      <c r="R36" s="83">
        <v>8.2784199540562778E-2</v>
      </c>
      <c r="S36" s="84">
        <f t="shared" si="6"/>
        <v>0.11485455389227167</v>
      </c>
      <c r="T36" s="85">
        <f>分析係数表!F39</f>
        <v>0.70414328873543375</v>
      </c>
      <c r="U36" s="86">
        <f t="shared" si="7"/>
        <v>8.0874063303945282E-2</v>
      </c>
      <c r="V36" s="87">
        <f>分析係数表!D39</f>
        <v>4.8338368580060423E-2</v>
      </c>
      <c r="W36" s="88">
        <f t="shared" si="8"/>
        <v>0</v>
      </c>
      <c r="X36" s="76">
        <f>分析係数表!E39</f>
        <v>5.0927924039706515E-2</v>
      </c>
      <c r="Y36" s="89">
        <f t="shared" si="9"/>
        <v>0</v>
      </c>
    </row>
    <row r="37" spans="1:25" x14ac:dyDescent="0.2">
      <c r="A37" s="6" t="s">
        <v>25</v>
      </c>
      <c r="B37" s="5" t="s">
        <v>40</v>
      </c>
      <c r="C37" s="90"/>
      <c r="D37" s="76">
        <f>投入係数表!S37</f>
        <v>0</v>
      </c>
      <c r="E37" s="77">
        <f t="shared" si="0"/>
        <v>0</v>
      </c>
      <c r="F37" s="76">
        <f>分析係数表!C40</f>
        <v>0.7013368112161722</v>
      </c>
      <c r="G37" s="77">
        <f t="shared" si="1"/>
        <v>0</v>
      </c>
      <c r="H37" s="77">
        <v>1.4962490010242419E-3</v>
      </c>
      <c r="I37" s="77">
        <f t="shared" si="2"/>
        <v>1.4962490010242419E-3</v>
      </c>
      <c r="J37" s="76">
        <f>分析係数表!G40</f>
        <v>0.55395580898075547</v>
      </c>
      <c r="K37" s="78">
        <f t="shared" si="3"/>
        <v>8.2885582579903113E-4</v>
      </c>
      <c r="L37" s="79"/>
      <c r="M37" s="80"/>
      <c r="N37" s="81">
        <f>分析係数表!H40</f>
        <v>3.2392843098702322E-2</v>
      </c>
      <c r="O37" s="82">
        <f t="shared" si="4"/>
        <v>0.49987825849281775</v>
      </c>
      <c r="P37" s="76">
        <f>分析係数表!C40</f>
        <v>0.7013368112161722</v>
      </c>
      <c r="Q37" s="82">
        <f t="shared" si="5"/>
        <v>0.35058302380764622</v>
      </c>
      <c r="R37" s="83">
        <v>0.35084666507869849</v>
      </c>
      <c r="S37" s="84">
        <f t="shared" si="6"/>
        <v>0.35234291407972274</v>
      </c>
      <c r="T37" s="85">
        <f>分析係数表!F40</f>
        <v>0.75181753385602279</v>
      </c>
      <c r="U37" s="86">
        <f t="shared" si="7"/>
        <v>0.2648975807350617</v>
      </c>
      <c r="V37" s="87">
        <f>分析係数表!D40</f>
        <v>0.10919458303635067</v>
      </c>
      <c r="W37" s="88">
        <f t="shared" si="8"/>
        <v>0</v>
      </c>
      <c r="X37" s="76">
        <f>分析係数表!E40</f>
        <v>6.9850320741268707E-2</v>
      </c>
      <c r="Y37" s="89">
        <f t="shared" si="9"/>
        <v>0</v>
      </c>
    </row>
    <row r="38" spans="1:25" x14ac:dyDescent="0.2">
      <c r="A38" s="6" t="s">
        <v>26</v>
      </c>
      <c r="B38" s="5" t="s">
        <v>276</v>
      </c>
      <c r="C38" s="90"/>
      <c r="D38" s="76">
        <f>投入係数表!S38</f>
        <v>0</v>
      </c>
      <c r="E38" s="77">
        <f t="shared" si="0"/>
        <v>0</v>
      </c>
      <c r="F38" s="76">
        <f>分析係数表!C41</f>
        <v>0.58586841174389814</v>
      </c>
      <c r="G38" s="77">
        <f t="shared" si="1"/>
        <v>0</v>
      </c>
      <c r="H38" s="77">
        <v>1.4260029413367403E-3</v>
      </c>
      <c r="I38" s="77">
        <f t="shared" si="2"/>
        <v>1.4260029413367403E-3</v>
      </c>
      <c r="J38" s="76">
        <f>分析係数表!G41</f>
        <v>0.44498040397949956</v>
      </c>
      <c r="K38" s="78">
        <f t="shared" si="3"/>
        <v>6.3454336491197737E-4</v>
      </c>
      <c r="L38" s="79"/>
      <c r="M38" s="80"/>
      <c r="N38" s="81">
        <f>分析係数表!H41</f>
        <v>5.4868757373181282E-2</v>
      </c>
      <c r="O38" s="82">
        <f t="shared" si="4"/>
        <v>0.84672094998878267</v>
      </c>
      <c r="P38" s="76">
        <f>分析係数表!C41</f>
        <v>0.58586841174389814</v>
      </c>
      <c r="Q38" s="82">
        <f t="shared" si="5"/>
        <v>0.49606705816021274</v>
      </c>
      <c r="R38" s="83">
        <v>0.50276944511529387</v>
      </c>
      <c r="S38" s="84">
        <f t="shared" si="6"/>
        <v>0.50419544805663064</v>
      </c>
      <c r="T38" s="85">
        <f>分析係数表!F41</f>
        <v>0.54989448296653598</v>
      </c>
      <c r="U38" s="86">
        <f t="shared" si="7"/>
        <v>0.27725429522318185</v>
      </c>
      <c r="V38" s="87">
        <f>分析係数表!D41</f>
        <v>0.15480856195357251</v>
      </c>
      <c r="W38" s="88">
        <f t="shared" si="8"/>
        <v>0</v>
      </c>
      <c r="X38" s="76">
        <f>分析係数表!E41</f>
        <v>0.14651793789568887</v>
      </c>
      <c r="Y38" s="89">
        <f t="shared" si="9"/>
        <v>0</v>
      </c>
    </row>
    <row r="39" spans="1:25" x14ac:dyDescent="0.2">
      <c r="A39" s="6" t="s">
        <v>51</v>
      </c>
      <c r="B39" s="5" t="s">
        <v>367</v>
      </c>
      <c r="C39" s="90"/>
      <c r="D39" s="76">
        <f>投入係数表!S39</f>
        <v>9.8425196850393699E-4</v>
      </c>
      <c r="E39" s="77">
        <f>$C$21*D39</f>
        <v>9.8425196850393692E-2</v>
      </c>
      <c r="F39" s="76">
        <f>分析係数表!C42</f>
        <v>0.81969817315329629</v>
      </c>
      <c r="G39" s="77">
        <f>E39*F39</f>
        <v>8.0678954050521279E-2</v>
      </c>
      <c r="H39" s="77">
        <v>9.3785412014161865E-2</v>
      </c>
      <c r="I39" s="77">
        <f>C39+H39</f>
        <v>9.3785412014161865E-2</v>
      </c>
      <c r="J39" s="76">
        <f>分析係数表!G42</f>
        <v>0.48461538461538461</v>
      </c>
      <c r="K39" s="78">
        <f>I39*J39</f>
        <v>4.5449853514555362E-2</v>
      </c>
      <c r="L39" s="79"/>
      <c r="M39" s="80"/>
      <c r="N39" s="81">
        <f>分析係数表!H42</f>
        <v>1.2153460479748329E-2</v>
      </c>
      <c r="O39" s="82">
        <f t="shared" si="4"/>
        <v>0.1875491645103933</v>
      </c>
      <c r="P39" s="76">
        <f>分析係数表!C42</f>
        <v>0.81969817315329629</v>
      </c>
      <c r="Q39" s="82">
        <f>O39*P39</f>
        <v>0.15373370752559642</v>
      </c>
      <c r="R39" s="83">
        <v>0.15865346825138693</v>
      </c>
      <c r="S39" s="84">
        <f>I39+R39</f>
        <v>0.25243888026554878</v>
      </c>
      <c r="T39" s="85">
        <f>分析係数表!F42</f>
        <v>0.55865384615384617</v>
      </c>
      <c r="U39" s="86">
        <f>S39*T39</f>
        <v>0.14102595137911908</v>
      </c>
      <c r="V39" s="87">
        <f>分析係数表!D42</f>
        <v>8.8461538461538466E-2</v>
      </c>
      <c r="W39" s="88">
        <f>ROUND(S39*V39,0)</f>
        <v>0</v>
      </c>
      <c r="X39" s="76">
        <f>分析係数表!E42</f>
        <v>7.8846153846153844E-2</v>
      </c>
      <c r="Y39" s="89">
        <f>ROUND(S39*X39,0)</f>
        <v>0</v>
      </c>
    </row>
    <row r="40" spans="1:25" x14ac:dyDescent="0.2">
      <c r="A40" s="6" t="s">
        <v>194</v>
      </c>
      <c r="B40" s="5" t="s">
        <v>41</v>
      </c>
      <c r="C40" s="90"/>
      <c r="D40" s="76">
        <f>投入係数表!S40</f>
        <v>2.8543307086614175E-2</v>
      </c>
      <c r="E40" s="77">
        <f>$C$21*D40</f>
        <v>2.8543307086614176</v>
      </c>
      <c r="F40" s="76">
        <f>分析係数表!C43</f>
        <v>0.67829131652661068</v>
      </c>
      <c r="G40" s="77">
        <f>E40*F40</f>
        <v>1.9360677341802865</v>
      </c>
      <c r="H40" s="77">
        <v>2.5407749839486939</v>
      </c>
      <c r="I40" s="77">
        <f>C40+H40</f>
        <v>2.5407749839486939</v>
      </c>
      <c r="J40" s="76">
        <f>分析係数表!G43</f>
        <v>0.37364673754023214</v>
      </c>
      <c r="K40" s="78">
        <f>I40*J40</f>
        <v>0.94935228357626522</v>
      </c>
      <c r="L40" s="79"/>
      <c r="M40" s="80"/>
      <c r="N40" s="81">
        <f>分析係数表!H43</f>
        <v>3.3707727093983487E-2</v>
      </c>
      <c r="O40" s="82">
        <f t="shared" si="4"/>
        <v>0.52016921966836083</v>
      </c>
      <c r="P40" s="76">
        <f>分析係数表!C43</f>
        <v>0.67829131652661068</v>
      </c>
      <c r="Q40" s="82">
        <f>O40*P40</f>
        <v>0.35282626482547219</v>
      </c>
      <c r="R40" s="83">
        <v>0.55290930840931896</v>
      </c>
      <c r="S40" s="84">
        <f>I40+R40</f>
        <v>3.093684292358013</v>
      </c>
      <c r="T40" s="85">
        <f>分析係数表!F43</f>
        <v>0.61386911147956691</v>
      </c>
      <c r="U40" s="86">
        <f>S40*T40</f>
        <v>1.8991172277481061</v>
      </c>
      <c r="V40" s="87">
        <f>分析係数表!D43</f>
        <v>0.15810006827270068</v>
      </c>
      <c r="W40" s="88">
        <f>ROUND(S40*V40,0)</f>
        <v>0</v>
      </c>
      <c r="X40" s="76">
        <f>分析係数表!E43</f>
        <v>0.12220813420462304</v>
      </c>
      <c r="Y40" s="89">
        <f>ROUND(S40*X40,0)</f>
        <v>0</v>
      </c>
    </row>
    <row r="41" spans="1:25" x14ac:dyDescent="0.2">
      <c r="A41" s="6" t="s">
        <v>340</v>
      </c>
      <c r="B41" s="5" t="s">
        <v>42</v>
      </c>
      <c r="C41" s="90"/>
      <c r="D41" s="76">
        <f>投入係数表!S41</f>
        <v>0</v>
      </c>
      <c r="E41" s="77">
        <f>$C$21*D41</f>
        <v>0</v>
      </c>
      <c r="F41" s="76">
        <f>分析係数表!C44</f>
        <v>0.28860582795323675</v>
      </c>
      <c r="G41" s="77">
        <f>E41*F41</f>
        <v>0</v>
      </c>
      <c r="H41" s="77">
        <v>1.2419929913818895E-3</v>
      </c>
      <c r="I41" s="77">
        <f>C41+H41</f>
        <v>1.2419929913818895E-3</v>
      </c>
      <c r="J41" s="76">
        <f>分析係数表!G44</f>
        <v>0.2722812755519215</v>
      </c>
      <c r="K41" s="78">
        <f>I41*J41</f>
        <v>3.3817143592000751E-4</v>
      </c>
      <c r="L41" s="79"/>
      <c r="M41" s="80"/>
      <c r="N41" s="81">
        <f>分析係数表!H44</f>
        <v>0.11129817145104208</v>
      </c>
      <c r="O41" s="82">
        <f t="shared" si="4"/>
        <v>1.7175255641765743</v>
      </c>
      <c r="P41" s="76">
        <f>分析係数表!C44</f>
        <v>0.28860582795323675</v>
      </c>
      <c r="Q41" s="82">
        <f>O41*P41</f>
        <v>0.49568788748003029</v>
      </c>
      <c r="R41" s="83">
        <v>0.50043135837413788</v>
      </c>
      <c r="S41" s="84">
        <f>I41+R41</f>
        <v>0.50167335136551972</v>
      </c>
      <c r="T41" s="85">
        <f>分析係数表!F44</f>
        <v>0.4454210956663941</v>
      </c>
      <c r="U41" s="86">
        <f>S41*T41</f>
        <v>0.22345589383186171</v>
      </c>
      <c r="V41" s="87">
        <f>分析係数表!D44</f>
        <v>0.25695012264922323</v>
      </c>
      <c r="W41" s="88">
        <f>ROUND(S41*V41,0)</f>
        <v>0</v>
      </c>
      <c r="X41" s="76">
        <f>分析係数表!E44</f>
        <v>0.1731398201144726</v>
      </c>
      <c r="Y41" s="89">
        <f>ROUND(S41*X41,0)</f>
        <v>0</v>
      </c>
    </row>
    <row r="42" spans="1:25" x14ac:dyDescent="0.2">
      <c r="A42" s="6" t="s">
        <v>341</v>
      </c>
      <c r="B42" s="5" t="s">
        <v>278</v>
      </c>
      <c r="C42" s="90"/>
      <c r="D42" s="76">
        <f>投入係数表!S42</f>
        <v>9.8425196850393699E-4</v>
      </c>
      <c r="E42" s="77">
        <f>$C$21*D42</f>
        <v>9.8425196850393692E-2</v>
      </c>
      <c r="F42" s="76">
        <f>分析係数表!C45</f>
        <v>1</v>
      </c>
      <c r="G42" s="77">
        <f>E42*F42</f>
        <v>9.8425196850393692E-2</v>
      </c>
      <c r="H42" s="77">
        <v>0.11145796414023749</v>
      </c>
      <c r="I42" s="77">
        <f>C42+H42</f>
        <v>0.11145796414023749</v>
      </c>
      <c r="J42" s="76">
        <f>分析係数表!G45</f>
        <v>0</v>
      </c>
      <c r="K42" s="78">
        <f>I42*J42</f>
        <v>0</v>
      </c>
      <c r="L42" s="79"/>
      <c r="M42" s="80"/>
      <c r="N42" s="81">
        <f>分析係数表!H45</f>
        <v>0</v>
      </c>
      <c r="O42" s="82">
        <f t="shared" si="4"/>
        <v>0</v>
      </c>
      <c r="P42" s="76">
        <f>分析係数表!C45</f>
        <v>1</v>
      </c>
      <c r="Q42" s="82">
        <f>O42*P42</f>
        <v>0</v>
      </c>
      <c r="R42" s="83">
        <v>5.1390985133496943E-3</v>
      </c>
      <c r="S42" s="84">
        <f>I42+R42</f>
        <v>0.11659706265358719</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投入係数表!S43</f>
        <v>3.937007874015748E-3</v>
      </c>
      <c r="E43" s="77">
        <f>$C$21*D43</f>
        <v>0.39370078740157477</v>
      </c>
      <c r="F43" s="76">
        <f>分析係数表!C46</f>
        <v>0.35026323939300097</v>
      </c>
      <c r="G43" s="77">
        <f>E43*F43</f>
        <v>0.13789891314685077</v>
      </c>
      <c r="H43" s="77">
        <v>0.16915247365040884</v>
      </c>
      <c r="I43" s="77">
        <f>C43+H43</f>
        <v>0.16915247365040884</v>
      </c>
      <c r="J43" s="76">
        <f>分析係数表!G46</f>
        <v>8.8183421516754845E-3</v>
      </c>
      <c r="K43" s="78">
        <f>I43*J43</f>
        <v>1.491644388451577E-3</v>
      </c>
      <c r="L43" s="79"/>
      <c r="M43" s="80"/>
      <c r="N43" s="81">
        <f>分析係数表!H46</f>
        <v>2.2070389303971687E-2</v>
      </c>
      <c r="O43" s="82">
        <f t="shared" si="4"/>
        <v>0.34058473150724605</v>
      </c>
      <c r="P43" s="76">
        <f>分析係数表!C46</f>
        <v>0.35026323939300097</v>
      </c>
      <c r="Q43" s="82">
        <f>O43*P43</f>
        <v>0.11929431134552348</v>
      </c>
      <c r="R43" s="83">
        <v>0.12857225003905814</v>
      </c>
      <c r="S43" s="84">
        <f>I43+R43</f>
        <v>0.29772472368946701</v>
      </c>
      <c r="T43" s="85">
        <f>分析係数表!F46</f>
        <v>0.31305114638447973</v>
      </c>
      <c r="U43" s="86">
        <f>S43*T43</f>
        <v>9.3203066057990114E-2</v>
      </c>
      <c r="V43" s="87">
        <f>分析係数表!D46</f>
        <v>2.6455026455026454E-3</v>
      </c>
      <c r="W43" s="88">
        <f>ROUND(S43*V43,0)</f>
        <v>0</v>
      </c>
      <c r="X43" s="76">
        <f>分析係数表!E46</f>
        <v>7.0546737213403876E-3</v>
      </c>
      <c r="Y43" s="89">
        <f>ROUND(S43*X43,0)</f>
        <v>0</v>
      </c>
    </row>
    <row r="44" spans="1:25" x14ac:dyDescent="0.2">
      <c r="A44" s="192">
        <v>40</v>
      </c>
      <c r="B44" s="14" t="s">
        <v>150</v>
      </c>
      <c r="C44" s="197">
        <f>SUM(C5:C43)</f>
        <v>100</v>
      </c>
      <c r="D44" s="92">
        <f>投入係数表!S44</f>
        <v>0.59251968503937003</v>
      </c>
      <c r="E44" s="91">
        <f>SUM(E5:E43)</f>
        <v>59.251968503937015</v>
      </c>
      <c r="F44" s="92">
        <f>分析係数表!C47</f>
        <v>0.31394387080298369</v>
      </c>
      <c r="G44" s="91">
        <f>SUM(G5:G43)</f>
        <v>13.912662410038379</v>
      </c>
      <c r="H44" s="91">
        <f>SUM(H5:H43)</f>
        <v>16.23436768630452</v>
      </c>
      <c r="I44" s="91">
        <f>SUM(I5:I43)</f>
        <v>116.23436768630454</v>
      </c>
      <c r="J44" s="92">
        <f>分析係数表!G47</f>
        <v>0.19998528352451841</v>
      </c>
      <c r="K44" s="93">
        <f>SUM(K5:K43)</f>
        <v>24.6120415659943</v>
      </c>
      <c r="L44" s="94">
        <f>最終需要_まとめ!$L$33</f>
        <v>0.627</v>
      </c>
      <c r="M44" s="91">
        <f>K44*L44</f>
        <v>15.431750061878427</v>
      </c>
      <c r="N44" s="95">
        <f>分析係数表!H47</f>
        <v>1</v>
      </c>
      <c r="O44" s="96">
        <f>SUM(O5:O43)</f>
        <v>15.431750061878425</v>
      </c>
      <c r="P44" s="92">
        <f>分析係数表!C47</f>
        <v>0.31394387080298369</v>
      </c>
      <c r="Q44" s="96">
        <f>SUM(Q5:Q43)</f>
        <v>5.3912984782255693</v>
      </c>
      <c r="R44" s="91">
        <f>SUM(R5:R43)</f>
        <v>5.9444591721611451</v>
      </c>
      <c r="S44" s="97">
        <f>SUM(S5:S43)</f>
        <v>122.17882685846568</v>
      </c>
      <c r="T44" s="98">
        <f>分析係数表!F47</f>
        <v>0.426688715561511</v>
      </c>
      <c r="U44" s="99">
        <f>SUM(U5:U43)</f>
        <v>50.540233624487705</v>
      </c>
      <c r="V44" s="100">
        <f>分析係数表!D47</f>
        <v>4.9757178154553973E-2</v>
      </c>
      <c r="W44" s="101">
        <f>SUM(W5:W43)</f>
        <v>7</v>
      </c>
      <c r="X44" s="92">
        <f>分析係数表!E47</f>
        <v>4.1907100312144188E-2</v>
      </c>
      <c r="Y44" s="102">
        <f>SUM(Y5:Y43)</f>
        <v>7</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Y46"/>
  <sheetViews>
    <sheetView showGridLines="0" workbookViewId="0">
      <pane xSplit="2" ySplit="4" topLeftCell="C11" activePane="bottomRight" state="frozen"/>
      <selection activeCell="A19" sqref="A19"/>
      <selection pane="topRight" activeCell="A19" sqref="A19"/>
      <selection pane="bottomLeft" activeCell="A19" sqref="A19"/>
      <selection pane="bottomRight" activeCell="K25" sqref="K25"/>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2015年播磨町産業連関表</v>
      </c>
      <c r="H1" s="401"/>
      <c r="I1" s="401"/>
    </row>
    <row r="2" spans="1:25" x14ac:dyDescent="0.2">
      <c r="B2" s="3" t="s">
        <v>280</v>
      </c>
      <c r="S2" s="3" t="s">
        <v>152</v>
      </c>
      <c r="U2" s="64" t="s">
        <v>209</v>
      </c>
      <c r="W2" s="3" t="s">
        <v>130</v>
      </c>
      <c r="Y2" s="3" t="s">
        <v>153</v>
      </c>
    </row>
    <row r="3" spans="1:25" ht="44" x14ac:dyDescent="0.2">
      <c r="B3" s="65"/>
      <c r="C3" s="66" t="s">
        <v>227</v>
      </c>
      <c r="D3" s="66" t="s">
        <v>237</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投入係数表!T5</f>
        <v>0</v>
      </c>
      <c r="E5" s="77">
        <f t="shared" ref="E5:E38" si="0">$C$22*D5</f>
        <v>0</v>
      </c>
      <c r="F5" s="76">
        <f>分析係数表!C8</f>
        <v>2.4086378737541492E-2</v>
      </c>
      <c r="G5" s="77">
        <f t="shared" ref="G5:G38" si="1">E5*F5</f>
        <v>0</v>
      </c>
      <c r="H5" s="77">
        <f t="array" ref="H5:H43">MMULT(逆行列係数!C5:AO43,'18'!G5:G43)</f>
        <v>3.3197059724422071E-5</v>
      </c>
      <c r="I5" s="77">
        <f t="shared" ref="I5:I38" si="2">C5+H5</f>
        <v>3.3197059724422071E-5</v>
      </c>
      <c r="J5" s="76">
        <f>分析係数表!G8</f>
        <v>0.12121212121212122</v>
      </c>
      <c r="K5" s="78">
        <f t="shared" ref="K5:K38" si="3">I5*J5</f>
        <v>4.0238860272026755E-6</v>
      </c>
      <c r="L5" s="79" t="s">
        <v>183</v>
      </c>
      <c r="M5" s="80" t="s">
        <v>183</v>
      </c>
      <c r="N5" s="81">
        <f>分析係数表!H8</f>
        <v>1.0986040110106173E-2</v>
      </c>
      <c r="O5" s="82">
        <f t="shared" ref="O5:O43" si="4">$M$44*N5</f>
        <v>0.16035089328513236</v>
      </c>
      <c r="P5" s="76">
        <f>分析係数表!C8</f>
        <v>2.4086378737541492E-2</v>
      </c>
      <c r="Q5" s="82">
        <f t="shared" ref="Q5:Q38" si="5">O5*P5</f>
        <v>3.8622723465687966E-3</v>
      </c>
      <c r="R5" s="83">
        <f t="array" ref="R5:R43">MMULT(逆行列係数!C5:AO43,'18'!Q5:Q43)</f>
        <v>4.2339327944115393E-3</v>
      </c>
      <c r="S5" s="84">
        <f t="shared" ref="S5:S38" si="6">I5+R5</f>
        <v>4.2671298541359613E-3</v>
      </c>
      <c r="T5" s="85">
        <f>分析係数表!F8</f>
        <v>0.48484848484848486</v>
      </c>
      <c r="U5" s="86">
        <f t="shared" ref="U5:U38" si="7">S5*T5</f>
        <v>2.0689114444295571E-3</v>
      </c>
      <c r="V5" s="87">
        <f>分析係数表!D8</f>
        <v>1.0757575757575757</v>
      </c>
      <c r="W5" s="167">
        <f t="shared" ref="W5:W38" si="8">ROUND(S5*V5,0)</f>
        <v>0</v>
      </c>
      <c r="X5" s="76">
        <f>分析係数表!E8</f>
        <v>0</v>
      </c>
      <c r="Y5" s="166">
        <f t="shared" ref="Y5:Y38" si="9">ROUND(S5*X5,0)</f>
        <v>0</v>
      </c>
    </row>
    <row r="6" spans="1:25" x14ac:dyDescent="0.2">
      <c r="A6" s="6" t="s">
        <v>219</v>
      </c>
      <c r="B6" s="5" t="s">
        <v>265</v>
      </c>
      <c r="C6" s="90"/>
      <c r="D6" s="76">
        <f>投入係数表!T6</f>
        <v>0</v>
      </c>
      <c r="E6" s="77">
        <f t="shared" si="0"/>
        <v>0</v>
      </c>
      <c r="F6" s="76">
        <f>分析係数表!C9</f>
        <v>0</v>
      </c>
      <c r="G6" s="77">
        <f t="shared" si="1"/>
        <v>0</v>
      </c>
      <c r="H6" s="77">
        <v>0</v>
      </c>
      <c r="I6" s="77">
        <f t="shared" si="2"/>
        <v>0</v>
      </c>
      <c r="J6" s="76">
        <f>分析係数表!G9</f>
        <v>0</v>
      </c>
      <c r="K6" s="78">
        <f t="shared" si="3"/>
        <v>0</v>
      </c>
      <c r="L6" s="79"/>
      <c r="M6" s="80"/>
      <c r="N6" s="81">
        <f>分析係数表!H9</f>
        <v>5.8985450255603618E-4</v>
      </c>
      <c r="O6" s="82">
        <f t="shared" si="4"/>
        <v>8.6094439347722072E-3</v>
      </c>
      <c r="P6" s="76">
        <f>分析係数表!C9</f>
        <v>0</v>
      </c>
      <c r="Q6" s="82">
        <f t="shared" si="5"/>
        <v>0</v>
      </c>
      <c r="R6" s="83">
        <v>0</v>
      </c>
      <c r="S6" s="84">
        <f t="shared" si="6"/>
        <v>0</v>
      </c>
      <c r="T6" s="85">
        <f>分析係数表!F9</f>
        <v>0</v>
      </c>
      <c r="U6" s="86">
        <f t="shared" si="7"/>
        <v>0</v>
      </c>
      <c r="V6" s="87">
        <f>分析係数表!D9</f>
        <v>0</v>
      </c>
      <c r="W6" s="167">
        <f t="shared" si="8"/>
        <v>0</v>
      </c>
      <c r="X6" s="76">
        <f>分析係数表!E9</f>
        <v>0</v>
      </c>
      <c r="Y6" s="166">
        <f t="shared" si="9"/>
        <v>0</v>
      </c>
    </row>
    <row r="7" spans="1:25" x14ac:dyDescent="0.2">
      <c r="A7" s="6" t="s">
        <v>220</v>
      </c>
      <c r="B7" s="5" t="s">
        <v>266</v>
      </c>
      <c r="C7" s="90"/>
      <c r="D7" s="76">
        <f>投入係数表!T7</f>
        <v>0</v>
      </c>
      <c r="E7" s="77">
        <f t="shared" si="0"/>
        <v>0</v>
      </c>
      <c r="F7" s="76">
        <f>分析係数表!C10</f>
        <v>0.85034013605442182</v>
      </c>
      <c r="G7" s="77">
        <f t="shared" si="1"/>
        <v>0</v>
      </c>
      <c r="H7" s="77">
        <v>2.5321464486498073E-4</v>
      </c>
      <c r="I7" s="77">
        <f t="shared" si="2"/>
        <v>2.5321464486498073E-4</v>
      </c>
      <c r="J7" s="76">
        <f>分析係数表!G10</f>
        <v>0.18064516129032257</v>
      </c>
      <c r="K7" s="78">
        <f t="shared" si="3"/>
        <v>4.5742000362706193E-5</v>
      </c>
      <c r="L7" s="79"/>
      <c r="M7" s="80"/>
      <c r="N7" s="81">
        <f>分析係数表!H10</f>
        <v>1.1059771922925679E-3</v>
      </c>
      <c r="O7" s="82">
        <f t="shared" si="4"/>
        <v>1.614270737769789E-2</v>
      </c>
      <c r="P7" s="76">
        <f>分析係数表!C10</f>
        <v>0.85034013605442182</v>
      </c>
      <c r="Q7" s="82">
        <f t="shared" si="5"/>
        <v>1.3726791987838343E-2</v>
      </c>
      <c r="R7" s="83">
        <v>1.6990329536508312E-2</v>
      </c>
      <c r="S7" s="84">
        <f t="shared" si="6"/>
        <v>1.7243544181373291E-2</v>
      </c>
      <c r="T7" s="85">
        <f>分析係数表!F10</f>
        <v>0.52258064516129032</v>
      </c>
      <c r="U7" s="86">
        <f t="shared" si="7"/>
        <v>9.0111424431692684E-3</v>
      </c>
      <c r="V7" s="87">
        <f>分析係数表!D10</f>
        <v>9.0322580645161285E-2</v>
      </c>
      <c r="W7" s="167">
        <f t="shared" si="8"/>
        <v>0</v>
      </c>
      <c r="X7" s="76">
        <f>分析係数表!E10</f>
        <v>0</v>
      </c>
      <c r="Y7" s="166">
        <f t="shared" si="9"/>
        <v>0</v>
      </c>
    </row>
    <row r="8" spans="1:25" x14ac:dyDescent="0.2">
      <c r="A8" s="6" t="s">
        <v>221</v>
      </c>
      <c r="B8" s="5" t="s">
        <v>27</v>
      </c>
      <c r="C8" s="90"/>
      <c r="D8" s="76">
        <f>投入係数表!T8</f>
        <v>0</v>
      </c>
      <c r="E8" s="77">
        <f t="shared" si="0"/>
        <v>0</v>
      </c>
      <c r="F8" s="76">
        <f>分析係数表!C11</f>
        <v>1.6645596291613995E-2</v>
      </c>
      <c r="G8" s="77">
        <f t="shared" si="1"/>
        <v>0</v>
      </c>
      <c r="H8" s="77">
        <v>1.0084851320304648E-2</v>
      </c>
      <c r="I8" s="77">
        <f t="shared" si="2"/>
        <v>1.0084851320304648E-2</v>
      </c>
      <c r="J8" s="76">
        <f>分析係数表!G11</f>
        <v>0.35897435897435898</v>
      </c>
      <c r="K8" s="78">
        <f t="shared" si="3"/>
        <v>3.6202030380580786E-3</v>
      </c>
      <c r="L8" s="79"/>
      <c r="M8" s="80"/>
      <c r="N8" s="81">
        <f>分析係数表!H11</f>
        <v>-2.457727093983484E-5</v>
      </c>
      <c r="O8" s="82">
        <f t="shared" si="4"/>
        <v>-3.5872683061550863E-4</v>
      </c>
      <c r="P8" s="76">
        <f>分析係数表!C11</f>
        <v>1.6645596291613995E-2</v>
      </c>
      <c r="Q8" s="82">
        <f t="shared" si="5"/>
        <v>-5.9712220013959525E-6</v>
      </c>
      <c r="R8" s="83">
        <v>3.631063187490272E-4</v>
      </c>
      <c r="S8" s="84">
        <f t="shared" si="6"/>
        <v>1.0447957639053675E-2</v>
      </c>
      <c r="T8" s="85">
        <f>分析係数表!F11</f>
        <v>0.58974358974358976</v>
      </c>
      <c r="U8" s="86">
        <f t="shared" si="7"/>
        <v>6.1616160435444753E-3</v>
      </c>
      <c r="V8" s="87">
        <f>分析係数表!D11</f>
        <v>8.5470085470085479E-3</v>
      </c>
      <c r="W8" s="167">
        <f t="shared" si="8"/>
        <v>0</v>
      </c>
      <c r="X8" s="76">
        <f>分析係数表!E11</f>
        <v>0</v>
      </c>
      <c r="Y8" s="166">
        <f t="shared" si="9"/>
        <v>0</v>
      </c>
    </row>
    <row r="9" spans="1:25" x14ac:dyDescent="0.2">
      <c r="A9" s="6" t="s">
        <v>222</v>
      </c>
      <c r="B9" s="5" t="s">
        <v>190</v>
      </c>
      <c r="C9" s="90"/>
      <c r="D9" s="76">
        <f>投入係数表!T9</f>
        <v>0</v>
      </c>
      <c r="E9" s="77">
        <f t="shared" si="0"/>
        <v>0</v>
      </c>
      <c r="F9" s="76">
        <f>分析係数表!C12</f>
        <v>5.1883600270696828E-3</v>
      </c>
      <c r="G9" s="77">
        <f t="shared" si="1"/>
        <v>0</v>
      </c>
      <c r="H9" s="77">
        <v>1.4406133888692594E-5</v>
      </c>
      <c r="I9" s="77">
        <f t="shared" si="2"/>
        <v>1.4406133888692594E-5</v>
      </c>
      <c r="J9" s="76">
        <f>分析係数表!G12</f>
        <v>0.13719512195121952</v>
      </c>
      <c r="K9" s="78">
        <f t="shared" si="3"/>
        <v>1.9764512957047768E-6</v>
      </c>
      <c r="L9" s="79"/>
      <c r="M9" s="80"/>
      <c r="N9" s="81">
        <f>分析係数表!H12</f>
        <v>8.9657884388517503E-2</v>
      </c>
      <c r="O9" s="82">
        <f t="shared" si="4"/>
        <v>1.3086354780853755</v>
      </c>
      <c r="P9" s="76">
        <f>分析係数表!C12</f>
        <v>5.1883600270696828E-3</v>
      </c>
      <c r="Q9" s="82">
        <f t="shared" si="5"/>
        <v>6.7896720045033864E-3</v>
      </c>
      <c r="R9" s="83">
        <v>7.3300762320048308E-3</v>
      </c>
      <c r="S9" s="84">
        <f t="shared" si="6"/>
        <v>7.3444823658935232E-3</v>
      </c>
      <c r="T9" s="85">
        <f>分析係数表!F12</f>
        <v>0.31707317073170732</v>
      </c>
      <c r="U9" s="86">
        <f t="shared" si="7"/>
        <v>2.3287383111369707E-3</v>
      </c>
      <c r="V9" s="87">
        <f>分析係数表!D12</f>
        <v>6.7073170731707321E-2</v>
      </c>
      <c r="W9" s="167">
        <f t="shared" si="8"/>
        <v>0</v>
      </c>
      <c r="X9" s="76">
        <f>分析係数表!E12</f>
        <v>5.7926829268292686E-2</v>
      </c>
      <c r="Y9" s="166">
        <f t="shared" si="9"/>
        <v>0</v>
      </c>
    </row>
    <row r="10" spans="1:25" x14ac:dyDescent="0.2">
      <c r="A10" s="6" t="s">
        <v>223</v>
      </c>
      <c r="B10" s="5" t="s">
        <v>28</v>
      </c>
      <c r="C10" s="90"/>
      <c r="D10" s="76">
        <f>投入係数表!T10</f>
        <v>4.0000000000000001E-3</v>
      </c>
      <c r="E10" s="77">
        <f t="shared" si="0"/>
        <v>0.4</v>
      </c>
      <c r="F10" s="76">
        <f>分析係数表!C13</f>
        <v>0</v>
      </c>
      <c r="G10" s="77">
        <f t="shared" si="1"/>
        <v>0</v>
      </c>
      <c r="H10" s="77">
        <v>0</v>
      </c>
      <c r="I10" s="77">
        <f t="shared" si="2"/>
        <v>0</v>
      </c>
      <c r="J10" s="76">
        <f>分析係数表!G13</f>
        <v>0.24459953472914589</v>
      </c>
      <c r="K10" s="78">
        <f t="shared" si="3"/>
        <v>0</v>
      </c>
      <c r="L10" s="79"/>
      <c r="M10" s="80"/>
      <c r="N10" s="81">
        <f>分析係数表!H13</f>
        <v>1.4131930790405034E-2</v>
      </c>
      <c r="O10" s="82">
        <f t="shared" si="4"/>
        <v>0.20626792760391749</v>
      </c>
      <c r="P10" s="76">
        <f>分析係数表!C13</f>
        <v>0</v>
      </c>
      <c r="Q10" s="82">
        <f t="shared" si="5"/>
        <v>0</v>
      </c>
      <c r="R10" s="83">
        <v>0</v>
      </c>
      <c r="S10" s="84">
        <f t="shared" si="6"/>
        <v>0</v>
      </c>
      <c r="T10" s="85">
        <f>分析係数表!F13</f>
        <v>0.38318378198737124</v>
      </c>
      <c r="U10" s="86">
        <f t="shared" si="7"/>
        <v>0</v>
      </c>
      <c r="V10" s="87">
        <f>分析係数表!D13</f>
        <v>4.7856430707876374E-2</v>
      </c>
      <c r="W10" s="167">
        <f t="shared" si="8"/>
        <v>0</v>
      </c>
      <c r="X10" s="76">
        <f>分析係数表!E13</f>
        <v>4.9850448654037885E-2</v>
      </c>
      <c r="Y10" s="166">
        <f t="shared" si="9"/>
        <v>0</v>
      </c>
    </row>
    <row r="11" spans="1:25" x14ac:dyDescent="0.2">
      <c r="A11" s="6" t="s">
        <v>224</v>
      </c>
      <c r="B11" s="5" t="s">
        <v>267</v>
      </c>
      <c r="C11" s="90"/>
      <c r="D11" s="76">
        <f>投入係数表!T11</f>
        <v>4.0000000000000001E-3</v>
      </c>
      <c r="E11" s="77">
        <f t="shared" si="0"/>
        <v>0.4</v>
      </c>
      <c r="F11" s="76">
        <f>分析係数表!C14</f>
        <v>6.5770523283725346E-2</v>
      </c>
      <c r="G11" s="77">
        <f t="shared" si="1"/>
        <v>2.6308209313490139E-2</v>
      </c>
      <c r="H11" s="77">
        <v>3.6199604890879776E-2</v>
      </c>
      <c r="I11" s="77">
        <f t="shared" si="2"/>
        <v>3.6199604890879776E-2</v>
      </c>
      <c r="J11" s="76">
        <f>分析係数表!G14</f>
        <v>0.20976692563817981</v>
      </c>
      <c r="K11" s="78">
        <f t="shared" si="3"/>
        <v>7.5934798272766684E-3</v>
      </c>
      <c r="L11" s="79"/>
      <c r="M11" s="80"/>
      <c r="N11" s="81">
        <f>分析係数表!H14</f>
        <v>1.167420369642155E-3</v>
      </c>
      <c r="O11" s="82">
        <f t="shared" si="4"/>
        <v>1.7039524454236663E-2</v>
      </c>
      <c r="P11" s="76">
        <f>分析係数表!C14</f>
        <v>6.5770523283725346E-2</v>
      </c>
      <c r="Q11" s="82">
        <f t="shared" si="5"/>
        <v>1.1206984398609799E-3</v>
      </c>
      <c r="R11" s="83">
        <v>3.4892664641936817E-3</v>
      </c>
      <c r="S11" s="84">
        <f t="shared" si="6"/>
        <v>3.9688871355073457E-2</v>
      </c>
      <c r="T11" s="85">
        <f>分析係数表!F14</f>
        <v>0.3607103218645949</v>
      </c>
      <c r="U11" s="86">
        <f t="shared" si="7"/>
        <v>1.4316185560931047E-2</v>
      </c>
      <c r="V11" s="87">
        <f>分析係数表!D14</f>
        <v>6.7702552719200892E-2</v>
      </c>
      <c r="W11" s="167">
        <f t="shared" si="8"/>
        <v>0</v>
      </c>
      <c r="X11" s="76">
        <f>分析係数表!E14</f>
        <v>6.8812430632630414E-2</v>
      </c>
      <c r="Y11" s="166">
        <f t="shared" si="9"/>
        <v>0</v>
      </c>
    </row>
    <row r="12" spans="1:25" x14ac:dyDescent="0.2">
      <c r="A12" s="6" t="s">
        <v>225</v>
      </c>
      <c r="B12" s="5" t="s">
        <v>29</v>
      </c>
      <c r="C12" s="90"/>
      <c r="D12" s="76">
        <f>投入係数表!T12</f>
        <v>0.02</v>
      </c>
      <c r="E12" s="77">
        <f t="shared" si="0"/>
        <v>2</v>
      </c>
      <c r="F12" s="76">
        <f>分析係数表!C15</f>
        <v>0</v>
      </c>
      <c r="G12" s="77">
        <f t="shared" si="1"/>
        <v>0</v>
      </c>
      <c r="H12" s="77">
        <v>0</v>
      </c>
      <c r="I12" s="77">
        <f t="shared" si="2"/>
        <v>0</v>
      </c>
      <c r="J12" s="76">
        <f>分析係数表!G15</f>
        <v>9.5622477491462285E-2</v>
      </c>
      <c r="K12" s="78">
        <f t="shared" si="3"/>
        <v>0</v>
      </c>
      <c r="L12" s="79"/>
      <c r="M12" s="80"/>
      <c r="N12" s="81">
        <f>分析係数表!H15</f>
        <v>8.2333857648446713E-3</v>
      </c>
      <c r="O12" s="82">
        <f t="shared" si="4"/>
        <v>0.12017348825619539</v>
      </c>
      <c r="P12" s="76">
        <f>分析係数表!C15</f>
        <v>0</v>
      </c>
      <c r="Q12" s="82">
        <f t="shared" si="5"/>
        <v>0</v>
      </c>
      <c r="R12" s="83">
        <v>0</v>
      </c>
      <c r="S12" s="84">
        <f t="shared" si="6"/>
        <v>0</v>
      </c>
      <c r="T12" s="85">
        <f>分析係数表!F15</f>
        <v>0.3039816827072338</v>
      </c>
      <c r="U12" s="86">
        <f t="shared" si="7"/>
        <v>0</v>
      </c>
      <c r="V12" s="87">
        <f>分析係数表!D15</f>
        <v>3.1667184104315432E-2</v>
      </c>
      <c r="W12" s="167">
        <f t="shared" si="8"/>
        <v>0</v>
      </c>
      <c r="X12" s="76">
        <f>分析係数表!E15</f>
        <v>2.9261099037565973E-2</v>
      </c>
      <c r="Y12" s="166">
        <f t="shared" si="9"/>
        <v>0</v>
      </c>
    </row>
    <row r="13" spans="1:25" x14ac:dyDescent="0.2">
      <c r="A13" s="6" t="s">
        <v>226</v>
      </c>
      <c r="B13" s="5" t="s">
        <v>30</v>
      </c>
      <c r="C13" s="90"/>
      <c r="D13" s="76">
        <f>投入係数表!T13</f>
        <v>0</v>
      </c>
      <c r="E13" s="77">
        <f t="shared" si="0"/>
        <v>0</v>
      </c>
      <c r="F13" s="76">
        <f>分析係数表!C16</f>
        <v>5.8671439936356373E-2</v>
      </c>
      <c r="G13" s="77">
        <f t="shared" si="1"/>
        <v>0</v>
      </c>
      <c r="H13" s="77">
        <v>8.1106335333545419E-3</v>
      </c>
      <c r="I13" s="77">
        <f t="shared" si="2"/>
        <v>8.1106335333545419E-3</v>
      </c>
      <c r="J13" s="76">
        <f>分析係数表!G16</f>
        <v>3.3950617283950615E-2</v>
      </c>
      <c r="K13" s="78">
        <f t="shared" si="3"/>
        <v>2.7536101502129617E-4</v>
      </c>
      <c r="L13" s="79"/>
      <c r="M13" s="80"/>
      <c r="N13" s="81">
        <f>分析係数表!H16</f>
        <v>1.6626523790798271E-2</v>
      </c>
      <c r="O13" s="82">
        <f t="shared" si="4"/>
        <v>0.24267870091139163</v>
      </c>
      <c r="P13" s="76">
        <f>分析係数表!C16</f>
        <v>5.8671439936356373E-2</v>
      </c>
      <c r="Q13" s="82">
        <f t="shared" si="5"/>
        <v>1.4238308824355707E-2</v>
      </c>
      <c r="R13" s="83">
        <v>1.5328506482825131E-2</v>
      </c>
      <c r="S13" s="84">
        <f t="shared" si="6"/>
        <v>2.3439140016179673E-2</v>
      </c>
      <c r="T13" s="85">
        <f>分析係数表!F16</f>
        <v>0.28858024691358025</v>
      </c>
      <c r="U13" s="86">
        <f t="shared" si="7"/>
        <v>6.7640728133111097E-3</v>
      </c>
      <c r="V13" s="87">
        <f>分析係数表!D16</f>
        <v>0</v>
      </c>
      <c r="W13" s="167">
        <f t="shared" si="8"/>
        <v>0</v>
      </c>
      <c r="X13" s="76">
        <f>分析係数表!E16</f>
        <v>0</v>
      </c>
      <c r="Y13" s="166">
        <f t="shared" si="9"/>
        <v>0</v>
      </c>
    </row>
    <row r="14" spans="1:25" x14ac:dyDescent="0.2">
      <c r="A14" s="6" t="s">
        <v>2</v>
      </c>
      <c r="B14" s="5" t="s">
        <v>364</v>
      </c>
      <c r="C14" s="90"/>
      <c r="D14" s="76">
        <f>投入係数表!T14</f>
        <v>2.4E-2</v>
      </c>
      <c r="E14" s="77">
        <f t="shared" si="0"/>
        <v>2.4</v>
      </c>
      <c r="F14" s="76">
        <f>分析係数表!C17</f>
        <v>0.10640681003584229</v>
      </c>
      <c r="G14" s="77">
        <f t="shared" si="1"/>
        <v>0.2553763440860215</v>
      </c>
      <c r="H14" s="77">
        <v>0.27668190046459318</v>
      </c>
      <c r="I14" s="77">
        <f t="shared" si="2"/>
        <v>0.27668190046459318</v>
      </c>
      <c r="J14" s="76">
        <f>分析係数表!G17</f>
        <v>0.21283422459893048</v>
      </c>
      <c r="K14" s="78">
        <f t="shared" si="3"/>
        <v>5.8887377745940155E-2</v>
      </c>
      <c r="L14" s="79"/>
      <c r="M14" s="80"/>
      <c r="N14" s="81">
        <f>分析係数表!H17</f>
        <v>2.9861384191899334E-3</v>
      </c>
      <c r="O14" s="82">
        <f t="shared" si="4"/>
        <v>4.3585309919784307E-2</v>
      </c>
      <c r="P14" s="76">
        <f>分析係数表!C17</f>
        <v>0.10640681003584229</v>
      </c>
      <c r="Q14" s="82">
        <f t="shared" si="5"/>
        <v>4.6377737929878017E-3</v>
      </c>
      <c r="R14" s="83">
        <v>7.9165914239560011E-3</v>
      </c>
      <c r="S14" s="84">
        <f t="shared" si="6"/>
        <v>0.28459849188854919</v>
      </c>
      <c r="T14" s="85">
        <f>分析係数表!F17</f>
        <v>0.3233511586452763</v>
      </c>
      <c r="U14" s="86">
        <f t="shared" si="7"/>
        <v>9.2025252100860655E-2</v>
      </c>
      <c r="V14" s="87">
        <f>分析係数表!D17</f>
        <v>4.4206773618538323E-2</v>
      </c>
      <c r="W14" s="167">
        <f t="shared" si="8"/>
        <v>0</v>
      </c>
      <c r="X14" s="76">
        <f>分析係数表!E17</f>
        <v>4.0641711229946524E-2</v>
      </c>
      <c r="Y14" s="166">
        <f t="shared" si="9"/>
        <v>0</v>
      </c>
    </row>
    <row r="15" spans="1:25" x14ac:dyDescent="0.2">
      <c r="A15" s="6" t="s">
        <v>3</v>
      </c>
      <c r="B15" s="5" t="s">
        <v>31</v>
      </c>
      <c r="C15" s="90"/>
      <c r="D15" s="76">
        <f>投入係数表!T15</f>
        <v>3.5999999999999997E-2</v>
      </c>
      <c r="E15" s="77">
        <f t="shared" si="0"/>
        <v>3.5999999999999996</v>
      </c>
      <c r="F15" s="76">
        <f>分析係数表!C18</f>
        <v>0.93182768716018405</v>
      </c>
      <c r="G15" s="77">
        <f t="shared" si="1"/>
        <v>3.3545796737766622</v>
      </c>
      <c r="H15" s="77">
        <v>3.7143164170931349</v>
      </c>
      <c r="I15" s="77">
        <f t="shared" si="2"/>
        <v>3.7143164170931349</v>
      </c>
      <c r="J15" s="76">
        <f>分析係数表!G18</f>
        <v>0.215658731332249</v>
      </c>
      <c r="K15" s="78">
        <f t="shared" si="3"/>
        <v>0.80102476627685004</v>
      </c>
      <c r="L15" s="79"/>
      <c r="M15" s="80"/>
      <c r="N15" s="81">
        <f>分析係数表!H18</f>
        <v>4.4239087691702714E-4</v>
      </c>
      <c r="O15" s="82">
        <f t="shared" si="4"/>
        <v>6.4570829510791558E-3</v>
      </c>
      <c r="P15" s="76">
        <f>分析係数表!C18</f>
        <v>0.93182768716018405</v>
      </c>
      <c r="Q15" s="82">
        <f t="shared" si="5"/>
        <v>6.0168886721055454E-3</v>
      </c>
      <c r="R15" s="83">
        <v>1.3971126467779722E-2</v>
      </c>
      <c r="S15" s="84">
        <f t="shared" si="6"/>
        <v>3.7282875435609144</v>
      </c>
      <c r="T15" s="85">
        <f>分析係数表!F18</f>
        <v>0.45992902558036375</v>
      </c>
      <c r="U15" s="86">
        <f t="shared" si="7"/>
        <v>1.7147476569933793</v>
      </c>
      <c r="V15" s="87">
        <f>分析係数表!D18</f>
        <v>2.3436344817388734E-2</v>
      </c>
      <c r="W15" s="167">
        <f t="shared" si="8"/>
        <v>0</v>
      </c>
      <c r="X15" s="76">
        <f>分析係数表!E18</f>
        <v>2.5506432056779535E-2</v>
      </c>
      <c r="Y15" s="166">
        <f t="shared" si="9"/>
        <v>0</v>
      </c>
    </row>
    <row r="16" spans="1:25" x14ac:dyDescent="0.2">
      <c r="A16" s="6" t="s">
        <v>4</v>
      </c>
      <c r="B16" s="5" t="s">
        <v>32</v>
      </c>
      <c r="C16" s="90"/>
      <c r="D16" s="76">
        <f>投入係数表!T16</f>
        <v>8.0000000000000002E-3</v>
      </c>
      <c r="E16" s="77">
        <f t="shared" si="0"/>
        <v>0.8</v>
      </c>
      <c r="F16" s="76">
        <f>分析係数表!C19</f>
        <v>0.22734014153142079</v>
      </c>
      <c r="G16" s="77">
        <f t="shared" si="1"/>
        <v>0.18187211322513663</v>
      </c>
      <c r="H16" s="77">
        <v>0.27798774718736008</v>
      </c>
      <c r="I16" s="77">
        <f t="shared" si="2"/>
        <v>0.27798774718736008</v>
      </c>
      <c r="J16" s="76">
        <f>分析係数表!G19</f>
        <v>5.767935331761536E-2</v>
      </c>
      <c r="K16" s="78">
        <f t="shared" si="3"/>
        <v>1.6034153487987677E-2</v>
      </c>
      <c r="L16" s="79"/>
      <c r="M16" s="80"/>
      <c r="N16" s="81">
        <f>分析係数表!H19</f>
        <v>-1.1059771922925678E-4</v>
      </c>
      <c r="O16" s="82">
        <f t="shared" si="4"/>
        <v>-1.614270737769789E-3</v>
      </c>
      <c r="P16" s="76">
        <f>分析係数表!C19</f>
        <v>0.22734014153142079</v>
      </c>
      <c r="Q16" s="82">
        <f t="shared" si="5"/>
        <v>-3.669885379946149E-4</v>
      </c>
      <c r="R16" s="83">
        <v>2.3240202525013692E-3</v>
      </c>
      <c r="S16" s="84">
        <f t="shared" si="6"/>
        <v>0.28031176743986147</v>
      </c>
      <c r="T16" s="85">
        <f>分析係数表!F19</f>
        <v>0.2401481980464803</v>
      </c>
      <c r="U16" s="86">
        <f t="shared" si="7"/>
        <v>6.7316365841906783E-2</v>
      </c>
      <c r="V16" s="87">
        <f>分析係数表!D19</f>
        <v>6.946783428763894E-3</v>
      </c>
      <c r="W16" s="167">
        <f t="shared" si="8"/>
        <v>0</v>
      </c>
      <c r="X16" s="76">
        <f>分析係数表!E19</f>
        <v>7.830919501515661E-3</v>
      </c>
      <c r="Y16" s="166">
        <f t="shared" si="9"/>
        <v>0</v>
      </c>
    </row>
    <row r="17" spans="1:25" x14ac:dyDescent="0.2">
      <c r="A17" s="6" t="s">
        <v>5</v>
      </c>
      <c r="B17" s="5" t="s">
        <v>33</v>
      </c>
      <c r="C17" s="90"/>
      <c r="D17" s="76">
        <f>投入係数表!T17</f>
        <v>4.8000000000000001E-2</v>
      </c>
      <c r="E17" s="77">
        <f t="shared" si="0"/>
        <v>4.8</v>
      </c>
      <c r="F17" s="76">
        <f>分析係数表!C20</f>
        <v>0.28316987938225679</v>
      </c>
      <c r="G17" s="77">
        <f t="shared" si="1"/>
        <v>1.3592154210348326</v>
      </c>
      <c r="H17" s="77">
        <v>1.5864799383812125</v>
      </c>
      <c r="I17" s="77">
        <f t="shared" si="2"/>
        <v>1.5864799383812125</v>
      </c>
      <c r="J17" s="76">
        <f>分析係数表!G20</f>
        <v>0.10003293265272517</v>
      </c>
      <c r="K17" s="78">
        <f t="shared" si="3"/>
        <v>0.15870024083098741</v>
      </c>
      <c r="L17" s="79"/>
      <c r="M17" s="80"/>
      <c r="N17" s="81">
        <f>分析係数表!H20</f>
        <v>5.4069996067636654E-4</v>
      </c>
      <c r="O17" s="82">
        <f t="shared" si="4"/>
        <v>7.8919902735411912E-3</v>
      </c>
      <c r="P17" s="76">
        <f>分析係数表!C20</f>
        <v>0.28316987938225679</v>
      </c>
      <c r="Q17" s="82">
        <f t="shared" si="5"/>
        <v>2.234773933844603E-3</v>
      </c>
      <c r="R17" s="83">
        <v>4.8600397961128996E-3</v>
      </c>
      <c r="S17" s="84">
        <f t="shared" si="6"/>
        <v>1.5913399781773254</v>
      </c>
      <c r="T17" s="85">
        <f>分析係数表!F20</f>
        <v>0.22295405894944839</v>
      </c>
      <c r="U17" s="86">
        <f t="shared" si="7"/>
        <v>0.35479570730316135</v>
      </c>
      <c r="V17" s="87">
        <f>分析係数表!D20</f>
        <v>1.4243372303639057E-2</v>
      </c>
      <c r="W17" s="167">
        <f t="shared" si="8"/>
        <v>0</v>
      </c>
      <c r="X17" s="76">
        <f>分析係数表!E20</f>
        <v>1.6054668203523793E-2</v>
      </c>
      <c r="Y17" s="166">
        <f t="shared" si="9"/>
        <v>0</v>
      </c>
    </row>
    <row r="18" spans="1:25" x14ac:dyDescent="0.2">
      <c r="A18" s="6" t="s">
        <v>6</v>
      </c>
      <c r="B18" s="5" t="s">
        <v>34</v>
      </c>
      <c r="C18" s="90"/>
      <c r="D18" s="76">
        <f>投入係数表!T18</f>
        <v>0.02</v>
      </c>
      <c r="E18" s="77">
        <f t="shared" si="0"/>
        <v>2</v>
      </c>
      <c r="F18" s="76">
        <f>分析係数表!C21</f>
        <v>0.39165775401069514</v>
      </c>
      <c r="G18" s="77">
        <f t="shared" si="1"/>
        <v>0.78331550802139027</v>
      </c>
      <c r="H18" s="77">
        <v>0.8535002855680256</v>
      </c>
      <c r="I18" s="77">
        <f t="shared" si="2"/>
        <v>0.8535002855680256</v>
      </c>
      <c r="J18" s="76">
        <f>分析係数表!G21</f>
        <v>0.28516576829358342</v>
      </c>
      <c r="K18" s="78">
        <f t="shared" si="3"/>
        <v>0.24338906467279886</v>
      </c>
      <c r="L18" s="79"/>
      <c r="M18" s="80"/>
      <c r="N18" s="81">
        <f>分析係数表!H21</f>
        <v>9.2164766024380651E-4</v>
      </c>
      <c r="O18" s="82">
        <f t="shared" si="4"/>
        <v>1.3452256148081574E-2</v>
      </c>
      <c r="P18" s="76">
        <f>分析係数表!C21</f>
        <v>0.39165775401069514</v>
      </c>
      <c r="Q18" s="82">
        <f t="shared" si="5"/>
        <v>5.2686804293341945E-3</v>
      </c>
      <c r="R18" s="83">
        <v>1.0318887337108647E-2</v>
      </c>
      <c r="S18" s="84">
        <f t="shared" si="6"/>
        <v>0.86381917290513421</v>
      </c>
      <c r="T18" s="85">
        <f>分析係数表!F21</f>
        <v>0.42597651923502916</v>
      </c>
      <c r="U18" s="86">
        <f t="shared" si="7"/>
        <v>0.36796668452261089</v>
      </c>
      <c r="V18" s="87">
        <f>分析係数表!D21</f>
        <v>3.8470058332718007E-2</v>
      </c>
      <c r="W18" s="167">
        <f t="shared" si="8"/>
        <v>0</v>
      </c>
      <c r="X18" s="76">
        <f>分析係数表!E21</f>
        <v>3.5885697408255188E-2</v>
      </c>
      <c r="Y18" s="166">
        <f t="shared" si="9"/>
        <v>0</v>
      </c>
    </row>
    <row r="19" spans="1:25" x14ac:dyDescent="0.2">
      <c r="A19" s="6" t="s">
        <v>7</v>
      </c>
      <c r="B19" s="5" t="s">
        <v>268</v>
      </c>
      <c r="C19" s="90"/>
      <c r="D19" s="76">
        <f>投入係数表!T19</f>
        <v>4.0000000000000001E-3</v>
      </c>
      <c r="E19" s="77">
        <f t="shared" si="0"/>
        <v>0.4</v>
      </c>
      <c r="F19" s="76">
        <f>分析係数表!C22</f>
        <v>0.15642615558060879</v>
      </c>
      <c r="G19" s="77">
        <f t="shared" si="1"/>
        <v>6.2570462232243523E-2</v>
      </c>
      <c r="H19" s="77">
        <v>7.361253679669183E-2</v>
      </c>
      <c r="I19" s="77">
        <f t="shared" si="2"/>
        <v>7.361253679669183E-2</v>
      </c>
      <c r="J19" s="76">
        <f>分析係数表!G22</f>
        <v>0.19460412625639217</v>
      </c>
      <c r="K19" s="78">
        <f t="shared" si="3"/>
        <v>1.4325303404836731E-2</v>
      </c>
      <c r="L19" s="79"/>
      <c r="M19" s="80"/>
      <c r="N19" s="81">
        <f>分析係数表!H22</f>
        <v>4.915454187966968E-5</v>
      </c>
      <c r="O19" s="82">
        <f t="shared" si="4"/>
        <v>7.1745366123101726E-4</v>
      </c>
      <c r="P19" s="76">
        <f>分析係数表!C22</f>
        <v>0.15642615558060879</v>
      </c>
      <c r="Q19" s="82">
        <f t="shared" si="5"/>
        <v>1.122285180336005E-4</v>
      </c>
      <c r="R19" s="83">
        <v>1.5386962563283973E-3</v>
      </c>
      <c r="S19" s="84">
        <f t="shared" si="6"/>
        <v>7.5151233053020225E-2</v>
      </c>
      <c r="T19" s="85">
        <f>分析係数表!F22</f>
        <v>0.41322518074413683</v>
      </c>
      <c r="U19" s="86">
        <f t="shared" si="7"/>
        <v>3.1054381861479033E-2</v>
      </c>
      <c r="V19" s="87">
        <f>分析係数表!D22</f>
        <v>2.140715923117616E-2</v>
      </c>
      <c r="W19" s="167">
        <f t="shared" si="8"/>
        <v>0</v>
      </c>
      <c r="X19" s="76">
        <f>分析係数表!E22</f>
        <v>2.2006700758243698E-2</v>
      </c>
      <c r="Y19" s="166">
        <f t="shared" si="9"/>
        <v>0</v>
      </c>
    </row>
    <row r="20" spans="1:25" x14ac:dyDescent="0.2">
      <c r="A20" s="6" t="s">
        <v>8</v>
      </c>
      <c r="B20" s="5" t="s">
        <v>269</v>
      </c>
      <c r="C20" s="90"/>
      <c r="D20" s="76">
        <f>投入係数表!T20</f>
        <v>4.0000000000000001E-3</v>
      </c>
      <c r="E20" s="77">
        <f t="shared" si="0"/>
        <v>0.4</v>
      </c>
      <c r="F20" s="76">
        <f>分析係数表!C23</f>
        <v>0</v>
      </c>
      <c r="G20" s="77">
        <f t="shared" si="1"/>
        <v>0</v>
      </c>
      <c r="H20" s="77">
        <v>0</v>
      </c>
      <c r="I20" s="77">
        <f t="shared" si="2"/>
        <v>0</v>
      </c>
      <c r="J20" s="76">
        <f>分析係数表!G23</f>
        <v>0.21581694098755519</v>
      </c>
      <c r="K20" s="78">
        <f t="shared" si="3"/>
        <v>0</v>
      </c>
      <c r="L20" s="79"/>
      <c r="M20" s="80"/>
      <c r="N20" s="81">
        <f>分析係数表!H23</f>
        <v>2.457727093983484E-5</v>
      </c>
      <c r="O20" s="82">
        <f t="shared" si="4"/>
        <v>3.5872683061550863E-4</v>
      </c>
      <c r="P20" s="76">
        <f>分析係数表!C23</f>
        <v>0</v>
      </c>
      <c r="Q20" s="82">
        <f t="shared" si="5"/>
        <v>0</v>
      </c>
      <c r="R20" s="83">
        <v>0</v>
      </c>
      <c r="S20" s="84">
        <f t="shared" si="6"/>
        <v>0</v>
      </c>
      <c r="T20" s="85">
        <f>分析係数表!F23</f>
        <v>0.44146928944199115</v>
      </c>
      <c r="U20" s="86">
        <f t="shared" si="7"/>
        <v>0</v>
      </c>
      <c r="V20" s="87">
        <f>分析係数表!D23</f>
        <v>4.8735447611401042E-2</v>
      </c>
      <c r="W20" s="167">
        <f t="shared" si="8"/>
        <v>0</v>
      </c>
      <c r="X20" s="76">
        <f>分析係数表!E23</f>
        <v>5.2107587314331592E-2</v>
      </c>
      <c r="Y20" s="166">
        <f t="shared" si="9"/>
        <v>0</v>
      </c>
    </row>
    <row r="21" spans="1:25" x14ac:dyDescent="0.2">
      <c r="A21" s="6" t="s">
        <v>9</v>
      </c>
      <c r="B21" s="5" t="s">
        <v>270</v>
      </c>
      <c r="C21" s="90"/>
      <c r="D21" s="76">
        <f>投入係数表!T21</f>
        <v>0</v>
      </c>
      <c r="E21" s="77">
        <f t="shared" si="0"/>
        <v>0</v>
      </c>
      <c r="F21" s="76">
        <f>分析係数表!C24</f>
        <v>0.44109195402298851</v>
      </c>
      <c r="G21" s="77">
        <f t="shared" si="1"/>
        <v>0</v>
      </c>
      <c r="H21" s="77">
        <v>1.024902279481513E-2</v>
      </c>
      <c r="I21" s="77">
        <f t="shared" si="2"/>
        <v>1.024902279481513E-2</v>
      </c>
      <c r="J21" s="76">
        <f>分析係数表!G24</f>
        <v>0.2076771653543307</v>
      </c>
      <c r="K21" s="78">
        <f t="shared" si="3"/>
        <v>2.1284880016791265E-3</v>
      </c>
      <c r="L21" s="79"/>
      <c r="M21" s="80"/>
      <c r="N21" s="81">
        <f>分析係数表!H24</f>
        <v>3.3179315768777033E-4</v>
      </c>
      <c r="O21" s="82">
        <f t="shared" si="4"/>
        <v>4.842812213309366E-3</v>
      </c>
      <c r="P21" s="76">
        <f>分析係数表!C24</f>
        <v>0.44109195402298851</v>
      </c>
      <c r="Q21" s="82">
        <f t="shared" si="5"/>
        <v>2.1361255021350219E-3</v>
      </c>
      <c r="R21" s="83">
        <v>7.4497442442538423E-3</v>
      </c>
      <c r="S21" s="84">
        <f t="shared" si="6"/>
        <v>1.7698767039068974E-2</v>
      </c>
      <c r="T21" s="85">
        <f>分析係数表!F24</f>
        <v>0.39173228346456695</v>
      </c>
      <c r="U21" s="86">
        <f t="shared" si="7"/>
        <v>6.9331784267219016E-3</v>
      </c>
      <c r="V21" s="87">
        <f>分析係数表!D24</f>
        <v>6.7913385826771658E-2</v>
      </c>
      <c r="W21" s="167">
        <f t="shared" si="8"/>
        <v>0</v>
      </c>
      <c r="X21" s="76">
        <f>分析係数表!E24</f>
        <v>7.1850393700787399E-2</v>
      </c>
      <c r="Y21" s="166">
        <f t="shared" si="9"/>
        <v>0</v>
      </c>
    </row>
    <row r="22" spans="1:25" x14ac:dyDescent="0.2">
      <c r="A22" s="6" t="s">
        <v>10</v>
      </c>
      <c r="B22" s="5" t="s">
        <v>271</v>
      </c>
      <c r="C22" s="75">
        <f>最終需要_まとめ!C23</f>
        <v>100</v>
      </c>
      <c r="D22" s="76">
        <f>投入係数表!T22</f>
        <v>0.29599999999999999</v>
      </c>
      <c r="E22" s="77">
        <f t="shared" si="0"/>
        <v>29.599999999999998</v>
      </c>
      <c r="F22" s="76">
        <f>分析係数表!C25</f>
        <v>7.8343592613318025E-3</v>
      </c>
      <c r="G22" s="77">
        <f t="shared" si="1"/>
        <v>0.23189703413542134</v>
      </c>
      <c r="H22" s="77">
        <v>0.23325913069347684</v>
      </c>
      <c r="I22" s="77">
        <f t="shared" si="2"/>
        <v>100.23325913069348</v>
      </c>
      <c r="J22" s="76">
        <f>分析係数表!G25</f>
        <v>0.2</v>
      </c>
      <c r="K22" s="78">
        <f t="shared" si="3"/>
        <v>20.046651826138699</v>
      </c>
      <c r="L22" s="79"/>
      <c r="M22" s="80"/>
      <c r="N22" s="81">
        <f>分析係数表!H25</f>
        <v>5.0383405426661419E-4</v>
      </c>
      <c r="O22" s="82">
        <f t="shared" si="4"/>
        <v>7.3539000276179271E-3</v>
      </c>
      <c r="P22" s="76">
        <f>分析係数表!C25</f>
        <v>7.8343592613318025E-3</v>
      </c>
      <c r="Q22" s="82">
        <f t="shared" si="5"/>
        <v>5.7613094788276707E-5</v>
      </c>
      <c r="R22" s="83">
        <v>1.9781911825418884E-4</v>
      </c>
      <c r="S22" s="84">
        <f t="shared" si="6"/>
        <v>100.23345694981174</v>
      </c>
      <c r="T22" s="85">
        <f>分析係数表!F25</f>
        <v>0.35199999999999998</v>
      </c>
      <c r="U22" s="86">
        <f t="shared" si="7"/>
        <v>35.282176846333734</v>
      </c>
      <c r="V22" s="87">
        <f>分析係数表!D25</f>
        <v>8.0000000000000002E-3</v>
      </c>
      <c r="W22" s="167">
        <f t="shared" si="8"/>
        <v>1</v>
      </c>
      <c r="X22" s="76">
        <f>分析係数表!E25</f>
        <v>4.0000000000000001E-3</v>
      </c>
      <c r="Y22" s="166">
        <f t="shared" si="9"/>
        <v>0</v>
      </c>
    </row>
    <row r="23" spans="1:25" x14ac:dyDescent="0.2">
      <c r="A23" s="6" t="s">
        <v>11</v>
      </c>
      <c r="B23" s="5" t="s">
        <v>35</v>
      </c>
      <c r="C23" s="90"/>
      <c r="D23" s="76">
        <f>投入係数表!T23</f>
        <v>0.02</v>
      </c>
      <c r="E23" s="77">
        <f t="shared" si="0"/>
        <v>2</v>
      </c>
      <c r="F23" s="76">
        <f>分析係数表!C26</f>
        <v>0.12107728337236534</v>
      </c>
      <c r="G23" s="77">
        <f t="shared" si="1"/>
        <v>0.24215456674473068</v>
      </c>
      <c r="H23" s="77">
        <v>0.25159946212874512</v>
      </c>
      <c r="I23" s="77">
        <f t="shared" si="2"/>
        <v>0.25159946212874512</v>
      </c>
      <c r="J23" s="76">
        <f>分析係数表!G26</f>
        <v>0.19685039370078741</v>
      </c>
      <c r="K23" s="78">
        <f t="shared" si="3"/>
        <v>4.9527453174949831E-2</v>
      </c>
      <c r="L23" s="79"/>
      <c r="M23" s="80"/>
      <c r="N23" s="81">
        <f>分析係数表!H26</f>
        <v>1.0396185607550137E-2</v>
      </c>
      <c r="O23" s="82">
        <f t="shared" si="4"/>
        <v>0.15174144935036016</v>
      </c>
      <c r="P23" s="76">
        <f>分析係数表!C26</f>
        <v>0.12107728337236534</v>
      </c>
      <c r="Q23" s="82">
        <f t="shared" si="5"/>
        <v>1.8372442462326978E-2</v>
      </c>
      <c r="R23" s="83">
        <v>1.9824721539727544E-2</v>
      </c>
      <c r="S23" s="84">
        <f t="shared" si="6"/>
        <v>0.27142418366847265</v>
      </c>
      <c r="T23" s="85">
        <f>分析係数表!F26</f>
        <v>0.33584388907908252</v>
      </c>
      <c r="U23" s="86">
        <f t="shared" si="7"/>
        <v>9.1156153433335052E-2</v>
      </c>
      <c r="V23" s="87">
        <f>分析係数表!D26</f>
        <v>3.2865457035261898E-2</v>
      </c>
      <c r="W23" s="167">
        <f t="shared" si="8"/>
        <v>0</v>
      </c>
      <c r="X23" s="76">
        <f>分析係数表!E26</f>
        <v>3.457719958918179E-2</v>
      </c>
      <c r="Y23" s="166">
        <f t="shared" si="9"/>
        <v>0</v>
      </c>
    </row>
    <row r="24" spans="1:25" x14ac:dyDescent="0.2">
      <c r="A24" s="6" t="s">
        <v>12</v>
      </c>
      <c r="B24" s="5" t="s">
        <v>365</v>
      </c>
      <c r="C24" s="90"/>
      <c r="D24" s="76">
        <f>投入係数表!T24</f>
        <v>0</v>
      </c>
      <c r="E24" s="77">
        <f t="shared" si="0"/>
        <v>0</v>
      </c>
      <c r="F24" s="76">
        <f>分析係数表!C27</f>
        <v>2.7391659852820882E-2</v>
      </c>
      <c r="G24" s="77">
        <f t="shared" si="1"/>
        <v>0</v>
      </c>
      <c r="H24" s="77">
        <v>1.6039189931975762E-4</v>
      </c>
      <c r="I24" s="77">
        <f t="shared" si="2"/>
        <v>1.6039189931975762E-4</v>
      </c>
      <c r="J24" s="76">
        <f>分析係数表!G27</f>
        <v>0.16959064327485379</v>
      </c>
      <c r="K24" s="78">
        <f t="shared" si="3"/>
        <v>2.720096538171328E-5</v>
      </c>
      <c r="L24" s="79"/>
      <c r="M24" s="80"/>
      <c r="N24" s="81">
        <f>分析係数表!H27</f>
        <v>1.0924596932756587E-2</v>
      </c>
      <c r="O24" s="82">
        <f t="shared" si="4"/>
        <v>0.15945407620859359</v>
      </c>
      <c r="P24" s="76">
        <f>分析係数表!C27</f>
        <v>2.7391659852820882E-2</v>
      </c>
      <c r="Q24" s="82">
        <f t="shared" si="5"/>
        <v>4.3677118176515747E-3</v>
      </c>
      <c r="R24" s="83">
        <v>4.4178245782482894E-3</v>
      </c>
      <c r="S24" s="84">
        <f t="shared" si="6"/>
        <v>4.5782164775680471E-3</v>
      </c>
      <c r="T24" s="85">
        <f>分析係数表!F27</f>
        <v>0.32163742690058478</v>
      </c>
      <c r="U24" s="86">
        <f t="shared" si="7"/>
        <v>1.4725257676388454E-3</v>
      </c>
      <c r="V24" s="87">
        <f>分析係数表!D27</f>
        <v>0</v>
      </c>
      <c r="W24" s="167">
        <f t="shared" si="8"/>
        <v>0</v>
      </c>
      <c r="X24" s="76">
        <f>分析係数表!E27</f>
        <v>0</v>
      </c>
      <c r="Y24" s="166">
        <f t="shared" si="9"/>
        <v>0</v>
      </c>
    </row>
    <row r="25" spans="1:25" x14ac:dyDescent="0.2">
      <c r="A25" s="6" t="s">
        <v>13</v>
      </c>
      <c r="B25" s="5" t="s">
        <v>191</v>
      </c>
      <c r="C25" s="90"/>
      <c r="D25" s="76">
        <f>投入係数表!T25</f>
        <v>0</v>
      </c>
      <c r="E25" s="77">
        <f t="shared" si="0"/>
        <v>0</v>
      </c>
      <c r="F25" s="76">
        <f>分析係数表!C28</f>
        <v>0.24324482738409237</v>
      </c>
      <c r="G25" s="77">
        <f t="shared" si="1"/>
        <v>0</v>
      </c>
      <c r="H25" s="77">
        <v>4.0958830888866274E-2</v>
      </c>
      <c r="I25" s="77">
        <f t="shared" si="2"/>
        <v>4.0958830888866274E-2</v>
      </c>
      <c r="J25" s="76">
        <f>分析係数表!G28</f>
        <v>0.12486010072747622</v>
      </c>
      <c r="K25" s="78">
        <f t="shared" si="3"/>
        <v>5.1141237504635072E-3</v>
      </c>
      <c r="L25" s="79"/>
      <c r="M25" s="80"/>
      <c r="N25" s="81">
        <f>分析係数表!H28</f>
        <v>2.0841525756979944E-2</v>
      </c>
      <c r="O25" s="82">
        <f t="shared" si="4"/>
        <v>0.30420035236195131</v>
      </c>
      <c r="P25" s="76">
        <f>分析係数表!C28</f>
        <v>0.24324482738409237</v>
      </c>
      <c r="Q25" s="82">
        <f t="shared" si="5"/>
        <v>7.3995162200462927E-2</v>
      </c>
      <c r="R25" s="83">
        <v>9.0309441562934328E-2</v>
      </c>
      <c r="S25" s="84">
        <f t="shared" si="6"/>
        <v>0.13126827245180062</v>
      </c>
      <c r="T25" s="85">
        <f>分析係数表!F28</f>
        <v>0.21387101287073307</v>
      </c>
      <c r="U25" s="86">
        <f t="shared" si="7"/>
        <v>2.8074478387057945E-2</v>
      </c>
      <c r="V25" s="87">
        <f>分析係数表!D28</f>
        <v>5.1063234471180746E-3</v>
      </c>
      <c r="W25" s="167">
        <f t="shared" si="8"/>
        <v>0</v>
      </c>
      <c r="X25" s="76">
        <f>分析係数表!E28</f>
        <v>5.1412982652490205E-3</v>
      </c>
      <c r="Y25" s="166">
        <f t="shared" si="9"/>
        <v>0</v>
      </c>
    </row>
    <row r="26" spans="1:25" x14ac:dyDescent="0.2">
      <c r="A26" s="6" t="s">
        <v>14</v>
      </c>
      <c r="B26" s="5" t="s">
        <v>50</v>
      </c>
      <c r="C26" s="90"/>
      <c r="D26" s="76">
        <f>投入係数表!T26</f>
        <v>4.0000000000000001E-3</v>
      </c>
      <c r="E26" s="77">
        <f t="shared" si="0"/>
        <v>0.4</v>
      </c>
      <c r="F26" s="76">
        <f>分析係数表!C29</f>
        <v>5.9106021425932798E-2</v>
      </c>
      <c r="G26" s="77">
        <f t="shared" si="1"/>
        <v>2.364240857037312E-2</v>
      </c>
      <c r="H26" s="77">
        <v>3.1636193599641642E-2</v>
      </c>
      <c r="I26" s="77">
        <f t="shared" si="2"/>
        <v>3.1636193599641642E-2</v>
      </c>
      <c r="J26" s="76">
        <f>分析係数表!G29</f>
        <v>0.26651982378854627</v>
      </c>
      <c r="K26" s="78">
        <f t="shared" si="3"/>
        <v>8.4316727435168257E-3</v>
      </c>
      <c r="L26" s="79"/>
      <c r="M26" s="80"/>
      <c r="N26" s="81">
        <f>分析係数表!H29</f>
        <v>1.0052103814392449E-2</v>
      </c>
      <c r="O26" s="82">
        <f t="shared" si="4"/>
        <v>0.14671927372174304</v>
      </c>
      <c r="P26" s="76">
        <f>分析係数表!C29</f>
        <v>5.9106021425932798E-2</v>
      </c>
      <c r="Q26" s="82">
        <f t="shared" si="5"/>
        <v>8.6719925361946424E-3</v>
      </c>
      <c r="R26" s="83">
        <v>1.0682160612517378E-2</v>
      </c>
      <c r="S26" s="84">
        <f t="shared" si="6"/>
        <v>4.2318354212159022E-2</v>
      </c>
      <c r="T26" s="85">
        <f>分析係数表!F29</f>
        <v>0.40308370044052866</v>
      </c>
      <c r="U26" s="86">
        <f t="shared" si="7"/>
        <v>1.7057838812390091E-2</v>
      </c>
      <c r="V26" s="87">
        <f>分析係数表!D29</f>
        <v>6.1674008810572688E-2</v>
      </c>
      <c r="W26" s="167">
        <f t="shared" si="8"/>
        <v>0</v>
      </c>
      <c r="X26" s="76">
        <f>分析係数表!E29</f>
        <v>2.8634361233480177E-2</v>
      </c>
      <c r="Y26" s="166">
        <f t="shared" si="9"/>
        <v>0</v>
      </c>
    </row>
    <row r="27" spans="1:25" x14ac:dyDescent="0.2">
      <c r="A27" s="6" t="s">
        <v>15</v>
      </c>
      <c r="B27" s="5" t="s">
        <v>36</v>
      </c>
      <c r="C27" s="90"/>
      <c r="D27" s="76">
        <f>投入係数表!T27</f>
        <v>4.0000000000000001E-3</v>
      </c>
      <c r="E27" s="77">
        <f t="shared" si="0"/>
        <v>0.4</v>
      </c>
      <c r="F27" s="76">
        <f>分析係数表!C30</f>
        <v>1</v>
      </c>
      <c r="G27" s="77">
        <f t="shared" si="1"/>
        <v>0.4</v>
      </c>
      <c r="H27" s="77">
        <v>0.44868898523391842</v>
      </c>
      <c r="I27" s="77">
        <f t="shared" si="2"/>
        <v>0.44868898523391842</v>
      </c>
      <c r="J27" s="76">
        <f>分析係数表!G30</f>
        <v>0.34458106948813266</v>
      </c>
      <c r="K27" s="78">
        <f t="shared" si="3"/>
        <v>0.15460973039944859</v>
      </c>
      <c r="L27" s="79"/>
      <c r="M27" s="80"/>
      <c r="N27" s="81">
        <f>分析係数表!H30</f>
        <v>0</v>
      </c>
      <c r="O27" s="82">
        <f t="shared" si="4"/>
        <v>0</v>
      </c>
      <c r="P27" s="76">
        <f>分析係数表!C30</f>
        <v>1</v>
      </c>
      <c r="Q27" s="82">
        <f t="shared" si="5"/>
        <v>0</v>
      </c>
      <c r="R27" s="83">
        <v>3.3988313352884894E-2</v>
      </c>
      <c r="S27" s="84">
        <f t="shared" si="6"/>
        <v>0.48267729858680331</v>
      </c>
      <c r="T27" s="85">
        <f>分析係数表!F30</f>
        <v>0.44094938518730342</v>
      </c>
      <c r="U27" s="86">
        <f t="shared" si="7"/>
        <v>0.2128362580557194</v>
      </c>
      <c r="V27" s="87">
        <f>分析係数表!D30</f>
        <v>0.11881612810980841</v>
      </c>
      <c r="W27" s="167">
        <f t="shared" si="8"/>
        <v>0</v>
      </c>
      <c r="X27" s="76">
        <f>分析係数表!E30</f>
        <v>7.9782670860737773E-2</v>
      </c>
      <c r="Y27" s="166">
        <f t="shared" si="9"/>
        <v>0</v>
      </c>
    </row>
    <row r="28" spans="1:25" x14ac:dyDescent="0.2">
      <c r="A28" s="6" t="s">
        <v>16</v>
      </c>
      <c r="B28" s="5" t="s">
        <v>192</v>
      </c>
      <c r="C28" s="90"/>
      <c r="D28" s="76">
        <f>投入係数表!T28</f>
        <v>2.8000000000000001E-2</v>
      </c>
      <c r="E28" s="77">
        <f t="shared" si="0"/>
        <v>2.8000000000000003</v>
      </c>
      <c r="F28" s="76">
        <f>分析係数表!C31</f>
        <v>9.6726786907147644E-2</v>
      </c>
      <c r="G28" s="77">
        <f t="shared" si="1"/>
        <v>0.27083500334001342</v>
      </c>
      <c r="H28" s="77">
        <v>0.30969930078776331</v>
      </c>
      <c r="I28" s="77">
        <f t="shared" si="2"/>
        <v>0.30969930078776331</v>
      </c>
      <c r="J28" s="76">
        <f>分析係数表!G31</f>
        <v>7.0151306740027508E-2</v>
      </c>
      <c r="K28" s="78">
        <f t="shared" si="3"/>
        <v>2.1725810646734428E-2</v>
      </c>
      <c r="L28" s="79"/>
      <c r="M28" s="80"/>
      <c r="N28" s="81">
        <f>分析係数表!H31</f>
        <v>2.2131832481321275E-2</v>
      </c>
      <c r="O28" s="82">
        <f t="shared" si="4"/>
        <v>0.32303351096926552</v>
      </c>
      <c r="P28" s="76">
        <f>分析係数表!C31</f>
        <v>9.6726786907147644E-2</v>
      </c>
      <c r="Q28" s="82">
        <f t="shared" si="5"/>
        <v>3.1245993579391888E-2</v>
      </c>
      <c r="R28" s="83">
        <v>3.7310261757443237E-2</v>
      </c>
      <c r="S28" s="84">
        <f t="shared" si="6"/>
        <v>0.34700956254520654</v>
      </c>
      <c r="T28" s="85">
        <f>分析係数表!F31</f>
        <v>0.34525447042640989</v>
      </c>
      <c r="U28" s="86">
        <f t="shared" si="7"/>
        <v>0.11980660274944545</v>
      </c>
      <c r="V28" s="87">
        <f>分析係数表!D31</f>
        <v>0</v>
      </c>
      <c r="W28" s="167">
        <f t="shared" si="8"/>
        <v>0</v>
      </c>
      <c r="X28" s="76">
        <f>分析係数表!E31</f>
        <v>0</v>
      </c>
      <c r="Y28" s="166">
        <f t="shared" si="9"/>
        <v>0</v>
      </c>
    </row>
    <row r="29" spans="1:25" x14ac:dyDescent="0.2">
      <c r="A29" s="6" t="s">
        <v>17</v>
      </c>
      <c r="B29" s="5" t="s">
        <v>272</v>
      </c>
      <c r="C29" s="90"/>
      <c r="D29" s="76">
        <f>投入係数表!T29</f>
        <v>0</v>
      </c>
      <c r="E29" s="77">
        <f t="shared" si="0"/>
        <v>0</v>
      </c>
      <c r="F29" s="76">
        <f>分析係数表!C32</f>
        <v>0.7834008097165992</v>
      </c>
      <c r="G29" s="77">
        <f t="shared" si="1"/>
        <v>0</v>
      </c>
      <c r="H29" s="77">
        <v>1.1273346546788895E-2</v>
      </c>
      <c r="I29" s="77">
        <f t="shared" si="2"/>
        <v>1.1273346546788895E-2</v>
      </c>
      <c r="J29" s="76">
        <f>分析係数表!G32</f>
        <v>0.13992297817715019</v>
      </c>
      <c r="K29" s="78">
        <f t="shared" si="3"/>
        <v>1.577400222849794E-3</v>
      </c>
      <c r="L29" s="79"/>
      <c r="M29" s="80"/>
      <c r="N29" s="81">
        <f>分析係数表!H32</f>
        <v>6.3286472670074714E-3</v>
      </c>
      <c r="O29" s="82">
        <f t="shared" si="4"/>
        <v>9.2372158883493469E-2</v>
      </c>
      <c r="P29" s="76">
        <f>分析係数表!C32</f>
        <v>0.7834008097165992</v>
      </c>
      <c r="Q29" s="82">
        <f t="shared" si="5"/>
        <v>7.2364424064599142E-2</v>
      </c>
      <c r="R29" s="83">
        <v>8.9511128423502478E-2</v>
      </c>
      <c r="S29" s="84">
        <f t="shared" si="6"/>
        <v>0.10078447497029137</v>
      </c>
      <c r="T29" s="85">
        <f>分析係数表!F32</f>
        <v>0.48138639281129653</v>
      </c>
      <c r="U29" s="86">
        <f t="shared" si="7"/>
        <v>4.8516274857328963E-2</v>
      </c>
      <c r="V29" s="87">
        <f>分析係数表!D32</f>
        <v>1.4120667522464698E-2</v>
      </c>
      <c r="W29" s="167">
        <f t="shared" si="8"/>
        <v>0</v>
      </c>
      <c r="X29" s="76">
        <f>分析係数表!E32</f>
        <v>2.1822849807445442E-2</v>
      </c>
      <c r="Y29" s="166">
        <f t="shared" si="9"/>
        <v>0</v>
      </c>
    </row>
    <row r="30" spans="1:25" x14ac:dyDescent="0.2">
      <c r="A30" s="6" t="s">
        <v>18</v>
      </c>
      <c r="B30" s="5" t="s">
        <v>273</v>
      </c>
      <c r="C30" s="90"/>
      <c r="D30" s="76">
        <f>投入係数表!T30</f>
        <v>0</v>
      </c>
      <c r="E30" s="77">
        <f t="shared" si="0"/>
        <v>0</v>
      </c>
      <c r="F30" s="76">
        <f>分析係数表!C33</f>
        <v>1</v>
      </c>
      <c r="G30" s="77">
        <f t="shared" si="1"/>
        <v>0</v>
      </c>
      <c r="H30" s="77">
        <v>1.7949736641598376E-2</v>
      </c>
      <c r="I30" s="77">
        <f t="shared" si="2"/>
        <v>1.7949736641598376E-2</v>
      </c>
      <c r="J30" s="76">
        <f>分析係数表!G33</f>
        <v>0.50732356857523297</v>
      </c>
      <c r="K30" s="78">
        <f t="shared" si="3"/>
        <v>9.1063244480013052E-3</v>
      </c>
      <c r="L30" s="79"/>
      <c r="M30" s="80"/>
      <c r="N30" s="81">
        <f>分析係数表!H33</f>
        <v>9.4622493118364133E-4</v>
      </c>
      <c r="O30" s="82">
        <f t="shared" si="4"/>
        <v>1.3810982978697083E-2</v>
      </c>
      <c r="P30" s="76">
        <f>分析係数表!C33</f>
        <v>1</v>
      </c>
      <c r="Q30" s="82">
        <f t="shared" si="5"/>
        <v>1.3810982978697083E-2</v>
      </c>
      <c r="R30" s="83">
        <v>3.1706461860340977E-2</v>
      </c>
      <c r="S30" s="84">
        <f t="shared" si="6"/>
        <v>4.965619850193935E-2</v>
      </c>
      <c r="T30" s="85">
        <f>分析係数表!F33</f>
        <v>0.64713715046604525</v>
      </c>
      <c r="U30" s="86">
        <f t="shared" si="7"/>
        <v>3.2134370801521338E-2</v>
      </c>
      <c r="V30" s="87">
        <f>分析係数表!D33</f>
        <v>3.462050599201065E-2</v>
      </c>
      <c r="W30" s="167">
        <f t="shared" si="8"/>
        <v>0</v>
      </c>
      <c r="X30" s="76">
        <f>分析係数表!E33</f>
        <v>3.3288948069241014E-2</v>
      </c>
      <c r="Y30" s="166">
        <f t="shared" si="9"/>
        <v>0</v>
      </c>
    </row>
    <row r="31" spans="1:25" x14ac:dyDescent="0.2">
      <c r="A31" s="6" t="s">
        <v>19</v>
      </c>
      <c r="B31" s="5" t="s">
        <v>274</v>
      </c>
      <c r="C31" s="90"/>
      <c r="D31" s="76">
        <f>投入係数表!T31</f>
        <v>4.3999999999999997E-2</v>
      </c>
      <c r="E31" s="77">
        <f t="shared" si="0"/>
        <v>4.3999999999999995</v>
      </c>
      <c r="F31" s="76">
        <f>分析係数表!C34</f>
        <v>0.10125199563061926</v>
      </c>
      <c r="G31" s="77">
        <f t="shared" si="1"/>
        <v>0.44550878077472472</v>
      </c>
      <c r="H31" s="77">
        <v>0.48971509467787805</v>
      </c>
      <c r="I31" s="77">
        <f t="shared" si="2"/>
        <v>0.48971509467787805</v>
      </c>
      <c r="J31" s="76">
        <f>分析係数表!G34</f>
        <v>0.42460217226572367</v>
      </c>
      <c r="K31" s="78">
        <f t="shared" si="3"/>
        <v>0.20793409299154156</v>
      </c>
      <c r="L31" s="79"/>
      <c r="M31" s="80"/>
      <c r="N31" s="81">
        <f>分析係数表!H34</f>
        <v>0.15770005898545025</v>
      </c>
      <c r="O31" s="82">
        <f t="shared" si="4"/>
        <v>2.301770708644411</v>
      </c>
      <c r="P31" s="76">
        <f>分析係数表!C34</f>
        <v>0.10125199563061926</v>
      </c>
      <c r="Q31" s="82">
        <f t="shared" si="5"/>
        <v>0.2330588777343513</v>
      </c>
      <c r="R31" s="83">
        <v>0.24702561844514243</v>
      </c>
      <c r="S31" s="84">
        <f t="shared" si="6"/>
        <v>0.73674071312302047</v>
      </c>
      <c r="T31" s="85">
        <f>分析係数表!F34</f>
        <v>0.7004294013639808</v>
      </c>
      <c r="U31" s="86">
        <f t="shared" si="7"/>
        <v>0.51603485665322957</v>
      </c>
      <c r="V31" s="87">
        <f>分析係数表!D34</f>
        <v>0.3617075018944178</v>
      </c>
      <c r="W31" s="167">
        <f t="shared" si="8"/>
        <v>0</v>
      </c>
      <c r="X31" s="76">
        <f>分析係数表!E34</f>
        <v>0.25183127052285931</v>
      </c>
      <c r="Y31" s="166">
        <f t="shared" si="9"/>
        <v>0</v>
      </c>
    </row>
    <row r="32" spans="1:25" x14ac:dyDescent="0.2">
      <c r="A32" s="6" t="s">
        <v>20</v>
      </c>
      <c r="B32" s="5" t="s">
        <v>37</v>
      </c>
      <c r="C32" s="90"/>
      <c r="D32" s="76">
        <f>投入係数表!T32</f>
        <v>8.0000000000000002E-3</v>
      </c>
      <c r="E32" s="77">
        <f t="shared" si="0"/>
        <v>0.8</v>
      </c>
      <c r="F32" s="76">
        <f>分析係数表!C35</f>
        <v>0.28050490883590462</v>
      </c>
      <c r="G32" s="77">
        <f t="shared" si="1"/>
        <v>0.2244039270687237</v>
      </c>
      <c r="H32" s="77">
        <v>0.26191588310005998</v>
      </c>
      <c r="I32" s="77">
        <f t="shared" si="2"/>
        <v>0.26191588310005998</v>
      </c>
      <c r="J32" s="76">
        <f>分析係数表!G35</f>
        <v>0.31444397102684279</v>
      </c>
      <c r="K32" s="78">
        <f t="shared" si="3"/>
        <v>8.2357870356985205E-2</v>
      </c>
      <c r="L32" s="79"/>
      <c r="M32" s="80"/>
      <c r="N32" s="81">
        <f>分析係数表!H35</f>
        <v>5.9366397955171055E-2</v>
      </c>
      <c r="O32" s="82">
        <f t="shared" si="4"/>
        <v>0.86650465935176113</v>
      </c>
      <c r="P32" s="76">
        <f>分析係数表!C35</f>
        <v>0.28050490883590462</v>
      </c>
      <c r="Q32" s="82">
        <f t="shared" si="5"/>
        <v>0.24305881047735234</v>
      </c>
      <c r="R32" s="83">
        <v>0.30535305140816743</v>
      </c>
      <c r="S32" s="84">
        <f t="shared" si="6"/>
        <v>0.56726893450822735</v>
      </c>
      <c r="T32" s="85">
        <f>分析係数表!F35</f>
        <v>0.64720920323817643</v>
      </c>
      <c r="U32" s="86">
        <f t="shared" si="7"/>
        <v>0.36714167512483914</v>
      </c>
      <c r="V32" s="87">
        <f>分析係数表!D35</f>
        <v>3.7068598210481467E-2</v>
      </c>
      <c r="W32" s="167">
        <f t="shared" si="8"/>
        <v>0</v>
      </c>
      <c r="X32" s="76">
        <f>分析係数表!E35</f>
        <v>2.8973157221985513E-2</v>
      </c>
      <c r="Y32" s="166">
        <f t="shared" si="9"/>
        <v>0</v>
      </c>
    </row>
    <row r="33" spans="1:25" x14ac:dyDescent="0.2">
      <c r="A33" s="6" t="s">
        <v>21</v>
      </c>
      <c r="B33" s="5" t="s">
        <v>38</v>
      </c>
      <c r="C33" s="90"/>
      <c r="D33" s="76">
        <f>投入係数表!T33</f>
        <v>0</v>
      </c>
      <c r="E33" s="77">
        <f t="shared" si="0"/>
        <v>0</v>
      </c>
      <c r="F33" s="76">
        <f>分析係数表!C36</f>
        <v>0.80389274373750441</v>
      </c>
      <c r="G33" s="77">
        <f t="shared" si="1"/>
        <v>0</v>
      </c>
      <c r="H33" s="77">
        <v>5.2409096458874073E-2</v>
      </c>
      <c r="I33" s="77">
        <f t="shared" si="2"/>
        <v>5.2409096458874073E-2</v>
      </c>
      <c r="J33" s="76">
        <f>分析係数表!G36</f>
        <v>1.7855841410975876E-2</v>
      </c>
      <c r="K33" s="78">
        <f t="shared" si="3"/>
        <v>9.3580851486219281E-4</v>
      </c>
      <c r="L33" s="79"/>
      <c r="M33" s="80"/>
      <c r="N33" s="81">
        <f>分析係数表!H36</f>
        <v>0.19255062917813606</v>
      </c>
      <c r="O33" s="82">
        <f t="shared" si="4"/>
        <v>2.8104453544572023</v>
      </c>
      <c r="P33" s="76">
        <f>分析係数表!C36</f>
        <v>0.80389274373750441</v>
      </c>
      <c r="Q33" s="82">
        <f t="shared" si="5"/>
        <v>2.2592966271189234</v>
      </c>
      <c r="R33" s="83">
        <v>2.3153315337172033</v>
      </c>
      <c r="S33" s="84">
        <f t="shared" si="6"/>
        <v>2.3677406301760775</v>
      </c>
      <c r="T33" s="85">
        <f>分析係数表!F36</f>
        <v>0.88404635230668316</v>
      </c>
      <c r="U33" s="86">
        <f t="shared" si="7"/>
        <v>2.0931924673154887</v>
      </c>
      <c r="V33" s="87">
        <f>分析係数表!D36</f>
        <v>1.122367174404198E-2</v>
      </c>
      <c r="W33" s="167">
        <f t="shared" si="8"/>
        <v>0</v>
      </c>
      <c r="X33" s="76">
        <f>分析係数表!E36</f>
        <v>3.3525253261424094E-3</v>
      </c>
      <c r="Y33" s="166">
        <f t="shared" si="9"/>
        <v>0</v>
      </c>
    </row>
    <row r="34" spans="1:25" x14ac:dyDescent="0.2">
      <c r="A34" s="6" t="s">
        <v>22</v>
      </c>
      <c r="B34" s="5" t="s">
        <v>377</v>
      </c>
      <c r="C34" s="90"/>
      <c r="D34" s="76">
        <f>投入係数表!T34</f>
        <v>1.6E-2</v>
      </c>
      <c r="E34" s="77">
        <f t="shared" si="0"/>
        <v>1.6</v>
      </c>
      <c r="F34" s="76">
        <f>分析係数表!C37</f>
        <v>0.21032967032967032</v>
      </c>
      <c r="G34" s="77">
        <f t="shared" si="1"/>
        <v>0.3365274725274725</v>
      </c>
      <c r="H34" s="77">
        <v>0.40885279994339602</v>
      </c>
      <c r="I34" s="77">
        <f t="shared" si="2"/>
        <v>0.40885279994339602</v>
      </c>
      <c r="J34" s="76">
        <f>分析係数表!G37</f>
        <v>0.29813928761297182</v>
      </c>
      <c r="K34" s="78">
        <f t="shared" si="3"/>
        <v>0.12189508251369296</v>
      </c>
      <c r="L34" s="79"/>
      <c r="M34" s="80"/>
      <c r="N34" s="81">
        <f>分析係数表!H37</f>
        <v>4.7409555642941408E-2</v>
      </c>
      <c r="O34" s="82">
        <f t="shared" si="4"/>
        <v>0.69198405625731618</v>
      </c>
      <c r="P34" s="76">
        <f>分析係数表!C37</f>
        <v>0.21032967032967032</v>
      </c>
      <c r="Q34" s="82">
        <f t="shared" si="5"/>
        <v>0.14554477842598934</v>
      </c>
      <c r="R34" s="83">
        <v>0.16061199439846208</v>
      </c>
      <c r="S34" s="84">
        <f t="shared" si="6"/>
        <v>0.56946479434185804</v>
      </c>
      <c r="T34" s="85">
        <f>分析係数表!F37</f>
        <v>0.65348219032429555</v>
      </c>
      <c r="U34" s="86">
        <f t="shared" si="7"/>
        <v>0.37213510111909193</v>
      </c>
      <c r="V34" s="87">
        <f>分析係数表!D37</f>
        <v>7.4641148325358855E-2</v>
      </c>
      <c r="W34" s="167">
        <f t="shared" si="8"/>
        <v>0</v>
      </c>
      <c r="X34" s="76">
        <f>分析係数表!E37</f>
        <v>6.6454013822434876E-2</v>
      </c>
      <c r="Y34" s="166">
        <f t="shared" si="9"/>
        <v>0</v>
      </c>
    </row>
    <row r="35" spans="1:25" x14ac:dyDescent="0.2">
      <c r="A35" s="6" t="s">
        <v>23</v>
      </c>
      <c r="B35" s="5" t="s">
        <v>193</v>
      </c>
      <c r="C35" s="90"/>
      <c r="D35" s="76">
        <f>投入係数表!T35</f>
        <v>4.0000000000000001E-3</v>
      </c>
      <c r="E35" s="77">
        <f t="shared" si="0"/>
        <v>0.4</v>
      </c>
      <c r="F35" s="76">
        <f>分析係数表!C38</f>
        <v>3.0064329788630717E-2</v>
      </c>
      <c r="G35" s="77">
        <f t="shared" si="1"/>
        <v>1.2025731915452288E-2</v>
      </c>
      <c r="H35" s="77">
        <v>1.7085152696726627E-2</v>
      </c>
      <c r="I35" s="77">
        <f t="shared" si="2"/>
        <v>1.7085152696726627E-2</v>
      </c>
      <c r="J35" s="76">
        <f>分析係数表!G38</f>
        <v>0.36119402985074628</v>
      </c>
      <c r="K35" s="78">
        <f t="shared" si="3"/>
        <v>6.1710551531460357E-3</v>
      </c>
      <c r="L35" s="79"/>
      <c r="M35" s="80"/>
      <c r="N35" s="81">
        <f>分析係数表!H38</f>
        <v>4.2911915060951634E-2</v>
      </c>
      <c r="O35" s="82">
        <f t="shared" si="4"/>
        <v>0.62633704625467812</v>
      </c>
      <c r="P35" s="76">
        <f>分析係数表!C38</f>
        <v>3.0064329788630717E-2</v>
      </c>
      <c r="Q35" s="82">
        <f t="shared" si="5"/>
        <v>1.8830403517437495E-2</v>
      </c>
      <c r="R35" s="83">
        <v>2.1594497311739357E-2</v>
      </c>
      <c r="S35" s="84">
        <f t="shared" si="6"/>
        <v>3.8679650008465988E-2</v>
      </c>
      <c r="T35" s="85">
        <f>分析係数表!F38</f>
        <v>0.57313432835820899</v>
      </c>
      <c r="U35" s="86">
        <f t="shared" si="7"/>
        <v>2.2168635228732747E-2</v>
      </c>
      <c r="V35" s="87">
        <f>分析係数表!D38</f>
        <v>7.1641791044776124E-2</v>
      </c>
      <c r="W35" s="167">
        <f t="shared" si="8"/>
        <v>0</v>
      </c>
      <c r="X35" s="76">
        <f>分析係数表!E38</f>
        <v>8.6567164179104483E-2</v>
      </c>
      <c r="Y35" s="166">
        <f t="shared" si="9"/>
        <v>0</v>
      </c>
    </row>
    <row r="36" spans="1:25" x14ac:dyDescent="0.2">
      <c r="A36" s="6" t="s">
        <v>24</v>
      </c>
      <c r="B36" s="5" t="s">
        <v>39</v>
      </c>
      <c r="C36" s="90"/>
      <c r="D36" s="76">
        <f>投入係数表!T36</f>
        <v>0</v>
      </c>
      <c r="E36" s="77">
        <f t="shared" si="0"/>
        <v>0</v>
      </c>
      <c r="F36" s="76">
        <f>分析係数表!C39</f>
        <v>1</v>
      </c>
      <c r="G36" s="77">
        <f t="shared" si="1"/>
        <v>0</v>
      </c>
      <c r="H36" s="77">
        <v>5.6940123849765992E-3</v>
      </c>
      <c r="I36" s="77">
        <f t="shared" si="2"/>
        <v>5.6940123849765992E-3</v>
      </c>
      <c r="J36" s="76">
        <f>分析係数表!G39</f>
        <v>0.35369011652999566</v>
      </c>
      <c r="K36" s="78">
        <f t="shared" si="3"/>
        <v>2.0139159039656118E-3</v>
      </c>
      <c r="L36" s="79"/>
      <c r="M36" s="80"/>
      <c r="N36" s="81">
        <f>分析係数表!H39</f>
        <v>3.7848997247345653E-3</v>
      </c>
      <c r="O36" s="82">
        <f t="shared" si="4"/>
        <v>5.5243931914788331E-2</v>
      </c>
      <c r="P36" s="76">
        <f>分析係数表!C39</f>
        <v>1</v>
      </c>
      <c r="Q36" s="82">
        <f t="shared" si="5"/>
        <v>5.5243931914788331E-2</v>
      </c>
      <c r="R36" s="83">
        <v>7.8300128806523789E-2</v>
      </c>
      <c r="S36" s="84">
        <f t="shared" si="6"/>
        <v>8.3994141191500393E-2</v>
      </c>
      <c r="T36" s="85">
        <f>分析係数表!F39</f>
        <v>0.70414328873543375</v>
      </c>
      <c r="U36" s="86">
        <f t="shared" si="7"/>
        <v>5.9143910813091449E-2</v>
      </c>
      <c r="V36" s="87">
        <f>分析係数表!D39</f>
        <v>4.8338368580060423E-2</v>
      </c>
      <c r="W36" s="167">
        <f t="shared" si="8"/>
        <v>0</v>
      </c>
      <c r="X36" s="76">
        <f>分析係数表!E39</f>
        <v>5.0927924039706515E-2</v>
      </c>
      <c r="Y36" s="166">
        <f t="shared" si="9"/>
        <v>0</v>
      </c>
    </row>
    <row r="37" spans="1:25" x14ac:dyDescent="0.2">
      <c r="A37" s="6" t="s">
        <v>25</v>
      </c>
      <c r="B37" s="5" t="s">
        <v>40</v>
      </c>
      <c r="C37" s="90"/>
      <c r="D37" s="76">
        <f>投入係数表!T37</f>
        <v>0</v>
      </c>
      <c r="E37" s="77">
        <f t="shared" si="0"/>
        <v>0</v>
      </c>
      <c r="F37" s="76">
        <f>分析係数表!C40</f>
        <v>0.7013368112161722</v>
      </c>
      <c r="G37" s="77">
        <f t="shared" si="1"/>
        <v>0</v>
      </c>
      <c r="H37" s="77">
        <v>1.7444160612818988E-3</v>
      </c>
      <c r="I37" s="77">
        <f t="shared" si="2"/>
        <v>1.7444160612818988E-3</v>
      </c>
      <c r="J37" s="76">
        <f>分析係数表!G40</f>
        <v>0.55395580898075547</v>
      </c>
      <c r="K37" s="78">
        <f t="shared" si="3"/>
        <v>9.6632941042643734E-4</v>
      </c>
      <c r="L37" s="79"/>
      <c r="M37" s="80"/>
      <c r="N37" s="81">
        <f>分析係数表!H40</f>
        <v>3.2392843098702322E-2</v>
      </c>
      <c r="O37" s="82">
        <f t="shared" si="4"/>
        <v>0.47280196275124042</v>
      </c>
      <c r="P37" s="76">
        <f>分析係数表!C40</f>
        <v>0.7013368112161722</v>
      </c>
      <c r="Q37" s="82">
        <f t="shared" si="5"/>
        <v>0.33159342089270238</v>
      </c>
      <c r="R37" s="83">
        <v>0.33184278182868621</v>
      </c>
      <c r="S37" s="84">
        <f t="shared" si="6"/>
        <v>0.3335871978899681</v>
      </c>
      <c r="T37" s="85">
        <f>分析係数表!F40</f>
        <v>0.75181753385602279</v>
      </c>
      <c r="U37" s="86">
        <f t="shared" si="7"/>
        <v>0.25079670444357688</v>
      </c>
      <c r="V37" s="87">
        <f>分析係数表!D40</f>
        <v>0.10919458303635067</v>
      </c>
      <c r="W37" s="167">
        <f t="shared" si="8"/>
        <v>0</v>
      </c>
      <c r="X37" s="76">
        <f>分析係数表!E40</f>
        <v>6.9850320741268707E-2</v>
      </c>
      <c r="Y37" s="166">
        <f t="shared" si="9"/>
        <v>0</v>
      </c>
    </row>
    <row r="38" spans="1:25" x14ac:dyDescent="0.2">
      <c r="A38" s="6" t="s">
        <v>26</v>
      </c>
      <c r="B38" s="5" t="s">
        <v>276</v>
      </c>
      <c r="C38" s="90"/>
      <c r="D38" s="76">
        <f>投入係数表!T38</f>
        <v>0</v>
      </c>
      <c r="E38" s="77">
        <f t="shared" si="0"/>
        <v>0</v>
      </c>
      <c r="F38" s="76">
        <f>分析係数表!C41</f>
        <v>0.58586841174389814</v>
      </c>
      <c r="G38" s="77">
        <f t="shared" si="1"/>
        <v>0</v>
      </c>
      <c r="H38" s="77">
        <v>1.2173244779251455E-3</v>
      </c>
      <c r="I38" s="77">
        <f t="shared" si="2"/>
        <v>1.2173244779251455E-3</v>
      </c>
      <c r="J38" s="76">
        <f>分析係数表!G41</f>
        <v>0.44498040397949956</v>
      </c>
      <c r="K38" s="78">
        <f t="shared" si="3"/>
        <v>5.416855379612647E-4</v>
      </c>
      <c r="L38" s="79"/>
      <c r="M38" s="80"/>
      <c r="N38" s="81">
        <f>分析係数表!H41</f>
        <v>5.4868757373181282E-2</v>
      </c>
      <c r="O38" s="82">
        <f t="shared" si="4"/>
        <v>0.80085764934912307</v>
      </c>
      <c r="P38" s="76">
        <f>分析係数表!C41</f>
        <v>0.58586841174389814</v>
      </c>
      <c r="Q38" s="82">
        <f t="shared" si="5"/>
        <v>0.46919719905712243</v>
      </c>
      <c r="R38" s="83">
        <v>0.47553654599538547</v>
      </c>
      <c r="S38" s="84">
        <f t="shared" si="6"/>
        <v>0.47675387047331064</v>
      </c>
      <c r="T38" s="85">
        <f>分析係数表!F41</f>
        <v>0.54989448296653598</v>
      </c>
      <c r="U38" s="86">
        <f t="shared" si="7"/>
        <v>0.26216432310621601</v>
      </c>
      <c r="V38" s="87">
        <f>分析係数表!D41</f>
        <v>0.15480856195357251</v>
      </c>
      <c r="W38" s="167">
        <f t="shared" si="8"/>
        <v>0</v>
      </c>
      <c r="X38" s="76">
        <f>分析係数表!E41</f>
        <v>0.14651793789568887</v>
      </c>
      <c r="Y38" s="166">
        <f t="shared" si="9"/>
        <v>0</v>
      </c>
    </row>
    <row r="39" spans="1:25" x14ac:dyDescent="0.2">
      <c r="A39" s="6" t="s">
        <v>51</v>
      </c>
      <c r="B39" s="5" t="s">
        <v>367</v>
      </c>
      <c r="C39" s="90"/>
      <c r="D39" s="76">
        <f>投入係数表!T39</f>
        <v>0</v>
      </c>
      <c r="E39" s="77">
        <f>$C$22*D39</f>
        <v>0</v>
      </c>
      <c r="F39" s="76">
        <f>分析係数表!C42</f>
        <v>0.81969817315329629</v>
      </c>
      <c r="G39" s="77">
        <f>E39*F39</f>
        <v>0</v>
      </c>
      <c r="H39" s="77">
        <v>9.0604259369844349E-3</v>
      </c>
      <c r="I39" s="77">
        <f>C39+H39</f>
        <v>9.0604259369844349E-3</v>
      </c>
      <c r="J39" s="76">
        <f>分析係数表!G42</f>
        <v>0.48461538461538461</v>
      </c>
      <c r="K39" s="78">
        <f>I39*J39</f>
        <v>4.3908218002309185E-3</v>
      </c>
      <c r="L39" s="79"/>
      <c r="M39" s="80"/>
      <c r="N39" s="81">
        <f>分析係数表!H42</f>
        <v>1.2153460479748329E-2</v>
      </c>
      <c r="O39" s="82">
        <f t="shared" si="4"/>
        <v>0.17739041773936903</v>
      </c>
      <c r="P39" s="76">
        <f>分析係数表!C42</f>
        <v>0.81969817315329629</v>
      </c>
      <c r="Q39" s="82">
        <f>O39*P39</f>
        <v>0.14540660135586089</v>
      </c>
      <c r="R39" s="83">
        <v>0.15005987940486734</v>
      </c>
      <c r="S39" s="84">
        <f>I39+R39</f>
        <v>0.15912030534185179</v>
      </c>
      <c r="T39" s="85">
        <f>分析係数表!F42</f>
        <v>0.55865384615384617</v>
      </c>
      <c r="U39" s="86">
        <f>S39*T39</f>
        <v>8.8893170580399888E-2</v>
      </c>
      <c r="V39" s="87">
        <f>分析係数表!D42</f>
        <v>8.8461538461538466E-2</v>
      </c>
      <c r="W39" s="167">
        <f>ROUND(S39*V39,0)</f>
        <v>0</v>
      </c>
      <c r="X39" s="76">
        <f>分析係数表!E42</f>
        <v>7.8846153846153844E-2</v>
      </c>
      <c r="Y39" s="166">
        <f>ROUND(S39*X39,0)</f>
        <v>0</v>
      </c>
    </row>
    <row r="40" spans="1:25" x14ac:dyDescent="0.2">
      <c r="A40" s="6" t="s">
        <v>194</v>
      </c>
      <c r="B40" s="5" t="s">
        <v>41</v>
      </c>
      <c r="C40" s="90"/>
      <c r="D40" s="76">
        <f>投入係数表!T40</f>
        <v>0.04</v>
      </c>
      <c r="E40" s="77">
        <f>$C$22*D40</f>
        <v>4</v>
      </c>
      <c r="F40" s="76">
        <f>分析係数表!C43</f>
        <v>0.67829131652661068</v>
      </c>
      <c r="G40" s="77">
        <f>E40*F40</f>
        <v>2.7131652661064427</v>
      </c>
      <c r="H40" s="77">
        <v>3.3408585659617436</v>
      </c>
      <c r="I40" s="77">
        <f>C40+H40</f>
        <v>3.3408585659617436</v>
      </c>
      <c r="J40" s="76">
        <f>分析係数表!G43</f>
        <v>0.37364673754023214</v>
      </c>
      <c r="K40" s="78">
        <f>I40*J40</f>
        <v>1.248300903754944</v>
      </c>
      <c r="L40" s="79"/>
      <c r="M40" s="80"/>
      <c r="N40" s="81">
        <f>分析係数表!H43</f>
        <v>3.3707727093983487E-2</v>
      </c>
      <c r="O40" s="82">
        <f t="shared" si="4"/>
        <v>0.49199384818917014</v>
      </c>
      <c r="P40" s="76">
        <f>分析係数表!C43</f>
        <v>0.67829131652661068</v>
      </c>
      <c r="Q40" s="82">
        <f>O40*P40</f>
        <v>0.33371515501122562</v>
      </c>
      <c r="R40" s="83">
        <v>0.52296054448847962</v>
      </c>
      <c r="S40" s="84">
        <f>I40+R40</f>
        <v>3.8638191104502231</v>
      </c>
      <c r="T40" s="85">
        <f>分析係数表!F43</f>
        <v>0.61386911147956691</v>
      </c>
      <c r="U40" s="86">
        <f>S40*T40</f>
        <v>2.3718792042498489</v>
      </c>
      <c r="V40" s="87">
        <f>分析係数表!D43</f>
        <v>0.15810006827270068</v>
      </c>
      <c r="W40" s="167">
        <f>ROUND(S40*V40,0)</f>
        <v>1</v>
      </c>
      <c r="X40" s="76">
        <f>分析係数表!E43</f>
        <v>0.12220813420462304</v>
      </c>
      <c r="Y40" s="166">
        <f>ROUND(S40*X40,0)</f>
        <v>0</v>
      </c>
    </row>
    <row r="41" spans="1:25" x14ac:dyDescent="0.2">
      <c r="A41" s="6" t="s">
        <v>340</v>
      </c>
      <c r="B41" s="5" t="s">
        <v>42</v>
      </c>
      <c r="C41" s="90"/>
      <c r="D41" s="76">
        <f>投入係数表!T41</f>
        <v>0</v>
      </c>
      <c r="E41" s="77">
        <f>$C$22*D41</f>
        <v>0</v>
      </c>
      <c r="F41" s="76">
        <f>分析係数表!C44</f>
        <v>0.28860582795323675</v>
      </c>
      <c r="G41" s="77">
        <f>E41*F41</f>
        <v>0</v>
      </c>
      <c r="H41" s="77">
        <v>1.2377349000466792E-3</v>
      </c>
      <c r="I41" s="77">
        <f>C41+H41</f>
        <v>1.2377349000466792E-3</v>
      </c>
      <c r="J41" s="76">
        <f>分析係数表!G44</f>
        <v>0.2722812755519215</v>
      </c>
      <c r="K41" s="78">
        <f>I41*J41</f>
        <v>3.3701203737983987E-4</v>
      </c>
      <c r="L41" s="79"/>
      <c r="M41" s="80"/>
      <c r="N41" s="81">
        <f>分析係数表!H44</f>
        <v>0.11129817145104208</v>
      </c>
      <c r="O41" s="82">
        <f t="shared" si="4"/>
        <v>1.624494452442331</v>
      </c>
      <c r="P41" s="76">
        <f>分析係数表!C44</f>
        <v>0.28860582795323675</v>
      </c>
      <c r="Q41" s="82">
        <f>O41*P41</f>
        <v>0.46883856645255895</v>
      </c>
      <c r="R41" s="83">
        <v>0.47332510354610952</v>
      </c>
      <c r="S41" s="84">
        <f>I41+R41</f>
        <v>0.47456283844615621</v>
      </c>
      <c r="T41" s="85">
        <f>分析係数表!F44</f>
        <v>0.4454210956663941</v>
      </c>
      <c r="U41" s="86">
        <f>S41*T41</f>
        <v>0.21138029946324088</v>
      </c>
      <c r="V41" s="87">
        <f>分析係数表!D44</f>
        <v>0.25695012264922323</v>
      </c>
      <c r="W41" s="167">
        <f>ROUND(S41*V41,0)</f>
        <v>0</v>
      </c>
      <c r="X41" s="76">
        <f>分析係数表!E44</f>
        <v>0.1731398201144726</v>
      </c>
      <c r="Y41" s="166">
        <f>ROUND(S41*X41,0)</f>
        <v>0</v>
      </c>
    </row>
    <row r="42" spans="1:25" x14ac:dyDescent="0.2">
      <c r="A42" s="6" t="s">
        <v>341</v>
      </c>
      <c r="B42" s="5" t="s">
        <v>278</v>
      </c>
      <c r="C42" s="90"/>
      <c r="D42" s="76">
        <f>投入係数表!T42</f>
        <v>0</v>
      </c>
      <c r="E42" s="77">
        <f>$C$22*D42</f>
        <v>0</v>
      </c>
      <c r="F42" s="76">
        <f>分析係数表!C45</f>
        <v>1</v>
      </c>
      <c r="G42" s="77">
        <f>E42*F42</f>
        <v>0</v>
      </c>
      <c r="H42" s="77">
        <v>1.0093849768722548E-2</v>
      </c>
      <c r="I42" s="77">
        <f>C42+H42</f>
        <v>1.0093849768722548E-2</v>
      </c>
      <c r="J42" s="76">
        <f>分析係数表!G45</f>
        <v>0</v>
      </c>
      <c r="K42" s="78">
        <f>I42*J42</f>
        <v>0</v>
      </c>
      <c r="L42" s="79"/>
      <c r="M42" s="80"/>
      <c r="N42" s="81">
        <f>分析係数表!H45</f>
        <v>0</v>
      </c>
      <c r="O42" s="82">
        <f t="shared" si="4"/>
        <v>0</v>
      </c>
      <c r="P42" s="76">
        <f>分析係数表!C45</f>
        <v>1</v>
      </c>
      <c r="Q42" s="82">
        <f>O42*P42</f>
        <v>0</v>
      </c>
      <c r="R42" s="83">
        <v>4.860735234234294E-3</v>
      </c>
      <c r="S42" s="84">
        <f>I42+R42</f>
        <v>1.4954585002956843E-2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投入係数表!T43</f>
        <v>0</v>
      </c>
      <c r="E43" s="77">
        <f>$C$22*D43</f>
        <v>0</v>
      </c>
      <c r="F43" s="76">
        <f>分析係数表!C46</f>
        <v>0.35026323939300097</v>
      </c>
      <c r="G43" s="77">
        <f>E43*F43</f>
        <v>0</v>
      </c>
      <c r="H43" s="77">
        <v>3.0032604858434703E-2</v>
      </c>
      <c r="I43" s="77">
        <f>C43+H43</f>
        <v>3.0032604858434703E-2</v>
      </c>
      <c r="J43" s="76">
        <f>分析係数表!G46</f>
        <v>8.8183421516754845E-3</v>
      </c>
      <c r="K43" s="78">
        <f>I43*J43</f>
        <v>2.6483778534774866E-4</v>
      </c>
      <c r="L43" s="79"/>
      <c r="M43" s="80"/>
      <c r="N43" s="81">
        <f>分析係数表!H46</f>
        <v>2.2070389303971687E-2</v>
      </c>
      <c r="O43" s="82">
        <f t="shared" si="4"/>
        <v>0.32213669389272676</v>
      </c>
      <c r="P43" s="76">
        <f>分析係数表!C46</f>
        <v>0.35026323939300097</v>
      </c>
      <c r="Q43" s="82">
        <f>O43*P43</f>
        <v>0.11283264193021803</v>
      </c>
      <c r="R43" s="83">
        <v>0.12160803383826976</v>
      </c>
      <c r="S43" s="84">
        <f>I43+R43</f>
        <v>0.15164063869670447</v>
      </c>
      <c r="T43" s="85">
        <f>分析係数表!F46</f>
        <v>0.31305114638447973</v>
      </c>
      <c r="U43" s="86">
        <f>S43*T43</f>
        <v>4.7471275782478034E-2</v>
      </c>
      <c r="V43" s="87">
        <f>分析係数表!D46</f>
        <v>2.6455026455026454E-3</v>
      </c>
      <c r="W43" s="167">
        <f>ROUND(S43*V43,0)</f>
        <v>0</v>
      </c>
      <c r="X43" s="76">
        <f>分析係数表!E46</f>
        <v>7.0546737213403876E-3</v>
      </c>
      <c r="Y43" s="166">
        <f>ROUND(S43*X43,0)</f>
        <v>0</v>
      </c>
    </row>
    <row r="44" spans="1:25" x14ac:dyDescent="0.2">
      <c r="A44" s="192">
        <v>40</v>
      </c>
      <c r="B44" s="14" t="s">
        <v>150</v>
      </c>
      <c r="C44" s="197">
        <f>SUM(C5:C43)</f>
        <v>100</v>
      </c>
      <c r="D44" s="92">
        <f>投入係数表!T44</f>
        <v>0.63600000000000001</v>
      </c>
      <c r="E44" s="91">
        <f>SUM(E5:E43)</f>
        <v>63.599999999999987</v>
      </c>
      <c r="F44" s="92">
        <f>分析係数表!C47</f>
        <v>0.31394387080298369</v>
      </c>
      <c r="G44" s="91">
        <f>SUM(G5:G43)</f>
        <v>10.923397922873132</v>
      </c>
      <c r="H44" s="91">
        <f>SUM(H5:H43)</f>
        <v>12.82266609551602</v>
      </c>
      <c r="I44" s="91">
        <f>SUM(I5:I43)</f>
        <v>112.822666095516</v>
      </c>
      <c r="J44" s="92">
        <f>分析係数表!G47</f>
        <v>0.19998528352451841</v>
      </c>
      <c r="K44" s="93">
        <f>SUM(K5:K43)</f>
        <v>23.278911138889658</v>
      </c>
      <c r="L44" s="94">
        <f>最終需要_まとめ!$L$33</f>
        <v>0.627</v>
      </c>
      <c r="M44" s="91">
        <f>K44*L44</f>
        <v>14.595877284083816</v>
      </c>
      <c r="N44" s="95">
        <f>分析係数表!H47</f>
        <v>1</v>
      </c>
      <c r="O44" s="96">
        <f>SUM(O5:O43)</f>
        <v>14.595877284083816</v>
      </c>
      <c r="P44" s="92">
        <f>分析係数表!C47</f>
        <v>0.31394387080298369</v>
      </c>
      <c r="Q44" s="96">
        <f>SUM(Q5:Q43)</f>
        <v>5.0992745913142148</v>
      </c>
      <c r="R44" s="91">
        <f>SUM(R5:R43)</f>
        <v>5.6224729048358579</v>
      </c>
      <c r="S44" s="97">
        <f>SUM(S5:S43)</f>
        <v>118.4451390003519</v>
      </c>
      <c r="T44" s="98">
        <f>分析係数表!F47</f>
        <v>0.426688715561511</v>
      </c>
      <c r="U44" s="99">
        <f>SUM(U5:U43)</f>
        <v>45.171122866745044</v>
      </c>
      <c r="V44" s="100">
        <f>分析係数表!D47</f>
        <v>4.9757178154553973E-2</v>
      </c>
      <c r="W44" s="164">
        <f>SUM(W5:W43)</f>
        <v>2</v>
      </c>
      <c r="X44" s="92">
        <f>分析係数表!E47</f>
        <v>4.1907100312144188E-2</v>
      </c>
      <c r="Y44" s="165">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M31" sqref="M3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2015年播磨町産業連関表</v>
      </c>
      <c r="H1" s="401"/>
      <c r="I1" s="401"/>
    </row>
    <row r="2" spans="1:25" x14ac:dyDescent="0.2">
      <c r="B2" s="3" t="s">
        <v>295</v>
      </c>
      <c r="S2" s="3" t="s">
        <v>152</v>
      </c>
      <c r="U2" s="64" t="s">
        <v>209</v>
      </c>
      <c r="W2" s="3" t="s">
        <v>130</v>
      </c>
      <c r="Y2" s="3" t="s">
        <v>153</v>
      </c>
    </row>
    <row r="3" spans="1:25" ht="44" x14ac:dyDescent="0.2">
      <c r="B3" s="65"/>
      <c r="C3" s="66" t="s">
        <v>227</v>
      </c>
      <c r="D3" s="66" t="s">
        <v>313</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投入係数表!U5</f>
        <v>0</v>
      </c>
      <c r="E5" s="77">
        <f t="shared" ref="E5:E38" si="0">$C$23*D5</f>
        <v>0</v>
      </c>
      <c r="F5" s="76">
        <f>分析係数表!C8</f>
        <v>2.4086378737541492E-2</v>
      </c>
      <c r="G5" s="77">
        <f t="shared" ref="G5:G38" si="1">E5*F5</f>
        <v>0</v>
      </c>
      <c r="H5" s="77">
        <f t="array" ref="H5:H43">MMULT(逆行列係数!C5:AO43,'19'!G5:G43)</f>
        <v>2.6047816717182365E-5</v>
      </c>
      <c r="I5" s="77">
        <f t="shared" ref="I5:I38" si="2">C5+H5</f>
        <v>2.6047816717182365E-5</v>
      </c>
      <c r="J5" s="76">
        <f>分析係数表!G8</f>
        <v>0.12121212121212122</v>
      </c>
      <c r="K5" s="78">
        <f t="shared" ref="K5:K38" si="3">I5*J5</f>
        <v>3.157311117234226E-6</v>
      </c>
      <c r="L5" s="79" t="s">
        <v>183</v>
      </c>
      <c r="M5" s="80" t="s">
        <v>183</v>
      </c>
      <c r="N5" s="81">
        <f>分析係数表!H8</f>
        <v>1.0986040110106173E-2</v>
      </c>
      <c r="O5" s="82">
        <f t="shared" ref="O5:O43" si="4">$M$44*N5</f>
        <v>0.1569914903957845</v>
      </c>
      <c r="P5" s="76">
        <f>分析係数表!C8</f>
        <v>2.4086378737541492E-2</v>
      </c>
      <c r="Q5" s="82">
        <f t="shared" ref="Q5:Q38" si="5">O5*P5</f>
        <v>3.781356496243973E-3</v>
      </c>
      <c r="R5" s="83">
        <f t="array" ref="R5:R43">MMULT(逆行列係数!C5:AO43,'19'!Q5:Q43)</f>
        <v>4.145230537932313E-3</v>
      </c>
      <c r="S5" s="84">
        <f t="shared" ref="S5:S38" si="6">I5+R5</f>
        <v>4.1712783546494952E-3</v>
      </c>
      <c r="T5" s="85">
        <f>分析係数表!F8</f>
        <v>0.48484848484848486</v>
      </c>
      <c r="U5" s="86">
        <f t="shared" ref="U5:U38" si="7">S5*T5</f>
        <v>2.0224379901330886E-3</v>
      </c>
      <c r="V5" s="87">
        <f>分析係数表!D8</f>
        <v>1.0757575757575757</v>
      </c>
      <c r="W5" s="167">
        <f t="shared" ref="W5:W38" si="8">ROUND(S5*V5,0)</f>
        <v>0</v>
      </c>
      <c r="X5" s="76">
        <f>分析係数表!E8</f>
        <v>0</v>
      </c>
      <c r="Y5" s="166">
        <f t="shared" ref="Y5:Y38" si="9">ROUND(S5*X5,0)</f>
        <v>0</v>
      </c>
    </row>
    <row r="6" spans="1:25" x14ac:dyDescent="0.2">
      <c r="A6" s="6" t="s">
        <v>219</v>
      </c>
      <c r="B6" s="5" t="s">
        <v>265</v>
      </c>
      <c r="C6" s="90"/>
      <c r="D6" s="76">
        <f>投入係数表!U6</f>
        <v>0</v>
      </c>
      <c r="E6" s="77">
        <f t="shared" si="0"/>
        <v>0</v>
      </c>
      <c r="F6" s="76">
        <f>分析係数表!C9</f>
        <v>0</v>
      </c>
      <c r="G6" s="77">
        <f t="shared" si="1"/>
        <v>0</v>
      </c>
      <c r="H6" s="77">
        <v>0</v>
      </c>
      <c r="I6" s="77">
        <f t="shared" si="2"/>
        <v>0</v>
      </c>
      <c r="J6" s="76">
        <f>分析係数表!G9</f>
        <v>0</v>
      </c>
      <c r="K6" s="78">
        <f t="shared" si="3"/>
        <v>0</v>
      </c>
      <c r="L6" s="79"/>
      <c r="M6" s="80"/>
      <c r="N6" s="81">
        <f>分析係数表!H9</f>
        <v>5.8985450255603618E-4</v>
      </c>
      <c r="O6" s="82">
        <f t="shared" si="4"/>
        <v>8.4290733098407802E-3</v>
      </c>
      <c r="P6" s="76">
        <f>分析係数表!C9</f>
        <v>0</v>
      </c>
      <c r="Q6" s="82">
        <f t="shared" si="5"/>
        <v>0</v>
      </c>
      <c r="R6" s="83">
        <v>0</v>
      </c>
      <c r="S6" s="84">
        <f t="shared" si="6"/>
        <v>0</v>
      </c>
      <c r="T6" s="85">
        <f>分析係数表!F9</f>
        <v>0</v>
      </c>
      <c r="U6" s="86">
        <f t="shared" si="7"/>
        <v>0</v>
      </c>
      <c r="V6" s="87">
        <f>分析係数表!D9</f>
        <v>0</v>
      </c>
      <c r="W6" s="167">
        <f t="shared" si="8"/>
        <v>0</v>
      </c>
      <c r="X6" s="76">
        <f>分析係数表!E9</f>
        <v>0</v>
      </c>
      <c r="Y6" s="166">
        <f t="shared" si="9"/>
        <v>0</v>
      </c>
    </row>
    <row r="7" spans="1:25" x14ac:dyDescent="0.2">
      <c r="A7" s="6" t="s">
        <v>220</v>
      </c>
      <c r="B7" s="5" t="s">
        <v>266</v>
      </c>
      <c r="C7" s="90"/>
      <c r="D7" s="76">
        <f>投入係数表!U7</f>
        <v>0</v>
      </c>
      <c r="E7" s="77">
        <f t="shared" si="0"/>
        <v>0</v>
      </c>
      <c r="F7" s="76">
        <f>分析係数表!C10</f>
        <v>0.85034013605442182</v>
      </c>
      <c r="G7" s="77">
        <f t="shared" si="1"/>
        <v>0</v>
      </c>
      <c r="H7" s="77">
        <v>2.6470711092072214E-4</v>
      </c>
      <c r="I7" s="77">
        <f t="shared" si="2"/>
        <v>2.6470711092072214E-4</v>
      </c>
      <c r="J7" s="76">
        <f>分析係数表!G10</f>
        <v>0.18064516129032257</v>
      </c>
      <c r="K7" s="78">
        <f t="shared" si="3"/>
        <v>4.7818058746969158E-5</v>
      </c>
      <c r="L7" s="79"/>
      <c r="M7" s="80"/>
      <c r="N7" s="81">
        <f>分析係数表!H10</f>
        <v>1.1059771922925679E-3</v>
      </c>
      <c r="O7" s="82">
        <f t="shared" si="4"/>
        <v>1.5804512455951464E-2</v>
      </c>
      <c r="P7" s="76">
        <f>分析係数表!C10</f>
        <v>0.85034013605442182</v>
      </c>
      <c r="Q7" s="82">
        <f t="shared" si="5"/>
        <v>1.3439211272067573E-2</v>
      </c>
      <c r="R7" s="83">
        <v>1.6634376657378266E-2</v>
      </c>
      <c r="S7" s="84">
        <f t="shared" si="6"/>
        <v>1.6899083768298989E-2</v>
      </c>
      <c r="T7" s="85">
        <f>分析係数表!F10</f>
        <v>0.52258064516129032</v>
      </c>
      <c r="U7" s="86">
        <f t="shared" si="7"/>
        <v>8.8311340982723755E-3</v>
      </c>
      <c r="V7" s="87">
        <f>分析係数表!D10</f>
        <v>9.0322580645161285E-2</v>
      </c>
      <c r="W7" s="167">
        <f t="shared" si="8"/>
        <v>0</v>
      </c>
      <c r="X7" s="76">
        <f>分析係数表!E10</f>
        <v>0</v>
      </c>
      <c r="Y7" s="166">
        <f t="shared" si="9"/>
        <v>0</v>
      </c>
    </row>
    <row r="8" spans="1:25" x14ac:dyDescent="0.2">
      <c r="A8" s="6" t="s">
        <v>221</v>
      </c>
      <c r="B8" s="5" t="s">
        <v>27</v>
      </c>
      <c r="C8" s="90"/>
      <c r="D8" s="76">
        <f>投入係数表!U8</f>
        <v>0</v>
      </c>
      <c r="E8" s="77">
        <f t="shared" si="0"/>
        <v>0</v>
      </c>
      <c r="F8" s="76">
        <f>分析係数表!C11</f>
        <v>1.6645596291613995E-2</v>
      </c>
      <c r="G8" s="77">
        <f t="shared" si="1"/>
        <v>0</v>
      </c>
      <c r="H8" s="77">
        <v>8.4974188149589333E-3</v>
      </c>
      <c r="I8" s="77">
        <f t="shared" si="2"/>
        <v>8.4974188149589333E-3</v>
      </c>
      <c r="J8" s="76">
        <f>分析係数表!G11</f>
        <v>0.35897435897435898</v>
      </c>
      <c r="K8" s="78">
        <f t="shared" si="3"/>
        <v>3.0503554720365403E-3</v>
      </c>
      <c r="L8" s="79"/>
      <c r="M8" s="80"/>
      <c r="N8" s="81">
        <f>分析係数表!H11</f>
        <v>-2.457727093983484E-5</v>
      </c>
      <c r="O8" s="82">
        <f t="shared" si="4"/>
        <v>-3.5121138791003247E-4</v>
      </c>
      <c r="P8" s="76">
        <f>分析係数表!C11</f>
        <v>1.6645596291613995E-2</v>
      </c>
      <c r="Q8" s="82">
        <f t="shared" si="5"/>
        <v>-5.8461229761678406E-6</v>
      </c>
      <c r="R8" s="83">
        <v>3.5549912435581059E-4</v>
      </c>
      <c r="S8" s="84">
        <f t="shared" si="6"/>
        <v>8.8529179393147441E-3</v>
      </c>
      <c r="T8" s="85">
        <f>分析係数表!F11</f>
        <v>0.58974358974358976</v>
      </c>
      <c r="U8" s="86">
        <f t="shared" si="7"/>
        <v>5.2209516052369002E-3</v>
      </c>
      <c r="V8" s="87">
        <f>分析係数表!D11</f>
        <v>8.5470085470085479E-3</v>
      </c>
      <c r="W8" s="167">
        <f t="shared" si="8"/>
        <v>0</v>
      </c>
      <c r="X8" s="76">
        <f>分析係数表!E11</f>
        <v>0</v>
      </c>
      <c r="Y8" s="166">
        <f t="shared" si="9"/>
        <v>0</v>
      </c>
    </row>
    <row r="9" spans="1:25" x14ac:dyDescent="0.2">
      <c r="A9" s="6" t="s">
        <v>222</v>
      </c>
      <c r="B9" s="5" t="s">
        <v>190</v>
      </c>
      <c r="C9" s="90"/>
      <c r="D9" s="76">
        <f>投入係数表!U9</f>
        <v>0</v>
      </c>
      <c r="E9" s="77">
        <f t="shared" si="0"/>
        <v>0</v>
      </c>
      <c r="F9" s="76">
        <f>分析係数表!C12</f>
        <v>5.1883600270696828E-3</v>
      </c>
      <c r="G9" s="77">
        <f t="shared" si="1"/>
        <v>0</v>
      </c>
      <c r="H9" s="77">
        <v>1.1114782006873987E-5</v>
      </c>
      <c r="I9" s="77">
        <f t="shared" si="2"/>
        <v>1.1114782006873987E-5</v>
      </c>
      <c r="J9" s="76">
        <f>分析係数表!G12</f>
        <v>0.13719512195121952</v>
      </c>
      <c r="K9" s="78">
        <f t="shared" si="3"/>
        <v>1.5248938728942972E-6</v>
      </c>
      <c r="L9" s="79"/>
      <c r="M9" s="80"/>
      <c r="N9" s="81">
        <f>分析係数表!H12</f>
        <v>8.9657884388517503E-2</v>
      </c>
      <c r="O9" s="82">
        <f t="shared" si="4"/>
        <v>1.2812191430957984</v>
      </c>
      <c r="P9" s="76">
        <f>分析係数表!C12</f>
        <v>5.1883600270696828E-3</v>
      </c>
      <c r="Q9" s="82">
        <f t="shared" si="5"/>
        <v>6.6474261879547122E-3</v>
      </c>
      <c r="R9" s="83">
        <v>7.1765087727381736E-3</v>
      </c>
      <c r="S9" s="84">
        <f t="shared" si="6"/>
        <v>7.1876235547450474E-3</v>
      </c>
      <c r="T9" s="85">
        <f>分析係数表!F12</f>
        <v>0.31707317073170732</v>
      </c>
      <c r="U9" s="86">
        <f t="shared" si="7"/>
        <v>2.2790025905289175E-3</v>
      </c>
      <c r="V9" s="87">
        <f>分析係数表!D12</f>
        <v>6.7073170731707321E-2</v>
      </c>
      <c r="W9" s="167">
        <f t="shared" si="8"/>
        <v>0</v>
      </c>
      <c r="X9" s="76">
        <f>分析係数表!E12</f>
        <v>5.7926829268292686E-2</v>
      </c>
      <c r="Y9" s="166">
        <f t="shared" si="9"/>
        <v>0</v>
      </c>
    </row>
    <row r="10" spans="1:25" x14ac:dyDescent="0.2">
      <c r="A10" s="6" t="s">
        <v>223</v>
      </c>
      <c r="B10" s="5" t="s">
        <v>28</v>
      </c>
      <c r="C10" s="90"/>
      <c r="D10" s="76">
        <f>投入係数表!U10</f>
        <v>2.7387880862718246E-3</v>
      </c>
      <c r="E10" s="77">
        <f t="shared" si="0"/>
        <v>0.27387880862718245</v>
      </c>
      <c r="F10" s="76">
        <f>分析係数表!C13</f>
        <v>0</v>
      </c>
      <c r="G10" s="77">
        <f t="shared" si="1"/>
        <v>0</v>
      </c>
      <c r="H10" s="77">
        <v>0</v>
      </c>
      <c r="I10" s="77">
        <f t="shared" si="2"/>
        <v>0</v>
      </c>
      <c r="J10" s="76">
        <f>分析係数表!G13</f>
        <v>0.24459953472914589</v>
      </c>
      <c r="K10" s="78">
        <f t="shared" si="3"/>
        <v>0</v>
      </c>
      <c r="L10" s="79"/>
      <c r="M10" s="80"/>
      <c r="N10" s="81">
        <f>分析係数表!H13</f>
        <v>1.4131930790405034E-2</v>
      </c>
      <c r="O10" s="82">
        <f t="shared" si="4"/>
        <v>0.20194654804826867</v>
      </c>
      <c r="P10" s="76">
        <f>分析係数表!C13</f>
        <v>0</v>
      </c>
      <c r="Q10" s="82">
        <f t="shared" si="5"/>
        <v>0</v>
      </c>
      <c r="R10" s="83">
        <v>0</v>
      </c>
      <c r="S10" s="84">
        <f t="shared" si="6"/>
        <v>0</v>
      </c>
      <c r="T10" s="85">
        <f>分析係数表!F13</f>
        <v>0.38318378198737124</v>
      </c>
      <c r="U10" s="86">
        <f t="shared" si="7"/>
        <v>0</v>
      </c>
      <c r="V10" s="87">
        <f>分析係数表!D13</f>
        <v>4.7856430707876374E-2</v>
      </c>
      <c r="W10" s="167">
        <f t="shared" si="8"/>
        <v>0</v>
      </c>
      <c r="X10" s="76">
        <f>分析係数表!E13</f>
        <v>4.9850448654037885E-2</v>
      </c>
      <c r="Y10" s="166">
        <f t="shared" si="9"/>
        <v>0</v>
      </c>
    </row>
    <row r="11" spans="1:25" x14ac:dyDescent="0.2">
      <c r="A11" s="6" t="s">
        <v>224</v>
      </c>
      <c r="B11" s="5" t="s">
        <v>267</v>
      </c>
      <c r="C11" s="90"/>
      <c r="D11" s="76">
        <f>投入係数表!U11</f>
        <v>7.1893187264635396E-3</v>
      </c>
      <c r="E11" s="77">
        <f t="shared" si="0"/>
        <v>0.71893187264635394</v>
      </c>
      <c r="F11" s="76">
        <f>分析係数表!C14</f>
        <v>6.5770523283725346E-2</v>
      </c>
      <c r="G11" s="77">
        <f t="shared" si="1"/>
        <v>4.7284525469299288E-2</v>
      </c>
      <c r="H11" s="77">
        <v>5.5167229731166008E-2</v>
      </c>
      <c r="I11" s="77">
        <f t="shared" si="2"/>
        <v>5.5167229731166008E-2</v>
      </c>
      <c r="J11" s="76">
        <f>分析係数表!G14</f>
        <v>0.20976692563817981</v>
      </c>
      <c r="K11" s="78">
        <f t="shared" si="3"/>
        <v>1.1572260176681882E-2</v>
      </c>
      <c r="L11" s="79"/>
      <c r="M11" s="80"/>
      <c r="N11" s="81">
        <f>分析係数表!H14</f>
        <v>1.167420369642155E-3</v>
      </c>
      <c r="O11" s="82">
        <f t="shared" si="4"/>
        <v>1.6682540925726543E-2</v>
      </c>
      <c r="P11" s="76">
        <f>分析係数表!C14</f>
        <v>6.5770523283725346E-2</v>
      </c>
      <c r="Q11" s="82">
        <f t="shared" si="5"/>
        <v>1.0972194463871987E-3</v>
      </c>
      <c r="R11" s="83">
        <v>3.4161652073102966E-3</v>
      </c>
      <c r="S11" s="84">
        <f t="shared" si="6"/>
        <v>5.8583394938476308E-2</v>
      </c>
      <c r="T11" s="85">
        <f>分析係数表!F14</f>
        <v>0.3607103218645949</v>
      </c>
      <c r="U11" s="86">
        <f t="shared" si="7"/>
        <v>2.1131635244178468E-2</v>
      </c>
      <c r="V11" s="87">
        <f>分析係数表!D14</f>
        <v>6.7702552719200892E-2</v>
      </c>
      <c r="W11" s="167">
        <f t="shared" si="8"/>
        <v>0</v>
      </c>
      <c r="X11" s="76">
        <f>分析係数表!E14</f>
        <v>6.8812430632630414E-2</v>
      </c>
      <c r="Y11" s="166">
        <f t="shared" si="9"/>
        <v>0</v>
      </c>
    </row>
    <row r="12" spans="1:25" x14ac:dyDescent="0.2">
      <c r="A12" s="6" t="s">
        <v>225</v>
      </c>
      <c r="B12" s="5" t="s">
        <v>29</v>
      </c>
      <c r="C12" s="90"/>
      <c r="D12" s="76">
        <f>投入係数表!U12</f>
        <v>1.3693940431359124E-2</v>
      </c>
      <c r="E12" s="77">
        <f t="shared" si="0"/>
        <v>1.3693940431359124</v>
      </c>
      <c r="F12" s="76">
        <f>分析係数表!C15</f>
        <v>0</v>
      </c>
      <c r="G12" s="77">
        <f t="shared" si="1"/>
        <v>0</v>
      </c>
      <c r="H12" s="77">
        <v>0</v>
      </c>
      <c r="I12" s="77">
        <f t="shared" si="2"/>
        <v>0</v>
      </c>
      <c r="J12" s="76">
        <f>分析係数表!G15</f>
        <v>9.5622477491462285E-2</v>
      </c>
      <c r="K12" s="78">
        <f t="shared" si="3"/>
        <v>0</v>
      </c>
      <c r="L12" s="79"/>
      <c r="M12" s="80"/>
      <c r="N12" s="81">
        <f>分析係数表!H15</f>
        <v>8.2333857648446713E-3</v>
      </c>
      <c r="O12" s="82">
        <f t="shared" si="4"/>
        <v>0.11765581494986087</v>
      </c>
      <c r="P12" s="76">
        <f>分析係数表!C15</f>
        <v>0</v>
      </c>
      <c r="Q12" s="82">
        <f t="shared" si="5"/>
        <v>0</v>
      </c>
      <c r="R12" s="83">
        <v>0</v>
      </c>
      <c r="S12" s="84">
        <f t="shared" si="6"/>
        <v>0</v>
      </c>
      <c r="T12" s="85">
        <f>分析係数表!F15</f>
        <v>0.3039816827072338</v>
      </c>
      <c r="U12" s="86">
        <f t="shared" si="7"/>
        <v>0</v>
      </c>
      <c r="V12" s="87">
        <f>分析係数表!D15</f>
        <v>3.1667184104315432E-2</v>
      </c>
      <c r="W12" s="167">
        <f t="shared" si="8"/>
        <v>0</v>
      </c>
      <c r="X12" s="76">
        <f>分析係数表!E15</f>
        <v>2.9261099037565973E-2</v>
      </c>
      <c r="Y12" s="166">
        <f t="shared" si="9"/>
        <v>0</v>
      </c>
    </row>
    <row r="13" spans="1:25" x14ac:dyDescent="0.2">
      <c r="A13" s="6" t="s">
        <v>226</v>
      </c>
      <c r="B13" s="5" t="s">
        <v>30</v>
      </c>
      <c r="C13" s="90"/>
      <c r="D13" s="76">
        <f>投入係数表!U13</f>
        <v>1.0270455323519343E-3</v>
      </c>
      <c r="E13" s="77">
        <f t="shared" si="0"/>
        <v>0.10270455323519344</v>
      </c>
      <c r="F13" s="76">
        <f>分析係数表!C16</f>
        <v>5.8671439936356373E-2</v>
      </c>
      <c r="G13" s="77">
        <f t="shared" si="1"/>
        <v>6.0258240263289676E-3</v>
      </c>
      <c r="H13" s="77">
        <v>1.157310503527865E-2</v>
      </c>
      <c r="I13" s="77">
        <f t="shared" si="2"/>
        <v>1.157310503527865E-2</v>
      </c>
      <c r="J13" s="76">
        <f>分析係数表!G16</f>
        <v>3.3950617283950615E-2</v>
      </c>
      <c r="K13" s="78">
        <f t="shared" si="3"/>
        <v>3.929140598397072E-4</v>
      </c>
      <c r="L13" s="79"/>
      <c r="M13" s="80"/>
      <c r="N13" s="81">
        <f>分析係数表!H16</f>
        <v>1.6626523790798271E-2</v>
      </c>
      <c r="O13" s="82">
        <f t="shared" si="4"/>
        <v>0.23759450392113698</v>
      </c>
      <c r="P13" s="76">
        <f>分析係数表!C16</f>
        <v>5.8671439936356373E-2</v>
      </c>
      <c r="Q13" s="82">
        <f t="shared" si="5"/>
        <v>1.3940011666017377E-2</v>
      </c>
      <c r="R13" s="83">
        <v>1.5007369332212427E-2</v>
      </c>
      <c r="S13" s="84">
        <f t="shared" si="6"/>
        <v>2.6580474367491079E-2</v>
      </c>
      <c r="T13" s="85">
        <f>分析係数表!F16</f>
        <v>0.28858024691358025</v>
      </c>
      <c r="U13" s="86">
        <f t="shared" si="7"/>
        <v>7.6705998560506663E-3</v>
      </c>
      <c r="V13" s="87">
        <f>分析係数表!D16</f>
        <v>0</v>
      </c>
      <c r="W13" s="167">
        <f t="shared" si="8"/>
        <v>0</v>
      </c>
      <c r="X13" s="76">
        <f>分析係数表!E16</f>
        <v>0</v>
      </c>
      <c r="Y13" s="166">
        <f t="shared" si="9"/>
        <v>0</v>
      </c>
    </row>
    <row r="14" spans="1:25" x14ac:dyDescent="0.2">
      <c r="A14" s="6" t="s">
        <v>2</v>
      </c>
      <c r="B14" s="5" t="s">
        <v>364</v>
      </c>
      <c r="C14" s="90"/>
      <c r="D14" s="76">
        <f>投入係数表!U14</f>
        <v>4.0739472783293394E-2</v>
      </c>
      <c r="E14" s="77">
        <f t="shared" si="0"/>
        <v>4.0739472783293396</v>
      </c>
      <c r="F14" s="76">
        <f>分析係数表!C17</f>
        <v>0.10640681003584229</v>
      </c>
      <c r="G14" s="77">
        <f t="shared" si="1"/>
        <v>0.43349573414122677</v>
      </c>
      <c r="H14" s="77">
        <v>0.46412324628621643</v>
      </c>
      <c r="I14" s="77">
        <f t="shared" si="2"/>
        <v>0.46412324628621643</v>
      </c>
      <c r="J14" s="76">
        <f>分析係数表!G17</f>
        <v>0.21283422459893048</v>
      </c>
      <c r="K14" s="78">
        <f t="shared" si="3"/>
        <v>9.8781311241665309E-2</v>
      </c>
      <c r="L14" s="79"/>
      <c r="M14" s="80"/>
      <c r="N14" s="81">
        <f>分析係数表!H17</f>
        <v>2.9861384191899334E-3</v>
      </c>
      <c r="O14" s="82">
        <f t="shared" si="4"/>
        <v>4.267218363106895E-2</v>
      </c>
      <c r="P14" s="76">
        <f>分析係数表!C17</f>
        <v>0.10640681003584229</v>
      </c>
      <c r="Q14" s="82">
        <f t="shared" si="5"/>
        <v>4.5406109374457326E-3</v>
      </c>
      <c r="R14" s="83">
        <v>7.7507362824063147E-3</v>
      </c>
      <c r="S14" s="84">
        <f t="shared" si="6"/>
        <v>0.47187398256862273</v>
      </c>
      <c r="T14" s="85">
        <f>分析係数表!F17</f>
        <v>0.3233511586452763</v>
      </c>
      <c r="U14" s="86">
        <f t="shared" si="7"/>
        <v>0.15258099899812508</v>
      </c>
      <c r="V14" s="87">
        <f>分析係数表!D17</f>
        <v>4.4206773618538323E-2</v>
      </c>
      <c r="W14" s="167">
        <f t="shared" si="8"/>
        <v>0</v>
      </c>
      <c r="X14" s="76">
        <f>分析係数表!E17</f>
        <v>4.0641711229946524E-2</v>
      </c>
      <c r="Y14" s="166">
        <f t="shared" si="9"/>
        <v>0</v>
      </c>
    </row>
    <row r="15" spans="1:25" x14ac:dyDescent="0.2">
      <c r="A15" s="6" t="s">
        <v>3</v>
      </c>
      <c r="B15" s="5" t="s">
        <v>31</v>
      </c>
      <c r="C15" s="90"/>
      <c r="D15" s="76">
        <f>投入係数表!U15</f>
        <v>9.2434097911674087E-3</v>
      </c>
      <c r="E15" s="77">
        <f t="shared" si="0"/>
        <v>0.92434097911674085</v>
      </c>
      <c r="F15" s="76">
        <f>分析係数表!C18</f>
        <v>0.93182768716018405</v>
      </c>
      <c r="G15" s="77">
        <f t="shared" si="1"/>
        <v>0.86132651671773264</v>
      </c>
      <c r="H15" s="77">
        <v>1.0177054543457942</v>
      </c>
      <c r="I15" s="77">
        <f t="shared" si="2"/>
        <v>1.0177054543457942</v>
      </c>
      <c r="J15" s="76">
        <f>分析係数表!G18</f>
        <v>0.215658731332249</v>
      </c>
      <c r="K15" s="78">
        <f t="shared" si="3"/>
        <v>0.21947706715412402</v>
      </c>
      <c r="L15" s="79"/>
      <c r="M15" s="80"/>
      <c r="N15" s="81">
        <f>分析係数表!H18</f>
        <v>4.4239087691702714E-4</v>
      </c>
      <c r="O15" s="82">
        <f t="shared" si="4"/>
        <v>6.3218049823805843E-3</v>
      </c>
      <c r="P15" s="76">
        <f>分析係数表!C18</f>
        <v>0.93182768716018405</v>
      </c>
      <c r="Q15" s="82">
        <f t="shared" si="5"/>
        <v>5.8908329154094283E-3</v>
      </c>
      <c r="R15" s="83">
        <v>1.3678426865914426E-2</v>
      </c>
      <c r="S15" s="84">
        <f t="shared" si="6"/>
        <v>1.0313838812117087</v>
      </c>
      <c r="T15" s="85">
        <f>分析係数表!F18</f>
        <v>0.45992902558036375</v>
      </c>
      <c r="U15" s="86">
        <f t="shared" si="7"/>
        <v>0.47436338348499479</v>
      </c>
      <c r="V15" s="87">
        <f>分析係数表!D18</f>
        <v>2.3436344817388734E-2</v>
      </c>
      <c r="W15" s="167">
        <f t="shared" si="8"/>
        <v>0</v>
      </c>
      <c r="X15" s="76">
        <f>分析係数表!E18</f>
        <v>2.5506432056779535E-2</v>
      </c>
      <c r="Y15" s="166">
        <f t="shared" si="9"/>
        <v>0</v>
      </c>
    </row>
    <row r="16" spans="1:25" x14ac:dyDescent="0.2">
      <c r="A16" s="6" t="s">
        <v>4</v>
      </c>
      <c r="B16" s="5" t="s">
        <v>32</v>
      </c>
      <c r="C16" s="90"/>
      <c r="D16" s="76">
        <f>投入係数表!U16</f>
        <v>4.5874700445053061E-2</v>
      </c>
      <c r="E16" s="77">
        <f t="shared" si="0"/>
        <v>4.5874700445053058</v>
      </c>
      <c r="F16" s="76">
        <f>分析係数表!C19</f>
        <v>0.22734014153142079</v>
      </c>
      <c r="G16" s="77">
        <f t="shared" si="1"/>
        <v>1.0429160891889895</v>
      </c>
      <c r="H16" s="77">
        <v>1.2909242768138889</v>
      </c>
      <c r="I16" s="77">
        <f t="shared" si="2"/>
        <v>1.2909242768138889</v>
      </c>
      <c r="J16" s="76">
        <f>分析係数表!G19</f>
        <v>5.767935331761536E-2</v>
      </c>
      <c r="K16" s="78">
        <f t="shared" si="3"/>
        <v>7.4459677468635396E-2</v>
      </c>
      <c r="L16" s="79"/>
      <c r="M16" s="80"/>
      <c r="N16" s="81">
        <f>分析係数表!H19</f>
        <v>-1.1059771922925678E-4</v>
      </c>
      <c r="O16" s="82">
        <f t="shared" si="4"/>
        <v>-1.5804512455951461E-3</v>
      </c>
      <c r="P16" s="76">
        <f>分析係数表!C19</f>
        <v>0.22734014153142079</v>
      </c>
      <c r="Q16" s="82">
        <f t="shared" si="5"/>
        <v>-3.5930000985711079E-4</v>
      </c>
      <c r="R16" s="83">
        <v>2.2753312792676917E-3</v>
      </c>
      <c r="S16" s="84">
        <f t="shared" si="6"/>
        <v>1.2931996080931565</v>
      </c>
      <c r="T16" s="85">
        <f>分析係数表!F19</f>
        <v>0.2401481980464803</v>
      </c>
      <c r="U16" s="86">
        <f t="shared" si="7"/>
        <v>0.31055955559798604</v>
      </c>
      <c r="V16" s="87">
        <f>分析係数表!D19</f>
        <v>6.946783428763894E-3</v>
      </c>
      <c r="W16" s="167">
        <f t="shared" si="8"/>
        <v>0</v>
      </c>
      <c r="X16" s="76">
        <f>分析係数表!E19</f>
        <v>7.830919501515661E-3</v>
      </c>
      <c r="Y16" s="166">
        <f t="shared" si="9"/>
        <v>0</v>
      </c>
    </row>
    <row r="17" spans="1:25" x14ac:dyDescent="0.2">
      <c r="A17" s="6" t="s">
        <v>5</v>
      </c>
      <c r="B17" s="5" t="s">
        <v>33</v>
      </c>
      <c r="C17" s="90"/>
      <c r="D17" s="76">
        <f>投入係数表!U17</f>
        <v>6.6757959602875727E-2</v>
      </c>
      <c r="E17" s="77">
        <f t="shared" si="0"/>
        <v>6.6757959602875729</v>
      </c>
      <c r="F17" s="76">
        <f>分析係数表!C20</f>
        <v>0.28316987938225679</v>
      </c>
      <c r="G17" s="77">
        <f t="shared" si="1"/>
        <v>1.8903843368551891</v>
      </c>
      <c r="H17" s="77">
        <v>2.2166522005851701</v>
      </c>
      <c r="I17" s="77">
        <f t="shared" si="2"/>
        <v>2.2166522005851701</v>
      </c>
      <c r="J17" s="76">
        <f>分析係数表!G20</f>
        <v>0.10003293265272517</v>
      </c>
      <c r="K17" s="78">
        <f t="shared" si="3"/>
        <v>0.22173822029565138</v>
      </c>
      <c r="L17" s="79"/>
      <c r="M17" s="80"/>
      <c r="N17" s="81">
        <f>分析係数表!H20</f>
        <v>5.4069996067636654E-4</v>
      </c>
      <c r="O17" s="82">
        <f t="shared" si="4"/>
        <v>7.7266505340207146E-3</v>
      </c>
      <c r="P17" s="76">
        <f>分析係数表!C20</f>
        <v>0.28316987938225679</v>
      </c>
      <c r="Q17" s="82">
        <f t="shared" si="5"/>
        <v>2.1879546997474958E-3</v>
      </c>
      <c r="R17" s="83">
        <v>4.7582203961774412E-3</v>
      </c>
      <c r="S17" s="84">
        <f t="shared" si="6"/>
        <v>2.2214104209813477</v>
      </c>
      <c r="T17" s="85">
        <f>分析係数表!F20</f>
        <v>0.22295405894944839</v>
      </c>
      <c r="U17" s="86">
        <f t="shared" si="7"/>
        <v>0.49527246995039437</v>
      </c>
      <c r="V17" s="87">
        <f>分析係数表!D20</f>
        <v>1.4243372303639057E-2</v>
      </c>
      <c r="W17" s="167">
        <f t="shared" si="8"/>
        <v>0</v>
      </c>
      <c r="X17" s="76">
        <f>分析係数表!E20</f>
        <v>1.6054668203523793E-2</v>
      </c>
      <c r="Y17" s="166">
        <f t="shared" si="9"/>
        <v>0</v>
      </c>
    </row>
    <row r="18" spans="1:25" x14ac:dyDescent="0.2">
      <c r="A18" s="6" t="s">
        <v>6</v>
      </c>
      <c r="B18" s="5" t="s">
        <v>34</v>
      </c>
      <c r="C18" s="90"/>
      <c r="D18" s="76">
        <f>投入係数表!U18</f>
        <v>2.8072577884286205E-2</v>
      </c>
      <c r="E18" s="77">
        <f t="shared" si="0"/>
        <v>2.8072577884286205</v>
      </c>
      <c r="F18" s="76">
        <f>分析係数表!C21</f>
        <v>0.39165775401069514</v>
      </c>
      <c r="G18" s="77">
        <f t="shared" si="1"/>
        <v>1.0994842803449847</v>
      </c>
      <c r="H18" s="77">
        <v>1.1749687621559415</v>
      </c>
      <c r="I18" s="77">
        <f t="shared" si="2"/>
        <v>1.1749687621559415</v>
      </c>
      <c r="J18" s="76">
        <f>分析係数表!G21</f>
        <v>0.28516576829358342</v>
      </c>
      <c r="K18" s="78">
        <f t="shared" si="3"/>
        <v>0.33506086978115973</v>
      </c>
      <c r="L18" s="79"/>
      <c r="M18" s="80"/>
      <c r="N18" s="81">
        <f>分析係数表!H21</f>
        <v>9.2164766024380651E-4</v>
      </c>
      <c r="O18" s="82">
        <f t="shared" si="4"/>
        <v>1.3170427046626217E-2</v>
      </c>
      <c r="P18" s="76">
        <f>分析係数表!C21</f>
        <v>0.39165775401069514</v>
      </c>
      <c r="Q18" s="82">
        <f t="shared" si="5"/>
        <v>5.158299876443337E-3</v>
      </c>
      <c r="R18" s="83">
        <v>1.0102703322009356E-2</v>
      </c>
      <c r="S18" s="84">
        <f t="shared" si="6"/>
        <v>1.1850714654779508</v>
      </c>
      <c r="T18" s="85">
        <f>分析係数表!F21</f>
        <v>0.42597651923502916</v>
      </c>
      <c r="U18" s="86">
        <f t="shared" si="7"/>
        <v>0.50481261790905252</v>
      </c>
      <c r="V18" s="87">
        <f>分析係数表!D21</f>
        <v>3.8470058332718007E-2</v>
      </c>
      <c r="W18" s="167">
        <f t="shared" si="8"/>
        <v>0</v>
      </c>
      <c r="X18" s="76">
        <f>分析係数表!E21</f>
        <v>3.5885697408255188E-2</v>
      </c>
      <c r="Y18" s="166">
        <f t="shared" si="9"/>
        <v>0</v>
      </c>
    </row>
    <row r="19" spans="1:25" x14ac:dyDescent="0.2">
      <c r="A19" s="6" t="s">
        <v>7</v>
      </c>
      <c r="B19" s="5" t="s">
        <v>268</v>
      </c>
      <c r="C19" s="90"/>
      <c r="D19" s="76">
        <f>投入係数表!U19</f>
        <v>1.3693940431359124E-2</v>
      </c>
      <c r="E19" s="77">
        <f t="shared" si="0"/>
        <v>1.3693940431359124</v>
      </c>
      <c r="F19" s="76">
        <f>分析係数表!C22</f>
        <v>0.15642615558060879</v>
      </c>
      <c r="G19" s="77">
        <f t="shared" si="1"/>
        <v>0.21420904564273716</v>
      </c>
      <c r="H19" s="77">
        <v>0.23026962578797852</v>
      </c>
      <c r="I19" s="77">
        <f t="shared" si="2"/>
        <v>0.23026962578797852</v>
      </c>
      <c r="J19" s="76">
        <f>分析係数表!G22</f>
        <v>0.19460412625639217</v>
      </c>
      <c r="K19" s="78">
        <f t="shared" si="3"/>
        <v>4.4811419329855953E-2</v>
      </c>
      <c r="L19" s="79"/>
      <c r="M19" s="80"/>
      <c r="N19" s="81">
        <f>分析係数表!H22</f>
        <v>4.915454187966968E-5</v>
      </c>
      <c r="O19" s="82">
        <f t="shared" si="4"/>
        <v>7.0242277582006495E-4</v>
      </c>
      <c r="P19" s="76">
        <f>分析係数表!C22</f>
        <v>0.15642615558060879</v>
      </c>
      <c r="Q19" s="82">
        <f t="shared" si="5"/>
        <v>1.0987729441379257E-4</v>
      </c>
      <c r="R19" s="83">
        <v>1.5064600738947471E-3</v>
      </c>
      <c r="S19" s="84">
        <f t="shared" si="6"/>
        <v>0.23177608586187326</v>
      </c>
      <c r="T19" s="85">
        <f>分析係数表!F22</f>
        <v>0.41322518074413683</v>
      </c>
      <c r="U19" s="86">
        <f t="shared" si="7"/>
        <v>9.5775714972441153E-2</v>
      </c>
      <c r="V19" s="87">
        <f>分析係数表!D22</f>
        <v>2.140715923117616E-2</v>
      </c>
      <c r="W19" s="167">
        <f t="shared" si="8"/>
        <v>0</v>
      </c>
      <c r="X19" s="76">
        <f>分析係数表!E22</f>
        <v>2.2006700758243698E-2</v>
      </c>
      <c r="Y19" s="166">
        <f t="shared" si="9"/>
        <v>0</v>
      </c>
    </row>
    <row r="20" spans="1:25" x14ac:dyDescent="0.2">
      <c r="A20" s="6" t="s">
        <v>8</v>
      </c>
      <c r="B20" s="5" t="s">
        <v>269</v>
      </c>
      <c r="C20" s="90"/>
      <c r="D20" s="76">
        <f>投入係数表!U20</f>
        <v>2.7387880862718246E-3</v>
      </c>
      <c r="E20" s="77">
        <f t="shared" si="0"/>
        <v>0.27387880862718245</v>
      </c>
      <c r="F20" s="76">
        <f>分析係数表!C23</f>
        <v>0</v>
      </c>
      <c r="G20" s="77">
        <f t="shared" si="1"/>
        <v>0</v>
      </c>
      <c r="H20" s="77">
        <v>0</v>
      </c>
      <c r="I20" s="77">
        <f t="shared" si="2"/>
        <v>0</v>
      </c>
      <c r="J20" s="76">
        <f>分析係数表!G23</f>
        <v>0.21581694098755519</v>
      </c>
      <c r="K20" s="78">
        <f t="shared" si="3"/>
        <v>0</v>
      </c>
      <c r="L20" s="79"/>
      <c r="M20" s="80"/>
      <c r="N20" s="81">
        <f>分析係数表!H23</f>
        <v>2.457727093983484E-5</v>
      </c>
      <c r="O20" s="82">
        <f t="shared" si="4"/>
        <v>3.5121138791003247E-4</v>
      </c>
      <c r="P20" s="76">
        <f>分析係数表!C23</f>
        <v>0</v>
      </c>
      <c r="Q20" s="82">
        <f t="shared" si="5"/>
        <v>0</v>
      </c>
      <c r="R20" s="83">
        <v>0</v>
      </c>
      <c r="S20" s="84">
        <f t="shared" si="6"/>
        <v>0</v>
      </c>
      <c r="T20" s="85">
        <f>分析係数表!F23</f>
        <v>0.44146928944199115</v>
      </c>
      <c r="U20" s="86">
        <f t="shared" si="7"/>
        <v>0</v>
      </c>
      <c r="V20" s="87">
        <f>分析係数表!D23</f>
        <v>4.8735447611401042E-2</v>
      </c>
      <c r="W20" s="167">
        <f t="shared" si="8"/>
        <v>0</v>
      </c>
      <c r="X20" s="76">
        <f>分析係数表!E23</f>
        <v>5.2107587314331592E-2</v>
      </c>
      <c r="Y20" s="166">
        <f t="shared" si="9"/>
        <v>0</v>
      </c>
    </row>
    <row r="21" spans="1:25" x14ac:dyDescent="0.2">
      <c r="A21" s="6" t="s">
        <v>9</v>
      </c>
      <c r="B21" s="5" t="s">
        <v>270</v>
      </c>
      <c r="C21" s="90"/>
      <c r="D21" s="76">
        <f>投入係数表!U21</f>
        <v>1.0270455323519343E-3</v>
      </c>
      <c r="E21" s="77">
        <f t="shared" si="0"/>
        <v>0.10270455323519344</v>
      </c>
      <c r="F21" s="76">
        <f>分析係数表!C24</f>
        <v>0.44109195402298851</v>
      </c>
      <c r="G21" s="77">
        <f t="shared" si="1"/>
        <v>4.5302152073569517E-2</v>
      </c>
      <c r="H21" s="77">
        <v>5.8791307902330142E-2</v>
      </c>
      <c r="I21" s="77">
        <f t="shared" si="2"/>
        <v>5.8791307902330142E-2</v>
      </c>
      <c r="J21" s="76">
        <f>分析係数表!G24</f>
        <v>0.2076771653543307</v>
      </c>
      <c r="K21" s="78">
        <f t="shared" si="3"/>
        <v>1.2209612172629586E-2</v>
      </c>
      <c r="L21" s="79"/>
      <c r="M21" s="80"/>
      <c r="N21" s="81">
        <f>分析係数表!H24</f>
        <v>3.3179315768777033E-4</v>
      </c>
      <c r="O21" s="82">
        <f t="shared" si="4"/>
        <v>4.7413537367854384E-3</v>
      </c>
      <c r="P21" s="76">
        <f>分析係数表!C24</f>
        <v>0.44109195402298851</v>
      </c>
      <c r="Q21" s="82">
        <f t="shared" si="5"/>
        <v>2.0913729844728875E-3</v>
      </c>
      <c r="R21" s="83">
        <v>7.293669701566096E-3</v>
      </c>
      <c r="S21" s="84">
        <f t="shared" si="6"/>
        <v>6.6084977603896242E-2</v>
      </c>
      <c r="T21" s="85">
        <f>分析係数表!F24</f>
        <v>0.39173228346456695</v>
      </c>
      <c r="U21" s="86">
        <f t="shared" si="7"/>
        <v>2.588761917947904E-2</v>
      </c>
      <c r="V21" s="87">
        <f>分析係数表!D24</f>
        <v>6.7913385826771658E-2</v>
      </c>
      <c r="W21" s="167">
        <f t="shared" si="8"/>
        <v>0</v>
      </c>
      <c r="X21" s="76">
        <f>分析係数表!E24</f>
        <v>7.1850393700787399E-2</v>
      </c>
      <c r="Y21" s="166">
        <f t="shared" si="9"/>
        <v>0</v>
      </c>
    </row>
    <row r="22" spans="1:25" x14ac:dyDescent="0.2">
      <c r="A22" s="6" t="s">
        <v>10</v>
      </c>
      <c r="B22" s="5" t="s">
        <v>271</v>
      </c>
      <c r="C22" s="90"/>
      <c r="D22" s="76">
        <f>投入係数表!U22</f>
        <v>0.15029099623416639</v>
      </c>
      <c r="E22" s="77">
        <f t="shared" si="0"/>
        <v>15.02909962341664</v>
      </c>
      <c r="F22" s="76">
        <f>分析係数表!C25</f>
        <v>7.8343592613318025E-3</v>
      </c>
      <c r="G22" s="77">
        <f t="shared" si="1"/>
        <v>0.11774336582419245</v>
      </c>
      <c r="H22" s="77">
        <v>0.12031582412056828</v>
      </c>
      <c r="I22" s="77">
        <f t="shared" si="2"/>
        <v>0.12031582412056828</v>
      </c>
      <c r="J22" s="76">
        <f>分析係数表!G25</f>
        <v>0.2</v>
      </c>
      <c r="K22" s="78">
        <f t="shared" si="3"/>
        <v>2.4063164824113657E-2</v>
      </c>
      <c r="L22" s="79"/>
      <c r="M22" s="80"/>
      <c r="N22" s="81">
        <f>分析係数表!H25</f>
        <v>5.0383405426661419E-4</v>
      </c>
      <c r="O22" s="82">
        <f t="shared" si="4"/>
        <v>7.1998334521556654E-3</v>
      </c>
      <c r="P22" s="76">
        <f>分析係数表!C25</f>
        <v>7.8343592613318025E-3</v>
      </c>
      <c r="Q22" s="82">
        <f t="shared" si="5"/>
        <v>5.6406081885942263E-5</v>
      </c>
      <c r="R22" s="83">
        <v>1.936747439771484E-4</v>
      </c>
      <c r="S22" s="84">
        <f t="shared" si="6"/>
        <v>0.12050949886454543</v>
      </c>
      <c r="T22" s="85">
        <f>分析係数表!F25</f>
        <v>0.35199999999999998</v>
      </c>
      <c r="U22" s="86">
        <f t="shared" si="7"/>
        <v>4.2419343600319986E-2</v>
      </c>
      <c r="V22" s="87">
        <f>分析係数表!D25</f>
        <v>8.0000000000000002E-3</v>
      </c>
      <c r="W22" s="167">
        <f t="shared" si="8"/>
        <v>0</v>
      </c>
      <c r="X22" s="76">
        <f>分析係数表!E25</f>
        <v>4.0000000000000001E-3</v>
      </c>
      <c r="Y22" s="166">
        <f t="shared" si="9"/>
        <v>0</v>
      </c>
    </row>
    <row r="23" spans="1:25" x14ac:dyDescent="0.2">
      <c r="A23" s="6" t="s">
        <v>11</v>
      </c>
      <c r="B23" s="5" t="s">
        <v>35</v>
      </c>
      <c r="C23" s="75">
        <f>最終需要_まとめ!C24</f>
        <v>100</v>
      </c>
      <c r="D23" s="76">
        <f>投入係数表!U23</f>
        <v>0.11913728175282437</v>
      </c>
      <c r="E23" s="77">
        <f t="shared" si="0"/>
        <v>11.913728175282436</v>
      </c>
      <c r="F23" s="76">
        <f>分析係数表!C26</f>
        <v>0.12107728337236534</v>
      </c>
      <c r="G23" s="77">
        <f t="shared" si="1"/>
        <v>1.4424818423000045</v>
      </c>
      <c r="H23" s="77">
        <v>1.4691620289082929</v>
      </c>
      <c r="I23" s="77">
        <f t="shared" si="2"/>
        <v>101.46916202890829</v>
      </c>
      <c r="J23" s="76">
        <f>分析係数表!G26</f>
        <v>0.19685039370078741</v>
      </c>
      <c r="K23" s="78">
        <f t="shared" si="3"/>
        <v>19.974244493879585</v>
      </c>
      <c r="L23" s="79"/>
      <c r="M23" s="80"/>
      <c r="N23" s="81">
        <f>分析係数表!H26</f>
        <v>1.0396185607550137E-2</v>
      </c>
      <c r="O23" s="82">
        <f t="shared" si="4"/>
        <v>0.14856241708594373</v>
      </c>
      <c r="P23" s="76">
        <f>分析係数表!C26</f>
        <v>0.12107728337236534</v>
      </c>
      <c r="Q23" s="82">
        <f t="shared" si="5"/>
        <v>1.7987533871998338E-2</v>
      </c>
      <c r="R23" s="83">
        <v>1.9409387234712784E-2</v>
      </c>
      <c r="S23" s="84">
        <f t="shared" si="6"/>
        <v>101.488571416143</v>
      </c>
      <c r="T23" s="85">
        <f>分析係数表!F26</f>
        <v>0.33584388907908252</v>
      </c>
      <c r="U23" s="86">
        <f t="shared" si="7"/>
        <v>34.084316521477675</v>
      </c>
      <c r="V23" s="87">
        <f>分析係数表!D26</f>
        <v>3.2865457035261898E-2</v>
      </c>
      <c r="W23" s="167">
        <f t="shared" si="8"/>
        <v>3</v>
      </c>
      <c r="X23" s="76">
        <f>分析係数表!E26</f>
        <v>3.457719958918179E-2</v>
      </c>
      <c r="Y23" s="166">
        <f t="shared" si="9"/>
        <v>4</v>
      </c>
    </row>
    <row r="24" spans="1:25" x14ac:dyDescent="0.2">
      <c r="A24" s="6" t="s">
        <v>12</v>
      </c>
      <c r="B24" s="5" t="s">
        <v>365</v>
      </c>
      <c r="C24" s="90"/>
      <c r="D24" s="76">
        <f>投入係数表!U24</f>
        <v>0</v>
      </c>
      <c r="E24" s="77">
        <f t="shared" si="0"/>
        <v>0</v>
      </c>
      <c r="F24" s="76">
        <f>分析係数表!C27</f>
        <v>2.7391659852820882E-2</v>
      </c>
      <c r="G24" s="77">
        <f t="shared" si="1"/>
        <v>0</v>
      </c>
      <c r="H24" s="77">
        <v>1.4226395027403863E-4</v>
      </c>
      <c r="I24" s="77">
        <f t="shared" si="2"/>
        <v>1.4226395027403863E-4</v>
      </c>
      <c r="J24" s="76">
        <f>分析係数表!G27</f>
        <v>0.16959064327485379</v>
      </c>
      <c r="K24" s="78">
        <f t="shared" si="3"/>
        <v>2.4126634841796024E-5</v>
      </c>
      <c r="L24" s="79"/>
      <c r="M24" s="80"/>
      <c r="N24" s="81">
        <f>分析係数表!H27</f>
        <v>1.0924596932756587E-2</v>
      </c>
      <c r="O24" s="82">
        <f t="shared" si="4"/>
        <v>0.15611346192600944</v>
      </c>
      <c r="P24" s="76">
        <f>分析係数表!C27</f>
        <v>2.7391659852820882E-2</v>
      </c>
      <c r="Q24" s="82">
        <f t="shared" si="5"/>
        <v>4.2762068475235542E-3</v>
      </c>
      <c r="R24" s="83">
        <v>4.3252697296363206E-3</v>
      </c>
      <c r="S24" s="84">
        <f t="shared" si="6"/>
        <v>4.467533679910359E-3</v>
      </c>
      <c r="T24" s="85">
        <f>分析係数表!F27</f>
        <v>0.32163742690058478</v>
      </c>
      <c r="U24" s="86">
        <f t="shared" si="7"/>
        <v>1.4369260373980686E-3</v>
      </c>
      <c r="V24" s="87">
        <f>分析係数表!D27</f>
        <v>0</v>
      </c>
      <c r="W24" s="167">
        <f t="shared" si="8"/>
        <v>0</v>
      </c>
      <c r="X24" s="76">
        <f>分析係数表!E27</f>
        <v>0</v>
      </c>
      <c r="Y24" s="166">
        <f t="shared" si="9"/>
        <v>0</v>
      </c>
    </row>
    <row r="25" spans="1:25" x14ac:dyDescent="0.2">
      <c r="A25" s="6" t="s">
        <v>13</v>
      </c>
      <c r="B25" s="5" t="s">
        <v>191</v>
      </c>
      <c r="C25" s="90"/>
      <c r="D25" s="76">
        <f>投入係数表!U25</f>
        <v>0</v>
      </c>
      <c r="E25" s="77">
        <f t="shared" si="0"/>
        <v>0</v>
      </c>
      <c r="F25" s="76">
        <f>分析係数表!C28</f>
        <v>0.24324482738409237</v>
      </c>
      <c r="G25" s="77">
        <f t="shared" si="1"/>
        <v>0</v>
      </c>
      <c r="H25" s="77">
        <v>3.7030075183662026E-2</v>
      </c>
      <c r="I25" s="77">
        <f t="shared" si="2"/>
        <v>3.7030075183662026E-2</v>
      </c>
      <c r="J25" s="76">
        <f>分析係数表!G28</f>
        <v>0.12486010072747622</v>
      </c>
      <c r="K25" s="78">
        <f t="shared" si="3"/>
        <v>4.6235789173780578E-3</v>
      </c>
      <c r="L25" s="79"/>
      <c r="M25" s="80"/>
      <c r="N25" s="81">
        <f>分析係数表!H28</f>
        <v>2.0841525756979944E-2</v>
      </c>
      <c r="O25" s="82">
        <f t="shared" si="4"/>
        <v>0.29782725694770751</v>
      </c>
      <c r="P25" s="76">
        <f>分析係数表!C28</f>
        <v>0.24324482738409237</v>
      </c>
      <c r="Q25" s="82">
        <f t="shared" si="5"/>
        <v>7.244493970652284E-2</v>
      </c>
      <c r="R25" s="83">
        <v>8.8417429658875682E-2</v>
      </c>
      <c r="S25" s="84">
        <f t="shared" si="6"/>
        <v>0.12544750484253769</v>
      </c>
      <c r="T25" s="85">
        <f>分析係数表!F28</f>
        <v>0.21387101287073307</v>
      </c>
      <c r="U25" s="86">
        <f t="shared" si="7"/>
        <v>2.6829584922779728E-2</v>
      </c>
      <c r="V25" s="87">
        <f>分析係数表!D28</f>
        <v>5.1063234471180746E-3</v>
      </c>
      <c r="W25" s="167">
        <f t="shared" si="8"/>
        <v>0</v>
      </c>
      <c r="X25" s="76">
        <f>分析係数表!E28</f>
        <v>5.1412982652490205E-3</v>
      </c>
      <c r="Y25" s="166">
        <f t="shared" si="9"/>
        <v>0</v>
      </c>
    </row>
    <row r="26" spans="1:25" x14ac:dyDescent="0.2">
      <c r="A26" s="6" t="s">
        <v>14</v>
      </c>
      <c r="B26" s="5" t="s">
        <v>50</v>
      </c>
      <c r="C26" s="90"/>
      <c r="D26" s="76">
        <f>投入係数表!U26</f>
        <v>4.1081821294077373E-3</v>
      </c>
      <c r="E26" s="77">
        <f t="shared" si="0"/>
        <v>0.41081821294077375</v>
      </c>
      <c r="F26" s="76">
        <f>分析係数表!C29</f>
        <v>5.9106021425932798E-2</v>
      </c>
      <c r="G26" s="77">
        <f t="shared" si="1"/>
        <v>2.4281830096240797E-2</v>
      </c>
      <c r="H26" s="77">
        <v>3.3049937651796368E-2</v>
      </c>
      <c r="I26" s="77">
        <f t="shared" si="2"/>
        <v>3.3049937651796368E-2</v>
      </c>
      <c r="J26" s="76">
        <f>分析係数表!G29</f>
        <v>0.26651982378854627</v>
      </c>
      <c r="K26" s="78">
        <f t="shared" si="3"/>
        <v>8.8084635591792089E-3</v>
      </c>
      <c r="L26" s="79"/>
      <c r="M26" s="80"/>
      <c r="N26" s="81">
        <f>分析係数表!H29</f>
        <v>1.0052103814392449E-2</v>
      </c>
      <c r="O26" s="82">
        <f t="shared" si="4"/>
        <v>0.14364545765520326</v>
      </c>
      <c r="P26" s="76">
        <f>分析係数表!C29</f>
        <v>5.9106021425932798E-2</v>
      </c>
      <c r="Q26" s="82">
        <f t="shared" si="5"/>
        <v>8.4903114979063658E-3</v>
      </c>
      <c r="R26" s="83">
        <v>1.0458365905229043E-2</v>
      </c>
      <c r="S26" s="84">
        <f t="shared" si="6"/>
        <v>4.350830355702541E-2</v>
      </c>
      <c r="T26" s="85">
        <f>分析係数表!F29</f>
        <v>0.40308370044052866</v>
      </c>
      <c r="U26" s="86">
        <f t="shared" si="7"/>
        <v>1.7537487997655619E-2</v>
      </c>
      <c r="V26" s="87">
        <f>分析係数表!D29</f>
        <v>6.1674008810572688E-2</v>
      </c>
      <c r="W26" s="167">
        <f t="shared" si="8"/>
        <v>0</v>
      </c>
      <c r="X26" s="76">
        <f>分析係数表!E29</f>
        <v>2.8634361233480177E-2</v>
      </c>
      <c r="Y26" s="166">
        <f t="shared" si="9"/>
        <v>0</v>
      </c>
    </row>
    <row r="27" spans="1:25" x14ac:dyDescent="0.2">
      <c r="A27" s="6" t="s">
        <v>15</v>
      </c>
      <c r="B27" s="5" t="s">
        <v>36</v>
      </c>
      <c r="C27" s="90"/>
      <c r="D27" s="76">
        <f>投入係数表!U27</f>
        <v>1.7117425539198905E-3</v>
      </c>
      <c r="E27" s="77">
        <f t="shared" si="0"/>
        <v>0.17117425539198905</v>
      </c>
      <c r="F27" s="76">
        <f>分析係数表!C30</f>
        <v>1</v>
      </c>
      <c r="G27" s="77">
        <f t="shared" si="1"/>
        <v>0.17117425539198905</v>
      </c>
      <c r="H27" s="77">
        <v>0.21536972641546129</v>
      </c>
      <c r="I27" s="77">
        <f t="shared" si="2"/>
        <v>0.21536972641546129</v>
      </c>
      <c r="J27" s="76">
        <f>分析係数表!G30</f>
        <v>0.34458106948813266</v>
      </c>
      <c r="K27" s="78">
        <f t="shared" si="3"/>
        <v>7.4212330663606191E-2</v>
      </c>
      <c r="L27" s="79"/>
      <c r="M27" s="80"/>
      <c r="N27" s="81">
        <f>分析係数表!H30</f>
        <v>0</v>
      </c>
      <c r="O27" s="82">
        <f t="shared" si="4"/>
        <v>0</v>
      </c>
      <c r="P27" s="76">
        <f>分析係数表!C30</f>
        <v>1</v>
      </c>
      <c r="Q27" s="82">
        <f t="shared" si="5"/>
        <v>0</v>
      </c>
      <c r="R27" s="83">
        <v>3.3276247234994866E-2</v>
      </c>
      <c r="S27" s="84">
        <f t="shared" si="6"/>
        <v>0.24864597365045615</v>
      </c>
      <c r="T27" s="85">
        <f>分析係数表!F30</f>
        <v>0.44094938518730342</v>
      </c>
      <c r="U27" s="86">
        <f t="shared" si="7"/>
        <v>0.10964028921046709</v>
      </c>
      <c r="V27" s="87">
        <f>分析係数表!D30</f>
        <v>0.11881612810980841</v>
      </c>
      <c r="W27" s="167">
        <f t="shared" si="8"/>
        <v>0</v>
      </c>
      <c r="X27" s="76">
        <f>分析係数表!E30</f>
        <v>7.9782670860737773E-2</v>
      </c>
      <c r="Y27" s="166">
        <f t="shared" si="9"/>
        <v>0</v>
      </c>
    </row>
    <row r="28" spans="1:25" x14ac:dyDescent="0.2">
      <c r="A28" s="6" t="s">
        <v>16</v>
      </c>
      <c r="B28" s="5" t="s">
        <v>192</v>
      </c>
      <c r="C28" s="90"/>
      <c r="D28" s="76">
        <f>投入係数表!U28</f>
        <v>9.2434097911674087E-3</v>
      </c>
      <c r="E28" s="77">
        <f t="shared" si="0"/>
        <v>0.92434097911674085</v>
      </c>
      <c r="F28" s="76">
        <f>分析係数表!C31</f>
        <v>9.6726786907147644E-2</v>
      </c>
      <c r="G28" s="77">
        <f t="shared" si="1"/>
        <v>8.9408532916569208E-2</v>
      </c>
      <c r="H28" s="77">
        <v>0.12093882667019347</v>
      </c>
      <c r="I28" s="77">
        <f t="shared" si="2"/>
        <v>0.12093882667019347</v>
      </c>
      <c r="J28" s="76">
        <f>分析係数表!G31</f>
        <v>7.0151306740027508E-2</v>
      </c>
      <c r="K28" s="78">
        <f t="shared" si="3"/>
        <v>8.4840167265197615E-3</v>
      </c>
      <c r="L28" s="79"/>
      <c r="M28" s="80"/>
      <c r="N28" s="81">
        <f>分析係数表!H31</f>
        <v>2.2131832481321275E-2</v>
      </c>
      <c r="O28" s="82">
        <f t="shared" si="4"/>
        <v>0.31626585481298425</v>
      </c>
      <c r="P28" s="76">
        <f>分析係数表!C31</f>
        <v>9.6726786907147644E-2</v>
      </c>
      <c r="Q28" s="82">
        <f t="shared" si="5"/>
        <v>3.0591379944502423E-2</v>
      </c>
      <c r="R28" s="83">
        <v>3.6528599749939474E-2</v>
      </c>
      <c r="S28" s="84">
        <f t="shared" si="6"/>
        <v>0.15746742642013295</v>
      </c>
      <c r="T28" s="85">
        <f>分析係数表!F31</f>
        <v>0.34525447042640989</v>
      </c>
      <c r="U28" s="86">
        <f t="shared" si="7"/>
        <v>5.4366332918092668E-2</v>
      </c>
      <c r="V28" s="87">
        <f>分析係数表!D31</f>
        <v>0</v>
      </c>
      <c r="W28" s="167">
        <f t="shared" si="8"/>
        <v>0</v>
      </c>
      <c r="X28" s="76">
        <f>分析係数表!E31</f>
        <v>0</v>
      </c>
      <c r="Y28" s="166">
        <f t="shared" si="9"/>
        <v>0</v>
      </c>
    </row>
    <row r="29" spans="1:25" x14ac:dyDescent="0.2">
      <c r="A29" s="6" t="s">
        <v>17</v>
      </c>
      <c r="B29" s="5" t="s">
        <v>272</v>
      </c>
      <c r="C29" s="90"/>
      <c r="D29" s="76">
        <f>投入係数表!U29</f>
        <v>6.8469702156795614E-4</v>
      </c>
      <c r="E29" s="77">
        <f t="shared" si="0"/>
        <v>6.8469702156795612E-2</v>
      </c>
      <c r="F29" s="76">
        <f>分析係数表!C32</f>
        <v>0.7834008097165992</v>
      </c>
      <c r="G29" s="77">
        <f t="shared" si="1"/>
        <v>5.3639220110688057E-2</v>
      </c>
      <c r="H29" s="77">
        <v>6.9321662402668613E-2</v>
      </c>
      <c r="I29" s="77">
        <f t="shared" si="2"/>
        <v>6.9321662402668613E-2</v>
      </c>
      <c r="J29" s="76">
        <f>分析係数表!G32</f>
        <v>0.13992297817715019</v>
      </c>
      <c r="K29" s="78">
        <f t="shared" si="3"/>
        <v>9.699693455572372E-3</v>
      </c>
      <c r="L29" s="79"/>
      <c r="M29" s="80"/>
      <c r="N29" s="81">
        <f>分析係数表!H32</f>
        <v>6.3286472670074714E-3</v>
      </c>
      <c r="O29" s="82">
        <f t="shared" si="4"/>
        <v>9.0436932386833355E-2</v>
      </c>
      <c r="P29" s="76">
        <f>分析係数表!C32</f>
        <v>0.7834008097165992</v>
      </c>
      <c r="Q29" s="82">
        <f t="shared" si="5"/>
        <v>7.0848366060130591E-2</v>
      </c>
      <c r="R29" s="83">
        <v>8.7635841436981041E-2</v>
      </c>
      <c r="S29" s="84">
        <f t="shared" si="6"/>
        <v>0.15695750383964965</v>
      </c>
      <c r="T29" s="85">
        <f>分析係数表!F32</f>
        <v>0.48138639281129653</v>
      </c>
      <c r="U29" s="86">
        <f t="shared" si="7"/>
        <v>7.5557206598034166E-2</v>
      </c>
      <c r="V29" s="87">
        <f>分析係数表!D32</f>
        <v>1.4120667522464698E-2</v>
      </c>
      <c r="W29" s="167">
        <f t="shared" si="8"/>
        <v>0</v>
      </c>
      <c r="X29" s="76">
        <f>分析係数表!E32</f>
        <v>2.1822849807445442E-2</v>
      </c>
      <c r="Y29" s="166">
        <f t="shared" si="9"/>
        <v>0</v>
      </c>
    </row>
    <row r="30" spans="1:25" x14ac:dyDescent="0.2">
      <c r="A30" s="6" t="s">
        <v>18</v>
      </c>
      <c r="B30" s="5" t="s">
        <v>273</v>
      </c>
      <c r="C30" s="90"/>
      <c r="D30" s="76">
        <f>投入係数表!U30</f>
        <v>3.4234851078397807E-4</v>
      </c>
      <c r="E30" s="77">
        <f t="shared" si="0"/>
        <v>3.4234851078397806E-2</v>
      </c>
      <c r="F30" s="76">
        <f>分析係数表!C33</f>
        <v>1</v>
      </c>
      <c r="G30" s="77">
        <f t="shared" si="1"/>
        <v>3.4234851078397806E-2</v>
      </c>
      <c r="H30" s="77">
        <v>4.681655952282221E-2</v>
      </c>
      <c r="I30" s="77">
        <f t="shared" si="2"/>
        <v>4.681655952282221E-2</v>
      </c>
      <c r="J30" s="76">
        <f>分析係数表!G33</f>
        <v>0.50732356857523297</v>
      </c>
      <c r="K30" s="78">
        <f t="shared" si="3"/>
        <v>2.3751144045532968E-2</v>
      </c>
      <c r="L30" s="79"/>
      <c r="M30" s="80"/>
      <c r="N30" s="81">
        <f>分析係数表!H33</f>
        <v>9.4622493118364133E-4</v>
      </c>
      <c r="O30" s="82">
        <f t="shared" si="4"/>
        <v>1.352163843453625E-2</v>
      </c>
      <c r="P30" s="76">
        <f>分析係数表!C33</f>
        <v>1</v>
      </c>
      <c r="Q30" s="82">
        <f t="shared" si="5"/>
        <v>1.352163843453625E-2</v>
      </c>
      <c r="R30" s="83">
        <v>3.1042201266574126E-2</v>
      </c>
      <c r="S30" s="84">
        <f t="shared" si="6"/>
        <v>7.7858760789396339E-2</v>
      </c>
      <c r="T30" s="85">
        <f>分析係数表!F33</f>
        <v>0.64713715046604525</v>
      </c>
      <c r="U30" s="86">
        <f t="shared" si="7"/>
        <v>5.03852965960674E-2</v>
      </c>
      <c r="V30" s="87">
        <f>分析係数表!D33</f>
        <v>3.462050599201065E-2</v>
      </c>
      <c r="W30" s="167">
        <f t="shared" si="8"/>
        <v>0</v>
      </c>
      <c r="X30" s="76">
        <f>分析係数表!E33</f>
        <v>3.3288948069241014E-2</v>
      </c>
      <c r="Y30" s="166">
        <f t="shared" si="9"/>
        <v>0</v>
      </c>
    </row>
    <row r="31" spans="1:25" x14ac:dyDescent="0.2">
      <c r="A31" s="6" t="s">
        <v>19</v>
      </c>
      <c r="B31" s="5" t="s">
        <v>274</v>
      </c>
      <c r="C31" s="90"/>
      <c r="D31" s="76">
        <f>投入係数表!U31</f>
        <v>5.2036973639164673E-2</v>
      </c>
      <c r="E31" s="77">
        <f t="shared" si="0"/>
        <v>5.2036973639164676</v>
      </c>
      <c r="F31" s="76">
        <f>分析係数表!C34</f>
        <v>0.10125199563061926</v>
      </c>
      <c r="G31" s="77">
        <f t="shared" si="1"/>
        <v>0.52688474275433517</v>
      </c>
      <c r="H31" s="77">
        <v>0.57448075213656091</v>
      </c>
      <c r="I31" s="77">
        <f t="shared" si="2"/>
        <v>0.57448075213656091</v>
      </c>
      <c r="J31" s="76">
        <f>分析係数表!G34</f>
        <v>0.42460217226572367</v>
      </c>
      <c r="K31" s="78">
        <f t="shared" si="3"/>
        <v>0.24392577528203052</v>
      </c>
      <c r="L31" s="79"/>
      <c r="M31" s="80"/>
      <c r="N31" s="81">
        <f>分析係数表!H34</f>
        <v>0.15770005898545025</v>
      </c>
      <c r="O31" s="82">
        <f t="shared" si="4"/>
        <v>2.2535478705247232</v>
      </c>
      <c r="P31" s="76">
        <f>分析係数表!C34</f>
        <v>0.10125199563061926</v>
      </c>
      <c r="Q31" s="82">
        <f t="shared" si="5"/>
        <v>0.22817621913976061</v>
      </c>
      <c r="R31" s="83">
        <v>0.24185035213170877</v>
      </c>
      <c r="S31" s="84">
        <f t="shared" si="6"/>
        <v>0.81633110426826971</v>
      </c>
      <c r="T31" s="85">
        <f>分析係数表!F34</f>
        <v>0.7004294013639808</v>
      </c>
      <c r="U31" s="86">
        <f t="shared" si="7"/>
        <v>0.57178230667742158</v>
      </c>
      <c r="V31" s="87">
        <f>分析係数表!D34</f>
        <v>0.3617075018944178</v>
      </c>
      <c r="W31" s="167">
        <f t="shared" si="8"/>
        <v>0</v>
      </c>
      <c r="X31" s="76">
        <f>分析係数表!E34</f>
        <v>0.25183127052285931</v>
      </c>
      <c r="Y31" s="166">
        <f t="shared" si="9"/>
        <v>0</v>
      </c>
    </row>
    <row r="32" spans="1:25" x14ac:dyDescent="0.2">
      <c r="A32" s="6" t="s">
        <v>20</v>
      </c>
      <c r="B32" s="5" t="s">
        <v>37</v>
      </c>
      <c r="C32" s="90"/>
      <c r="D32" s="76">
        <f>投入係数表!U32</f>
        <v>5.8199246833276277E-3</v>
      </c>
      <c r="E32" s="77">
        <f t="shared" si="0"/>
        <v>0.58199246833276275</v>
      </c>
      <c r="F32" s="76">
        <f>分析係数表!C35</f>
        <v>0.28050490883590462</v>
      </c>
      <c r="G32" s="77">
        <f t="shared" si="1"/>
        <v>0.16325174427286471</v>
      </c>
      <c r="H32" s="77">
        <v>0.19987324020896277</v>
      </c>
      <c r="I32" s="77">
        <f t="shared" si="2"/>
        <v>0.19987324020896277</v>
      </c>
      <c r="J32" s="76">
        <f>分析係数表!G35</f>
        <v>0.31444397102684279</v>
      </c>
      <c r="K32" s="78">
        <f t="shared" si="3"/>
        <v>6.284893535330828E-2</v>
      </c>
      <c r="L32" s="79"/>
      <c r="M32" s="80"/>
      <c r="N32" s="81">
        <f>分析係数表!H35</f>
        <v>5.9366397955171055E-2</v>
      </c>
      <c r="O32" s="82">
        <f t="shared" si="4"/>
        <v>0.84835110749668341</v>
      </c>
      <c r="P32" s="76">
        <f>分析係数表!C35</f>
        <v>0.28050490883590462</v>
      </c>
      <c r="Q32" s="82">
        <f t="shared" si="5"/>
        <v>0.2379666500691959</v>
      </c>
      <c r="R32" s="83">
        <v>0.2989558065774342</v>
      </c>
      <c r="S32" s="84">
        <f t="shared" si="6"/>
        <v>0.49882904678639695</v>
      </c>
      <c r="T32" s="85">
        <f>分析係数表!F35</f>
        <v>0.64720920323817643</v>
      </c>
      <c r="U32" s="86">
        <f t="shared" si="7"/>
        <v>0.32284674992268303</v>
      </c>
      <c r="V32" s="87">
        <f>分析係数表!D35</f>
        <v>3.7068598210481467E-2</v>
      </c>
      <c r="W32" s="167">
        <f t="shared" si="8"/>
        <v>0</v>
      </c>
      <c r="X32" s="76">
        <f>分析係数表!E35</f>
        <v>2.8973157221985513E-2</v>
      </c>
      <c r="Y32" s="166">
        <f t="shared" si="9"/>
        <v>0</v>
      </c>
    </row>
    <row r="33" spans="1:25" x14ac:dyDescent="0.2">
      <c r="A33" s="6" t="s">
        <v>21</v>
      </c>
      <c r="B33" s="5" t="s">
        <v>38</v>
      </c>
      <c r="C33" s="90"/>
      <c r="D33" s="76">
        <f>投入係数表!U33</f>
        <v>1.7117425539198905E-3</v>
      </c>
      <c r="E33" s="77">
        <f t="shared" si="0"/>
        <v>0.17117425539198905</v>
      </c>
      <c r="F33" s="76">
        <f>分析係数表!C36</f>
        <v>0.80389274373750441</v>
      </c>
      <c r="G33" s="77">
        <f t="shared" si="1"/>
        <v>0.13760574182429039</v>
      </c>
      <c r="H33" s="77">
        <v>0.19356780198053219</v>
      </c>
      <c r="I33" s="77">
        <f t="shared" si="2"/>
        <v>0.19356780198053219</v>
      </c>
      <c r="J33" s="76">
        <f>分析係数表!G36</f>
        <v>1.7855841410975876E-2</v>
      </c>
      <c r="K33" s="78">
        <f t="shared" si="3"/>
        <v>3.456315974435565E-3</v>
      </c>
      <c r="L33" s="79"/>
      <c r="M33" s="80"/>
      <c r="N33" s="81">
        <f>分析係数表!H36</f>
        <v>0.19255062917813606</v>
      </c>
      <c r="O33" s="82">
        <f t="shared" si="4"/>
        <v>2.7515656185811492</v>
      </c>
      <c r="P33" s="76">
        <f>分析係数表!C36</f>
        <v>0.80389274373750441</v>
      </c>
      <c r="Q33" s="82">
        <f t="shared" si="5"/>
        <v>2.2119636346949836</v>
      </c>
      <c r="R33" s="83">
        <v>2.2668245919421004</v>
      </c>
      <c r="S33" s="84">
        <f t="shared" si="6"/>
        <v>2.4603923939226324</v>
      </c>
      <c r="T33" s="85">
        <f>分析係数表!F36</f>
        <v>0.88404635230668316</v>
      </c>
      <c r="U33" s="86">
        <f t="shared" si="7"/>
        <v>2.1751009210904111</v>
      </c>
      <c r="V33" s="87">
        <f>分析係数表!D36</f>
        <v>1.122367174404198E-2</v>
      </c>
      <c r="W33" s="167">
        <f t="shared" si="8"/>
        <v>0</v>
      </c>
      <c r="X33" s="76">
        <f>分析係数表!E36</f>
        <v>3.3525253261424094E-3</v>
      </c>
      <c r="Y33" s="166">
        <f t="shared" si="9"/>
        <v>0</v>
      </c>
    </row>
    <row r="34" spans="1:25" x14ac:dyDescent="0.2">
      <c r="A34" s="6" t="s">
        <v>22</v>
      </c>
      <c r="B34" s="5" t="s">
        <v>377</v>
      </c>
      <c r="C34" s="90"/>
      <c r="D34" s="76">
        <f>投入係数表!U34</f>
        <v>1.814447107155084E-2</v>
      </c>
      <c r="E34" s="77">
        <f t="shared" si="0"/>
        <v>1.8144471071550841</v>
      </c>
      <c r="F34" s="76">
        <f>分析係数表!C37</f>
        <v>0.21032967032967032</v>
      </c>
      <c r="G34" s="77">
        <f t="shared" si="1"/>
        <v>0.38163206187855281</v>
      </c>
      <c r="H34" s="77">
        <v>0.44374258018419571</v>
      </c>
      <c r="I34" s="77">
        <f t="shared" si="2"/>
        <v>0.44374258018419571</v>
      </c>
      <c r="J34" s="76">
        <f>分析係数表!G37</f>
        <v>0.29813928761297182</v>
      </c>
      <c r="K34" s="78">
        <f t="shared" si="3"/>
        <v>0.13229709673965814</v>
      </c>
      <c r="L34" s="79"/>
      <c r="M34" s="80"/>
      <c r="N34" s="81">
        <f>分析係数表!H37</f>
        <v>4.7409555642941408E-2</v>
      </c>
      <c r="O34" s="82">
        <f t="shared" si="4"/>
        <v>0.67748676727845258</v>
      </c>
      <c r="P34" s="76">
        <f>分析係数表!C37</f>
        <v>0.21032967032967032</v>
      </c>
      <c r="Q34" s="82">
        <f t="shared" si="5"/>
        <v>0.14249556841439101</v>
      </c>
      <c r="R34" s="83">
        <v>0.15724712135664698</v>
      </c>
      <c r="S34" s="84">
        <f t="shared" si="6"/>
        <v>0.60098970154084275</v>
      </c>
      <c r="T34" s="85">
        <f>分析係数表!F37</f>
        <v>0.65348219032429555</v>
      </c>
      <c r="U34" s="86">
        <f t="shared" si="7"/>
        <v>0.39273606652525456</v>
      </c>
      <c r="V34" s="87">
        <f>分析係数表!D37</f>
        <v>7.4641148325358855E-2</v>
      </c>
      <c r="W34" s="167">
        <f t="shared" si="8"/>
        <v>0</v>
      </c>
      <c r="X34" s="76">
        <f>分析係数表!E37</f>
        <v>6.6454013822434876E-2</v>
      </c>
      <c r="Y34" s="166">
        <f t="shared" si="9"/>
        <v>0</v>
      </c>
    </row>
    <row r="35" spans="1:25" x14ac:dyDescent="0.2">
      <c r="A35" s="6" t="s">
        <v>23</v>
      </c>
      <c r="B35" s="5" t="s">
        <v>193</v>
      </c>
      <c r="C35" s="90"/>
      <c r="D35" s="76">
        <f>投入係数表!U35</f>
        <v>1.1982197877439232E-2</v>
      </c>
      <c r="E35" s="77">
        <f t="shared" si="0"/>
        <v>1.1982197877439233</v>
      </c>
      <c r="F35" s="76">
        <f>分析係数表!C38</f>
        <v>3.0064329788630717E-2</v>
      </c>
      <c r="G35" s="77">
        <f t="shared" si="1"/>
        <v>3.6023674857996409E-2</v>
      </c>
      <c r="H35" s="77">
        <v>4.1430928331374621E-2</v>
      </c>
      <c r="I35" s="77">
        <f t="shared" si="2"/>
        <v>4.1430928331374621E-2</v>
      </c>
      <c r="J35" s="76">
        <f>分析係数表!G38</f>
        <v>0.36119402985074628</v>
      </c>
      <c r="K35" s="78">
        <f t="shared" si="3"/>
        <v>1.4964603964466654E-2</v>
      </c>
      <c r="L35" s="79"/>
      <c r="M35" s="80"/>
      <c r="N35" s="81">
        <f>分析係数表!H38</f>
        <v>4.2911915060951634E-2</v>
      </c>
      <c r="O35" s="82">
        <f t="shared" si="4"/>
        <v>0.61321508329091678</v>
      </c>
      <c r="P35" s="76">
        <f>分析係数表!C38</f>
        <v>3.0064329788630717E-2</v>
      </c>
      <c r="Q35" s="82">
        <f t="shared" si="5"/>
        <v>1.8435900495420775E-2</v>
      </c>
      <c r="R35" s="83">
        <v>2.1142085633969198E-2</v>
      </c>
      <c r="S35" s="84">
        <f t="shared" si="6"/>
        <v>6.2573013965343816E-2</v>
      </c>
      <c r="T35" s="85">
        <f>分析係数表!F38</f>
        <v>0.57313432835820899</v>
      </c>
      <c r="U35" s="86">
        <f t="shared" si="7"/>
        <v>3.5862742332376157E-2</v>
      </c>
      <c r="V35" s="87">
        <f>分析係数表!D38</f>
        <v>7.1641791044776124E-2</v>
      </c>
      <c r="W35" s="167">
        <f t="shared" si="8"/>
        <v>0</v>
      </c>
      <c r="X35" s="76">
        <f>分析係数表!E38</f>
        <v>8.6567164179104483E-2</v>
      </c>
      <c r="Y35" s="166">
        <f t="shared" si="9"/>
        <v>0</v>
      </c>
    </row>
    <row r="36" spans="1:25" x14ac:dyDescent="0.2">
      <c r="A36" s="6" t="s">
        <v>24</v>
      </c>
      <c r="B36" s="5" t="s">
        <v>39</v>
      </c>
      <c r="C36" s="90"/>
      <c r="D36" s="76">
        <f>投入係数表!U36</f>
        <v>0</v>
      </c>
      <c r="E36" s="77">
        <f t="shared" si="0"/>
        <v>0</v>
      </c>
      <c r="F36" s="76">
        <f>分析係数表!C39</f>
        <v>1</v>
      </c>
      <c r="G36" s="77">
        <f t="shared" si="1"/>
        <v>0</v>
      </c>
      <c r="H36" s="77">
        <v>2.7534662773399492E-2</v>
      </c>
      <c r="I36" s="77">
        <f t="shared" si="2"/>
        <v>2.7534662773399492E-2</v>
      </c>
      <c r="J36" s="76">
        <f>分析係数表!G39</f>
        <v>0.35369011652999566</v>
      </c>
      <c r="K36" s="78">
        <f t="shared" si="3"/>
        <v>9.7387380849378001E-3</v>
      </c>
      <c r="L36" s="79"/>
      <c r="M36" s="80"/>
      <c r="N36" s="81">
        <f>分析係数表!H39</f>
        <v>3.7848997247345653E-3</v>
      </c>
      <c r="O36" s="82">
        <f t="shared" si="4"/>
        <v>5.4086553738144999E-2</v>
      </c>
      <c r="P36" s="76">
        <f>分析係数表!C39</f>
        <v>1</v>
      </c>
      <c r="Q36" s="82">
        <f t="shared" si="5"/>
        <v>5.4086553738144999E-2</v>
      </c>
      <c r="R36" s="83">
        <v>7.6659715874858897E-2</v>
      </c>
      <c r="S36" s="84">
        <f t="shared" si="6"/>
        <v>0.1041943786482584</v>
      </c>
      <c r="T36" s="85">
        <f>分析係数表!F39</f>
        <v>0.70414328873543375</v>
      </c>
      <c r="U36" s="86">
        <f t="shared" si="7"/>
        <v>7.3367772449129731E-2</v>
      </c>
      <c r="V36" s="87">
        <f>分析係数表!D39</f>
        <v>4.8338368580060423E-2</v>
      </c>
      <c r="W36" s="167">
        <f t="shared" si="8"/>
        <v>0</v>
      </c>
      <c r="X36" s="76">
        <f>分析係数表!E39</f>
        <v>5.0927924039706515E-2</v>
      </c>
      <c r="Y36" s="166">
        <f t="shared" si="9"/>
        <v>0</v>
      </c>
    </row>
    <row r="37" spans="1:25" x14ac:dyDescent="0.2">
      <c r="A37" s="6" t="s">
        <v>25</v>
      </c>
      <c r="B37" s="5" t="s">
        <v>40</v>
      </c>
      <c r="C37" s="90"/>
      <c r="D37" s="76">
        <f>投入係数表!U37</f>
        <v>6.8469702156795614E-4</v>
      </c>
      <c r="E37" s="77">
        <f t="shared" si="0"/>
        <v>6.8469702156795612E-2</v>
      </c>
      <c r="F37" s="76">
        <f>分析係数表!C40</f>
        <v>0.7013368112161722</v>
      </c>
      <c r="G37" s="77">
        <f t="shared" si="1"/>
        <v>4.8020322575568104E-2</v>
      </c>
      <c r="H37" s="77">
        <v>4.989460024663938E-2</v>
      </c>
      <c r="I37" s="77">
        <f t="shared" si="2"/>
        <v>4.989460024663938E-2</v>
      </c>
      <c r="J37" s="76">
        <f>分析係数表!G40</f>
        <v>0.55395580898075547</v>
      </c>
      <c r="K37" s="78">
        <f t="shared" si="3"/>
        <v>2.7639403643398518E-2</v>
      </c>
      <c r="L37" s="79"/>
      <c r="M37" s="80"/>
      <c r="N37" s="81">
        <f>分析係数表!H40</f>
        <v>3.2392843098702322E-2</v>
      </c>
      <c r="O37" s="82">
        <f t="shared" si="4"/>
        <v>0.46289660926542281</v>
      </c>
      <c r="P37" s="76">
        <f>分析係数表!C40</f>
        <v>0.7013368112161722</v>
      </c>
      <c r="Q37" s="82">
        <f t="shared" si="5"/>
        <v>0.32464643186499004</v>
      </c>
      <c r="R37" s="83">
        <v>0.32489056860900539</v>
      </c>
      <c r="S37" s="84">
        <f t="shared" si="6"/>
        <v>0.37478516885564478</v>
      </c>
      <c r="T37" s="85">
        <f>分析係数表!F40</f>
        <v>0.75181753385602279</v>
      </c>
      <c r="U37" s="86">
        <f t="shared" si="7"/>
        <v>0.28177006137486393</v>
      </c>
      <c r="V37" s="87">
        <f>分析係数表!D40</f>
        <v>0.10919458303635067</v>
      </c>
      <c r="W37" s="167">
        <f t="shared" si="8"/>
        <v>0</v>
      </c>
      <c r="X37" s="76">
        <f>分析係数表!E40</f>
        <v>6.9850320741268707E-2</v>
      </c>
      <c r="Y37" s="166">
        <f t="shared" si="9"/>
        <v>0</v>
      </c>
    </row>
    <row r="38" spans="1:25" x14ac:dyDescent="0.2">
      <c r="A38" s="6" t="s">
        <v>26</v>
      </c>
      <c r="B38" s="5" t="s">
        <v>276</v>
      </c>
      <c r="C38" s="90"/>
      <c r="D38" s="76">
        <f>投入係数表!U38</f>
        <v>0</v>
      </c>
      <c r="E38" s="77">
        <f t="shared" si="0"/>
        <v>0</v>
      </c>
      <c r="F38" s="76">
        <f>分析係数表!C41</f>
        <v>0.58586841174389814</v>
      </c>
      <c r="G38" s="77">
        <f t="shared" si="1"/>
        <v>0</v>
      </c>
      <c r="H38" s="77">
        <v>1.4390132362076258E-3</v>
      </c>
      <c r="I38" s="77">
        <f t="shared" si="2"/>
        <v>1.4390132362076258E-3</v>
      </c>
      <c r="J38" s="76">
        <f>分析係数表!G41</f>
        <v>0.44498040397949956</v>
      </c>
      <c r="K38" s="78">
        <f t="shared" si="3"/>
        <v>6.4033269117951637E-4</v>
      </c>
      <c r="L38" s="79"/>
      <c r="M38" s="80"/>
      <c r="N38" s="81">
        <f>分析係数表!H41</f>
        <v>5.4868757373181282E-2</v>
      </c>
      <c r="O38" s="82">
        <f t="shared" si="4"/>
        <v>0.7840794235091475</v>
      </c>
      <c r="P38" s="76">
        <f>分析係数表!C41</f>
        <v>0.58586841174389814</v>
      </c>
      <c r="Q38" s="82">
        <f t="shared" si="5"/>
        <v>0.45936736653237553</v>
      </c>
      <c r="R38" s="83">
        <v>0.46557390210935035</v>
      </c>
      <c r="S38" s="84">
        <f t="shared" si="6"/>
        <v>0.467012915345558</v>
      </c>
      <c r="T38" s="85">
        <f>分析係数表!F41</f>
        <v>0.54989448296653598</v>
      </c>
      <c r="U38" s="86">
        <f t="shared" si="7"/>
        <v>0.25680782562264026</v>
      </c>
      <c r="V38" s="87">
        <f>分析係数表!D41</f>
        <v>0.15480856195357251</v>
      </c>
      <c r="W38" s="167">
        <f t="shared" si="8"/>
        <v>0</v>
      </c>
      <c r="X38" s="76">
        <f>分析係数表!E41</f>
        <v>0.14651793789568887</v>
      </c>
      <c r="Y38" s="166">
        <f t="shared" si="9"/>
        <v>0</v>
      </c>
    </row>
    <row r="39" spans="1:25" x14ac:dyDescent="0.2">
      <c r="A39" s="6" t="s">
        <v>51</v>
      </c>
      <c r="B39" s="5" t="s">
        <v>367</v>
      </c>
      <c r="C39" s="90"/>
      <c r="D39" s="76">
        <f>投入係数表!U39</f>
        <v>3.4234851078397807E-4</v>
      </c>
      <c r="E39" s="77">
        <f>$C$23*D39</f>
        <v>3.4234851078397806E-2</v>
      </c>
      <c r="F39" s="76">
        <f>分析係数表!C42</f>
        <v>0.81969817315329629</v>
      </c>
      <c r="G39" s="77">
        <f>E39*F39</f>
        <v>2.8062244887137835E-2</v>
      </c>
      <c r="H39" s="77">
        <v>3.8183833220416664E-2</v>
      </c>
      <c r="I39" s="77">
        <f>C39+H39</f>
        <v>3.8183833220416664E-2</v>
      </c>
      <c r="J39" s="76">
        <f>分析係数表!G42</f>
        <v>0.48461538461538461</v>
      </c>
      <c r="K39" s="78">
        <f>I39*J39</f>
        <v>1.8504473022201921E-2</v>
      </c>
      <c r="L39" s="79"/>
      <c r="M39" s="80"/>
      <c r="N39" s="81">
        <f>分析係数表!H42</f>
        <v>1.2153460479748329E-2</v>
      </c>
      <c r="O39" s="82">
        <f t="shared" si="4"/>
        <v>0.17367403132151107</v>
      </c>
      <c r="P39" s="76">
        <f>分析係数表!C42</f>
        <v>0.81969817315329629</v>
      </c>
      <c r="Q39" s="82">
        <f>O39*P39</f>
        <v>0.14236028619841098</v>
      </c>
      <c r="R39" s="83">
        <v>0.14691607657271533</v>
      </c>
      <c r="S39" s="84">
        <f>I39+R39</f>
        <v>0.18509990979313198</v>
      </c>
      <c r="T39" s="85">
        <f>分析係数表!F42</f>
        <v>0.55865384615384617</v>
      </c>
      <c r="U39" s="86">
        <f>S39*T39</f>
        <v>0.10340677652866316</v>
      </c>
      <c r="V39" s="87">
        <f>分析係数表!D42</f>
        <v>8.8461538461538466E-2</v>
      </c>
      <c r="W39" s="167">
        <f>ROUND(S39*V39,0)</f>
        <v>0</v>
      </c>
      <c r="X39" s="76">
        <f>分析係数表!E42</f>
        <v>7.8846153846153844E-2</v>
      </c>
      <c r="Y39" s="166">
        <f>ROUND(S39*X39,0)</f>
        <v>0</v>
      </c>
    </row>
    <row r="40" spans="1:25" x14ac:dyDescent="0.2">
      <c r="A40" s="6" t="s">
        <v>194</v>
      </c>
      <c r="B40" s="5" t="s">
        <v>41</v>
      </c>
      <c r="C40" s="90"/>
      <c r="D40" s="76">
        <f>投入係数表!U40</f>
        <v>3.6288942143101681E-2</v>
      </c>
      <c r="E40" s="77">
        <f>$C$23*D40</f>
        <v>3.6288942143101681</v>
      </c>
      <c r="F40" s="76">
        <f>分析係数表!C43</f>
        <v>0.67829131652661068</v>
      </c>
      <c r="G40" s="77">
        <f>E40*F40</f>
        <v>2.4614474341602444</v>
      </c>
      <c r="H40" s="77">
        <v>3.0136263780734875</v>
      </c>
      <c r="I40" s="77">
        <f>C40+H40</f>
        <v>3.0136263780734875</v>
      </c>
      <c r="J40" s="76">
        <f>分析係数表!G43</f>
        <v>0.37364673754023214</v>
      </c>
      <c r="K40" s="78">
        <f>I40*J40</f>
        <v>1.1260316643323447</v>
      </c>
      <c r="L40" s="79"/>
      <c r="M40" s="80"/>
      <c r="N40" s="81">
        <f>分析係数表!H43</f>
        <v>3.3707727093983487E-2</v>
      </c>
      <c r="O40" s="82">
        <f t="shared" si="4"/>
        <v>0.4816864185186096</v>
      </c>
      <c r="P40" s="76">
        <f>分析係数表!C43</f>
        <v>0.67829131652661068</v>
      </c>
      <c r="Q40" s="82">
        <f>O40*P40</f>
        <v>0.32672371496997571</v>
      </c>
      <c r="R40" s="83">
        <v>0.51200435255105425</v>
      </c>
      <c r="S40" s="84">
        <f>I40+R40</f>
        <v>3.5256307306245418</v>
      </c>
      <c r="T40" s="85">
        <f>分析係数表!F43</f>
        <v>0.61386911147956691</v>
      </c>
      <c r="U40" s="86">
        <f>S40*T40</f>
        <v>2.1642758040135437</v>
      </c>
      <c r="V40" s="87">
        <f>分析係数表!D43</f>
        <v>0.15810006827270068</v>
      </c>
      <c r="W40" s="167">
        <f>ROUND(S40*V40,0)</f>
        <v>1</v>
      </c>
      <c r="X40" s="76">
        <f>分析係数表!E43</f>
        <v>0.12220813420462304</v>
      </c>
      <c r="Y40" s="166">
        <f>ROUND(S40*X40,0)</f>
        <v>0</v>
      </c>
    </row>
    <row r="41" spans="1:25" x14ac:dyDescent="0.2">
      <c r="A41" s="6" t="s">
        <v>340</v>
      </c>
      <c r="B41" s="5" t="s">
        <v>42</v>
      </c>
      <c r="C41" s="90"/>
      <c r="D41" s="76">
        <f>投入係数表!U41</f>
        <v>0</v>
      </c>
      <c r="E41" s="77">
        <f>$C$23*D41</f>
        <v>0</v>
      </c>
      <c r="F41" s="76">
        <f>分析係数表!C44</f>
        <v>0.28860582795323675</v>
      </c>
      <c r="G41" s="77">
        <f>E41*F41</f>
        <v>0</v>
      </c>
      <c r="H41" s="77">
        <v>1.3412873042947112E-3</v>
      </c>
      <c r="I41" s="77">
        <f>C41+H41</f>
        <v>1.3412873042947112E-3</v>
      </c>
      <c r="J41" s="76">
        <f>分析係数表!G44</f>
        <v>0.2722812755519215</v>
      </c>
      <c r="K41" s="78">
        <f>I41*J41</f>
        <v>3.6520741809496223E-4</v>
      </c>
      <c r="L41" s="79"/>
      <c r="M41" s="80"/>
      <c r="N41" s="81">
        <f>分析係数表!H44</f>
        <v>0.11129817145104208</v>
      </c>
      <c r="O41" s="82">
        <f t="shared" si="4"/>
        <v>1.5904607701505822</v>
      </c>
      <c r="P41" s="76">
        <f>分析係数表!C44</f>
        <v>0.28860582795323675</v>
      </c>
      <c r="Q41" s="82">
        <f>O41*P41</f>
        <v>0.45901624739645136</v>
      </c>
      <c r="R41" s="83">
        <v>0.46340879009205088</v>
      </c>
      <c r="S41" s="84">
        <f>I41+R41</f>
        <v>0.46475007739634561</v>
      </c>
      <c r="T41" s="85">
        <f>分析係数表!F44</f>
        <v>0.4454210956663941</v>
      </c>
      <c r="U41" s="86">
        <f>S41*T41</f>
        <v>0.20700948868492172</v>
      </c>
      <c r="V41" s="87">
        <f>分析係数表!D44</f>
        <v>0.25695012264922323</v>
      </c>
      <c r="W41" s="167">
        <f>ROUND(S41*V41,0)</f>
        <v>0</v>
      </c>
      <c r="X41" s="76">
        <f>分析係数表!E44</f>
        <v>0.1731398201144726</v>
      </c>
      <c r="Y41" s="166">
        <f>ROUND(S41*X41,0)</f>
        <v>0</v>
      </c>
    </row>
    <row r="42" spans="1:25" x14ac:dyDescent="0.2">
      <c r="A42" s="6" t="s">
        <v>341</v>
      </c>
      <c r="B42" s="5" t="s">
        <v>278</v>
      </c>
      <c r="C42" s="90"/>
      <c r="D42" s="76">
        <f>投入係数表!U42</f>
        <v>6.8469702156795614E-4</v>
      </c>
      <c r="E42" s="77">
        <f>$C$23*D42</f>
        <v>6.8469702156795612E-2</v>
      </c>
      <c r="F42" s="76">
        <f>分析係数表!C45</f>
        <v>1</v>
      </c>
      <c r="G42" s="77">
        <f>E42*F42</f>
        <v>6.8469702156795612E-2</v>
      </c>
      <c r="H42" s="77">
        <v>7.7558487322967148E-2</v>
      </c>
      <c r="I42" s="77">
        <f>C42+H42</f>
        <v>7.7558487322967148E-2</v>
      </c>
      <c r="J42" s="76">
        <f>分析係数表!G45</f>
        <v>0</v>
      </c>
      <c r="K42" s="78">
        <f>I42*J42</f>
        <v>0</v>
      </c>
      <c r="L42" s="79"/>
      <c r="M42" s="80"/>
      <c r="N42" s="81">
        <f>分析係数表!H45</f>
        <v>0</v>
      </c>
      <c r="O42" s="82">
        <f t="shared" si="4"/>
        <v>0</v>
      </c>
      <c r="P42" s="76">
        <f>分析係数表!C45</f>
        <v>1</v>
      </c>
      <c r="Q42" s="82">
        <f>O42*P42</f>
        <v>0</v>
      </c>
      <c r="R42" s="83">
        <v>4.7589012646460779E-3</v>
      </c>
      <c r="S42" s="84">
        <f>I42+R42</f>
        <v>8.2317388587613227E-2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投入係数表!U43</f>
        <v>3.4234851078397809E-3</v>
      </c>
      <c r="E43" s="77">
        <f>$C$23*D43</f>
        <v>0.3423485107839781</v>
      </c>
      <c r="F43" s="76">
        <f>分析係数表!C46</f>
        <v>0.35026323939300097</v>
      </c>
      <c r="G43" s="77">
        <f>E43*F43</f>
        <v>0.1199120983885659</v>
      </c>
      <c r="H43" s="77">
        <v>0.1452293376048141</v>
      </c>
      <c r="I43" s="77">
        <f>C43+H43</f>
        <v>0.1452293376048141</v>
      </c>
      <c r="J43" s="76">
        <f>分析係数表!G46</f>
        <v>8.8183421516754845E-3</v>
      </c>
      <c r="K43" s="78">
        <f>I43*J43</f>
        <v>1.2806819894604418E-3</v>
      </c>
      <c r="L43" s="79"/>
      <c r="M43" s="80"/>
      <c r="N43" s="81">
        <f>分析係数表!H46</f>
        <v>2.2070389303971687E-2</v>
      </c>
      <c r="O43" s="82">
        <f t="shared" si="4"/>
        <v>0.31538782634320917</v>
      </c>
      <c r="P43" s="76">
        <f>分析係数表!C46</f>
        <v>0.35026323939300097</v>
      </c>
      <c r="Q43" s="82">
        <f>O43*P43</f>
        <v>0.11046876172008969</v>
      </c>
      <c r="R43" s="83">
        <v>0.11906030633969104</v>
      </c>
      <c r="S43" s="84">
        <f>I43+R43</f>
        <v>0.26428964394450516</v>
      </c>
      <c r="T43" s="85">
        <f>分析係数表!F46</f>
        <v>0.31305114638447973</v>
      </c>
      <c r="U43" s="86">
        <f>S43*T43</f>
        <v>8.2736176014373317E-2</v>
      </c>
      <c r="V43" s="87">
        <f>分析係数表!D46</f>
        <v>2.6455026455026454E-3</v>
      </c>
      <c r="W43" s="167">
        <f>ROUND(S43*V43,0)</f>
        <v>0</v>
      </c>
      <c r="X43" s="76">
        <f>分析係数表!E46</f>
        <v>7.0546737213403876E-3</v>
      </c>
      <c r="Y43" s="166">
        <f>ROUND(S43*X43,0)</f>
        <v>0</v>
      </c>
    </row>
    <row r="44" spans="1:25" x14ac:dyDescent="0.2">
      <c r="A44" s="192">
        <v>40</v>
      </c>
      <c r="B44" s="14" t="s">
        <v>150</v>
      </c>
      <c r="C44" s="197">
        <f>SUM(C5:C43)</f>
        <v>100</v>
      </c>
      <c r="D44" s="92">
        <f>投入係数表!U44</f>
        <v>0.64943512495720646</v>
      </c>
      <c r="E44" s="91">
        <f>SUM(E5:E43)</f>
        <v>64.94351249572064</v>
      </c>
      <c r="F44" s="92">
        <f>分析係数表!C47</f>
        <v>0.31394387080298369</v>
      </c>
      <c r="G44" s="91">
        <f>SUM(G5:G43)</f>
        <v>11.544702169934492</v>
      </c>
      <c r="H44" s="91">
        <f>SUM(H5:H43)</f>
        <v>13.449024304617962</v>
      </c>
      <c r="I44" s="91">
        <f>SUM(I5:I43)</f>
        <v>113.44902430461799</v>
      </c>
      <c r="J44" s="92">
        <f>分析係数表!G47</f>
        <v>0.19998528352451841</v>
      </c>
      <c r="K44" s="93">
        <f>SUM(K5:K43)</f>
        <v>22.791210448617864</v>
      </c>
      <c r="L44" s="94">
        <f>最終需要_まとめ!$L$33</f>
        <v>0.627</v>
      </c>
      <c r="M44" s="91">
        <f>K44*L44</f>
        <v>14.290088951283401</v>
      </c>
      <c r="N44" s="95">
        <f>分析係数表!H47</f>
        <v>1</v>
      </c>
      <c r="O44" s="96">
        <f>SUM(O5:O43)</f>
        <v>14.290088951283401</v>
      </c>
      <c r="P44" s="92">
        <f>分析係数表!C47</f>
        <v>0.31394387080298369</v>
      </c>
      <c r="Q44" s="96">
        <f>SUM(Q5:Q43)</f>
        <v>4.9924431453229658</v>
      </c>
      <c r="R44" s="91">
        <f>SUM(R5:R43)</f>
        <v>5.5046802855693153</v>
      </c>
      <c r="S44" s="97">
        <f>SUM(S5:S43)</f>
        <v>118.95370459018727</v>
      </c>
      <c r="T44" s="98">
        <f>分析係数表!F47</f>
        <v>0.426688715561511</v>
      </c>
      <c r="U44" s="99">
        <f>SUM(U5:U43)</f>
        <v>43.236599802071645</v>
      </c>
      <c r="V44" s="100">
        <f>分析係数表!D47</f>
        <v>4.9757178154553973E-2</v>
      </c>
      <c r="W44" s="164">
        <f>SUM(W5:W43)</f>
        <v>4</v>
      </c>
      <c r="X44" s="92">
        <f>分析係数表!E47</f>
        <v>4.1907100312144188E-2</v>
      </c>
      <c r="Y44" s="165">
        <f>SUM(Y5:Y43)</f>
        <v>4</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2015年播磨町産業連関表</v>
      </c>
      <c r="H1" s="401"/>
      <c r="I1" s="401"/>
    </row>
    <row r="2" spans="1:25" x14ac:dyDescent="0.2">
      <c r="B2" s="3" t="s">
        <v>383</v>
      </c>
      <c r="S2" s="3" t="s">
        <v>152</v>
      </c>
      <c r="U2" s="64" t="s">
        <v>209</v>
      </c>
      <c r="W2" s="3" t="s">
        <v>130</v>
      </c>
      <c r="Y2" s="3" t="s">
        <v>153</v>
      </c>
    </row>
    <row r="3" spans="1:25" ht="44" x14ac:dyDescent="0.2">
      <c r="B3" s="65"/>
      <c r="C3" s="66" t="s">
        <v>227</v>
      </c>
      <c r="D3" s="66" t="s">
        <v>379</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投入係数表!V5</f>
        <v>0</v>
      </c>
      <c r="E5" s="77">
        <f t="shared" ref="E5:E38" si="0">$C$24*D5</f>
        <v>0</v>
      </c>
      <c r="F5" s="76">
        <f>分析係数表!C8</f>
        <v>2.4086378737541492E-2</v>
      </c>
      <c r="G5" s="77">
        <f t="shared" ref="G5:G38" si="1">E5*F5</f>
        <v>0</v>
      </c>
      <c r="H5" s="77">
        <f t="array" ref="H5:H43">MMULT(逆行列係数!C5:AO43,'20'!G5:G43)</f>
        <v>1.6278850259339917E-5</v>
      </c>
      <c r="I5" s="77">
        <f t="shared" ref="I5:I38" si="2">C5+H5</f>
        <v>1.6278850259339917E-5</v>
      </c>
      <c r="J5" s="76">
        <f>分析係数表!G8</f>
        <v>0.12121212121212122</v>
      </c>
      <c r="K5" s="78">
        <f t="shared" ref="K5:K43" si="3">I5*J5</f>
        <v>1.9731939708290809E-6</v>
      </c>
      <c r="L5" s="79" t="s">
        <v>183</v>
      </c>
      <c r="M5" s="80" t="s">
        <v>183</v>
      </c>
      <c r="N5" s="81">
        <f>分析係数表!H8</f>
        <v>1.0986040110106173E-2</v>
      </c>
      <c r="O5" s="82">
        <f t="shared" ref="O5:O43" si="4">$M$44*N5</f>
        <v>0.1319428481727708</v>
      </c>
      <c r="P5" s="76">
        <f>分析係数表!C8</f>
        <v>2.4086378737541492E-2</v>
      </c>
      <c r="Q5" s="82">
        <f t="shared" ref="Q5:Q38" si="5">O5*P5</f>
        <v>3.1780254127992918E-3</v>
      </c>
      <c r="R5" s="83">
        <f t="array" ref="R5:R43">MMULT(逆行列係数!C5:AO43,'20'!Q5:Q43)</f>
        <v>3.4838418447311103E-3</v>
      </c>
      <c r="S5" s="84">
        <f t="shared" ref="S5:S38" si="6">I5+R5</f>
        <v>3.50012069499045E-3</v>
      </c>
      <c r="T5" s="85">
        <f>分析係数表!F8</f>
        <v>0.48484848484848486</v>
      </c>
      <c r="U5" s="86">
        <f t="shared" ref="U5:U38" si="7">S5*T5</f>
        <v>1.6970282157529454E-3</v>
      </c>
      <c r="V5" s="87">
        <f>分析係数表!D8</f>
        <v>1.0757575757575757</v>
      </c>
      <c r="W5" s="88">
        <f t="shared" ref="W5:W38" si="8">ROUND(S5*V5,0)</f>
        <v>0</v>
      </c>
      <c r="X5" s="76">
        <f>分析係数表!E8</f>
        <v>0</v>
      </c>
      <c r="Y5" s="89">
        <f t="shared" ref="Y5:Y38" si="9">ROUND(S5*X5,0)</f>
        <v>0</v>
      </c>
    </row>
    <row r="6" spans="1:25" x14ac:dyDescent="0.2">
      <c r="A6" s="6" t="s">
        <v>219</v>
      </c>
      <c r="B6" s="5" t="s">
        <v>265</v>
      </c>
      <c r="C6" s="90"/>
      <c r="D6" s="76">
        <f>投入係数表!V6</f>
        <v>0</v>
      </c>
      <c r="E6" s="77">
        <f t="shared" si="0"/>
        <v>0</v>
      </c>
      <c r="F6" s="76">
        <f>分析係数表!C9</f>
        <v>0</v>
      </c>
      <c r="G6" s="77">
        <f t="shared" si="1"/>
        <v>0</v>
      </c>
      <c r="H6" s="77">
        <v>0</v>
      </c>
      <c r="I6" s="77">
        <f t="shared" si="2"/>
        <v>0</v>
      </c>
      <c r="J6" s="76">
        <f>分析係数表!G9</f>
        <v>0</v>
      </c>
      <c r="K6" s="78">
        <f t="shared" si="3"/>
        <v>0</v>
      </c>
      <c r="L6" s="79"/>
      <c r="M6" s="80"/>
      <c r="N6" s="81">
        <f>分析係数表!H9</f>
        <v>5.8985450255603618E-4</v>
      </c>
      <c r="O6" s="82">
        <f t="shared" si="4"/>
        <v>7.0841797676655469E-3</v>
      </c>
      <c r="P6" s="76">
        <f>分析係数表!C9</f>
        <v>0</v>
      </c>
      <c r="Q6" s="82">
        <f t="shared" si="5"/>
        <v>0</v>
      </c>
      <c r="R6" s="83">
        <v>0</v>
      </c>
      <c r="S6" s="84">
        <f t="shared" si="6"/>
        <v>0</v>
      </c>
      <c r="T6" s="85">
        <f>分析係数表!F9</f>
        <v>0</v>
      </c>
      <c r="U6" s="86">
        <f t="shared" si="7"/>
        <v>0</v>
      </c>
      <c r="V6" s="87">
        <f>分析係数表!D9</f>
        <v>0</v>
      </c>
      <c r="W6" s="88">
        <f t="shared" si="8"/>
        <v>0</v>
      </c>
      <c r="X6" s="76">
        <f>分析係数表!E9</f>
        <v>0</v>
      </c>
      <c r="Y6" s="89">
        <f t="shared" si="9"/>
        <v>0</v>
      </c>
    </row>
    <row r="7" spans="1:25" x14ac:dyDescent="0.2">
      <c r="A7" s="6" t="s">
        <v>220</v>
      </c>
      <c r="B7" s="5" t="s">
        <v>266</v>
      </c>
      <c r="C7" s="90"/>
      <c r="D7" s="76">
        <f>投入係数表!V7</f>
        <v>0</v>
      </c>
      <c r="E7" s="77">
        <f t="shared" si="0"/>
        <v>0</v>
      </c>
      <c r="F7" s="76">
        <f>分析係数表!C10</f>
        <v>0.85034013605442182</v>
      </c>
      <c r="G7" s="77">
        <f t="shared" si="1"/>
        <v>0</v>
      </c>
      <c r="H7" s="77">
        <v>5.8743101476536332E-4</v>
      </c>
      <c r="I7" s="77">
        <f t="shared" si="2"/>
        <v>5.8743101476536332E-4</v>
      </c>
      <c r="J7" s="76">
        <f>分析係数表!G10</f>
        <v>0.18064516129032257</v>
      </c>
      <c r="K7" s="78">
        <f t="shared" si="3"/>
        <v>1.0611657040922692E-4</v>
      </c>
      <c r="L7" s="79"/>
      <c r="M7" s="80"/>
      <c r="N7" s="81">
        <f>分析係数表!H10</f>
        <v>1.1059771922925679E-3</v>
      </c>
      <c r="O7" s="82">
        <f t="shared" si="4"/>
        <v>1.3282837064372902E-2</v>
      </c>
      <c r="P7" s="76">
        <f>分析係数表!C10</f>
        <v>0.85034013605442182</v>
      </c>
      <c r="Q7" s="82">
        <f t="shared" si="5"/>
        <v>1.129492947650757E-2</v>
      </c>
      <c r="R7" s="83">
        <v>1.3980292996900404E-2</v>
      </c>
      <c r="S7" s="84">
        <f t="shared" si="6"/>
        <v>1.4567724011665768E-2</v>
      </c>
      <c r="T7" s="85">
        <f>分析係数表!F10</f>
        <v>0.52258064516129032</v>
      </c>
      <c r="U7" s="86">
        <f t="shared" si="7"/>
        <v>7.6128106125479171E-3</v>
      </c>
      <c r="V7" s="87">
        <f>分析係数表!D10</f>
        <v>9.0322580645161285E-2</v>
      </c>
      <c r="W7" s="88">
        <f t="shared" si="8"/>
        <v>0</v>
      </c>
      <c r="X7" s="76">
        <f>分析係数表!E10</f>
        <v>0</v>
      </c>
      <c r="Y7" s="89">
        <f t="shared" si="9"/>
        <v>0</v>
      </c>
    </row>
    <row r="8" spans="1:25" x14ac:dyDescent="0.2">
      <c r="A8" s="6" t="s">
        <v>221</v>
      </c>
      <c r="B8" s="5" t="s">
        <v>27</v>
      </c>
      <c r="C8" s="90"/>
      <c r="D8" s="76">
        <f>投入係数表!V8</f>
        <v>0</v>
      </c>
      <c r="E8" s="77">
        <f t="shared" si="0"/>
        <v>0</v>
      </c>
      <c r="F8" s="76">
        <f>分析係数表!C11</f>
        <v>1.6645596291613995E-2</v>
      </c>
      <c r="G8" s="77">
        <f t="shared" si="1"/>
        <v>0</v>
      </c>
      <c r="H8" s="77">
        <v>4.8676035015170266E-3</v>
      </c>
      <c r="I8" s="77">
        <f t="shared" si="2"/>
        <v>4.8676035015170266E-3</v>
      </c>
      <c r="J8" s="76">
        <f>分析係数表!G11</f>
        <v>0.35897435897435898</v>
      </c>
      <c r="K8" s="78">
        <f t="shared" si="3"/>
        <v>1.7473448466984198E-3</v>
      </c>
      <c r="L8" s="79"/>
      <c r="M8" s="80"/>
      <c r="N8" s="81">
        <f>分析係数表!H11</f>
        <v>-2.457727093983484E-5</v>
      </c>
      <c r="O8" s="82">
        <f t="shared" si="4"/>
        <v>-2.9517415698606444E-4</v>
      </c>
      <c r="P8" s="76">
        <f>分析係数表!C11</f>
        <v>1.6645596291613995E-2</v>
      </c>
      <c r="Q8" s="82">
        <f t="shared" si="5"/>
        <v>-4.9133498529075213E-6</v>
      </c>
      <c r="R8" s="83">
        <v>2.9877776733108313E-4</v>
      </c>
      <c r="S8" s="84">
        <f t="shared" si="6"/>
        <v>5.1663812688481098E-3</v>
      </c>
      <c r="T8" s="85">
        <f>分析係数表!F11</f>
        <v>0.58974358974358976</v>
      </c>
      <c r="U8" s="86">
        <f t="shared" si="7"/>
        <v>3.0468402354745265E-3</v>
      </c>
      <c r="V8" s="87">
        <f>分析係数表!D11</f>
        <v>8.5470085470085479E-3</v>
      </c>
      <c r="W8" s="88">
        <f t="shared" si="8"/>
        <v>0</v>
      </c>
      <c r="X8" s="76">
        <f>分析係数表!E11</f>
        <v>0</v>
      </c>
      <c r="Y8" s="89">
        <f t="shared" si="9"/>
        <v>0</v>
      </c>
    </row>
    <row r="9" spans="1:25" x14ac:dyDescent="0.2">
      <c r="A9" s="6" t="s">
        <v>222</v>
      </c>
      <c r="B9" s="5" t="s">
        <v>190</v>
      </c>
      <c r="C9" s="90"/>
      <c r="D9" s="76">
        <f>投入係数表!V9</f>
        <v>0</v>
      </c>
      <c r="E9" s="77">
        <f t="shared" si="0"/>
        <v>0</v>
      </c>
      <c r="F9" s="76">
        <f>分析係数表!C12</f>
        <v>5.1883600270696828E-3</v>
      </c>
      <c r="G9" s="77">
        <f t="shared" si="1"/>
        <v>0</v>
      </c>
      <c r="H9" s="77">
        <v>5.0384708968995096E-6</v>
      </c>
      <c r="I9" s="77">
        <f t="shared" si="2"/>
        <v>5.0384708968995096E-6</v>
      </c>
      <c r="J9" s="76">
        <f>分析係数表!G12</f>
        <v>0.13719512195121952</v>
      </c>
      <c r="K9" s="78">
        <f t="shared" si="3"/>
        <v>6.9125362914779865E-7</v>
      </c>
      <c r="L9" s="79"/>
      <c r="M9" s="80"/>
      <c r="N9" s="81">
        <f>分析係数表!H12</f>
        <v>8.9657884388517503E-2</v>
      </c>
      <c r="O9" s="82">
        <f t="shared" si="4"/>
        <v>1.0767953246851631</v>
      </c>
      <c r="P9" s="76">
        <f>分析係数表!C12</f>
        <v>5.1883600270696828E-3</v>
      </c>
      <c r="Q9" s="82">
        <f t="shared" si="5"/>
        <v>5.5868018199320213E-3</v>
      </c>
      <c r="R9" s="83">
        <v>6.0314670879599228E-3</v>
      </c>
      <c r="S9" s="84">
        <f t="shared" si="6"/>
        <v>6.0365055588568221E-3</v>
      </c>
      <c r="T9" s="85">
        <f>分析係数表!F12</f>
        <v>0.31707317073170732</v>
      </c>
      <c r="U9" s="86">
        <f t="shared" si="7"/>
        <v>1.9140139576863094E-3</v>
      </c>
      <c r="V9" s="87">
        <f>分析係数表!D12</f>
        <v>6.7073170731707321E-2</v>
      </c>
      <c r="W9" s="88">
        <f t="shared" si="8"/>
        <v>0</v>
      </c>
      <c r="X9" s="76">
        <f>分析係数表!E12</f>
        <v>5.7926829268292686E-2</v>
      </c>
      <c r="Y9" s="89">
        <f t="shared" si="9"/>
        <v>0</v>
      </c>
    </row>
    <row r="10" spans="1:25" x14ac:dyDescent="0.2">
      <c r="A10" s="6" t="s">
        <v>223</v>
      </c>
      <c r="B10" s="5" t="s">
        <v>28</v>
      </c>
      <c r="C10" s="90"/>
      <c r="D10" s="76">
        <f>投入係数表!V10</f>
        <v>0</v>
      </c>
      <c r="E10" s="77">
        <f t="shared" si="0"/>
        <v>0</v>
      </c>
      <c r="F10" s="76">
        <f>分析係数表!C13</f>
        <v>0</v>
      </c>
      <c r="G10" s="77">
        <f t="shared" si="1"/>
        <v>0</v>
      </c>
      <c r="H10" s="77">
        <v>0</v>
      </c>
      <c r="I10" s="77">
        <f t="shared" si="2"/>
        <v>0</v>
      </c>
      <c r="J10" s="76">
        <f>分析係数表!G13</f>
        <v>0.24459953472914589</v>
      </c>
      <c r="K10" s="78">
        <f t="shared" si="3"/>
        <v>0</v>
      </c>
      <c r="L10" s="79"/>
      <c r="M10" s="80"/>
      <c r="N10" s="81">
        <f>分析係数表!H13</f>
        <v>1.4131930790405034E-2</v>
      </c>
      <c r="O10" s="82">
        <f t="shared" si="4"/>
        <v>0.16972514026698707</v>
      </c>
      <c r="P10" s="76">
        <f>分析係数表!C13</f>
        <v>0</v>
      </c>
      <c r="Q10" s="82">
        <f t="shared" si="5"/>
        <v>0</v>
      </c>
      <c r="R10" s="83">
        <v>0</v>
      </c>
      <c r="S10" s="84">
        <f t="shared" si="6"/>
        <v>0</v>
      </c>
      <c r="T10" s="85">
        <f>分析係数表!F13</f>
        <v>0.38318378198737124</v>
      </c>
      <c r="U10" s="86">
        <f t="shared" si="7"/>
        <v>0</v>
      </c>
      <c r="V10" s="87">
        <f>分析係数表!D13</f>
        <v>4.7856430707876374E-2</v>
      </c>
      <c r="W10" s="88">
        <f t="shared" si="8"/>
        <v>0</v>
      </c>
      <c r="X10" s="76">
        <f>分析係数表!E13</f>
        <v>4.9850448654037885E-2</v>
      </c>
      <c r="Y10" s="89">
        <f t="shared" si="9"/>
        <v>0</v>
      </c>
    </row>
    <row r="11" spans="1:25" x14ac:dyDescent="0.2">
      <c r="A11" s="6" t="s">
        <v>224</v>
      </c>
      <c r="B11" s="5" t="s">
        <v>267</v>
      </c>
      <c r="C11" s="90"/>
      <c r="D11" s="76">
        <f>投入係数表!V11</f>
        <v>0</v>
      </c>
      <c r="E11" s="77">
        <f t="shared" si="0"/>
        <v>0</v>
      </c>
      <c r="F11" s="76">
        <f>分析係数表!C14</f>
        <v>6.5770523283725346E-2</v>
      </c>
      <c r="G11" s="77">
        <f t="shared" si="1"/>
        <v>0</v>
      </c>
      <c r="H11" s="77">
        <v>3.1628181433783981E-3</v>
      </c>
      <c r="I11" s="77">
        <f t="shared" si="2"/>
        <v>3.1628181433783981E-3</v>
      </c>
      <c r="J11" s="76">
        <f>分析係数表!G14</f>
        <v>0.20976692563817981</v>
      </c>
      <c r="K11" s="78">
        <f t="shared" si="3"/>
        <v>6.6345463828914231E-4</v>
      </c>
      <c r="L11" s="79"/>
      <c r="M11" s="80"/>
      <c r="N11" s="81">
        <f>分析係数表!H14</f>
        <v>1.167420369642155E-3</v>
      </c>
      <c r="O11" s="82">
        <f t="shared" si="4"/>
        <v>1.4020772456838061E-2</v>
      </c>
      <c r="P11" s="76">
        <f>分析係数表!C14</f>
        <v>6.5770523283725346E-2</v>
      </c>
      <c r="Q11" s="82">
        <f t="shared" si="5"/>
        <v>9.2215354132828276E-4</v>
      </c>
      <c r="R11" s="83">
        <v>2.8711019058734128E-3</v>
      </c>
      <c r="S11" s="84">
        <f t="shared" si="6"/>
        <v>6.0339200492518109E-3</v>
      </c>
      <c r="T11" s="85">
        <f>分析係数表!F14</f>
        <v>0.3607103218645949</v>
      </c>
      <c r="U11" s="86">
        <f t="shared" si="7"/>
        <v>2.1764972430708528E-3</v>
      </c>
      <c r="V11" s="87">
        <f>分析係数表!D14</f>
        <v>6.7702552719200892E-2</v>
      </c>
      <c r="W11" s="88">
        <f t="shared" si="8"/>
        <v>0</v>
      </c>
      <c r="X11" s="76">
        <f>分析係数表!E14</f>
        <v>6.8812430632630414E-2</v>
      </c>
      <c r="Y11" s="89">
        <f t="shared" si="9"/>
        <v>0</v>
      </c>
    </row>
    <row r="12" spans="1:25" x14ac:dyDescent="0.2">
      <c r="A12" s="6" t="s">
        <v>225</v>
      </c>
      <c r="B12" s="5" t="s">
        <v>29</v>
      </c>
      <c r="C12" s="90"/>
      <c r="D12" s="76">
        <f>投入係数表!V12</f>
        <v>1.1695906432748537E-2</v>
      </c>
      <c r="E12" s="77">
        <f t="shared" si="0"/>
        <v>1.1695906432748537</v>
      </c>
      <c r="F12" s="76">
        <f>分析係数表!C15</f>
        <v>0</v>
      </c>
      <c r="G12" s="77">
        <f t="shared" si="1"/>
        <v>0</v>
      </c>
      <c r="H12" s="77">
        <v>0</v>
      </c>
      <c r="I12" s="77">
        <f t="shared" si="2"/>
        <v>0</v>
      </c>
      <c r="J12" s="76">
        <f>分析係数表!G15</f>
        <v>9.5622477491462285E-2</v>
      </c>
      <c r="K12" s="78">
        <f t="shared" si="3"/>
        <v>0</v>
      </c>
      <c r="L12" s="79"/>
      <c r="M12" s="80"/>
      <c r="N12" s="81">
        <f>分析係数表!H15</f>
        <v>8.2333857648446713E-3</v>
      </c>
      <c r="O12" s="82">
        <f t="shared" si="4"/>
        <v>9.8883342590331588E-2</v>
      </c>
      <c r="P12" s="76">
        <f>分析係数表!C15</f>
        <v>0</v>
      </c>
      <c r="Q12" s="82">
        <f t="shared" si="5"/>
        <v>0</v>
      </c>
      <c r="R12" s="83">
        <v>0</v>
      </c>
      <c r="S12" s="84">
        <f t="shared" si="6"/>
        <v>0</v>
      </c>
      <c r="T12" s="85">
        <f>分析係数表!F15</f>
        <v>0.3039816827072338</v>
      </c>
      <c r="U12" s="86">
        <f t="shared" si="7"/>
        <v>0</v>
      </c>
      <c r="V12" s="87">
        <f>分析係数表!D15</f>
        <v>3.1667184104315432E-2</v>
      </c>
      <c r="W12" s="88">
        <f t="shared" si="8"/>
        <v>0</v>
      </c>
      <c r="X12" s="76">
        <f>分析係数表!E15</f>
        <v>2.9261099037565973E-2</v>
      </c>
      <c r="Y12" s="89">
        <f t="shared" si="9"/>
        <v>0</v>
      </c>
    </row>
    <row r="13" spans="1:25" x14ac:dyDescent="0.2">
      <c r="A13" s="6" t="s">
        <v>226</v>
      </c>
      <c r="B13" s="5" t="s">
        <v>30</v>
      </c>
      <c r="C13" s="90"/>
      <c r="D13" s="76">
        <f>投入係数表!V13</f>
        <v>0</v>
      </c>
      <c r="E13" s="77">
        <f t="shared" si="0"/>
        <v>0</v>
      </c>
      <c r="F13" s="76">
        <f>分析係数表!C16</f>
        <v>5.8671439936356373E-2</v>
      </c>
      <c r="G13" s="77">
        <f t="shared" si="1"/>
        <v>0</v>
      </c>
      <c r="H13" s="77">
        <v>2.4334745550307875E-3</v>
      </c>
      <c r="I13" s="77">
        <f t="shared" si="2"/>
        <v>2.4334745550307875E-3</v>
      </c>
      <c r="J13" s="76">
        <f>分析係数表!G16</f>
        <v>3.3950617283950615E-2</v>
      </c>
      <c r="K13" s="78">
        <f t="shared" si="3"/>
        <v>8.2617963288082288E-5</v>
      </c>
      <c r="L13" s="79"/>
      <c r="M13" s="80"/>
      <c r="N13" s="81">
        <f>分析係数表!H16</f>
        <v>1.6626523790798271E-2</v>
      </c>
      <c r="O13" s="82">
        <f t="shared" si="4"/>
        <v>0.19968531720107263</v>
      </c>
      <c r="P13" s="76">
        <f>分析係数表!C16</f>
        <v>5.8671439936356373E-2</v>
      </c>
      <c r="Q13" s="82">
        <f t="shared" si="5"/>
        <v>1.1715825094335003E-2</v>
      </c>
      <c r="R13" s="83">
        <v>1.2612881426125822E-2</v>
      </c>
      <c r="S13" s="84">
        <f t="shared" si="6"/>
        <v>1.5046355981156608E-2</v>
      </c>
      <c r="T13" s="85">
        <f>分析係数表!F16</f>
        <v>0.28858024691358025</v>
      </c>
      <c r="U13" s="86">
        <f t="shared" si="7"/>
        <v>4.3420811241917994E-3</v>
      </c>
      <c r="V13" s="87">
        <f>分析係数表!D16</f>
        <v>0</v>
      </c>
      <c r="W13" s="88">
        <f t="shared" si="8"/>
        <v>0</v>
      </c>
      <c r="X13" s="76">
        <f>分析係数表!E16</f>
        <v>0</v>
      </c>
      <c r="Y13" s="89">
        <f t="shared" si="9"/>
        <v>0</v>
      </c>
    </row>
    <row r="14" spans="1:25" x14ac:dyDescent="0.2">
      <c r="A14" s="6" t="s">
        <v>2</v>
      </c>
      <c r="B14" s="5" t="s">
        <v>364</v>
      </c>
      <c r="C14" s="90"/>
      <c r="D14" s="76">
        <f>投入係数表!V14</f>
        <v>4.6783625730994149E-2</v>
      </c>
      <c r="E14" s="77">
        <f t="shared" si="0"/>
        <v>4.6783625730994149</v>
      </c>
      <c r="F14" s="76">
        <f>分析係数表!C17</f>
        <v>0.10640681003584229</v>
      </c>
      <c r="G14" s="77">
        <f t="shared" si="1"/>
        <v>0.4978096375945838</v>
      </c>
      <c r="H14" s="77">
        <v>0.52122581173091664</v>
      </c>
      <c r="I14" s="77">
        <f t="shared" si="2"/>
        <v>0.52122581173091664</v>
      </c>
      <c r="J14" s="76">
        <f>分析係数表!G17</f>
        <v>0.21283422459893048</v>
      </c>
      <c r="K14" s="78">
        <f t="shared" si="3"/>
        <v>0.11093469148069776</v>
      </c>
      <c r="L14" s="79"/>
      <c r="M14" s="80"/>
      <c r="N14" s="81">
        <f>分析係数表!H17</f>
        <v>2.9861384191899334E-3</v>
      </c>
      <c r="O14" s="82">
        <f t="shared" si="4"/>
        <v>3.5863660073806834E-2</v>
      </c>
      <c r="P14" s="76">
        <f>分析係数表!C17</f>
        <v>0.10640681003584229</v>
      </c>
      <c r="Q14" s="82">
        <f t="shared" si="5"/>
        <v>3.8161376646635857E-3</v>
      </c>
      <c r="R14" s="83">
        <v>6.5140742212113105E-3</v>
      </c>
      <c r="S14" s="84">
        <f t="shared" si="6"/>
        <v>0.52773988595212795</v>
      </c>
      <c r="T14" s="85">
        <f>分析係数表!F17</f>
        <v>0.3233511586452763</v>
      </c>
      <c r="U14" s="86">
        <f t="shared" si="7"/>
        <v>0.17064530358594654</v>
      </c>
      <c r="V14" s="87">
        <f>分析係数表!D17</f>
        <v>4.4206773618538323E-2</v>
      </c>
      <c r="W14" s="88">
        <f t="shared" si="8"/>
        <v>0</v>
      </c>
      <c r="X14" s="76">
        <f>分析係数表!E17</f>
        <v>4.0641711229946524E-2</v>
      </c>
      <c r="Y14" s="89">
        <f t="shared" si="9"/>
        <v>0</v>
      </c>
    </row>
    <row r="15" spans="1:25" x14ac:dyDescent="0.2">
      <c r="A15" s="6" t="s">
        <v>3</v>
      </c>
      <c r="B15" s="5" t="s">
        <v>31</v>
      </c>
      <c r="C15" s="90"/>
      <c r="D15" s="76">
        <f>投入係数表!V15</f>
        <v>0</v>
      </c>
      <c r="E15" s="77">
        <f t="shared" si="0"/>
        <v>0</v>
      </c>
      <c r="F15" s="76">
        <f>分析係数表!C18</f>
        <v>0.93182768716018405</v>
      </c>
      <c r="G15" s="77">
        <f t="shared" si="1"/>
        <v>0</v>
      </c>
      <c r="H15" s="77">
        <v>4.0068077648120488E-2</v>
      </c>
      <c r="I15" s="77">
        <f t="shared" si="2"/>
        <v>4.0068077648120488E-2</v>
      </c>
      <c r="J15" s="76">
        <f>分析係数表!G18</f>
        <v>0.215658731332249</v>
      </c>
      <c r="K15" s="78">
        <f t="shared" si="3"/>
        <v>8.6410307925157085E-3</v>
      </c>
      <c r="L15" s="79"/>
      <c r="M15" s="80"/>
      <c r="N15" s="81">
        <f>分析係数表!H18</f>
        <v>4.4239087691702714E-4</v>
      </c>
      <c r="O15" s="82">
        <f t="shared" si="4"/>
        <v>5.3131348257491598E-3</v>
      </c>
      <c r="P15" s="76">
        <f>分析係数表!C18</f>
        <v>0.93182768716018405</v>
      </c>
      <c r="Q15" s="82">
        <f t="shared" si="5"/>
        <v>4.9509261362480671E-3</v>
      </c>
      <c r="R15" s="83">
        <v>1.1495977232025546E-2</v>
      </c>
      <c r="S15" s="84">
        <f t="shared" si="6"/>
        <v>5.1564054880146037E-2</v>
      </c>
      <c r="T15" s="85">
        <f>分析係数表!F18</f>
        <v>0.45992902558036375</v>
      </c>
      <c r="U15" s="86">
        <f t="shared" si="7"/>
        <v>2.3715805515997966E-2</v>
      </c>
      <c r="V15" s="87">
        <f>分析係数表!D18</f>
        <v>2.3436344817388734E-2</v>
      </c>
      <c r="W15" s="88">
        <f t="shared" si="8"/>
        <v>0</v>
      </c>
      <c r="X15" s="76">
        <f>分析係数表!E18</f>
        <v>2.5506432056779535E-2</v>
      </c>
      <c r="Y15" s="89">
        <f t="shared" si="9"/>
        <v>0</v>
      </c>
    </row>
    <row r="16" spans="1:25" x14ac:dyDescent="0.2">
      <c r="A16" s="6" t="s">
        <v>4</v>
      </c>
      <c r="B16" s="5" t="s">
        <v>32</v>
      </c>
      <c r="C16" s="90"/>
      <c r="D16" s="76">
        <f>投入係数表!V16</f>
        <v>1.1695906432748537E-2</v>
      </c>
      <c r="E16" s="77">
        <f t="shared" si="0"/>
        <v>1.1695906432748537</v>
      </c>
      <c r="F16" s="76">
        <f>分析係数表!C19</f>
        <v>0.22734014153142079</v>
      </c>
      <c r="G16" s="77">
        <f t="shared" si="1"/>
        <v>0.26589490237593072</v>
      </c>
      <c r="H16" s="77">
        <v>0.38105021437126496</v>
      </c>
      <c r="I16" s="77">
        <f t="shared" si="2"/>
        <v>0.38105021437126496</v>
      </c>
      <c r="J16" s="76">
        <f>分析係数表!G19</f>
        <v>5.767935331761536E-2</v>
      </c>
      <c r="K16" s="78">
        <f t="shared" si="3"/>
        <v>2.1978729946473267E-2</v>
      </c>
      <c r="L16" s="79"/>
      <c r="M16" s="80"/>
      <c r="N16" s="81">
        <f>分析係数表!H19</f>
        <v>-1.1059771922925678E-4</v>
      </c>
      <c r="O16" s="82">
        <f t="shared" si="4"/>
        <v>-1.3282837064372899E-3</v>
      </c>
      <c r="P16" s="76">
        <f>分析係数表!C19</f>
        <v>0.22734014153142079</v>
      </c>
      <c r="Q16" s="82">
        <f t="shared" si="5"/>
        <v>-3.019722058153337E-4</v>
      </c>
      <c r="R16" s="83">
        <v>1.9122927539977966E-3</v>
      </c>
      <c r="S16" s="84">
        <f t="shared" si="6"/>
        <v>0.38296250712526275</v>
      </c>
      <c r="T16" s="85">
        <f>分析係数表!F19</f>
        <v>0.2401481980464803</v>
      </c>
      <c r="U16" s="86">
        <f t="shared" si="7"/>
        <v>9.1967756005494228E-2</v>
      </c>
      <c r="V16" s="87">
        <f>分析係数表!D19</f>
        <v>6.946783428763894E-3</v>
      </c>
      <c r="W16" s="88">
        <f t="shared" si="8"/>
        <v>0</v>
      </c>
      <c r="X16" s="76">
        <f>分析係数表!E19</f>
        <v>7.830919501515661E-3</v>
      </c>
      <c r="Y16" s="89">
        <f t="shared" si="9"/>
        <v>0</v>
      </c>
    </row>
    <row r="17" spans="1:25" x14ac:dyDescent="0.2">
      <c r="A17" s="6" t="s">
        <v>5</v>
      </c>
      <c r="B17" s="5" t="s">
        <v>33</v>
      </c>
      <c r="C17" s="90"/>
      <c r="D17" s="76">
        <f>投入係数表!V17</f>
        <v>4.6783625730994149E-2</v>
      </c>
      <c r="E17" s="77">
        <f t="shared" si="0"/>
        <v>4.6783625730994149</v>
      </c>
      <c r="F17" s="76">
        <f>分析係数表!C20</f>
        <v>0.28316987938225679</v>
      </c>
      <c r="G17" s="77">
        <f t="shared" si="1"/>
        <v>1.3247713655310258</v>
      </c>
      <c r="H17" s="77">
        <v>1.5416772256686424</v>
      </c>
      <c r="I17" s="77">
        <f t="shared" si="2"/>
        <v>1.5416772256686424</v>
      </c>
      <c r="J17" s="76">
        <f>分析係数表!G20</f>
        <v>0.10003293265272517</v>
      </c>
      <c r="K17" s="78">
        <f t="shared" si="3"/>
        <v>0.15421849408755148</v>
      </c>
      <c r="L17" s="79"/>
      <c r="M17" s="80"/>
      <c r="N17" s="81">
        <f>分析係数表!H20</f>
        <v>5.4069996067636654E-4</v>
      </c>
      <c r="O17" s="82">
        <f t="shared" si="4"/>
        <v>6.4938314536934182E-3</v>
      </c>
      <c r="P17" s="76">
        <f>分析係数表!C20</f>
        <v>0.28316987938225679</v>
      </c>
      <c r="Q17" s="82">
        <f t="shared" si="5"/>
        <v>1.8388574694710705E-3</v>
      </c>
      <c r="R17" s="83">
        <v>3.9990266333714544E-3</v>
      </c>
      <c r="S17" s="84">
        <f t="shared" si="6"/>
        <v>1.5456762523020138</v>
      </c>
      <c r="T17" s="85">
        <f>分析係数表!F20</f>
        <v>0.22295405894944839</v>
      </c>
      <c r="U17" s="86">
        <f t="shared" si="7"/>
        <v>0.34461479427250563</v>
      </c>
      <c r="V17" s="87">
        <f>分析係数表!D20</f>
        <v>1.4243372303639057E-2</v>
      </c>
      <c r="W17" s="88">
        <f t="shared" si="8"/>
        <v>0</v>
      </c>
      <c r="X17" s="76">
        <f>分析係数表!E20</f>
        <v>1.6054668203523793E-2</v>
      </c>
      <c r="Y17" s="89">
        <f t="shared" si="9"/>
        <v>0</v>
      </c>
    </row>
    <row r="18" spans="1:25" x14ac:dyDescent="0.2">
      <c r="A18" s="6" t="s">
        <v>6</v>
      </c>
      <c r="B18" s="5" t="s">
        <v>34</v>
      </c>
      <c r="C18" s="90"/>
      <c r="D18" s="76">
        <f>投入係数表!V18</f>
        <v>2.9239766081871343E-2</v>
      </c>
      <c r="E18" s="77">
        <f t="shared" si="0"/>
        <v>2.9239766081871341</v>
      </c>
      <c r="F18" s="76">
        <f>分析係数表!C21</f>
        <v>0.39165775401069514</v>
      </c>
      <c r="G18" s="77">
        <f t="shared" si="1"/>
        <v>1.1451981111423832</v>
      </c>
      <c r="H18" s="77">
        <v>1.1914968106231476</v>
      </c>
      <c r="I18" s="77">
        <f t="shared" si="2"/>
        <v>1.1914968106231476</v>
      </c>
      <c r="J18" s="76">
        <f>分析係数表!G21</f>
        <v>0.28516576829358342</v>
      </c>
      <c r="K18" s="78">
        <f t="shared" si="3"/>
        <v>0.33977410342070413</v>
      </c>
      <c r="L18" s="79"/>
      <c r="M18" s="80"/>
      <c r="N18" s="81">
        <f>分析係数表!H21</f>
        <v>9.2164766024380651E-4</v>
      </c>
      <c r="O18" s="82">
        <f t="shared" si="4"/>
        <v>1.1069030886977417E-2</v>
      </c>
      <c r="P18" s="76">
        <f>分析係数表!C21</f>
        <v>0.39165775401069514</v>
      </c>
      <c r="Q18" s="82">
        <f t="shared" si="5"/>
        <v>4.3352717762685875E-3</v>
      </c>
      <c r="R18" s="83">
        <v>8.4907751827179318E-3</v>
      </c>
      <c r="S18" s="84">
        <f t="shared" si="6"/>
        <v>1.1999875858058655</v>
      </c>
      <c r="T18" s="85">
        <f>分析係数表!F21</f>
        <v>0.42597651923502916</v>
      </c>
      <c r="U18" s="86">
        <f t="shared" si="7"/>
        <v>0.51116653492682851</v>
      </c>
      <c r="V18" s="87">
        <f>分析係数表!D21</f>
        <v>3.8470058332718007E-2</v>
      </c>
      <c r="W18" s="88">
        <f t="shared" si="8"/>
        <v>0</v>
      </c>
      <c r="X18" s="76">
        <f>分析係数表!E21</f>
        <v>3.5885697408255188E-2</v>
      </c>
      <c r="Y18" s="89">
        <f t="shared" si="9"/>
        <v>0</v>
      </c>
    </row>
    <row r="19" spans="1:25" x14ac:dyDescent="0.2">
      <c r="A19" s="6" t="s">
        <v>7</v>
      </c>
      <c r="B19" s="5" t="s">
        <v>268</v>
      </c>
      <c r="C19" s="90"/>
      <c r="D19" s="76">
        <f>投入係数表!V19</f>
        <v>0</v>
      </c>
      <c r="E19" s="77">
        <f t="shared" si="0"/>
        <v>0</v>
      </c>
      <c r="F19" s="76">
        <f>分析係数表!C22</f>
        <v>0.15642615558060879</v>
      </c>
      <c r="G19" s="77">
        <f t="shared" si="1"/>
        <v>0</v>
      </c>
      <c r="H19" s="77">
        <v>5.678695242216765E-3</v>
      </c>
      <c r="I19" s="77">
        <f t="shared" si="2"/>
        <v>5.678695242216765E-3</v>
      </c>
      <c r="J19" s="76">
        <f>分析係数表!G22</f>
        <v>0.19460412625639217</v>
      </c>
      <c r="K19" s="78">
        <f t="shared" si="3"/>
        <v>1.1050975258879248E-3</v>
      </c>
      <c r="L19" s="79"/>
      <c r="M19" s="80"/>
      <c r="N19" s="81">
        <f>分析係数表!H22</f>
        <v>4.915454187966968E-5</v>
      </c>
      <c r="O19" s="82">
        <f t="shared" si="4"/>
        <v>5.9034831397212887E-4</v>
      </c>
      <c r="P19" s="76">
        <f>分析係数表!C22</f>
        <v>0.15642615558060879</v>
      </c>
      <c r="Q19" s="82">
        <f t="shared" si="5"/>
        <v>9.2345917208154314E-5</v>
      </c>
      <c r="R19" s="83">
        <v>1.2660981324983515E-3</v>
      </c>
      <c r="S19" s="84">
        <f t="shared" si="6"/>
        <v>6.944793374715116E-3</v>
      </c>
      <c r="T19" s="85">
        <f>分析係数表!F22</f>
        <v>0.41322518074413683</v>
      </c>
      <c r="U19" s="86">
        <f t="shared" si="7"/>
        <v>2.869763497497338E-3</v>
      </c>
      <c r="V19" s="87">
        <f>分析係数表!D22</f>
        <v>2.140715923117616E-2</v>
      </c>
      <c r="W19" s="88">
        <f t="shared" si="8"/>
        <v>0</v>
      </c>
      <c r="X19" s="76">
        <f>分析係数表!E22</f>
        <v>2.2006700758243698E-2</v>
      </c>
      <c r="Y19" s="89">
        <f t="shared" si="9"/>
        <v>0</v>
      </c>
    </row>
    <row r="20" spans="1:25" x14ac:dyDescent="0.2">
      <c r="A20" s="6" t="s">
        <v>8</v>
      </c>
      <c r="B20" s="5" t="s">
        <v>269</v>
      </c>
      <c r="C20" s="90"/>
      <c r="D20" s="76">
        <f>投入係数表!V20</f>
        <v>0</v>
      </c>
      <c r="E20" s="77">
        <f t="shared" si="0"/>
        <v>0</v>
      </c>
      <c r="F20" s="76">
        <f>分析係数表!C23</f>
        <v>0</v>
      </c>
      <c r="G20" s="77">
        <f t="shared" si="1"/>
        <v>0</v>
      </c>
      <c r="H20" s="77">
        <v>0</v>
      </c>
      <c r="I20" s="77">
        <f t="shared" si="2"/>
        <v>0</v>
      </c>
      <c r="J20" s="76">
        <f>分析係数表!G23</f>
        <v>0.21581694098755519</v>
      </c>
      <c r="K20" s="78">
        <f t="shared" si="3"/>
        <v>0</v>
      </c>
      <c r="L20" s="79"/>
      <c r="M20" s="80"/>
      <c r="N20" s="81">
        <f>分析係数表!H23</f>
        <v>2.457727093983484E-5</v>
      </c>
      <c r="O20" s="82">
        <f t="shared" si="4"/>
        <v>2.9517415698606444E-4</v>
      </c>
      <c r="P20" s="76">
        <f>分析係数表!C23</f>
        <v>0</v>
      </c>
      <c r="Q20" s="82">
        <f t="shared" si="5"/>
        <v>0</v>
      </c>
      <c r="R20" s="83">
        <v>0</v>
      </c>
      <c r="S20" s="84">
        <f t="shared" si="6"/>
        <v>0</v>
      </c>
      <c r="T20" s="85">
        <f>分析係数表!F23</f>
        <v>0.44146928944199115</v>
      </c>
      <c r="U20" s="86">
        <f t="shared" si="7"/>
        <v>0</v>
      </c>
      <c r="V20" s="87">
        <f>分析係数表!D23</f>
        <v>4.8735447611401042E-2</v>
      </c>
      <c r="W20" s="88">
        <f t="shared" si="8"/>
        <v>0</v>
      </c>
      <c r="X20" s="76">
        <f>分析係数表!E23</f>
        <v>5.2107587314331592E-2</v>
      </c>
      <c r="Y20" s="89">
        <f t="shared" si="9"/>
        <v>0</v>
      </c>
    </row>
    <row r="21" spans="1:25" x14ac:dyDescent="0.2">
      <c r="A21" s="6" t="s">
        <v>9</v>
      </c>
      <c r="B21" s="5" t="s">
        <v>270</v>
      </c>
      <c r="C21" s="90"/>
      <c r="D21" s="76">
        <f>投入係数表!V21</f>
        <v>0</v>
      </c>
      <c r="E21" s="77">
        <f t="shared" si="0"/>
        <v>0</v>
      </c>
      <c r="F21" s="76">
        <f>分析係数表!C24</f>
        <v>0.44109195402298851</v>
      </c>
      <c r="G21" s="77">
        <f t="shared" si="1"/>
        <v>0</v>
      </c>
      <c r="H21" s="77">
        <v>7.3339482498742566E-3</v>
      </c>
      <c r="I21" s="77">
        <f t="shared" si="2"/>
        <v>7.3339482498742566E-3</v>
      </c>
      <c r="J21" s="76">
        <f>分析係数表!G24</f>
        <v>0.2076771653543307</v>
      </c>
      <c r="K21" s="78">
        <f t="shared" si="3"/>
        <v>1.5230935833892402E-3</v>
      </c>
      <c r="L21" s="79"/>
      <c r="M21" s="80"/>
      <c r="N21" s="81">
        <f>分析係数表!H24</f>
        <v>3.3179315768777033E-4</v>
      </c>
      <c r="O21" s="82">
        <f t="shared" si="4"/>
        <v>3.9848511193118696E-3</v>
      </c>
      <c r="P21" s="76">
        <f>分析係数表!C24</f>
        <v>0.44109195402298851</v>
      </c>
      <c r="Q21" s="82">
        <f t="shared" si="5"/>
        <v>1.7576857667079655E-3</v>
      </c>
      <c r="R21" s="83">
        <v>6.1299345055578535E-3</v>
      </c>
      <c r="S21" s="84">
        <f t="shared" si="6"/>
        <v>1.3463882755432109E-2</v>
      </c>
      <c r="T21" s="85">
        <f>分析係数表!F24</f>
        <v>0.39173228346456695</v>
      </c>
      <c r="U21" s="86">
        <f t="shared" si="7"/>
        <v>5.2742375360846257E-3</v>
      </c>
      <c r="V21" s="87">
        <f>分析係数表!D24</f>
        <v>6.7913385826771658E-2</v>
      </c>
      <c r="W21" s="88">
        <f t="shared" si="8"/>
        <v>0</v>
      </c>
      <c r="X21" s="76">
        <f>分析係数表!E24</f>
        <v>7.1850393700787399E-2</v>
      </c>
      <c r="Y21" s="89">
        <f t="shared" si="9"/>
        <v>0</v>
      </c>
    </row>
    <row r="22" spans="1:25" x14ac:dyDescent="0.2">
      <c r="A22" s="6" t="s">
        <v>10</v>
      </c>
      <c r="B22" s="5" t="s">
        <v>271</v>
      </c>
      <c r="C22" s="90"/>
      <c r="D22" s="76">
        <f>投入係数表!V22</f>
        <v>0.31578947368421051</v>
      </c>
      <c r="E22" s="77">
        <f t="shared" si="0"/>
        <v>31.578947368421051</v>
      </c>
      <c r="F22" s="76">
        <f>分析係数表!C25</f>
        <v>7.8343592613318025E-3</v>
      </c>
      <c r="G22" s="77">
        <f t="shared" si="1"/>
        <v>0.24740081877889902</v>
      </c>
      <c r="H22" s="77">
        <v>0.24882445893078037</v>
      </c>
      <c r="I22" s="77">
        <f t="shared" si="2"/>
        <v>0.24882445893078037</v>
      </c>
      <c r="J22" s="76">
        <f>分析係数表!G25</f>
        <v>0.2</v>
      </c>
      <c r="K22" s="78">
        <f t="shared" si="3"/>
        <v>4.9764891786156076E-2</v>
      </c>
      <c r="L22" s="79"/>
      <c r="M22" s="80"/>
      <c r="N22" s="81">
        <f>分析係数表!H25</f>
        <v>5.0383405426661419E-4</v>
      </c>
      <c r="O22" s="82">
        <f t="shared" si="4"/>
        <v>6.0510702182143212E-3</v>
      </c>
      <c r="P22" s="76">
        <f>分析係数表!C25</f>
        <v>7.8343592613318025E-3</v>
      </c>
      <c r="Q22" s="82">
        <f t="shared" si="5"/>
        <v>4.7406258005036416E-5</v>
      </c>
      <c r="R22" s="83">
        <v>1.6277313677992393E-4</v>
      </c>
      <c r="S22" s="84">
        <f t="shared" si="6"/>
        <v>0.24898723206756029</v>
      </c>
      <c r="T22" s="85">
        <f>分析係数表!F25</f>
        <v>0.35199999999999998</v>
      </c>
      <c r="U22" s="86">
        <f t="shared" si="7"/>
        <v>8.7643505687781217E-2</v>
      </c>
      <c r="V22" s="87">
        <f>分析係数表!D25</f>
        <v>8.0000000000000002E-3</v>
      </c>
      <c r="W22" s="88">
        <f t="shared" si="8"/>
        <v>0</v>
      </c>
      <c r="X22" s="76">
        <f>分析係数表!E25</f>
        <v>4.0000000000000001E-3</v>
      </c>
      <c r="Y22" s="89">
        <f t="shared" si="9"/>
        <v>0</v>
      </c>
    </row>
    <row r="23" spans="1:25" x14ac:dyDescent="0.2">
      <c r="A23" s="6" t="s">
        <v>11</v>
      </c>
      <c r="B23" s="5" t="s">
        <v>35</v>
      </c>
      <c r="C23" s="90"/>
      <c r="D23" s="76">
        <f>投入係数表!V23</f>
        <v>1.7543859649122806E-2</v>
      </c>
      <c r="E23" s="77">
        <f t="shared" si="0"/>
        <v>1.7543859649122806</v>
      </c>
      <c r="F23" s="76">
        <f>分析係数表!C26</f>
        <v>0.12107728337236534</v>
      </c>
      <c r="G23" s="77">
        <f t="shared" si="1"/>
        <v>0.21241628661818479</v>
      </c>
      <c r="H23" s="77">
        <v>0.21973267916052278</v>
      </c>
      <c r="I23" s="77">
        <f t="shared" si="2"/>
        <v>0.21973267916052278</v>
      </c>
      <c r="J23" s="76">
        <f>分析係数表!G26</f>
        <v>0.19685039370078741</v>
      </c>
      <c r="K23" s="78">
        <f t="shared" si="3"/>
        <v>4.3254464401677711E-2</v>
      </c>
      <c r="L23" s="79"/>
      <c r="M23" s="80"/>
      <c r="N23" s="81">
        <f>分析係数表!H26</f>
        <v>1.0396185607550137E-2</v>
      </c>
      <c r="O23" s="82">
        <f t="shared" si="4"/>
        <v>0.12485866840510526</v>
      </c>
      <c r="P23" s="76">
        <f>分析係数表!C26</f>
        <v>0.12107728337236534</v>
      </c>
      <c r="Q23" s="82">
        <f t="shared" si="5"/>
        <v>1.511754837598113E-2</v>
      </c>
      <c r="R23" s="83">
        <v>1.6312539148332014E-2</v>
      </c>
      <c r="S23" s="84">
        <f t="shared" si="6"/>
        <v>0.23604521830885478</v>
      </c>
      <c r="T23" s="85">
        <f>分析係数表!F26</f>
        <v>0.33584388907908252</v>
      </c>
      <c r="U23" s="86">
        <f t="shared" si="7"/>
        <v>7.9274344115366838E-2</v>
      </c>
      <c r="V23" s="87">
        <f>分析係数表!D26</f>
        <v>3.2865457035261898E-2</v>
      </c>
      <c r="W23" s="88">
        <f t="shared" si="8"/>
        <v>0</v>
      </c>
      <c r="X23" s="76">
        <f>分析係数表!E26</f>
        <v>3.457719958918179E-2</v>
      </c>
      <c r="Y23" s="89">
        <f t="shared" si="9"/>
        <v>0</v>
      </c>
    </row>
    <row r="24" spans="1:25" x14ac:dyDescent="0.2">
      <c r="A24" s="6" t="s">
        <v>12</v>
      </c>
      <c r="B24" s="5" t="s">
        <v>365</v>
      </c>
      <c r="C24" s="75">
        <f>最終需要_まとめ!C25</f>
        <v>100</v>
      </c>
      <c r="D24" s="76">
        <f>投入係数表!V24</f>
        <v>2.9239766081871343E-2</v>
      </c>
      <c r="E24" s="77">
        <f t="shared" si="0"/>
        <v>2.9239766081871341</v>
      </c>
      <c r="F24" s="76">
        <f>分析係数表!C27</f>
        <v>2.7391659852820882E-2</v>
      </c>
      <c r="G24" s="77">
        <f t="shared" si="1"/>
        <v>8.00925726690669E-2</v>
      </c>
      <c r="H24" s="77">
        <v>8.0258846231962222E-2</v>
      </c>
      <c r="I24" s="77">
        <f t="shared" si="2"/>
        <v>100.08025884623196</v>
      </c>
      <c r="J24" s="76">
        <f>分析係数表!G27</f>
        <v>0.16959064327485379</v>
      </c>
      <c r="K24" s="78">
        <f t="shared" si="3"/>
        <v>16.972675476846355</v>
      </c>
      <c r="L24" s="79"/>
      <c r="M24" s="80"/>
      <c r="N24" s="81">
        <f>分析係数表!H27</f>
        <v>1.0924596932756587E-2</v>
      </c>
      <c r="O24" s="82">
        <f t="shared" si="4"/>
        <v>0.13120491278030566</v>
      </c>
      <c r="P24" s="76">
        <f>分析係数表!C27</f>
        <v>2.7391659852820882E-2</v>
      </c>
      <c r="Q24" s="82">
        <f t="shared" si="5"/>
        <v>3.5939203418971638E-3</v>
      </c>
      <c r="R24" s="83">
        <v>3.635155038053008E-3</v>
      </c>
      <c r="S24" s="84">
        <f t="shared" si="6"/>
        <v>100.08389400127001</v>
      </c>
      <c r="T24" s="85">
        <f>分析係数表!F27</f>
        <v>0.32163742690058478</v>
      </c>
      <c r="U24" s="86">
        <f t="shared" si="7"/>
        <v>32.190726140759359</v>
      </c>
      <c r="V24" s="87">
        <f>分析係数表!D27</f>
        <v>0</v>
      </c>
      <c r="W24" s="88">
        <f t="shared" si="8"/>
        <v>0</v>
      </c>
      <c r="X24" s="76">
        <f>分析係数表!E27</f>
        <v>0</v>
      </c>
      <c r="Y24" s="89">
        <f t="shared" si="9"/>
        <v>0</v>
      </c>
    </row>
    <row r="25" spans="1:25" x14ac:dyDescent="0.2">
      <c r="A25" s="6" t="s">
        <v>13</v>
      </c>
      <c r="B25" s="5" t="s">
        <v>191</v>
      </c>
      <c r="C25" s="90"/>
      <c r="D25" s="76">
        <f>投入係数表!V25</f>
        <v>0</v>
      </c>
      <c r="E25" s="77">
        <f t="shared" si="0"/>
        <v>0</v>
      </c>
      <c r="F25" s="76">
        <f>分析係数表!C28</f>
        <v>0.24324482738409237</v>
      </c>
      <c r="G25" s="77">
        <f t="shared" si="1"/>
        <v>0</v>
      </c>
      <c r="H25" s="77">
        <v>2.9444166282806633E-2</v>
      </c>
      <c r="I25" s="77">
        <f t="shared" si="2"/>
        <v>2.9444166282806633E-2</v>
      </c>
      <c r="J25" s="76">
        <f>分析係数表!G28</f>
        <v>0.12486010072747622</v>
      </c>
      <c r="K25" s="78">
        <f t="shared" si="3"/>
        <v>3.6764015679077952E-3</v>
      </c>
      <c r="L25" s="79"/>
      <c r="M25" s="80"/>
      <c r="N25" s="81">
        <f>分析係数表!H28</f>
        <v>2.0841525756979944E-2</v>
      </c>
      <c r="O25" s="82">
        <f t="shared" si="4"/>
        <v>0.25030768512418267</v>
      </c>
      <c r="P25" s="76">
        <f>分析係数表!C28</f>
        <v>0.24324482738409237</v>
      </c>
      <c r="Q25" s="82">
        <f t="shared" si="5"/>
        <v>6.0886049660943554E-2</v>
      </c>
      <c r="R25" s="83">
        <v>7.4310062716755526E-2</v>
      </c>
      <c r="S25" s="84">
        <f t="shared" si="6"/>
        <v>0.10375422899956216</v>
      </c>
      <c r="T25" s="85">
        <f>分析係数表!F28</f>
        <v>0.21387101287073307</v>
      </c>
      <c r="U25" s="86">
        <f t="shared" si="7"/>
        <v>2.2190022045758345E-2</v>
      </c>
      <c r="V25" s="87">
        <f>分析係数表!D28</f>
        <v>5.1063234471180746E-3</v>
      </c>
      <c r="W25" s="88">
        <f t="shared" si="8"/>
        <v>0</v>
      </c>
      <c r="X25" s="76">
        <f>分析係数表!E28</f>
        <v>5.1412982652490205E-3</v>
      </c>
      <c r="Y25" s="89">
        <f t="shared" si="9"/>
        <v>0</v>
      </c>
    </row>
    <row r="26" spans="1:25" x14ac:dyDescent="0.2">
      <c r="A26" s="6" t="s">
        <v>14</v>
      </c>
      <c r="B26" s="5" t="s">
        <v>50</v>
      </c>
      <c r="C26" s="90"/>
      <c r="D26" s="76">
        <f>投入係数表!V26</f>
        <v>1.1695906432748537E-2</v>
      </c>
      <c r="E26" s="77">
        <f t="shared" si="0"/>
        <v>1.1695906432748537</v>
      </c>
      <c r="F26" s="76">
        <f>分析係数表!C29</f>
        <v>5.9106021425932798E-2</v>
      </c>
      <c r="G26" s="77">
        <f t="shared" si="1"/>
        <v>6.9129849620974029E-2</v>
      </c>
      <c r="H26" s="77">
        <v>7.4740502175680942E-2</v>
      </c>
      <c r="I26" s="77">
        <f t="shared" si="2"/>
        <v>7.4740502175680942E-2</v>
      </c>
      <c r="J26" s="76">
        <f>分析係数表!G29</f>
        <v>0.26651982378854627</v>
      </c>
      <c r="K26" s="78">
        <f t="shared" si="3"/>
        <v>1.9919825469729945E-2</v>
      </c>
      <c r="L26" s="79"/>
      <c r="M26" s="80"/>
      <c r="N26" s="81">
        <f>分析係数表!H29</f>
        <v>1.0052103814392449E-2</v>
      </c>
      <c r="O26" s="82">
        <f t="shared" si="4"/>
        <v>0.12072623020730035</v>
      </c>
      <c r="P26" s="76">
        <f>分析係数表!C29</f>
        <v>5.9106021425932798E-2</v>
      </c>
      <c r="Q26" s="82">
        <f t="shared" si="5"/>
        <v>7.1356471493047901E-3</v>
      </c>
      <c r="R26" s="83">
        <v>8.7896903283744589E-3</v>
      </c>
      <c r="S26" s="84">
        <f t="shared" si="6"/>
        <v>8.3530192504055398E-2</v>
      </c>
      <c r="T26" s="85">
        <f>分析係数表!F29</f>
        <v>0.40308370044052866</v>
      </c>
      <c r="U26" s="86">
        <f t="shared" si="7"/>
        <v>3.3669659093044361E-2</v>
      </c>
      <c r="V26" s="87">
        <f>分析係数表!D29</f>
        <v>6.1674008810572688E-2</v>
      </c>
      <c r="W26" s="88">
        <f t="shared" si="8"/>
        <v>0</v>
      </c>
      <c r="X26" s="76">
        <f>分析係数表!E29</f>
        <v>2.8634361233480177E-2</v>
      </c>
      <c r="Y26" s="89">
        <f t="shared" si="9"/>
        <v>0</v>
      </c>
    </row>
    <row r="27" spans="1:25" x14ac:dyDescent="0.2">
      <c r="A27" s="6" t="s">
        <v>15</v>
      </c>
      <c r="B27" s="5" t="s">
        <v>36</v>
      </c>
      <c r="C27" s="90"/>
      <c r="D27" s="76">
        <f>投入係数表!V27</f>
        <v>0</v>
      </c>
      <c r="E27" s="77">
        <f t="shared" si="0"/>
        <v>0</v>
      </c>
      <c r="F27" s="76">
        <f>分析係数表!C30</f>
        <v>1</v>
      </c>
      <c r="G27" s="77">
        <f t="shared" si="1"/>
        <v>0</v>
      </c>
      <c r="H27" s="77">
        <v>2.717119661419385E-2</v>
      </c>
      <c r="I27" s="77">
        <f t="shared" si="2"/>
        <v>2.717119661419385E-2</v>
      </c>
      <c r="J27" s="76">
        <f>分析係数表!G30</f>
        <v>0.34458106948813266</v>
      </c>
      <c r="K27" s="78">
        <f t="shared" si="3"/>
        <v>9.3626799885912458E-3</v>
      </c>
      <c r="L27" s="79"/>
      <c r="M27" s="80"/>
      <c r="N27" s="81">
        <f>分析係数表!H30</f>
        <v>0</v>
      </c>
      <c r="O27" s="82">
        <f t="shared" si="4"/>
        <v>0</v>
      </c>
      <c r="P27" s="76">
        <f>分析係数表!C30</f>
        <v>1</v>
      </c>
      <c r="Q27" s="82">
        <f t="shared" si="5"/>
        <v>0</v>
      </c>
      <c r="R27" s="83">
        <v>2.7966884228040983E-2</v>
      </c>
      <c r="S27" s="84">
        <f t="shared" si="6"/>
        <v>5.513808084223483E-2</v>
      </c>
      <c r="T27" s="85">
        <f>分析係数表!F30</f>
        <v>0.44094938518730342</v>
      </c>
      <c r="U27" s="86">
        <f t="shared" si="7"/>
        <v>2.4313102847791281E-2</v>
      </c>
      <c r="V27" s="87">
        <f>分析係数表!D30</f>
        <v>0.11881612810980841</v>
      </c>
      <c r="W27" s="88">
        <f t="shared" si="8"/>
        <v>0</v>
      </c>
      <c r="X27" s="76">
        <f>分析係数表!E30</f>
        <v>7.9782670860737773E-2</v>
      </c>
      <c r="Y27" s="89">
        <f t="shared" si="9"/>
        <v>0</v>
      </c>
    </row>
    <row r="28" spans="1:25" x14ac:dyDescent="0.2">
      <c r="A28" s="6" t="s">
        <v>16</v>
      </c>
      <c r="B28" s="5" t="s">
        <v>192</v>
      </c>
      <c r="C28" s="90"/>
      <c r="D28" s="76">
        <f>投入係数表!V28</f>
        <v>1.1695906432748537E-2</v>
      </c>
      <c r="E28" s="77">
        <f t="shared" si="0"/>
        <v>1.1695906432748537</v>
      </c>
      <c r="F28" s="76">
        <f>分析係数表!C31</f>
        <v>9.6726786907147644E-2</v>
      </c>
      <c r="G28" s="77">
        <f t="shared" si="1"/>
        <v>0.11313074492064051</v>
      </c>
      <c r="H28" s="77">
        <v>0.13094840526163648</v>
      </c>
      <c r="I28" s="77">
        <f t="shared" si="2"/>
        <v>0.13094840526163648</v>
      </c>
      <c r="J28" s="76">
        <f>分析係数表!G31</f>
        <v>7.0151306740027508E-2</v>
      </c>
      <c r="K28" s="78">
        <f t="shared" si="3"/>
        <v>9.1862017446264922E-3</v>
      </c>
      <c r="L28" s="79"/>
      <c r="M28" s="80"/>
      <c r="N28" s="81">
        <f>分析係数表!H31</f>
        <v>2.2131832481321275E-2</v>
      </c>
      <c r="O28" s="82">
        <f t="shared" si="4"/>
        <v>0.26580432836595103</v>
      </c>
      <c r="P28" s="76">
        <f>分析係数表!C31</f>
        <v>9.6726786907147644E-2</v>
      </c>
      <c r="Q28" s="82">
        <f t="shared" si="5"/>
        <v>2.5710398628850845E-2</v>
      </c>
      <c r="R28" s="83">
        <v>3.0700310434785143E-2</v>
      </c>
      <c r="S28" s="84">
        <f t="shared" si="6"/>
        <v>0.16164871569642161</v>
      </c>
      <c r="T28" s="85">
        <f>分析係数表!F31</f>
        <v>0.34525447042640989</v>
      </c>
      <c r="U28" s="86">
        <f t="shared" si="7"/>
        <v>5.5809941732877337E-2</v>
      </c>
      <c r="V28" s="87">
        <f>分析係数表!D31</f>
        <v>0</v>
      </c>
      <c r="W28" s="88">
        <f t="shared" si="8"/>
        <v>0</v>
      </c>
      <c r="X28" s="76">
        <f>分析係数表!E31</f>
        <v>0</v>
      </c>
      <c r="Y28" s="89">
        <f t="shared" si="9"/>
        <v>0</v>
      </c>
    </row>
    <row r="29" spans="1:25" x14ac:dyDescent="0.2">
      <c r="A29" s="6" t="s">
        <v>17</v>
      </c>
      <c r="B29" s="5" t="s">
        <v>272</v>
      </c>
      <c r="C29" s="90"/>
      <c r="D29" s="76">
        <f>投入係数表!V29</f>
        <v>0</v>
      </c>
      <c r="E29" s="77">
        <f t="shared" si="0"/>
        <v>0</v>
      </c>
      <c r="F29" s="76">
        <f>分析係数表!C32</f>
        <v>0.7834008097165992</v>
      </c>
      <c r="G29" s="77">
        <f t="shared" si="1"/>
        <v>0</v>
      </c>
      <c r="H29" s="77">
        <v>7.0536633433348483E-3</v>
      </c>
      <c r="I29" s="77">
        <f t="shared" si="2"/>
        <v>7.0536633433348483E-3</v>
      </c>
      <c r="J29" s="76">
        <f>分析係数表!G32</f>
        <v>0.13992297817715019</v>
      </c>
      <c r="K29" s="78">
        <f t="shared" si="3"/>
        <v>9.8696958205840611E-4</v>
      </c>
      <c r="L29" s="79"/>
      <c r="M29" s="80"/>
      <c r="N29" s="81">
        <f>分析係数表!H32</f>
        <v>6.3286472670074714E-3</v>
      </c>
      <c r="O29" s="82">
        <f t="shared" si="4"/>
        <v>7.600734542391159E-2</v>
      </c>
      <c r="P29" s="76">
        <f>分析係数表!C32</f>
        <v>0.7834008097165992</v>
      </c>
      <c r="Q29" s="82">
        <f t="shared" si="5"/>
        <v>5.9544215949501593E-2</v>
      </c>
      <c r="R29" s="83">
        <v>7.3653180131367763E-2</v>
      </c>
      <c r="S29" s="84">
        <f t="shared" si="6"/>
        <v>8.0706843474702611E-2</v>
      </c>
      <c r="T29" s="85">
        <f>分析係数表!F32</f>
        <v>0.48138639281129653</v>
      </c>
      <c r="U29" s="86">
        <f t="shared" si="7"/>
        <v>3.8851176255473012E-2</v>
      </c>
      <c r="V29" s="87">
        <f>分析係数表!D32</f>
        <v>1.4120667522464698E-2</v>
      </c>
      <c r="W29" s="88">
        <f t="shared" si="8"/>
        <v>0</v>
      </c>
      <c r="X29" s="76">
        <f>分析係数表!E32</f>
        <v>2.1822849807445442E-2</v>
      </c>
      <c r="Y29" s="89">
        <f t="shared" si="9"/>
        <v>0</v>
      </c>
    </row>
    <row r="30" spans="1:25" x14ac:dyDescent="0.2">
      <c r="A30" s="6" t="s">
        <v>18</v>
      </c>
      <c r="B30" s="5" t="s">
        <v>273</v>
      </c>
      <c r="C30" s="90"/>
      <c r="D30" s="76">
        <f>投入係数表!V30</f>
        <v>0</v>
      </c>
      <c r="E30" s="77">
        <f t="shared" si="0"/>
        <v>0</v>
      </c>
      <c r="F30" s="76">
        <f>分析係数表!C33</f>
        <v>1</v>
      </c>
      <c r="G30" s="77">
        <f t="shared" si="1"/>
        <v>0</v>
      </c>
      <c r="H30" s="77">
        <v>7.6192886113389769E-3</v>
      </c>
      <c r="I30" s="77">
        <f t="shared" si="2"/>
        <v>7.6192886113389769E-3</v>
      </c>
      <c r="J30" s="76">
        <f>分析係数表!G33</f>
        <v>0.50732356857523297</v>
      </c>
      <c r="K30" s="78">
        <f t="shared" si="3"/>
        <v>3.8654446883091211E-3</v>
      </c>
      <c r="L30" s="79"/>
      <c r="M30" s="80"/>
      <c r="N30" s="81">
        <f>分析係数表!H33</f>
        <v>9.4622493118364133E-4</v>
      </c>
      <c r="O30" s="82">
        <f t="shared" si="4"/>
        <v>1.1364205043963481E-2</v>
      </c>
      <c r="P30" s="76">
        <f>分析係数表!C33</f>
        <v>1</v>
      </c>
      <c r="Q30" s="82">
        <f t="shared" si="5"/>
        <v>1.1364205043963481E-2</v>
      </c>
      <c r="R30" s="83">
        <v>2.6089289542627101E-2</v>
      </c>
      <c r="S30" s="84">
        <f t="shared" si="6"/>
        <v>3.3708578153966079E-2</v>
      </c>
      <c r="T30" s="85">
        <f>分析係数表!F33</f>
        <v>0.64713715046604525</v>
      </c>
      <c r="U30" s="86">
        <f t="shared" si="7"/>
        <v>2.1814073212819592E-2</v>
      </c>
      <c r="V30" s="87">
        <f>分析係数表!D33</f>
        <v>3.462050599201065E-2</v>
      </c>
      <c r="W30" s="88">
        <f t="shared" si="8"/>
        <v>0</v>
      </c>
      <c r="X30" s="76">
        <f>分析係数表!E33</f>
        <v>3.3288948069241014E-2</v>
      </c>
      <c r="Y30" s="89">
        <f t="shared" si="9"/>
        <v>0</v>
      </c>
    </row>
    <row r="31" spans="1:25" x14ac:dyDescent="0.2">
      <c r="A31" s="6" t="s">
        <v>19</v>
      </c>
      <c r="B31" s="5" t="s">
        <v>274</v>
      </c>
      <c r="C31" s="90"/>
      <c r="D31" s="76">
        <f>投入係数表!V31</f>
        <v>4.6783625730994149E-2</v>
      </c>
      <c r="E31" s="77">
        <f t="shared" si="0"/>
        <v>4.6783625730994149</v>
      </c>
      <c r="F31" s="76">
        <f>分析係数表!C34</f>
        <v>0.10125199563061926</v>
      </c>
      <c r="G31" s="77">
        <f t="shared" si="1"/>
        <v>0.47369354680991466</v>
      </c>
      <c r="H31" s="77">
        <v>0.50141700395664413</v>
      </c>
      <c r="I31" s="77">
        <f t="shared" si="2"/>
        <v>0.50141700395664413</v>
      </c>
      <c r="J31" s="76">
        <f>分析係数表!G34</f>
        <v>0.42460217226572367</v>
      </c>
      <c r="K31" s="78">
        <f t="shared" si="3"/>
        <v>0.21290274909096205</v>
      </c>
      <c r="L31" s="79"/>
      <c r="M31" s="80"/>
      <c r="N31" s="81">
        <f>分析係数表!H34</f>
        <v>0.15770005898545025</v>
      </c>
      <c r="O31" s="82">
        <f t="shared" si="4"/>
        <v>1.8939849783010825</v>
      </c>
      <c r="P31" s="76">
        <f>分析係数表!C34</f>
        <v>0.10125199563061926</v>
      </c>
      <c r="Q31" s="82">
        <f t="shared" si="5"/>
        <v>0.19176975874739971</v>
      </c>
      <c r="R31" s="83">
        <v>0.20326212721082648</v>
      </c>
      <c r="S31" s="84">
        <f t="shared" si="6"/>
        <v>0.70467913116747061</v>
      </c>
      <c r="T31" s="85">
        <f>分析係数表!F34</f>
        <v>0.7004294013639808</v>
      </c>
      <c r="U31" s="86">
        <f t="shared" si="7"/>
        <v>0.49357798199732156</v>
      </c>
      <c r="V31" s="87">
        <f>分析係数表!D34</f>
        <v>0.3617075018944178</v>
      </c>
      <c r="W31" s="88">
        <f t="shared" si="8"/>
        <v>0</v>
      </c>
      <c r="X31" s="76">
        <f>分析係数表!E34</f>
        <v>0.25183127052285931</v>
      </c>
      <c r="Y31" s="89">
        <f t="shared" si="9"/>
        <v>0</v>
      </c>
    </row>
    <row r="32" spans="1:25" x14ac:dyDescent="0.2">
      <c r="A32" s="6" t="s">
        <v>20</v>
      </c>
      <c r="B32" s="5" t="s">
        <v>37</v>
      </c>
      <c r="C32" s="90"/>
      <c r="D32" s="76">
        <f>投入係数表!V32</f>
        <v>1.1695906432748537E-2</v>
      </c>
      <c r="E32" s="77">
        <f t="shared" si="0"/>
        <v>1.1695906432748537</v>
      </c>
      <c r="F32" s="76">
        <f>分析係数表!C35</f>
        <v>0.28050490883590462</v>
      </c>
      <c r="G32" s="77">
        <f t="shared" si="1"/>
        <v>0.32807591676713987</v>
      </c>
      <c r="H32" s="77">
        <v>0.35308347690690511</v>
      </c>
      <c r="I32" s="77">
        <f t="shared" si="2"/>
        <v>0.35308347690690511</v>
      </c>
      <c r="J32" s="76">
        <f>分析係数表!G35</f>
        <v>0.31444397102684279</v>
      </c>
      <c r="K32" s="78">
        <f t="shared" si="3"/>
        <v>0.11102497058257178</v>
      </c>
      <c r="L32" s="79"/>
      <c r="M32" s="80"/>
      <c r="N32" s="81">
        <f>分析係数表!H35</f>
        <v>5.9366397955171055E-2</v>
      </c>
      <c r="O32" s="82">
        <f t="shared" si="4"/>
        <v>0.7129931761998386</v>
      </c>
      <c r="P32" s="76">
        <f>分析係数表!C35</f>
        <v>0.28050490883590462</v>
      </c>
      <c r="Q32" s="82">
        <f t="shared" si="5"/>
        <v>0.19999808589055781</v>
      </c>
      <c r="R32" s="83">
        <v>0.25125616998839445</v>
      </c>
      <c r="S32" s="84">
        <f t="shared" si="6"/>
        <v>0.60433964689529951</v>
      </c>
      <c r="T32" s="85">
        <f>分析係数表!F35</f>
        <v>0.64720920323817643</v>
      </c>
      <c r="U32" s="86">
        <f t="shared" si="7"/>
        <v>0.39113418135234768</v>
      </c>
      <c r="V32" s="87">
        <f>分析係数表!D35</f>
        <v>3.7068598210481467E-2</v>
      </c>
      <c r="W32" s="88">
        <f t="shared" si="8"/>
        <v>0</v>
      </c>
      <c r="X32" s="76">
        <f>分析係数表!E35</f>
        <v>2.8973157221985513E-2</v>
      </c>
      <c r="Y32" s="89">
        <f t="shared" si="9"/>
        <v>0</v>
      </c>
    </row>
    <row r="33" spans="1:25" x14ac:dyDescent="0.2">
      <c r="A33" s="6" t="s">
        <v>21</v>
      </c>
      <c r="B33" s="5" t="s">
        <v>38</v>
      </c>
      <c r="C33" s="90"/>
      <c r="D33" s="76">
        <f>投入係数表!V33</f>
        <v>0</v>
      </c>
      <c r="E33" s="77">
        <f t="shared" si="0"/>
        <v>0</v>
      </c>
      <c r="F33" s="76">
        <f>分析係数表!C36</f>
        <v>0.80389274373750441</v>
      </c>
      <c r="G33" s="77">
        <f t="shared" si="1"/>
        <v>0</v>
      </c>
      <c r="H33" s="77">
        <v>4.5527000251962164E-2</v>
      </c>
      <c r="I33" s="77">
        <f t="shared" si="2"/>
        <v>4.5527000251962164E-2</v>
      </c>
      <c r="J33" s="76">
        <f>分析係数表!G36</f>
        <v>1.7855841410975876E-2</v>
      </c>
      <c r="K33" s="78">
        <f t="shared" si="3"/>
        <v>8.1292289641649517E-4</v>
      </c>
      <c r="L33" s="79"/>
      <c r="M33" s="80"/>
      <c r="N33" s="81">
        <f>分析係数表!H36</f>
        <v>0.19255062917813606</v>
      </c>
      <c r="O33" s="82">
        <f t="shared" si="4"/>
        <v>2.312541932907322</v>
      </c>
      <c r="P33" s="76">
        <f>分析係数表!C36</f>
        <v>0.80389274373750441</v>
      </c>
      <c r="Q33" s="82">
        <f t="shared" si="5"/>
        <v>1.859035679452899</v>
      </c>
      <c r="R33" s="83">
        <v>1.9051433438519088</v>
      </c>
      <c r="S33" s="84">
        <f t="shared" si="6"/>
        <v>1.9506703441038709</v>
      </c>
      <c r="T33" s="85">
        <f>分析係数表!F36</f>
        <v>0.88404635230668316</v>
      </c>
      <c r="U33" s="86">
        <f t="shared" si="7"/>
        <v>1.7244830022578495</v>
      </c>
      <c r="V33" s="87">
        <f>分析係数表!D36</f>
        <v>1.122367174404198E-2</v>
      </c>
      <c r="W33" s="88">
        <f t="shared" si="8"/>
        <v>0</v>
      </c>
      <c r="X33" s="76">
        <f>分析係数表!E36</f>
        <v>3.3525253261424094E-3</v>
      </c>
      <c r="Y33" s="89">
        <f t="shared" si="9"/>
        <v>0</v>
      </c>
    </row>
    <row r="34" spans="1:25" x14ac:dyDescent="0.2">
      <c r="A34" s="6" t="s">
        <v>22</v>
      </c>
      <c r="B34" s="5" t="s">
        <v>377</v>
      </c>
      <c r="C34" s="90"/>
      <c r="D34" s="76">
        <f>投入係数表!V34</f>
        <v>2.3391812865497075E-2</v>
      </c>
      <c r="E34" s="77">
        <f t="shared" si="0"/>
        <v>2.3391812865497075</v>
      </c>
      <c r="F34" s="76">
        <f>分析係数表!C37</f>
        <v>0.21032967032967032</v>
      </c>
      <c r="G34" s="77">
        <f t="shared" si="1"/>
        <v>0.49199922884133407</v>
      </c>
      <c r="H34" s="77">
        <v>0.52810418828846328</v>
      </c>
      <c r="I34" s="77">
        <f t="shared" si="2"/>
        <v>0.52810418828846328</v>
      </c>
      <c r="J34" s="76">
        <f>分析係数表!G37</f>
        <v>0.29813928761297182</v>
      </c>
      <c r="K34" s="78">
        <f t="shared" si="3"/>
        <v>0.15744860648174919</v>
      </c>
      <c r="L34" s="79"/>
      <c r="M34" s="80"/>
      <c r="N34" s="81">
        <f>分析係数表!H37</f>
        <v>4.7409555642941408E-2</v>
      </c>
      <c r="O34" s="82">
        <f t="shared" si="4"/>
        <v>0.56939094882611829</v>
      </c>
      <c r="P34" s="76">
        <f>分析係数表!C37</f>
        <v>0.21032967032967032</v>
      </c>
      <c r="Q34" s="82">
        <f t="shared" si="5"/>
        <v>0.11975981055529564</v>
      </c>
      <c r="R34" s="83">
        <v>0.13215769215553894</v>
      </c>
      <c r="S34" s="84">
        <f t="shared" si="6"/>
        <v>0.66026188044400225</v>
      </c>
      <c r="T34" s="85">
        <f>分析係数表!F37</f>
        <v>0.65348219032429555</v>
      </c>
      <c r="U34" s="86">
        <f t="shared" si="7"/>
        <v>0.43146937982018474</v>
      </c>
      <c r="V34" s="87">
        <f>分析係数表!D37</f>
        <v>7.4641148325358855E-2</v>
      </c>
      <c r="W34" s="88">
        <f t="shared" si="8"/>
        <v>0</v>
      </c>
      <c r="X34" s="76">
        <f>分析係数表!E37</f>
        <v>6.6454013822434876E-2</v>
      </c>
      <c r="Y34" s="89">
        <f t="shared" si="9"/>
        <v>0</v>
      </c>
    </row>
    <row r="35" spans="1:25" x14ac:dyDescent="0.2">
      <c r="A35" s="6" t="s">
        <v>23</v>
      </c>
      <c r="B35" s="5" t="s">
        <v>193</v>
      </c>
      <c r="C35" s="90"/>
      <c r="D35" s="76">
        <f>投入係数表!V35</f>
        <v>1.7543859649122806E-2</v>
      </c>
      <c r="E35" s="77">
        <f t="shared" si="0"/>
        <v>1.7543859649122806</v>
      </c>
      <c r="F35" s="76">
        <f>分析係数表!C38</f>
        <v>3.0064329788630717E-2</v>
      </c>
      <c r="G35" s="77">
        <f t="shared" si="1"/>
        <v>5.274443822566792E-2</v>
      </c>
      <c r="H35" s="77">
        <v>5.6763723031004618E-2</v>
      </c>
      <c r="I35" s="77">
        <f t="shared" si="2"/>
        <v>5.6763723031004618E-2</v>
      </c>
      <c r="J35" s="76">
        <f>分析係数表!G38</f>
        <v>0.36119402985074628</v>
      </c>
      <c r="K35" s="78">
        <f t="shared" si="3"/>
        <v>2.0502717870900175E-2</v>
      </c>
      <c r="L35" s="79"/>
      <c r="M35" s="80"/>
      <c r="N35" s="81">
        <f>分析係数表!H38</f>
        <v>4.2911915060951634E-2</v>
      </c>
      <c r="O35" s="82">
        <f t="shared" si="4"/>
        <v>0.51537407809766855</v>
      </c>
      <c r="P35" s="76">
        <f>分析係数表!C38</f>
        <v>3.0064329788630717E-2</v>
      </c>
      <c r="Q35" s="82">
        <f t="shared" si="5"/>
        <v>1.549437624843983E-2</v>
      </c>
      <c r="R35" s="83">
        <v>1.7768778344774666E-2</v>
      </c>
      <c r="S35" s="84">
        <f t="shared" si="6"/>
        <v>7.4532501375779284E-2</v>
      </c>
      <c r="T35" s="85">
        <f>分析係数表!F38</f>
        <v>0.57313432835820899</v>
      </c>
      <c r="U35" s="86">
        <f t="shared" si="7"/>
        <v>4.2717135116864549E-2</v>
      </c>
      <c r="V35" s="87">
        <f>分析係数表!D38</f>
        <v>7.1641791044776124E-2</v>
      </c>
      <c r="W35" s="88">
        <f t="shared" si="8"/>
        <v>0</v>
      </c>
      <c r="X35" s="76">
        <f>分析係数表!E38</f>
        <v>8.6567164179104483E-2</v>
      </c>
      <c r="Y35" s="89">
        <f t="shared" si="9"/>
        <v>0</v>
      </c>
    </row>
    <row r="36" spans="1:25" x14ac:dyDescent="0.2">
      <c r="A36" s="6" t="s">
        <v>24</v>
      </c>
      <c r="B36" s="5" t="s">
        <v>39</v>
      </c>
      <c r="C36" s="90"/>
      <c r="D36" s="76">
        <f>投入係数表!V36</f>
        <v>0</v>
      </c>
      <c r="E36" s="77">
        <f t="shared" si="0"/>
        <v>0</v>
      </c>
      <c r="F36" s="76">
        <f>分析係数表!C39</f>
        <v>1</v>
      </c>
      <c r="G36" s="77">
        <f t="shared" si="1"/>
        <v>0</v>
      </c>
      <c r="H36" s="77">
        <v>2.8491782388336754E-3</v>
      </c>
      <c r="I36" s="77">
        <f t="shared" si="2"/>
        <v>2.8491782388336754E-3</v>
      </c>
      <c r="J36" s="76">
        <f>分析係数表!G39</f>
        <v>0.35369011652999566</v>
      </c>
      <c r="K36" s="78">
        <f t="shared" si="3"/>
        <v>1.0077261833078106E-3</v>
      </c>
      <c r="L36" s="79"/>
      <c r="M36" s="80"/>
      <c r="N36" s="81">
        <f>分析係数表!H39</f>
        <v>3.7848997247345653E-3</v>
      </c>
      <c r="O36" s="82">
        <f t="shared" si="4"/>
        <v>4.5456820175853924E-2</v>
      </c>
      <c r="P36" s="76">
        <f>分析係数表!C39</f>
        <v>1</v>
      </c>
      <c r="Q36" s="82">
        <f t="shared" si="5"/>
        <v>4.5456820175853924E-2</v>
      </c>
      <c r="R36" s="83">
        <v>6.4428340842834969E-2</v>
      </c>
      <c r="S36" s="84">
        <f t="shared" si="6"/>
        <v>6.7277519081668638E-2</v>
      </c>
      <c r="T36" s="85">
        <f>分析係数表!F39</f>
        <v>0.70414328873543375</v>
      </c>
      <c r="U36" s="86">
        <f t="shared" si="7"/>
        <v>4.7373013544127054E-2</v>
      </c>
      <c r="V36" s="87">
        <f>分析係数表!D39</f>
        <v>4.8338368580060423E-2</v>
      </c>
      <c r="W36" s="88">
        <f t="shared" si="8"/>
        <v>0</v>
      </c>
      <c r="X36" s="76">
        <f>分析係数表!E39</f>
        <v>5.0927924039706515E-2</v>
      </c>
      <c r="Y36" s="89">
        <f t="shared" si="9"/>
        <v>0</v>
      </c>
    </row>
    <row r="37" spans="1:25" x14ac:dyDescent="0.2">
      <c r="A37" s="6" t="s">
        <v>25</v>
      </c>
      <c r="B37" s="5" t="s">
        <v>40</v>
      </c>
      <c r="C37" s="90"/>
      <c r="D37" s="76">
        <f>投入係数表!V37</f>
        <v>0</v>
      </c>
      <c r="E37" s="77">
        <f t="shared" si="0"/>
        <v>0</v>
      </c>
      <c r="F37" s="76">
        <f>分析係数表!C40</f>
        <v>0.7013368112161722</v>
      </c>
      <c r="G37" s="77">
        <f t="shared" si="1"/>
        <v>0</v>
      </c>
      <c r="H37" s="77">
        <v>9.8026479169901755E-4</v>
      </c>
      <c r="I37" s="77">
        <f t="shared" si="2"/>
        <v>9.8026479169901755E-4</v>
      </c>
      <c r="J37" s="76">
        <f>分析係数表!G40</f>
        <v>0.55395580898075547</v>
      </c>
      <c r="K37" s="78">
        <f t="shared" si="3"/>
        <v>5.4302337570098097E-4</v>
      </c>
      <c r="L37" s="79"/>
      <c r="M37" s="80"/>
      <c r="N37" s="81">
        <f>分析係数表!H40</f>
        <v>3.2392843098702322E-2</v>
      </c>
      <c r="O37" s="82">
        <f t="shared" si="4"/>
        <v>0.38903953890763299</v>
      </c>
      <c r="P37" s="76">
        <f>分析係数表!C40</f>
        <v>0.7013368112161722</v>
      </c>
      <c r="Q37" s="82">
        <f t="shared" si="5"/>
        <v>0.27284774965448927</v>
      </c>
      <c r="R37" s="83">
        <v>0.27305293337029329</v>
      </c>
      <c r="S37" s="84">
        <f t="shared" si="6"/>
        <v>0.27403319816199229</v>
      </c>
      <c r="T37" s="85">
        <f>分析係数表!F40</f>
        <v>0.75181753385602279</v>
      </c>
      <c r="U37" s="86">
        <f t="shared" si="7"/>
        <v>0.20602296323682784</v>
      </c>
      <c r="V37" s="87">
        <f>分析係数表!D40</f>
        <v>0.10919458303635067</v>
      </c>
      <c r="W37" s="88">
        <f t="shared" si="8"/>
        <v>0</v>
      </c>
      <c r="X37" s="76">
        <f>分析係数表!E40</f>
        <v>6.9850320741268707E-2</v>
      </c>
      <c r="Y37" s="89">
        <f t="shared" si="9"/>
        <v>0</v>
      </c>
    </row>
    <row r="38" spans="1:25" x14ac:dyDescent="0.2">
      <c r="A38" s="6" t="s">
        <v>26</v>
      </c>
      <c r="B38" s="5" t="s">
        <v>276</v>
      </c>
      <c r="C38" s="90"/>
      <c r="D38" s="76">
        <f>投入係数表!V38</f>
        <v>0</v>
      </c>
      <c r="E38" s="77">
        <f t="shared" si="0"/>
        <v>0</v>
      </c>
      <c r="F38" s="76">
        <f>分析係数表!C41</f>
        <v>0.58586841174389814</v>
      </c>
      <c r="G38" s="77">
        <f t="shared" si="1"/>
        <v>0</v>
      </c>
      <c r="H38" s="77">
        <v>1.5475292460049085E-3</v>
      </c>
      <c r="I38" s="77">
        <f t="shared" si="2"/>
        <v>1.5475292460049085E-3</v>
      </c>
      <c r="J38" s="76">
        <f>分析係数表!G41</f>
        <v>0.44498040397949956</v>
      </c>
      <c r="K38" s="78">
        <f t="shared" si="3"/>
        <v>6.8862018905735455E-4</v>
      </c>
      <c r="L38" s="79"/>
      <c r="M38" s="80"/>
      <c r="N38" s="81">
        <f>分析係数表!H41</f>
        <v>5.4868757373181282E-2</v>
      </c>
      <c r="O38" s="82">
        <f t="shared" si="4"/>
        <v>0.65897630547138886</v>
      </c>
      <c r="P38" s="76">
        <f>分析係数表!C41</f>
        <v>0.58586841174389814</v>
      </c>
      <c r="Q38" s="82">
        <f t="shared" si="5"/>
        <v>0.38607340146338442</v>
      </c>
      <c r="R38" s="83">
        <v>0.39128965859456505</v>
      </c>
      <c r="S38" s="84">
        <f t="shared" si="6"/>
        <v>0.39283718784056998</v>
      </c>
      <c r="T38" s="85">
        <f>分析係数表!F41</f>
        <v>0.54989448296653598</v>
      </c>
      <c r="U38" s="86">
        <f t="shared" si="7"/>
        <v>0.2160190022976182</v>
      </c>
      <c r="V38" s="87">
        <f>分析係数表!D41</f>
        <v>0.15480856195357251</v>
      </c>
      <c r="W38" s="88">
        <f t="shared" si="8"/>
        <v>0</v>
      </c>
      <c r="X38" s="76">
        <f>分析係数表!E41</f>
        <v>0.14651793789568887</v>
      </c>
      <c r="Y38" s="89">
        <f t="shared" si="9"/>
        <v>0</v>
      </c>
    </row>
    <row r="39" spans="1:25" x14ac:dyDescent="0.2">
      <c r="A39" s="6" t="s">
        <v>51</v>
      </c>
      <c r="B39" s="5" t="s">
        <v>367</v>
      </c>
      <c r="C39" s="90"/>
      <c r="D39" s="76">
        <f>投入係数表!V39</f>
        <v>0</v>
      </c>
      <c r="E39" s="77">
        <f>$C$24*D39</f>
        <v>0</v>
      </c>
      <c r="F39" s="76">
        <f>分析係数表!C42</f>
        <v>0.81969817315329629</v>
      </c>
      <c r="G39" s="77">
        <f>E39*F39</f>
        <v>0</v>
      </c>
      <c r="H39" s="77">
        <v>6.9211261462344808E-3</v>
      </c>
      <c r="I39" s="77">
        <f>C39+H39</f>
        <v>6.9211261462344808E-3</v>
      </c>
      <c r="J39" s="76">
        <f>分析係数表!G42</f>
        <v>0.48461538461538461</v>
      </c>
      <c r="K39" s="78">
        <f t="shared" si="3"/>
        <v>3.3540842093290175E-3</v>
      </c>
      <c r="L39" s="79"/>
      <c r="M39" s="80"/>
      <c r="N39" s="81">
        <f>分析係数表!H42</f>
        <v>1.2153460479748329E-2</v>
      </c>
      <c r="O39" s="82">
        <f t="shared" si="4"/>
        <v>0.14596362062960888</v>
      </c>
      <c r="P39" s="76">
        <f>分析係数表!C42</f>
        <v>0.81969817315329629</v>
      </c>
      <c r="Q39" s="82">
        <f>O39*P39</f>
        <v>0.11964611317693119</v>
      </c>
      <c r="R39" s="83">
        <v>0.12347500833646113</v>
      </c>
      <c r="S39" s="84">
        <f>I39+R39</f>
        <v>0.1303961344826956</v>
      </c>
      <c r="T39" s="85">
        <f>分析係数表!F42</f>
        <v>0.55865384615384617</v>
      </c>
      <c r="U39" s="86">
        <f>S39*T39</f>
        <v>7.2846302052352069E-2</v>
      </c>
      <c r="V39" s="87">
        <f>分析係数表!D42</f>
        <v>8.8461538461538466E-2</v>
      </c>
      <c r="W39" s="88">
        <f>ROUND(S39*V39,0)</f>
        <v>0</v>
      </c>
      <c r="X39" s="76">
        <f>分析係数表!E42</f>
        <v>7.8846153846153844E-2</v>
      </c>
      <c r="Y39" s="89">
        <f>ROUND(S39*X39,0)</f>
        <v>0</v>
      </c>
    </row>
    <row r="40" spans="1:25" x14ac:dyDescent="0.2">
      <c r="A40" s="6" t="s">
        <v>194</v>
      </c>
      <c r="B40" s="5" t="s">
        <v>41</v>
      </c>
      <c r="C40" s="90"/>
      <c r="D40" s="76">
        <f>投入係数表!V40</f>
        <v>2.9239766081871343E-2</v>
      </c>
      <c r="E40" s="77">
        <f>$C$24*D40</f>
        <v>2.9239766081871341</v>
      </c>
      <c r="F40" s="76">
        <f>分析係数表!C43</f>
        <v>0.67829131652661068</v>
      </c>
      <c r="G40" s="77">
        <f>E40*F40</f>
        <v>1.9833079430602649</v>
      </c>
      <c r="H40" s="77">
        <v>2.3889917350010124</v>
      </c>
      <c r="I40" s="77">
        <f>C40+H40</f>
        <v>2.3889917350010124</v>
      </c>
      <c r="J40" s="76">
        <f>分析係数表!G43</f>
        <v>0.37364673754023214</v>
      </c>
      <c r="K40" s="78">
        <f t="shared" si="3"/>
        <v>0.89263896779370711</v>
      </c>
      <c r="L40" s="79"/>
      <c r="M40" s="80"/>
      <c r="N40" s="81">
        <f>分析係数表!H43</f>
        <v>3.3707727093983487E-2</v>
      </c>
      <c r="O40" s="82">
        <f t="shared" si="4"/>
        <v>0.40483135630638745</v>
      </c>
      <c r="P40" s="76">
        <f>分析係数表!C43</f>
        <v>0.67829131652661068</v>
      </c>
      <c r="Q40" s="82">
        <f>O40*P40</f>
        <v>0.27459359364031294</v>
      </c>
      <c r="R40" s="83">
        <v>0.43031193845049037</v>
      </c>
      <c r="S40" s="84">
        <f>I40+R40</f>
        <v>2.8193036734515027</v>
      </c>
      <c r="T40" s="85">
        <f>分析係数表!F43</f>
        <v>0.61386911147956691</v>
      </c>
      <c r="U40" s="86">
        <f>S40*T40</f>
        <v>1.730683441012753</v>
      </c>
      <c r="V40" s="87">
        <f>分析係数表!D43</f>
        <v>0.15810006827270068</v>
      </c>
      <c r="W40" s="88">
        <f>ROUND(S40*V40,0)</f>
        <v>0</v>
      </c>
      <c r="X40" s="76">
        <f>分析係数表!E43</f>
        <v>0.12220813420462304</v>
      </c>
      <c r="Y40" s="89">
        <f>ROUND(S40*X40,0)</f>
        <v>0</v>
      </c>
    </row>
    <row r="41" spans="1:25" x14ac:dyDescent="0.2">
      <c r="A41" s="6" t="s">
        <v>340</v>
      </c>
      <c r="B41" s="5" t="s">
        <v>42</v>
      </c>
      <c r="C41" s="90"/>
      <c r="D41" s="76">
        <f>投入係数表!V41</f>
        <v>0</v>
      </c>
      <c r="E41" s="77">
        <f>$C$24*D41</f>
        <v>0</v>
      </c>
      <c r="F41" s="76">
        <f>分析係数表!C44</f>
        <v>0.28860582795323675</v>
      </c>
      <c r="G41" s="77">
        <f>E41*F41</f>
        <v>0</v>
      </c>
      <c r="H41" s="77">
        <v>9.2464694645515925E-4</v>
      </c>
      <c r="I41" s="77">
        <f>C41+H41</f>
        <v>9.2464694645515925E-4</v>
      </c>
      <c r="J41" s="76">
        <f>分析係数表!G44</f>
        <v>0.2722812755519215</v>
      </c>
      <c r="K41" s="78">
        <f t="shared" si="3"/>
        <v>2.5176405001599999E-4</v>
      </c>
      <c r="L41" s="79"/>
      <c r="M41" s="80"/>
      <c r="N41" s="81">
        <f>分析係数表!H44</f>
        <v>0.11129817145104208</v>
      </c>
      <c r="O41" s="82">
        <f t="shared" si="4"/>
        <v>1.3366961699113928</v>
      </c>
      <c r="P41" s="76">
        <f>分析係数表!C44</f>
        <v>0.28860582795323675</v>
      </c>
      <c r="Q41" s="82">
        <f>O41*P41</f>
        <v>0.38577830483919795</v>
      </c>
      <c r="R41" s="83">
        <v>0.38946999916299085</v>
      </c>
      <c r="S41" s="84">
        <f>I41+R41</f>
        <v>0.39039464610944602</v>
      </c>
      <c r="T41" s="85">
        <f>分析係数表!F44</f>
        <v>0.4454210956663941</v>
      </c>
      <c r="U41" s="86">
        <f>S41*T41</f>
        <v>0.17389001101236362</v>
      </c>
      <c r="V41" s="87">
        <f>分析係数表!D44</f>
        <v>0.25695012264922323</v>
      </c>
      <c r="W41" s="88">
        <f>ROUND(S41*V41,0)</f>
        <v>0</v>
      </c>
      <c r="X41" s="76">
        <f>分析係数表!E44</f>
        <v>0.1731398201144726</v>
      </c>
      <c r="Y41" s="89">
        <f>ROUND(S41*X41,0)</f>
        <v>0</v>
      </c>
    </row>
    <row r="42" spans="1:25" x14ac:dyDescent="0.2">
      <c r="A42" s="6" t="s">
        <v>341</v>
      </c>
      <c r="B42" s="5" t="s">
        <v>278</v>
      </c>
      <c r="C42" s="90"/>
      <c r="D42" s="76">
        <f>投入係数表!V42</f>
        <v>0</v>
      </c>
      <c r="E42" s="77">
        <f>$C$24*D42</f>
        <v>0</v>
      </c>
      <c r="F42" s="76">
        <f>分析係数表!C45</f>
        <v>1</v>
      </c>
      <c r="G42" s="77">
        <f>E42*F42</f>
        <v>0</v>
      </c>
      <c r="H42" s="77">
        <v>6.1316103096842236E-3</v>
      </c>
      <c r="I42" s="77">
        <f>C42+H42</f>
        <v>6.1316103096842236E-3</v>
      </c>
      <c r="J42" s="76">
        <f>分析係数表!G45</f>
        <v>0</v>
      </c>
      <c r="K42" s="78">
        <f t="shared" si="3"/>
        <v>0</v>
      </c>
      <c r="L42" s="79"/>
      <c r="M42" s="80"/>
      <c r="N42" s="81">
        <f>分析係数表!H45</f>
        <v>0</v>
      </c>
      <c r="O42" s="82">
        <f t="shared" si="4"/>
        <v>0</v>
      </c>
      <c r="P42" s="76">
        <f>分析係数表!C45</f>
        <v>1</v>
      </c>
      <c r="Q42" s="82">
        <f>O42*P42</f>
        <v>0</v>
      </c>
      <c r="R42" s="83">
        <v>3.999598866457189E-3</v>
      </c>
      <c r="S42" s="84">
        <f>I42+R42</f>
        <v>1.0131209176141413E-2</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投入係数表!V43</f>
        <v>0</v>
      </c>
      <c r="E43" s="77">
        <f>$C$24*D43</f>
        <v>0</v>
      </c>
      <c r="F43" s="76">
        <f>分析係数表!C46</f>
        <v>0.35026323939300097</v>
      </c>
      <c r="G43" s="77">
        <f>E43*F43</f>
        <v>0</v>
      </c>
      <c r="H43" s="77">
        <v>1.5027758710871576E-2</v>
      </c>
      <c r="I43" s="77">
        <f>C43+H43</f>
        <v>1.5027758710871576E-2</v>
      </c>
      <c r="J43" s="76">
        <f>分析係数表!G46</f>
        <v>8.8183421516754845E-3</v>
      </c>
      <c r="K43" s="78">
        <f t="shared" si="3"/>
        <v>1.3251991808528726E-4</v>
      </c>
      <c r="L43" s="79"/>
      <c r="M43" s="80"/>
      <c r="N43" s="81">
        <f>分析係数表!H46</f>
        <v>2.2070389303971687E-2</v>
      </c>
      <c r="O43" s="82">
        <f t="shared" si="4"/>
        <v>0.26506639297348589</v>
      </c>
      <c r="P43" s="76">
        <f>分析係数表!C46</f>
        <v>0.35026323939300097</v>
      </c>
      <c r="Q43" s="82">
        <f>O43*P43</f>
        <v>9.2843013457111351E-2</v>
      </c>
      <c r="R43" s="83">
        <v>0.10006374156444886</v>
      </c>
      <c r="S43" s="84">
        <f>I43+R43</f>
        <v>0.11509150027532043</v>
      </c>
      <c r="T43" s="85">
        <f>分析係数表!F46</f>
        <v>0.31305114638447973</v>
      </c>
      <c r="U43" s="86">
        <f>S43*T43</f>
        <v>3.6029526100298727E-2</v>
      </c>
      <c r="V43" s="87">
        <f>分析係数表!D46</f>
        <v>2.6455026455026454E-3</v>
      </c>
      <c r="W43" s="88">
        <f>ROUND(S43*V43,0)</f>
        <v>0</v>
      </c>
      <c r="X43" s="76">
        <f>分析係数表!E46</f>
        <v>7.0546737213403876E-3</v>
      </c>
      <c r="Y43" s="89">
        <f>ROUND(S43*X43,0)</f>
        <v>0</v>
      </c>
    </row>
    <row r="44" spans="1:25" x14ac:dyDescent="0.2">
      <c r="A44" s="3">
        <v>37</v>
      </c>
      <c r="B44" s="14" t="s">
        <v>150</v>
      </c>
      <c r="C44" s="197">
        <f>SUM(C5:C43)</f>
        <v>100</v>
      </c>
      <c r="D44" s="92">
        <f>投入係数表!V44</f>
        <v>0.66081871345029242</v>
      </c>
      <c r="E44" s="91">
        <f>SUM(E5:E43)</f>
        <v>66.081871345029228</v>
      </c>
      <c r="F44" s="92">
        <f>分析係数表!C47</f>
        <v>0.31394387080298369</v>
      </c>
      <c r="G44" s="91">
        <f>SUM(G5:G43)</f>
        <v>7.28566536295601</v>
      </c>
      <c r="H44" s="91">
        <f>SUM(H5:H43)</f>
        <v>8.4336658765080621</v>
      </c>
      <c r="I44" s="91">
        <f>SUM(I5:I43)</f>
        <v>108.43366587650806</v>
      </c>
      <c r="J44" s="92">
        <f>分析係数表!G47</f>
        <v>0.19998528352451841</v>
      </c>
      <c r="K44" s="93">
        <f>SUM(K5:K43)</f>
        <v>19.154778468020719</v>
      </c>
      <c r="L44" s="94">
        <f>最終需要_まとめ!$L$33</f>
        <v>0.627</v>
      </c>
      <c r="M44" s="91">
        <f>K44*L44</f>
        <v>12.01004609944899</v>
      </c>
      <c r="N44" s="95">
        <f>分析係数表!H47</f>
        <v>1</v>
      </c>
      <c r="O44" s="96">
        <f>SUM(O5:O43)</f>
        <v>12.01004609944899</v>
      </c>
      <c r="P44" s="92">
        <f>分析係数表!C47</f>
        <v>0.31394387080298369</v>
      </c>
      <c r="Q44" s="96">
        <f>SUM(Q5:Q43)</f>
        <v>4.1958781732301214</v>
      </c>
      <c r="R44" s="91">
        <f>SUM(R7:R43)</f>
        <v>4.6229019152906714</v>
      </c>
      <c r="S44" s="97">
        <f>SUM(S5:S43)</f>
        <v>113.06005163364344</v>
      </c>
      <c r="T44" s="98">
        <f>分析係数表!F47</f>
        <v>0.426688715561511</v>
      </c>
      <c r="U44" s="99">
        <f>SUM(U5:U43)</f>
        <v>39.291581372280248</v>
      </c>
      <c r="V44" s="100">
        <f>分析係数表!D47</f>
        <v>4.9757178154553973E-2</v>
      </c>
      <c r="W44" s="101">
        <f>SUM(W5:W43)</f>
        <v>0</v>
      </c>
      <c r="X44" s="92">
        <f>分析係数表!E47</f>
        <v>4.1907100312144188E-2</v>
      </c>
      <c r="Y44" s="102">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2015年播磨町産業連関表</v>
      </c>
      <c r="H1" s="401"/>
      <c r="I1" s="401"/>
    </row>
    <row r="2" spans="1:25" x14ac:dyDescent="0.2">
      <c r="B2" s="3" t="s">
        <v>206</v>
      </c>
      <c r="S2" s="3" t="s">
        <v>152</v>
      </c>
      <c r="U2" s="64" t="s">
        <v>209</v>
      </c>
      <c r="W2" s="3" t="s">
        <v>130</v>
      </c>
      <c r="Y2" s="3" t="s">
        <v>153</v>
      </c>
    </row>
    <row r="3" spans="1:25" ht="44" x14ac:dyDescent="0.2">
      <c r="B3" s="65"/>
      <c r="C3" s="66" t="s">
        <v>227</v>
      </c>
      <c r="D3" s="66" t="s">
        <v>236</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投入係数表!W5</f>
        <v>0</v>
      </c>
      <c r="E5" s="77">
        <f t="shared" ref="E5:E38" si="0">$C$25*D5</f>
        <v>0</v>
      </c>
      <c r="F5" s="76">
        <f>分析係数表!C8</f>
        <v>2.4086378737541492E-2</v>
      </c>
      <c r="G5" s="77">
        <f t="shared" ref="G5:G38" si="1">E5*F5</f>
        <v>0</v>
      </c>
      <c r="H5" s="77">
        <f t="array" ref="H5:H43">MMULT(逆行列係数!C5:AO43,'21'!G5:G43)</f>
        <v>1.8902887467667903E-5</v>
      </c>
      <c r="I5" s="77">
        <f t="shared" ref="I5:I38" si="2">C5+H5</f>
        <v>1.8902887467667903E-5</v>
      </c>
      <c r="J5" s="76">
        <f>分析係数表!G8</f>
        <v>0.12121212121212122</v>
      </c>
      <c r="K5" s="78">
        <f t="shared" ref="K5:K38" si="3">I5*J5</f>
        <v>2.291259086990049E-6</v>
      </c>
      <c r="L5" s="79" t="s">
        <v>183</v>
      </c>
      <c r="M5" s="80" t="s">
        <v>183</v>
      </c>
      <c r="N5" s="81">
        <f>分析係数表!H8</f>
        <v>1.0986040110106173E-2</v>
      </c>
      <c r="O5" s="82">
        <f t="shared" ref="O5:O43" si="4">$M$44*N5</f>
        <v>0.11090487536004698</v>
      </c>
      <c r="P5" s="76">
        <f>分析係数表!C8</f>
        <v>2.4086378737541492E-2</v>
      </c>
      <c r="Q5" s="82">
        <f t="shared" ref="Q5:Q38" si="5">O5*P5</f>
        <v>2.6712968317619246E-3</v>
      </c>
      <c r="R5" s="83">
        <f t="array" ref="R5:R43">MMULT(逆行列係数!C5:AO43,'21'!Q5:Q43)</f>
        <v>2.9283515621709652E-3</v>
      </c>
      <c r="S5" s="84">
        <f t="shared" ref="S5:S38" si="6">I5+R5</f>
        <v>2.947254449638633E-3</v>
      </c>
      <c r="T5" s="85">
        <f>分析係数表!F8</f>
        <v>0.48484848484848486</v>
      </c>
      <c r="U5" s="86">
        <f t="shared" ref="U5:U38" si="7">S5*T5</f>
        <v>1.4289718543702464E-3</v>
      </c>
      <c r="V5" s="87">
        <f>分析係数表!D8</f>
        <v>1.0757575757575757</v>
      </c>
      <c r="W5" s="167">
        <f t="shared" ref="W5:W38" si="8">ROUND(S5*V5,0)</f>
        <v>0</v>
      </c>
      <c r="X5" s="76">
        <f>分析係数表!E8</f>
        <v>0</v>
      </c>
      <c r="Y5" s="166">
        <f t="shared" ref="Y5:Y38" si="9">ROUND(S5*X5,0)</f>
        <v>0</v>
      </c>
    </row>
    <row r="6" spans="1:25" x14ac:dyDescent="0.2">
      <c r="A6" s="6" t="s">
        <v>219</v>
      </c>
      <c r="B6" s="5" t="s">
        <v>265</v>
      </c>
      <c r="C6" s="90"/>
      <c r="D6" s="76">
        <f>投入係数表!W6</f>
        <v>0</v>
      </c>
      <c r="E6" s="77">
        <f t="shared" si="0"/>
        <v>0</v>
      </c>
      <c r="F6" s="76">
        <f>分析係数表!C9</f>
        <v>0</v>
      </c>
      <c r="G6" s="77">
        <f t="shared" si="1"/>
        <v>0</v>
      </c>
      <c r="H6" s="77">
        <v>0</v>
      </c>
      <c r="I6" s="77">
        <f t="shared" si="2"/>
        <v>0</v>
      </c>
      <c r="J6" s="76">
        <f>分析係数表!G9</f>
        <v>0</v>
      </c>
      <c r="K6" s="78">
        <f t="shared" si="3"/>
        <v>0</v>
      </c>
      <c r="L6" s="79"/>
      <c r="M6" s="80"/>
      <c r="N6" s="81">
        <f>分析係数表!H9</f>
        <v>5.8985450255603618E-4</v>
      </c>
      <c r="O6" s="82">
        <f t="shared" si="4"/>
        <v>5.9546241804052076E-3</v>
      </c>
      <c r="P6" s="76">
        <f>分析係数表!C9</f>
        <v>0</v>
      </c>
      <c r="Q6" s="82">
        <f t="shared" si="5"/>
        <v>0</v>
      </c>
      <c r="R6" s="83">
        <v>0</v>
      </c>
      <c r="S6" s="84">
        <f t="shared" si="6"/>
        <v>0</v>
      </c>
      <c r="T6" s="85">
        <f>分析係数表!F9</f>
        <v>0</v>
      </c>
      <c r="U6" s="86">
        <f t="shared" si="7"/>
        <v>0</v>
      </c>
      <c r="V6" s="87">
        <f>分析係数表!D9</f>
        <v>0</v>
      </c>
      <c r="W6" s="167">
        <f t="shared" si="8"/>
        <v>0</v>
      </c>
      <c r="X6" s="76">
        <f>分析係数表!E9</f>
        <v>0</v>
      </c>
      <c r="Y6" s="166">
        <f t="shared" si="9"/>
        <v>0</v>
      </c>
    </row>
    <row r="7" spans="1:25" x14ac:dyDescent="0.2">
      <c r="A7" s="6" t="s">
        <v>220</v>
      </c>
      <c r="B7" s="5" t="s">
        <v>266</v>
      </c>
      <c r="C7" s="90"/>
      <c r="D7" s="76">
        <f>投入係数表!W7</f>
        <v>0</v>
      </c>
      <c r="E7" s="77">
        <f t="shared" si="0"/>
        <v>0</v>
      </c>
      <c r="F7" s="76">
        <f>分析係数表!C10</f>
        <v>0.85034013605442182</v>
      </c>
      <c r="G7" s="77">
        <f t="shared" si="1"/>
        <v>0</v>
      </c>
      <c r="H7" s="77">
        <v>1.3892070643645713E-4</v>
      </c>
      <c r="I7" s="77">
        <f t="shared" si="2"/>
        <v>1.3892070643645713E-4</v>
      </c>
      <c r="J7" s="76">
        <f>分析係数表!G10</f>
        <v>0.18064516129032257</v>
      </c>
      <c r="K7" s="78">
        <f t="shared" si="3"/>
        <v>2.5095353420779353E-5</v>
      </c>
      <c r="L7" s="79"/>
      <c r="M7" s="80"/>
      <c r="N7" s="81">
        <f>分析係数表!H10</f>
        <v>1.1059771922925679E-3</v>
      </c>
      <c r="O7" s="82">
        <f t="shared" si="4"/>
        <v>1.1164920338259764E-2</v>
      </c>
      <c r="P7" s="76">
        <f>分析係数表!C10</f>
        <v>0.85034013605442182</v>
      </c>
      <c r="Q7" s="82">
        <f t="shared" si="5"/>
        <v>9.4939798794725899E-3</v>
      </c>
      <c r="R7" s="83">
        <v>1.1751168583900191E-2</v>
      </c>
      <c r="S7" s="84">
        <f t="shared" si="6"/>
        <v>1.1890089290336648E-2</v>
      </c>
      <c r="T7" s="85">
        <f>分析係数表!F10</f>
        <v>0.52258064516129032</v>
      </c>
      <c r="U7" s="86">
        <f t="shared" si="7"/>
        <v>6.2135305323694741E-3</v>
      </c>
      <c r="V7" s="87">
        <f>分析係数表!D10</f>
        <v>9.0322580645161285E-2</v>
      </c>
      <c r="W7" s="167">
        <f t="shared" si="8"/>
        <v>0</v>
      </c>
      <c r="X7" s="76">
        <f>分析係数表!E10</f>
        <v>0</v>
      </c>
      <c r="Y7" s="166">
        <f t="shared" si="9"/>
        <v>0</v>
      </c>
    </row>
    <row r="8" spans="1:25" x14ac:dyDescent="0.2">
      <c r="A8" s="6" t="s">
        <v>221</v>
      </c>
      <c r="B8" s="5" t="s">
        <v>27</v>
      </c>
      <c r="C8" s="90"/>
      <c r="D8" s="76">
        <f>投入係数表!W8</f>
        <v>1.0492445439283716E-4</v>
      </c>
      <c r="E8" s="77">
        <f t="shared" si="0"/>
        <v>1.0492445439283717E-2</v>
      </c>
      <c r="F8" s="76">
        <f>分析係数表!C11</f>
        <v>1.6645596291613995E-2</v>
      </c>
      <c r="G8" s="77">
        <f t="shared" si="1"/>
        <v>1.746530108941032E-4</v>
      </c>
      <c r="H8" s="77">
        <v>5.7198742836578878E-3</v>
      </c>
      <c r="I8" s="77">
        <f t="shared" si="2"/>
        <v>5.7198742836578878E-3</v>
      </c>
      <c r="J8" s="76">
        <f>分析係数表!G11</f>
        <v>0.35897435897435898</v>
      </c>
      <c r="K8" s="78">
        <f t="shared" si="3"/>
        <v>2.0532882043900109E-3</v>
      </c>
      <c r="L8" s="79"/>
      <c r="M8" s="80"/>
      <c r="N8" s="81">
        <f>分析係数表!H11</f>
        <v>-2.457727093983484E-5</v>
      </c>
      <c r="O8" s="82">
        <f t="shared" si="4"/>
        <v>-2.4810934085021697E-4</v>
      </c>
      <c r="P8" s="76">
        <f>分析係数表!C11</f>
        <v>1.6645596291613995E-2</v>
      </c>
      <c r="Q8" s="82">
        <f t="shared" si="5"/>
        <v>-4.1299279239711646E-6</v>
      </c>
      <c r="R8" s="83">
        <v>2.5113836411063003E-4</v>
      </c>
      <c r="S8" s="84">
        <f t="shared" si="6"/>
        <v>5.971012647768518E-3</v>
      </c>
      <c r="T8" s="85">
        <f>分析係数表!F11</f>
        <v>0.58974358974358976</v>
      </c>
      <c r="U8" s="86">
        <f t="shared" si="7"/>
        <v>3.5213664332993827E-3</v>
      </c>
      <c r="V8" s="87">
        <f>分析係数表!D11</f>
        <v>8.5470085470085479E-3</v>
      </c>
      <c r="W8" s="167">
        <f t="shared" si="8"/>
        <v>0</v>
      </c>
      <c r="X8" s="76">
        <f>分析係数表!E11</f>
        <v>0</v>
      </c>
      <c r="Y8" s="166">
        <f t="shared" si="9"/>
        <v>0</v>
      </c>
    </row>
    <row r="9" spans="1:25" x14ac:dyDescent="0.2">
      <c r="A9" s="6" t="s">
        <v>222</v>
      </c>
      <c r="B9" s="5" t="s">
        <v>190</v>
      </c>
      <c r="C9" s="90"/>
      <c r="D9" s="76">
        <f>投入係数表!W9</f>
        <v>0</v>
      </c>
      <c r="E9" s="77">
        <f t="shared" si="0"/>
        <v>0</v>
      </c>
      <c r="F9" s="76">
        <f>分析係数表!C12</f>
        <v>5.1883600270696828E-3</v>
      </c>
      <c r="G9" s="77">
        <f t="shared" si="1"/>
        <v>0</v>
      </c>
      <c r="H9" s="77">
        <v>9.2239168173925356E-6</v>
      </c>
      <c r="I9" s="77">
        <f t="shared" si="2"/>
        <v>9.2239168173925356E-6</v>
      </c>
      <c r="J9" s="76">
        <f>分析係数表!G12</f>
        <v>0.13719512195121952</v>
      </c>
      <c r="K9" s="78">
        <f t="shared" si="3"/>
        <v>1.2654763926300736E-6</v>
      </c>
      <c r="L9" s="79"/>
      <c r="M9" s="80"/>
      <c r="N9" s="81">
        <f>分析係数表!H12</f>
        <v>8.9657884388517503E-2</v>
      </c>
      <c r="O9" s="82">
        <f t="shared" si="4"/>
        <v>0.90510287542159162</v>
      </c>
      <c r="P9" s="76">
        <f>分析係数表!C12</f>
        <v>5.1883600270696828E-3</v>
      </c>
      <c r="Q9" s="82">
        <f t="shared" si="5"/>
        <v>4.6959995792232164E-3</v>
      </c>
      <c r="R9" s="83">
        <v>5.0697640295934319E-3</v>
      </c>
      <c r="S9" s="84">
        <f t="shared" si="6"/>
        <v>5.0789879464108248E-3</v>
      </c>
      <c r="T9" s="85">
        <f>分析係数表!F12</f>
        <v>0.31707317073170732</v>
      </c>
      <c r="U9" s="86">
        <f t="shared" si="7"/>
        <v>1.610410812276603E-3</v>
      </c>
      <c r="V9" s="87">
        <f>分析係数表!D12</f>
        <v>6.7073170731707321E-2</v>
      </c>
      <c r="W9" s="167">
        <f t="shared" si="8"/>
        <v>0</v>
      </c>
      <c r="X9" s="76">
        <f>分析係数表!E12</f>
        <v>5.7926829268292686E-2</v>
      </c>
      <c r="Y9" s="166">
        <f t="shared" si="9"/>
        <v>0</v>
      </c>
    </row>
    <row r="10" spans="1:25" x14ac:dyDescent="0.2">
      <c r="A10" s="6" t="s">
        <v>223</v>
      </c>
      <c r="B10" s="5" t="s">
        <v>28</v>
      </c>
      <c r="C10" s="90"/>
      <c r="D10" s="76">
        <f>投入係数表!W10</f>
        <v>1.748740906547286E-3</v>
      </c>
      <c r="E10" s="77">
        <f t="shared" si="0"/>
        <v>0.17487409065472859</v>
      </c>
      <c r="F10" s="76">
        <f>分析係数表!C13</f>
        <v>0</v>
      </c>
      <c r="G10" s="77">
        <f t="shared" si="1"/>
        <v>0</v>
      </c>
      <c r="H10" s="77">
        <v>0</v>
      </c>
      <c r="I10" s="77">
        <f t="shared" si="2"/>
        <v>0</v>
      </c>
      <c r="J10" s="76">
        <f>分析係数表!G13</f>
        <v>0.24459953472914589</v>
      </c>
      <c r="K10" s="78">
        <f t="shared" si="3"/>
        <v>0</v>
      </c>
      <c r="L10" s="79"/>
      <c r="M10" s="80"/>
      <c r="N10" s="81">
        <f>分析係数表!H13</f>
        <v>1.4131930790405034E-2</v>
      </c>
      <c r="O10" s="82">
        <f t="shared" si="4"/>
        <v>0.14266287098887476</v>
      </c>
      <c r="P10" s="76">
        <f>分析係数表!C13</f>
        <v>0</v>
      </c>
      <c r="Q10" s="82">
        <f t="shared" si="5"/>
        <v>0</v>
      </c>
      <c r="R10" s="83">
        <v>0</v>
      </c>
      <c r="S10" s="84">
        <f t="shared" si="6"/>
        <v>0</v>
      </c>
      <c r="T10" s="85">
        <f>分析係数表!F13</f>
        <v>0.38318378198737124</v>
      </c>
      <c r="U10" s="86">
        <f t="shared" si="7"/>
        <v>0</v>
      </c>
      <c r="V10" s="87">
        <f>分析係数表!D13</f>
        <v>4.7856430707876374E-2</v>
      </c>
      <c r="W10" s="167">
        <f t="shared" si="8"/>
        <v>0</v>
      </c>
      <c r="X10" s="76">
        <f>分析係数表!E13</f>
        <v>4.9850448654037885E-2</v>
      </c>
      <c r="Y10" s="166">
        <f t="shared" si="9"/>
        <v>0</v>
      </c>
    </row>
    <row r="11" spans="1:25" x14ac:dyDescent="0.2">
      <c r="A11" s="6" t="s">
        <v>224</v>
      </c>
      <c r="B11" s="5" t="s">
        <v>267</v>
      </c>
      <c r="C11" s="90"/>
      <c r="D11" s="76">
        <f>投入係数表!W11</f>
        <v>1.3989927252378287E-3</v>
      </c>
      <c r="E11" s="77">
        <f t="shared" si="0"/>
        <v>0.13989927252378287</v>
      </c>
      <c r="F11" s="76">
        <f>分析係数表!C14</f>
        <v>6.5770523283725346E-2</v>
      </c>
      <c r="G11" s="77">
        <f t="shared" si="1"/>
        <v>9.2012483609016996E-3</v>
      </c>
      <c r="H11" s="77">
        <v>1.5144946193047591E-2</v>
      </c>
      <c r="I11" s="77">
        <f t="shared" si="2"/>
        <v>1.5144946193047591E-2</v>
      </c>
      <c r="J11" s="76">
        <f>分析係数表!G14</f>
        <v>0.20976692563817981</v>
      </c>
      <c r="K11" s="78">
        <f t="shared" si="3"/>
        <v>3.1769088018712486E-3</v>
      </c>
      <c r="L11" s="79"/>
      <c r="M11" s="80"/>
      <c r="N11" s="81">
        <f>分析係数表!H14</f>
        <v>1.167420369642155E-3</v>
      </c>
      <c r="O11" s="82">
        <f t="shared" si="4"/>
        <v>1.1785193690385307E-2</v>
      </c>
      <c r="P11" s="76">
        <f>分析係数表!C14</f>
        <v>6.5770523283725346E-2</v>
      </c>
      <c r="Q11" s="82">
        <f t="shared" si="5"/>
        <v>7.7511835601669994E-4</v>
      </c>
      <c r="R11" s="83">
        <v>2.4133115468292338E-3</v>
      </c>
      <c r="S11" s="84">
        <f t="shared" si="6"/>
        <v>1.7558257739876824E-2</v>
      </c>
      <c r="T11" s="85">
        <f>分析係数表!F14</f>
        <v>0.3607103218645949</v>
      </c>
      <c r="U11" s="86">
        <f t="shared" si="7"/>
        <v>6.3334448007324835E-3</v>
      </c>
      <c r="V11" s="87">
        <f>分析係数表!D14</f>
        <v>6.7702552719200892E-2</v>
      </c>
      <c r="W11" s="167">
        <f t="shared" si="8"/>
        <v>0</v>
      </c>
      <c r="X11" s="76">
        <f>分析係数表!E14</f>
        <v>6.8812430632630414E-2</v>
      </c>
      <c r="Y11" s="166">
        <f t="shared" si="9"/>
        <v>0</v>
      </c>
    </row>
    <row r="12" spans="1:25" x14ac:dyDescent="0.2">
      <c r="A12" s="6" t="s">
        <v>225</v>
      </c>
      <c r="B12" s="5" t="s">
        <v>29</v>
      </c>
      <c r="C12" s="90"/>
      <c r="D12" s="76">
        <f>投入係数表!W12</f>
        <v>1.0107722439843312E-2</v>
      </c>
      <c r="E12" s="77">
        <f t="shared" si="0"/>
        <v>1.0107722439843312</v>
      </c>
      <c r="F12" s="76">
        <f>分析係数表!C15</f>
        <v>0</v>
      </c>
      <c r="G12" s="77">
        <f t="shared" si="1"/>
        <v>0</v>
      </c>
      <c r="H12" s="77">
        <v>0</v>
      </c>
      <c r="I12" s="77">
        <f t="shared" si="2"/>
        <v>0</v>
      </c>
      <c r="J12" s="76">
        <f>分析係数表!G15</f>
        <v>9.5622477491462285E-2</v>
      </c>
      <c r="K12" s="78">
        <f t="shared" si="3"/>
        <v>0</v>
      </c>
      <c r="L12" s="79"/>
      <c r="M12" s="80"/>
      <c r="N12" s="81">
        <f>分析係数表!H15</f>
        <v>8.2333857648446713E-3</v>
      </c>
      <c r="O12" s="82">
        <f t="shared" si="4"/>
        <v>8.3116629184822682E-2</v>
      </c>
      <c r="P12" s="76">
        <f>分析係数表!C15</f>
        <v>0</v>
      </c>
      <c r="Q12" s="82">
        <f t="shared" si="5"/>
        <v>0</v>
      </c>
      <c r="R12" s="83">
        <v>0</v>
      </c>
      <c r="S12" s="84">
        <f t="shared" si="6"/>
        <v>0</v>
      </c>
      <c r="T12" s="85">
        <f>分析係数表!F15</f>
        <v>0.3039816827072338</v>
      </c>
      <c r="U12" s="86">
        <f t="shared" si="7"/>
        <v>0</v>
      </c>
      <c r="V12" s="87">
        <f>分析係数表!D15</f>
        <v>3.1667184104315432E-2</v>
      </c>
      <c r="W12" s="167">
        <f t="shared" si="8"/>
        <v>0</v>
      </c>
      <c r="X12" s="76">
        <f>分析係数表!E15</f>
        <v>2.9261099037565973E-2</v>
      </c>
      <c r="Y12" s="166">
        <f t="shared" si="9"/>
        <v>0</v>
      </c>
    </row>
    <row r="13" spans="1:25" x14ac:dyDescent="0.2">
      <c r="A13" s="6" t="s">
        <v>226</v>
      </c>
      <c r="B13" s="5" t="s">
        <v>30</v>
      </c>
      <c r="C13" s="90"/>
      <c r="D13" s="76">
        <f>投入係数表!W13</f>
        <v>1.9585898153329602E-3</v>
      </c>
      <c r="E13" s="77">
        <f t="shared" si="0"/>
        <v>0.19585898153329601</v>
      </c>
      <c r="F13" s="76">
        <f>分析係数表!C16</f>
        <v>5.8671439936356373E-2</v>
      </c>
      <c r="G13" s="77">
        <f t="shared" si="1"/>
        <v>1.1491328471026709E-2</v>
      </c>
      <c r="H13" s="77">
        <v>1.7995880890017395E-2</v>
      </c>
      <c r="I13" s="77">
        <f t="shared" si="2"/>
        <v>1.7995880890017395E-2</v>
      </c>
      <c r="J13" s="76">
        <f>分析係数表!G16</f>
        <v>3.3950617283950615E-2</v>
      </c>
      <c r="K13" s="78">
        <f t="shared" si="3"/>
        <v>6.1097126478454116E-4</v>
      </c>
      <c r="L13" s="79"/>
      <c r="M13" s="80"/>
      <c r="N13" s="81">
        <f>分析係数表!H16</f>
        <v>1.6626523790798271E-2</v>
      </c>
      <c r="O13" s="82">
        <f t="shared" si="4"/>
        <v>0.1678459690851718</v>
      </c>
      <c r="P13" s="76">
        <f>分析係数表!C16</f>
        <v>5.8671439936356373E-2</v>
      </c>
      <c r="Q13" s="82">
        <f t="shared" si="5"/>
        <v>9.8477646937401853E-3</v>
      </c>
      <c r="R13" s="83">
        <v>1.0601787530490903E-2</v>
      </c>
      <c r="S13" s="84">
        <f t="shared" si="6"/>
        <v>2.8597668420508298E-2</v>
      </c>
      <c r="T13" s="85">
        <f>分析係数表!F16</f>
        <v>0.28858024691358025</v>
      </c>
      <c r="U13" s="86">
        <f t="shared" si="7"/>
        <v>8.2527222139429819E-3</v>
      </c>
      <c r="V13" s="87">
        <f>分析係数表!D16</f>
        <v>0</v>
      </c>
      <c r="W13" s="167">
        <f t="shared" si="8"/>
        <v>0</v>
      </c>
      <c r="X13" s="76">
        <f>分析係数表!E16</f>
        <v>0</v>
      </c>
      <c r="Y13" s="166">
        <f t="shared" si="9"/>
        <v>0</v>
      </c>
    </row>
    <row r="14" spans="1:25" x14ac:dyDescent="0.2">
      <c r="A14" s="6" t="s">
        <v>2</v>
      </c>
      <c r="B14" s="5" t="s">
        <v>364</v>
      </c>
      <c r="C14" s="90"/>
      <c r="D14" s="76">
        <f>投入係数表!W14</f>
        <v>3.8052602126468944E-2</v>
      </c>
      <c r="E14" s="77">
        <f t="shared" si="0"/>
        <v>3.8052602126468944</v>
      </c>
      <c r="F14" s="76">
        <f>分析係数表!C17</f>
        <v>0.10640681003584229</v>
      </c>
      <c r="G14" s="77">
        <f t="shared" si="1"/>
        <v>0.40490560058406694</v>
      </c>
      <c r="H14" s="77">
        <v>0.47942227310238272</v>
      </c>
      <c r="I14" s="77">
        <f t="shared" si="2"/>
        <v>0.47942227310238272</v>
      </c>
      <c r="J14" s="76">
        <f>分析係数表!G17</f>
        <v>0.21283422459893048</v>
      </c>
      <c r="K14" s="78">
        <f t="shared" si="3"/>
        <v>0.10203746775120232</v>
      </c>
      <c r="L14" s="79"/>
      <c r="M14" s="80"/>
      <c r="N14" s="81">
        <f>分析係数表!H17</f>
        <v>2.9861384191899334E-3</v>
      </c>
      <c r="O14" s="82">
        <f t="shared" si="4"/>
        <v>3.0145284913301366E-2</v>
      </c>
      <c r="P14" s="76">
        <f>分析係数表!C17</f>
        <v>0.10640681003584229</v>
      </c>
      <c r="Q14" s="82">
        <f t="shared" si="5"/>
        <v>3.2076636052460012E-3</v>
      </c>
      <c r="R14" s="83">
        <v>5.4754206051664299E-3</v>
      </c>
      <c r="S14" s="84">
        <f t="shared" si="6"/>
        <v>0.48489769370754915</v>
      </c>
      <c r="T14" s="85">
        <f>分析係数表!F17</f>
        <v>0.3233511586452763</v>
      </c>
      <c r="U14" s="86">
        <f t="shared" si="7"/>
        <v>0.15679223108475832</v>
      </c>
      <c r="V14" s="87">
        <f>分析係数表!D17</f>
        <v>4.4206773618538323E-2</v>
      </c>
      <c r="W14" s="167">
        <f t="shared" si="8"/>
        <v>0</v>
      </c>
      <c r="X14" s="76">
        <f>分析係数表!E17</f>
        <v>4.0641711229946524E-2</v>
      </c>
      <c r="Y14" s="166">
        <f t="shared" si="9"/>
        <v>0</v>
      </c>
    </row>
    <row r="15" spans="1:25" x14ac:dyDescent="0.2">
      <c r="A15" s="6" t="s">
        <v>3</v>
      </c>
      <c r="B15" s="5" t="s">
        <v>31</v>
      </c>
      <c r="C15" s="90"/>
      <c r="D15" s="76">
        <f>投入係数表!W15</f>
        <v>5.8757694459988805E-3</v>
      </c>
      <c r="E15" s="77">
        <f t="shared" si="0"/>
        <v>0.58757694459988807</v>
      </c>
      <c r="F15" s="76">
        <f>分析係数表!C18</f>
        <v>0.93182768716018405</v>
      </c>
      <c r="G15" s="77">
        <f t="shared" si="1"/>
        <v>0.5475204653151613</v>
      </c>
      <c r="H15" s="77">
        <v>0.71516333618139993</v>
      </c>
      <c r="I15" s="77">
        <f t="shared" si="2"/>
        <v>0.71516333618139993</v>
      </c>
      <c r="J15" s="76">
        <f>分析係数表!G18</f>
        <v>0.215658731332249</v>
      </c>
      <c r="K15" s="78">
        <f t="shared" si="3"/>
        <v>0.1542312177762194</v>
      </c>
      <c r="L15" s="79"/>
      <c r="M15" s="80"/>
      <c r="N15" s="81">
        <f>分析係数表!H18</f>
        <v>4.4239087691702714E-4</v>
      </c>
      <c r="O15" s="82">
        <f t="shared" si="4"/>
        <v>4.4659681353039059E-3</v>
      </c>
      <c r="P15" s="76">
        <f>分析係数表!C18</f>
        <v>0.93182768716018405</v>
      </c>
      <c r="Q15" s="82">
        <f t="shared" si="5"/>
        <v>4.1615127584513183E-3</v>
      </c>
      <c r="R15" s="83">
        <v>9.6629710493307819E-3</v>
      </c>
      <c r="S15" s="84">
        <f t="shared" si="6"/>
        <v>0.72482630723073072</v>
      </c>
      <c r="T15" s="85">
        <f>分析係数表!F18</f>
        <v>0.45992902558036375</v>
      </c>
      <c r="U15" s="86">
        <f t="shared" si="7"/>
        <v>0.33336865719964331</v>
      </c>
      <c r="V15" s="87">
        <f>分析係数表!D18</f>
        <v>2.3436344817388734E-2</v>
      </c>
      <c r="W15" s="167">
        <f t="shared" si="8"/>
        <v>0</v>
      </c>
      <c r="X15" s="76">
        <f>分析係数表!E18</f>
        <v>2.5506432056779535E-2</v>
      </c>
      <c r="Y15" s="166">
        <f t="shared" si="9"/>
        <v>0</v>
      </c>
    </row>
    <row r="16" spans="1:25" x14ac:dyDescent="0.2">
      <c r="A16" s="6" t="s">
        <v>4</v>
      </c>
      <c r="B16" s="5" t="s">
        <v>32</v>
      </c>
      <c r="C16" s="90"/>
      <c r="D16" s="76">
        <f>投入係数表!W16</f>
        <v>5.5050363738108558E-2</v>
      </c>
      <c r="E16" s="77">
        <f t="shared" si="0"/>
        <v>5.5050363738108556</v>
      </c>
      <c r="F16" s="76">
        <f>分析係数表!C19</f>
        <v>0.22734014153142079</v>
      </c>
      <c r="G16" s="77">
        <f t="shared" si="1"/>
        <v>1.2515157483577795</v>
      </c>
      <c r="H16" s="77">
        <v>1.6522217948092577</v>
      </c>
      <c r="I16" s="77">
        <f t="shared" si="2"/>
        <v>1.6522217948092577</v>
      </c>
      <c r="J16" s="76">
        <f>分析係数表!G19</f>
        <v>5.767935331761536E-2</v>
      </c>
      <c r="K16" s="78">
        <f t="shared" si="3"/>
        <v>9.5299084661867761E-2</v>
      </c>
      <c r="L16" s="79"/>
      <c r="M16" s="80"/>
      <c r="N16" s="81">
        <f>分析係数表!H19</f>
        <v>-1.1059771922925678E-4</v>
      </c>
      <c r="O16" s="82">
        <f t="shared" si="4"/>
        <v>-1.1164920338259765E-3</v>
      </c>
      <c r="P16" s="76">
        <f>分析係数表!C19</f>
        <v>0.22734014153142079</v>
      </c>
      <c r="Q16" s="82">
        <f t="shared" si="5"/>
        <v>-2.5382345698870136E-4</v>
      </c>
      <c r="R16" s="83">
        <v>1.6073822300420402E-3</v>
      </c>
      <c r="S16" s="84">
        <f t="shared" si="6"/>
        <v>1.6538291770392997</v>
      </c>
      <c r="T16" s="85">
        <f>分析係数表!F19</f>
        <v>0.2401481980464803</v>
      </c>
      <c r="U16" s="86">
        <f t="shared" si="7"/>
        <v>0.39716409674268127</v>
      </c>
      <c r="V16" s="87">
        <f>分析係数表!D19</f>
        <v>6.946783428763894E-3</v>
      </c>
      <c r="W16" s="167">
        <f t="shared" si="8"/>
        <v>0</v>
      </c>
      <c r="X16" s="76">
        <f>分析係数表!E19</f>
        <v>7.830919501515661E-3</v>
      </c>
      <c r="Y16" s="166">
        <f t="shared" si="9"/>
        <v>0</v>
      </c>
    </row>
    <row r="17" spans="1:25" x14ac:dyDescent="0.2">
      <c r="A17" s="6" t="s">
        <v>5</v>
      </c>
      <c r="B17" s="5" t="s">
        <v>33</v>
      </c>
      <c r="C17" s="90"/>
      <c r="D17" s="76">
        <f>投入係数表!W17</f>
        <v>2.4797146054840513E-2</v>
      </c>
      <c r="E17" s="77">
        <f t="shared" si="0"/>
        <v>2.4797146054840513</v>
      </c>
      <c r="F17" s="76">
        <f>分析係数表!C20</f>
        <v>0.28316987938225679</v>
      </c>
      <c r="G17" s="77">
        <f t="shared" si="1"/>
        <v>0.70218048573733927</v>
      </c>
      <c r="H17" s="77">
        <v>0.93063820980244982</v>
      </c>
      <c r="I17" s="77">
        <f t="shared" si="2"/>
        <v>0.93063820980244982</v>
      </c>
      <c r="J17" s="76">
        <f>分析係数表!G20</f>
        <v>0.10003293265272517</v>
      </c>
      <c r="K17" s="78">
        <f t="shared" si="3"/>
        <v>9.3094469365221186E-2</v>
      </c>
      <c r="L17" s="79"/>
      <c r="M17" s="80"/>
      <c r="N17" s="81">
        <f>分析係数表!H20</f>
        <v>5.4069996067636654E-4</v>
      </c>
      <c r="O17" s="82">
        <f t="shared" si="4"/>
        <v>5.458405498704774E-3</v>
      </c>
      <c r="P17" s="76">
        <f>分析係数表!C20</f>
        <v>0.28316987938225679</v>
      </c>
      <c r="Q17" s="82">
        <f t="shared" si="5"/>
        <v>1.5456560266876782E-3</v>
      </c>
      <c r="R17" s="83">
        <v>3.3613913635911459E-3</v>
      </c>
      <c r="S17" s="84">
        <f t="shared" si="6"/>
        <v>0.93399960116604097</v>
      </c>
      <c r="T17" s="85">
        <f>分析係数表!F20</f>
        <v>0.22295405894944839</v>
      </c>
      <c r="U17" s="86">
        <f t="shared" si="7"/>
        <v>0.20823900213713478</v>
      </c>
      <c r="V17" s="87">
        <f>分析係数表!D20</f>
        <v>1.4243372303639057E-2</v>
      </c>
      <c r="W17" s="167">
        <f t="shared" si="8"/>
        <v>0</v>
      </c>
      <c r="X17" s="76">
        <f>分析係数表!E20</f>
        <v>1.6054668203523793E-2</v>
      </c>
      <c r="Y17" s="166">
        <f t="shared" si="9"/>
        <v>0</v>
      </c>
    </row>
    <row r="18" spans="1:25" x14ac:dyDescent="0.2">
      <c r="A18" s="6" t="s">
        <v>6</v>
      </c>
      <c r="B18" s="5" t="s">
        <v>34</v>
      </c>
      <c r="C18" s="90"/>
      <c r="D18" s="76">
        <f>投入係数表!W18</f>
        <v>1.0317571348628988E-2</v>
      </c>
      <c r="E18" s="77">
        <f t="shared" si="0"/>
        <v>1.0317571348628989</v>
      </c>
      <c r="F18" s="76">
        <f>分析係数表!C21</f>
        <v>0.39165775401069514</v>
      </c>
      <c r="G18" s="77">
        <f t="shared" si="1"/>
        <v>0.40409568212491287</v>
      </c>
      <c r="H18" s="77">
        <v>0.49018341806729326</v>
      </c>
      <c r="I18" s="77">
        <f t="shared" si="2"/>
        <v>0.49018341806729326</v>
      </c>
      <c r="J18" s="76">
        <f>分析係数表!G21</f>
        <v>0.28516576829358342</v>
      </c>
      <c r="K18" s="78">
        <f t="shared" si="3"/>
        <v>0.13978353101793448</v>
      </c>
      <c r="L18" s="79"/>
      <c r="M18" s="80"/>
      <c r="N18" s="81">
        <f>分析係数表!H21</f>
        <v>9.2164766024380651E-4</v>
      </c>
      <c r="O18" s="82">
        <f t="shared" si="4"/>
        <v>9.3041002818831358E-3</v>
      </c>
      <c r="P18" s="76">
        <f>分析係数表!C21</f>
        <v>0.39165775401069514</v>
      </c>
      <c r="Q18" s="82">
        <f t="shared" si="5"/>
        <v>3.6440230194926247E-3</v>
      </c>
      <c r="R18" s="83">
        <v>7.1369413074701673E-3</v>
      </c>
      <c r="S18" s="84">
        <f t="shared" si="6"/>
        <v>0.49732035937476343</v>
      </c>
      <c r="T18" s="85">
        <f>分析係数表!F21</f>
        <v>0.42597651923502916</v>
      </c>
      <c r="U18" s="86">
        <f t="shared" si="7"/>
        <v>0.21184679563117553</v>
      </c>
      <c r="V18" s="87">
        <f>分析係数表!D21</f>
        <v>3.8470058332718007E-2</v>
      </c>
      <c r="W18" s="167">
        <f t="shared" si="8"/>
        <v>0</v>
      </c>
      <c r="X18" s="76">
        <f>分析係数表!E21</f>
        <v>3.5885697408255188E-2</v>
      </c>
      <c r="Y18" s="166">
        <f t="shared" si="9"/>
        <v>0</v>
      </c>
    </row>
    <row r="19" spans="1:25" x14ac:dyDescent="0.2">
      <c r="A19" s="6" t="s">
        <v>7</v>
      </c>
      <c r="B19" s="5" t="s">
        <v>268</v>
      </c>
      <c r="C19" s="90"/>
      <c r="D19" s="76">
        <f>投入係数表!W19</f>
        <v>8.0791829882484612E-3</v>
      </c>
      <c r="E19" s="77">
        <f t="shared" si="0"/>
        <v>0.80791829882484612</v>
      </c>
      <c r="F19" s="76">
        <f>分析係数表!C22</f>
        <v>0.15642615558060879</v>
      </c>
      <c r="G19" s="77">
        <f t="shared" si="1"/>
        <v>0.12637955350839616</v>
      </c>
      <c r="H19" s="77">
        <v>0.15231169237715872</v>
      </c>
      <c r="I19" s="77">
        <f t="shared" si="2"/>
        <v>0.15231169237715872</v>
      </c>
      <c r="J19" s="76">
        <f>分析係数表!G22</f>
        <v>0.19460412625639217</v>
      </c>
      <c r="K19" s="78">
        <f t="shared" si="3"/>
        <v>2.9640483813689361E-2</v>
      </c>
      <c r="L19" s="79"/>
      <c r="M19" s="80"/>
      <c r="N19" s="81">
        <f>分析係数表!H22</f>
        <v>4.915454187966968E-5</v>
      </c>
      <c r="O19" s="82">
        <f t="shared" si="4"/>
        <v>4.9621868170043393E-4</v>
      </c>
      <c r="P19" s="76">
        <f>分析係数表!C22</f>
        <v>0.15642615558060879</v>
      </c>
      <c r="Q19" s="82">
        <f t="shared" si="5"/>
        <v>7.7621580705676668E-5</v>
      </c>
      <c r="R19" s="83">
        <v>1.0642218015064482E-3</v>
      </c>
      <c r="S19" s="84">
        <f t="shared" si="6"/>
        <v>0.15337591417866517</v>
      </c>
      <c r="T19" s="85">
        <f>分析係数表!F22</f>
        <v>0.41322518074413683</v>
      </c>
      <c r="U19" s="86">
        <f t="shared" si="7"/>
        <v>6.3378789858276136E-2</v>
      </c>
      <c r="V19" s="87">
        <f>分析係数表!D22</f>
        <v>2.140715923117616E-2</v>
      </c>
      <c r="W19" s="167">
        <f t="shared" si="8"/>
        <v>0</v>
      </c>
      <c r="X19" s="76">
        <f>分析係数表!E22</f>
        <v>2.2006700758243698E-2</v>
      </c>
      <c r="Y19" s="166">
        <f t="shared" si="9"/>
        <v>0</v>
      </c>
    </row>
    <row r="20" spans="1:25" x14ac:dyDescent="0.2">
      <c r="A20" s="6" t="s">
        <v>8</v>
      </c>
      <c r="B20" s="5" t="s">
        <v>269</v>
      </c>
      <c r="C20" s="90"/>
      <c r="D20" s="76">
        <f>投入係数表!W20</f>
        <v>9.4432008953553438E-4</v>
      </c>
      <c r="E20" s="77">
        <f t="shared" si="0"/>
        <v>9.4432008953553442E-2</v>
      </c>
      <c r="F20" s="76">
        <f>分析係数表!C23</f>
        <v>0</v>
      </c>
      <c r="G20" s="77">
        <f t="shared" si="1"/>
        <v>0</v>
      </c>
      <c r="H20" s="77">
        <v>0</v>
      </c>
      <c r="I20" s="77">
        <f t="shared" si="2"/>
        <v>0</v>
      </c>
      <c r="J20" s="76">
        <f>分析係数表!G23</f>
        <v>0.21581694098755519</v>
      </c>
      <c r="K20" s="78">
        <f t="shared" si="3"/>
        <v>0</v>
      </c>
      <c r="L20" s="79"/>
      <c r="M20" s="80"/>
      <c r="N20" s="81">
        <f>分析係数表!H23</f>
        <v>2.457727093983484E-5</v>
      </c>
      <c r="O20" s="82">
        <f t="shared" si="4"/>
        <v>2.4810934085021697E-4</v>
      </c>
      <c r="P20" s="76">
        <f>分析係数表!C23</f>
        <v>0</v>
      </c>
      <c r="Q20" s="82">
        <f t="shared" si="5"/>
        <v>0</v>
      </c>
      <c r="R20" s="83">
        <v>0</v>
      </c>
      <c r="S20" s="84">
        <f t="shared" si="6"/>
        <v>0</v>
      </c>
      <c r="T20" s="85">
        <f>分析係数表!F23</f>
        <v>0.44146928944199115</v>
      </c>
      <c r="U20" s="86">
        <f t="shared" si="7"/>
        <v>0</v>
      </c>
      <c r="V20" s="87">
        <f>分析係数表!D23</f>
        <v>4.8735447611401042E-2</v>
      </c>
      <c r="W20" s="167">
        <f t="shared" si="8"/>
        <v>0</v>
      </c>
      <c r="X20" s="76">
        <f>分析係数表!E23</f>
        <v>5.2107587314331592E-2</v>
      </c>
      <c r="Y20" s="166">
        <f t="shared" si="9"/>
        <v>0</v>
      </c>
    </row>
    <row r="21" spans="1:25" x14ac:dyDescent="0.2">
      <c r="A21" s="6" t="s">
        <v>9</v>
      </c>
      <c r="B21" s="5" t="s">
        <v>270</v>
      </c>
      <c r="C21" s="90"/>
      <c r="D21" s="76">
        <f>投入係数表!W21</f>
        <v>3.8472299944040294E-4</v>
      </c>
      <c r="E21" s="77">
        <f t="shared" si="0"/>
        <v>3.8472299944040292E-2</v>
      </c>
      <c r="F21" s="76">
        <f>分析係数表!C24</f>
        <v>0.44109195402298851</v>
      </c>
      <c r="G21" s="77">
        <f t="shared" si="1"/>
        <v>1.6969821958075244E-2</v>
      </c>
      <c r="H21" s="77">
        <v>2.8130206913414738E-2</v>
      </c>
      <c r="I21" s="77">
        <f t="shared" si="2"/>
        <v>2.8130206913414738E-2</v>
      </c>
      <c r="J21" s="76">
        <f>分析係数表!G24</f>
        <v>0.2076771653543307</v>
      </c>
      <c r="K21" s="78">
        <f t="shared" si="3"/>
        <v>5.8420016326087695E-3</v>
      </c>
      <c r="L21" s="79"/>
      <c r="M21" s="80"/>
      <c r="N21" s="81">
        <f>分析係数表!H24</f>
        <v>3.3179315768777033E-4</v>
      </c>
      <c r="O21" s="82">
        <f t="shared" si="4"/>
        <v>3.349476101477929E-3</v>
      </c>
      <c r="P21" s="76">
        <f>分析係数表!C24</f>
        <v>0.44109195402298851</v>
      </c>
      <c r="Q21" s="82">
        <f t="shared" si="5"/>
        <v>1.4774269585542015E-3</v>
      </c>
      <c r="R21" s="83">
        <v>5.1525310520350301E-3</v>
      </c>
      <c r="S21" s="84">
        <f t="shared" si="6"/>
        <v>3.3282737965449768E-2</v>
      </c>
      <c r="T21" s="85">
        <f>分析係数表!F24</f>
        <v>0.39173228346456695</v>
      </c>
      <c r="U21" s="86">
        <f t="shared" si="7"/>
        <v>1.3037922943158474E-2</v>
      </c>
      <c r="V21" s="87">
        <f>分析係数表!D24</f>
        <v>6.7913385826771658E-2</v>
      </c>
      <c r="W21" s="167">
        <f t="shared" si="8"/>
        <v>0</v>
      </c>
      <c r="X21" s="76">
        <f>分析係数表!E24</f>
        <v>7.1850393700787399E-2</v>
      </c>
      <c r="Y21" s="166">
        <f t="shared" si="9"/>
        <v>0</v>
      </c>
    </row>
    <row r="22" spans="1:25" x14ac:dyDescent="0.2">
      <c r="A22" s="6" t="s">
        <v>10</v>
      </c>
      <c r="B22" s="5" t="s">
        <v>271</v>
      </c>
      <c r="C22" s="90"/>
      <c r="D22" s="76">
        <f>投入係数表!W22</f>
        <v>1.1121992165640738E-2</v>
      </c>
      <c r="E22" s="77">
        <f t="shared" si="0"/>
        <v>1.1121992165640737</v>
      </c>
      <c r="F22" s="76">
        <f>分析係数表!C25</f>
        <v>7.8343592613318025E-3</v>
      </c>
      <c r="G22" s="77">
        <f t="shared" si="1"/>
        <v>8.7133682327347264E-3</v>
      </c>
      <c r="H22" s="77">
        <v>1.082541132098391E-2</v>
      </c>
      <c r="I22" s="77">
        <f t="shared" si="2"/>
        <v>1.082541132098391E-2</v>
      </c>
      <c r="J22" s="76">
        <f>分析係数表!G25</f>
        <v>0.2</v>
      </c>
      <c r="K22" s="78">
        <f t="shared" si="3"/>
        <v>2.1650822641967821E-3</v>
      </c>
      <c r="L22" s="79"/>
      <c r="M22" s="80"/>
      <c r="N22" s="81">
        <f>分析係数表!H25</f>
        <v>5.0383405426661419E-4</v>
      </c>
      <c r="O22" s="82">
        <f t="shared" si="4"/>
        <v>5.0862414874294475E-3</v>
      </c>
      <c r="P22" s="76">
        <f>分析係数表!C25</f>
        <v>7.8343592613318025E-3</v>
      </c>
      <c r="Q22" s="82">
        <f t="shared" si="5"/>
        <v>3.9847443102412936E-5</v>
      </c>
      <c r="R22" s="83">
        <v>1.3681934789601445E-4</v>
      </c>
      <c r="S22" s="84">
        <f t="shared" si="6"/>
        <v>1.0962230668879924E-2</v>
      </c>
      <c r="T22" s="85">
        <f>分析係数表!F25</f>
        <v>0.35199999999999998</v>
      </c>
      <c r="U22" s="86">
        <f t="shared" si="7"/>
        <v>3.858705195445733E-3</v>
      </c>
      <c r="V22" s="87">
        <f>分析係数表!D25</f>
        <v>8.0000000000000002E-3</v>
      </c>
      <c r="W22" s="167">
        <f t="shared" si="8"/>
        <v>0</v>
      </c>
      <c r="X22" s="76">
        <f>分析係数表!E25</f>
        <v>4.0000000000000001E-3</v>
      </c>
      <c r="Y22" s="166">
        <f t="shared" si="9"/>
        <v>0</v>
      </c>
    </row>
    <row r="23" spans="1:25" x14ac:dyDescent="0.2">
      <c r="A23" s="6" t="s">
        <v>11</v>
      </c>
      <c r="B23" s="5" t="s">
        <v>35</v>
      </c>
      <c r="C23" s="90"/>
      <c r="D23" s="76">
        <f>投入係数表!W23</f>
        <v>3.2876329043088973E-2</v>
      </c>
      <c r="E23" s="77">
        <f t="shared" si="0"/>
        <v>3.2876329043088974</v>
      </c>
      <c r="F23" s="76">
        <f>分析係数表!C26</f>
        <v>0.12107728337236534</v>
      </c>
      <c r="G23" s="77">
        <f t="shared" si="1"/>
        <v>0.39805766077932087</v>
      </c>
      <c r="H23" s="77">
        <v>0.45934213763820714</v>
      </c>
      <c r="I23" s="77">
        <f t="shared" si="2"/>
        <v>0.45934213763820714</v>
      </c>
      <c r="J23" s="76">
        <f>分析係数表!G26</f>
        <v>0.19685039370078741</v>
      </c>
      <c r="K23" s="78">
        <f t="shared" si="3"/>
        <v>9.0421680637442353E-2</v>
      </c>
      <c r="L23" s="79"/>
      <c r="M23" s="80"/>
      <c r="N23" s="81">
        <f>分析係数表!H26</f>
        <v>1.0396185607550137E-2</v>
      </c>
      <c r="O23" s="82">
        <f t="shared" si="4"/>
        <v>0.10495025117964178</v>
      </c>
      <c r="P23" s="76">
        <f>分析係数表!C26</f>
        <v>0.12107728337236534</v>
      </c>
      <c r="Q23" s="82">
        <f t="shared" si="5"/>
        <v>1.2707091302078408E-2</v>
      </c>
      <c r="R23" s="83">
        <v>1.3711543642613309E-2</v>
      </c>
      <c r="S23" s="84">
        <f t="shared" si="6"/>
        <v>0.47305368128082043</v>
      </c>
      <c r="T23" s="85">
        <f>分析係数表!F26</f>
        <v>0.33584388907908252</v>
      </c>
      <c r="U23" s="86">
        <f t="shared" si="7"/>
        <v>0.15887218806452752</v>
      </c>
      <c r="V23" s="87">
        <f>分析係数表!D26</f>
        <v>3.2865457035261898E-2</v>
      </c>
      <c r="W23" s="167">
        <f t="shared" si="8"/>
        <v>0</v>
      </c>
      <c r="X23" s="76">
        <f>分析係数表!E26</f>
        <v>3.457719958918179E-2</v>
      </c>
      <c r="Y23" s="166">
        <f t="shared" si="9"/>
        <v>0</v>
      </c>
    </row>
    <row r="24" spans="1:25" x14ac:dyDescent="0.2">
      <c r="A24" s="6" t="s">
        <v>12</v>
      </c>
      <c r="B24" s="5" t="s">
        <v>365</v>
      </c>
      <c r="C24" s="90"/>
      <c r="D24" s="76">
        <f>投入係数表!W24</f>
        <v>6.4703413542249576E-3</v>
      </c>
      <c r="E24" s="77">
        <f t="shared" si="0"/>
        <v>0.64703413542249577</v>
      </c>
      <c r="F24" s="76">
        <f>分析係数表!C27</f>
        <v>2.7391659852820882E-2</v>
      </c>
      <c r="G24" s="77">
        <f t="shared" si="1"/>
        <v>1.7723338950657048E-2</v>
      </c>
      <c r="H24" s="77">
        <v>2.0109992151711224E-2</v>
      </c>
      <c r="I24" s="77">
        <f t="shared" si="2"/>
        <v>2.0109992151711224E-2</v>
      </c>
      <c r="J24" s="76">
        <f>分析係数表!G27</f>
        <v>0.16959064327485379</v>
      </c>
      <c r="K24" s="78">
        <f t="shared" si="3"/>
        <v>3.4104665052609676E-3</v>
      </c>
      <c r="L24" s="79"/>
      <c r="M24" s="80"/>
      <c r="N24" s="81">
        <f>分析係数表!H27</f>
        <v>1.0924596932756587E-2</v>
      </c>
      <c r="O24" s="82">
        <f t="shared" si="4"/>
        <v>0.11028460200792145</v>
      </c>
      <c r="P24" s="76">
        <f>分析係数表!C27</f>
        <v>2.7391659852820882E-2</v>
      </c>
      <c r="Q24" s="82">
        <f t="shared" si="5"/>
        <v>3.0208783052047112E-3</v>
      </c>
      <c r="R24" s="83">
        <v>3.0555382272922276E-3</v>
      </c>
      <c r="S24" s="84">
        <f t="shared" si="6"/>
        <v>2.316553037900345E-2</v>
      </c>
      <c r="T24" s="85">
        <f>分析係数表!F27</f>
        <v>0.32163742690058478</v>
      </c>
      <c r="U24" s="86">
        <f t="shared" si="7"/>
        <v>7.4509015838899982E-3</v>
      </c>
      <c r="V24" s="87">
        <f>分析係数表!D27</f>
        <v>0</v>
      </c>
      <c r="W24" s="167">
        <f t="shared" si="8"/>
        <v>0</v>
      </c>
      <c r="X24" s="76">
        <f>分析係数表!E27</f>
        <v>0</v>
      </c>
      <c r="Y24" s="166">
        <f t="shared" si="9"/>
        <v>0</v>
      </c>
    </row>
    <row r="25" spans="1:25" x14ac:dyDescent="0.2">
      <c r="A25" s="6" t="s">
        <v>13</v>
      </c>
      <c r="B25" s="5" t="s">
        <v>191</v>
      </c>
      <c r="C25" s="75">
        <f>最終需要_まとめ!C26</f>
        <v>100</v>
      </c>
      <c r="D25" s="76">
        <f>投入係数表!W25</f>
        <v>0.46694879686625629</v>
      </c>
      <c r="E25" s="77">
        <f t="shared" si="0"/>
        <v>46.694879686625626</v>
      </c>
      <c r="F25" s="76">
        <f>分析係数表!C28</f>
        <v>0.24324482738409237</v>
      </c>
      <c r="G25" s="77">
        <f t="shared" si="1"/>
        <v>11.358287949094212</v>
      </c>
      <c r="H25" s="77">
        <v>12.840453988457075</v>
      </c>
      <c r="I25" s="77">
        <f t="shared" si="2"/>
        <v>112.84045398845707</v>
      </c>
      <c r="J25" s="76">
        <f>分析係数表!G28</f>
        <v>0.12486010072747622</v>
      </c>
      <c r="K25" s="78">
        <f t="shared" si="3"/>
        <v>14.089270451132895</v>
      </c>
      <c r="L25" s="79"/>
      <c r="M25" s="80"/>
      <c r="N25" s="81">
        <f>分析係数表!H28</f>
        <v>2.0841525756979944E-2</v>
      </c>
      <c r="O25" s="82">
        <f t="shared" si="4"/>
        <v>0.21039672104098397</v>
      </c>
      <c r="P25" s="76">
        <f>分析係数表!C28</f>
        <v>0.24324482738409237</v>
      </c>
      <c r="Q25" s="82">
        <f t="shared" si="5"/>
        <v>5.1177914091793182E-2</v>
      </c>
      <c r="R25" s="83">
        <v>6.2461500245981683E-2</v>
      </c>
      <c r="S25" s="84">
        <f t="shared" si="6"/>
        <v>112.90291548870306</v>
      </c>
      <c r="T25" s="85">
        <f>分析係数表!F28</f>
        <v>0.21387101287073307</v>
      </c>
      <c r="U25" s="86">
        <f t="shared" si="7"/>
        <v>24.1466608916277</v>
      </c>
      <c r="V25" s="87">
        <f>分析係数表!D28</f>
        <v>5.1063234471180746E-3</v>
      </c>
      <c r="W25" s="167">
        <f t="shared" si="8"/>
        <v>1</v>
      </c>
      <c r="X25" s="76">
        <f>分析係数表!E28</f>
        <v>5.1412982652490205E-3</v>
      </c>
      <c r="Y25" s="166">
        <f t="shared" si="9"/>
        <v>1</v>
      </c>
    </row>
    <row r="26" spans="1:25" x14ac:dyDescent="0.2">
      <c r="A26" s="6" t="s">
        <v>14</v>
      </c>
      <c r="B26" s="5" t="s">
        <v>50</v>
      </c>
      <c r="C26" s="90"/>
      <c r="D26" s="76">
        <f>投入係数表!W26</f>
        <v>1.6088416340235031E-3</v>
      </c>
      <c r="E26" s="77">
        <f t="shared" si="0"/>
        <v>0.16088416340235032</v>
      </c>
      <c r="F26" s="76">
        <f>分析係数表!C29</f>
        <v>5.9106021425932798E-2</v>
      </c>
      <c r="G26" s="77">
        <f t="shared" si="1"/>
        <v>9.5092228091525916E-3</v>
      </c>
      <c r="H26" s="77">
        <v>1.5812793452925071E-2</v>
      </c>
      <c r="I26" s="77">
        <f t="shared" si="2"/>
        <v>1.5812793452925071E-2</v>
      </c>
      <c r="J26" s="76">
        <f>分析係数表!G29</f>
        <v>0.26651982378854627</v>
      </c>
      <c r="K26" s="78">
        <f t="shared" si="3"/>
        <v>4.2144229246782678E-3</v>
      </c>
      <c r="L26" s="79"/>
      <c r="M26" s="80"/>
      <c r="N26" s="81">
        <f>分析係数表!H29</f>
        <v>1.0052103814392449E-2</v>
      </c>
      <c r="O26" s="82">
        <f t="shared" si="4"/>
        <v>0.10147672040773874</v>
      </c>
      <c r="P26" s="76">
        <f>分析係数表!C29</f>
        <v>5.9106021425932798E-2</v>
      </c>
      <c r="Q26" s="82">
        <f t="shared" si="5"/>
        <v>5.9978852106531977E-3</v>
      </c>
      <c r="R26" s="83">
        <v>7.3881951452595251E-3</v>
      </c>
      <c r="S26" s="84">
        <f t="shared" si="6"/>
        <v>2.3200988598184598E-2</v>
      </c>
      <c r="T26" s="85">
        <f>分析係数表!F29</f>
        <v>0.40308370044052866</v>
      </c>
      <c r="U26" s="86">
        <f t="shared" si="7"/>
        <v>9.3519403380347612E-3</v>
      </c>
      <c r="V26" s="87">
        <f>分析係数表!D29</f>
        <v>6.1674008810572688E-2</v>
      </c>
      <c r="W26" s="167">
        <f t="shared" si="8"/>
        <v>0</v>
      </c>
      <c r="X26" s="76">
        <f>分析係数表!E29</f>
        <v>2.8634361233480177E-2</v>
      </c>
      <c r="Y26" s="166">
        <f t="shared" si="9"/>
        <v>0</v>
      </c>
    </row>
    <row r="27" spans="1:25" x14ac:dyDescent="0.2">
      <c r="A27" s="6" t="s">
        <v>15</v>
      </c>
      <c r="B27" s="5" t="s">
        <v>36</v>
      </c>
      <c r="C27" s="90"/>
      <c r="D27" s="76">
        <f>投入係数表!W27</f>
        <v>6.6452154448796866E-4</v>
      </c>
      <c r="E27" s="77">
        <f t="shared" si="0"/>
        <v>6.645215444879686E-2</v>
      </c>
      <c r="F27" s="76">
        <f>分析係数表!C30</f>
        <v>1</v>
      </c>
      <c r="G27" s="77">
        <f t="shared" si="1"/>
        <v>6.645215444879686E-2</v>
      </c>
      <c r="H27" s="77">
        <v>0.10605863413730782</v>
      </c>
      <c r="I27" s="77">
        <f t="shared" si="2"/>
        <v>0.10605863413730782</v>
      </c>
      <c r="J27" s="76">
        <f>分析係数表!G30</f>
        <v>0.34458106948813266</v>
      </c>
      <c r="K27" s="78">
        <f t="shared" si="3"/>
        <v>3.6545797579484104E-2</v>
      </c>
      <c r="L27" s="79"/>
      <c r="M27" s="80"/>
      <c r="N27" s="81">
        <f>分析係数表!H30</f>
        <v>0</v>
      </c>
      <c r="O27" s="82">
        <f t="shared" si="4"/>
        <v>0</v>
      </c>
      <c r="P27" s="76">
        <f>分析係数表!C30</f>
        <v>1</v>
      </c>
      <c r="Q27" s="82">
        <f t="shared" si="5"/>
        <v>0</v>
      </c>
      <c r="R27" s="83">
        <v>2.3507631163595288E-2</v>
      </c>
      <c r="S27" s="84">
        <f t="shared" si="6"/>
        <v>0.12956626530090309</v>
      </c>
      <c r="T27" s="85">
        <f>分析係数表!F30</f>
        <v>0.44094938518730342</v>
      </c>
      <c r="U27" s="86">
        <f t="shared" si="7"/>
        <v>5.7132165025448267E-2</v>
      </c>
      <c r="V27" s="87">
        <f>分析係数表!D30</f>
        <v>0.11881612810980841</v>
      </c>
      <c r="W27" s="167">
        <f t="shared" si="8"/>
        <v>0</v>
      </c>
      <c r="X27" s="76">
        <f>分析係数表!E30</f>
        <v>7.9782670860737773E-2</v>
      </c>
      <c r="Y27" s="166">
        <f t="shared" si="9"/>
        <v>0</v>
      </c>
    </row>
    <row r="28" spans="1:25" x14ac:dyDescent="0.2">
      <c r="A28" s="6" t="s">
        <v>16</v>
      </c>
      <c r="B28" s="5" t="s">
        <v>192</v>
      </c>
      <c r="C28" s="90"/>
      <c r="D28" s="76">
        <f>投入係数表!W28</f>
        <v>1.2555959709009513E-2</v>
      </c>
      <c r="E28" s="77">
        <f t="shared" si="0"/>
        <v>1.2555959709009512</v>
      </c>
      <c r="F28" s="76">
        <f>分析係数表!C31</f>
        <v>9.6726786907147644E-2</v>
      </c>
      <c r="G28" s="77">
        <f t="shared" si="1"/>
        <v>0.12144976391880946</v>
      </c>
      <c r="H28" s="77">
        <v>0.16017290610371682</v>
      </c>
      <c r="I28" s="77">
        <f t="shared" si="2"/>
        <v>0.16017290610371682</v>
      </c>
      <c r="J28" s="76">
        <f>分析係数表!G31</f>
        <v>7.0151306740027508E-2</v>
      </c>
      <c r="K28" s="78">
        <f t="shared" si="3"/>
        <v>1.1236338667523462E-2</v>
      </c>
      <c r="L28" s="79"/>
      <c r="M28" s="80"/>
      <c r="N28" s="81">
        <f>分析係数表!H31</f>
        <v>2.2131832481321275E-2</v>
      </c>
      <c r="O28" s="82">
        <f t="shared" si="4"/>
        <v>0.22342246143562039</v>
      </c>
      <c r="P28" s="76">
        <f>分析係数表!C31</f>
        <v>9.6726786907147644E-2</v>
      </c>
      <c r="Q28" s="82">
        <f t="shared" si="5"/>
        <v>2.1610936817553664E-2</v>
      </c>
      <c r="R28" s="83">
        <v>2.5805219073535602E-2</v>
      </c>
      <c r="S28" s="84">
        <f t="shared" si="6"/>
        <v>0.18597812517725243</v>
      </c>
      <c r="T28" s="85">
        <f>分析係数表!F31</f>
        <v>0.34525447042640989</v>
      </c>
      <c r="U28" s="86">
        <f t="shared" si="7"/>
        <v>6.4209779118968857E-2</v>
      </c>
      <c r="V28" s="87">
        <f>分析係数表!D31</f>
        <v>0</v>
      </c>
      <c r="W28" s="167">
        <f t="shared" si="8"/>
        <v>0</v>
      </c>
      <c r="X28" s="76">
        <f>分析係数表!E31</f>
        <v>0</v>
      </c>
      <c r="Y28" s="166">
        <f t="shared" si="9"/>
        <v>0</v>
      </c>
    </row>
    <row r="29" spans="1:25" x14ac:dyDescent="0.2">
      <c r="A29" s="6" t="s">
        <v>17</v>
      </c>
      <c r="B29" s="5" t="s">
        <v>272</v>
      </c>
      <c r="C29" s="90"/>
      <c r="D29" s="76">
        <f>投入係数表!W29</f>
        <v>3.4974818130945718E-4</v>
      </c>
      <c r="E29" s="77">
        <f t="shared" si="0"/>
        <v>3.4974818130945717E-2</v>
      </c>
      <c r="F29" s="76">
        <f>分析係数表!C32</f>
        <v>0.7834008097165992</v>
      </c>
      <c r="G29" s="77">
        <f t="shared" si="1"/>
        <v>2.7399300843473671E-2</v>
      </c>
      <c r="H29" s="77">
        <v>4.1437064319977644E-2</v>
      </c>
      <c r="I29" s="77">
        <f t="shared" si="2"/>
        <v>4.1437064319977644E-2</v>
      </c>
      <c r="J29" s="76">
        <f>分析係数表!G32</f>
        <v>0.13992297817715019</v>
      </c>
      <c r="K29" s="78">
        <f t="shared" si="3"/>
        <v>5.7979974465694004E-3</v>
      </c>
      <c r="L29" s="79"/>
      <c r="M29" s="80"/>
      <c r="N29" s="81">
        <f>分析係数表!H32</f>
        <v>6.3286472670074714E-3</v>
      </c>
      <c r="O29" s="82">
        <f t="shared" si="4"/>
        <v>6.3888155268930866E-2</v>
      </c>
      <c r="P29" s="76">
        <f>分析係数表!C32</f>
        <v>0.7834008097165992</v>
      </c>
      <c r="Q29" s="82">
        <f t="shared" si="5"/>
        <v>5.0050032568980253E-2</v>
      </c>
      <c r="R29" s="83">
        <v>6.1909356023937726E-2</v>
      </c>
      <c r="S29" s="84">
        <f t="shared" si="6"/>
        <v>0.10334642034391536</v>
      </c>
      <c r="T29" s="85">
        <f>分析係数表!F32</f>
        <v>0.48138639281129653</v>
      </c>
      <c r="U29" s="86">
        <f t="shared" si="7"/>
        <v>4.9749560499317405E-2</v>
      </c>
      <c r="V29" s="87">
        <f>分析係数表!D32</f>
        <v>1.4120667522464698E-2</v>
      </c>
      <c r="W29" s="167">
        <f t="shared" si="8"/>
        <v>0</v>
      </c>
      <c r="X29" s="76">
        <f>分析係数表!E32</f>
        <v>2.1822849807445442E-2</v>
      </c>
      <c r="Y29" s="166">
        <f t="shared" si="9"/>
        <v>0</v>
      </c>
    </row>
    <row r="30" spans="1:25" x14ac:dyDescent="0.2">
      <c r="A30" s="6" t="s">
        <v>18</v>
      </c>
      <c r="B30" s="5" t="s">
        <v>273</v>
      </c>
      <c r="C30" s="90"/>
      <c r="D30" s="76">
        <f>投入係数表!W30</f>
        <v>3.4974818130945718E-4</v>
      </c>
      <c r="E30" s="77">
        <f t="shared" si="0"/>
        <v>3.4974818130945717E-2</v>
      </c>
      <c r="F30" s="76">
        <f>分析係数表!C33</f>
        <v>1</v>
      </c>
      <c r="G30" s="77">
        <f t="shared" si="1"/>
        <v>3.4974818130945717E-2</v>
      </c>
      <c r="H30" s="77">
        <v>4.9167110230751453E-2</v>
      </c>
      <c r="I30" s="77">
        <f t="shared" si="2"/>
        <v>4.9167110230751453E-2</v>
      </c>
      <c r="J30" s="76">
        <f>分析係数表!G33</f>
        <v>0.50732356857523297</v>
      </c>
      <c r="K30" s="78">
        <f t="shared" si="3"/>
        <v>2.4943633818796673E-2</v>
      </c>
      <c r="L30" s="79"/>
      <c r="M30" s="80"/>
      <c r="N30" s="81">
        <f>分析係数表!H33</f>
        <v>9.4622493118364133E-4</v>
      </c>
      <c r="O30" s="82">
        <f t="shared" si="4"/>
        <v>9.5522096227333535E-3</v>
      </c>
      <c r="P30" s="76">
        <f>分析係数表!C33</f>
        <v>1</v>
      </c>
      <c r="Q30" s="82">
        <f t="shared" si="5"/>
        <v>9.5522096227333535E-3</v>
      </c>
      <c r="R30" s="83">
        <v>2.1929414477762924E-2</v>
      </c>
      <c r="S30" s="84">
        <f t="shared" si="6"/>
        <v>7.109652470851438E-2</v>
      </c>
      <c r="T30" s="85">
        <f>分析係数表!F33</f>
        <v>0.64713715046604525</v>
      </c>
      <c r="U30" s="86">
        <f t="shared" si="7"/>
        <v>4.6009202407906777E-2</v>
      </c>
      <c r="V30" s="87">
        <f>分析係数表!D33</f>
        <v>3.462050599201065E-2</v>
      </c>
      <c r="W30" s="167">
        <f t="shared" si="8"/>
        <v>0</v>
      </c>
      <c r="X30" s="76">
        <f>分析係数表!E33</f>
        <v>3.3288948069241014E-2</v>
      </c>
      <c r="Y30" s="166">
        <f t="shared" si="9"/>
        <v>0</v>
      </c>
    </row>
    <row r="31" spans="1:25" x14ac:dyDescent="0.2">
      <c r="A31" s="6" t="s">
        <v>19</v>
      </c>
      <c r="B31" s="5" t="s">
        <v>274</v>
      </c>
      <c r="C31" s="90"/>
      <c r="D31" s="76">
        <f>投入係数表!W31</f>
        <v>4.0186066032456634E-2</v>
      </c>
      <c r="E31" s="77">
        <f t="shared" si="0"/>
        <v>4.0186066032456633</v>
      </c>
      <c r="F31" s="76">
        <f>分析係数表!C34</f>
        <v>0.10125199563061926</v>
      </c>
      <c r="G31" s="77">
        <f t="shared" si="1"/>
        <v>0.40689193823300762</v>
      </c>
      <c r="H31" s="77">
        <v>0.48763472758071574</v>
      </c>
      <c r="I31" s="77">
        <f t="shared" si="2"/>
        <v>0.48763472758071574</v>
      </c>
      <c r="J31" s="76">
        <f>分析係数表!G34</f>
        <v>0.42460217226572367</v>
      </c>
      <c r="K31" s="78">
        <f t="shared" si="3"/>
        <v>0.20705076460297631</v>
      </c>
      <c r="L31" s="79"/>
      <c r="M31" s="80"/>
      <c r="N31" s="81">
        <f>分析係数表!H34</f>
        <v>0.15770005898545025</v>
      </c>
      <c r="O31" s="82">
        <f t="shared" si="4"/>
        <v>1.5919935855654173</v>
      </c>
      <c r="P31" s="76">
        <f>分析係数表!C34</f>
        <v>0.10125199563061926</v>
      </c>
      <c r="Q31" s="82">
        <f t="shared" si="5"/>
        <v>0.16119252756964353</v>
      </c>
      <c r="R31" s="83">
        <v>0.17085246525993147</v>
      </c>
      <c r="S31" s="84">
        <f t="shared" si="6"/>
        <v>0.65848719284064727</v>
      </c>
      <c r="T31" s="85">
        <f>分析係数表!F34</f>
        <v>0.7004294013639808</v>
      </c>
      <c r="U31" s="86">
        <f t="shared" si="7"/>
        <v>0.46122379028722277</v>
      </c>
      <c r="V31" s="87">
        <f>分析係数表!D34</f>
        <v>0.3617075018944178</v>
      </c>
      <c r="W31" s="167">
        <f t="shared" si="8"/>
        <v>0</v>
      </c>
      <c r="X31" s="76">
        <f>分析係数表!E34</f>
        <v>0.25183127052285931</v>
      </c>
      <c r="Y31" s="166">
        <f t="shared" si="9"/>
        <v>0</v>
      </c>
    </row>
    <row r="32" spans="1:25" x14ac:dyDescent="0.2">
      <c r="A32" s="6" t="s">
        <v>20</v>
      </c>
      <c r="B32" s="5" t="s">
        <v>37</v>
      </c>
      <c r="C32" s="90"/>
      <c r="D32" s="76">
        <f>投入係数表!W32</f>
        <v>3.8472299944040289E-3</v>
      </c>
      <c r="E32" s="77">
        <f t="shared" si="0"/>
        <v>0.38472299944040289</v>
      </c>
      <c r="F32" s="76">
        <f>分析係数表!C35</f>
        <v>0.28050490883590462</v>
      </c>
      <c r="G32" s="77">
        <f t="shared" si="1"/>
        <v>0.107916689885106</v>
      </c>
      <c r="H32" s="77">
        <v>0.14442982614311015</v>
      </c>
      <c r="I32" s="77">
        <f t="shared" si="2"/>
        <v>0.14442982614311015</v>
      </c>
      <c r="J32" s="76">
        <f>分析係数表!G35</f>
        <v>0.31444397102684279</v>
      </c>
      <c r="K32" s="78">
        <f t="shared" si="3"/>
        <v>4.5415088067156072E-2</v>
      </c>
      <c r="L32" s="79"/>
      <c r="M32" s="80"/>
      <c r="N32" s="81">
        <f>分析係数表!H35</f>
        <v>5.9366397955171055E-2</v>
      </c>
      <c r="O32" s="82">
        <f t="shared" si="4"/>
        <v>0.59930811282369911</v>
      </c>
      <c r="P32" s="76">
        <f>分析係数表!C35</f>
        <v>0.28050490883590462</v>
      </c>
      <c r="Q32" s="82">
        <f t="shared" si="5"/>
        <v>0.16810886755222976</v>
      </c>
      <c r="R32" s="83">
        <v>0.21119397225317979</v>
      </c>
      <c r="S32" s="84">
        <f t="shared" si="6"/>
        <v>0.35562379839628994</v>
      </c>
      <c r="T32" s="85">
        <f>分析係数表!F35</f>
        <v>0.64720920323817643</v>
      </c>
      <c r="U32" s="86">
        <f t="shared" si="7"/>
        <v>0.2301629952125967</v>
      </c>
      <c r="V32" s="87">
        <f>分析係数表!D35</f>
        <v>3.7068598210481467E-2</v>
      </c>
      <c r="W32" s="167">
        <f t="shared" si="8"/>
        <v>0</v>
      </c>
      <c r="X32" s="76">
        <f>分析係数表!E35</f>
        <v>2.8973157221985513E-2</v>
      </c>
      <c r="Y32" s="166">
        <f t="shared" si="9"/>
        <v>0</v>
      </c>
    </row>
    <row r="33" spans="1:25" x14ac:dyDescent="0.2">
      <c r="A33" s="6" t="s">
        <v>21</v>
      </c>
      <c r="B33" s="5" t="s">
        <v>38</v>
      </c>
      <c r="C33" s="90"/>
      <c r="D33" s="76">
        <f>投入係数表!W33</f>
        <v>3.8472299944040294E-4</v>
      </c>
      <c r="E33" s="77">
        <f t="shared" si="0"/>
        <v>3.8472299944040292E-2</v>
      </c>
      <c r="F33" s="76">
        <f>分析係数表!C36</f>
        <v>0.80389274373750441</v>
      </c>
      <c r="G33" s="77">
        <f t="shared" si="1"/>
        <v>3.0927602759906789E-2</v>
      </c>
      <c r="H33" s="77">
        <v>7.5284472798877927E-2</v>
      </c>
      <c r="I33" s="77">
        <f t="shared" si="2"/>
        <v>7.5284472798877927E-2</v>
      </c>
      <c r="J33" s="76">
        <f>分析係数表!G36</f>
        <v>1.7855841410975876E-2</v>
      </c>
      <c r="K33" s="78">
        <f t="shared" si="3"/>
        <v>1.3442676070056913E-3</v>
      </c>
      <c r="L33" s="79"/>
      <c r="M33" s="80"/>
      <c r="N33" s="81">
        <f>分析係数表!H36</f>
        <v>0.19255062917813606</v>
      </c>
      <c r="O33" s="82">
        <f t="shared" si="4"/>
        <v>1.9438126308910249</v>
      </c>
      <c r="P33" s="76">
        <f>分析係数表!C36</f>
        <v>0.80389274373750441</v>
      </c>
      <c r="Q33" s="82">
        <f t="shared" si="5"/>
        <v>1.5626168691586029</v>
      </c>
      <c r="R33" s="83">
        <v>1.6013727763118208</v>
      </c>
      <c r="S33" s="84">
        <f t="shared" si="6"/>
        <v>1.6766572491106988</v>
      </c>
      <c r="T33" s="85">
        <f>分析係数表!F36</f>
        <v>0.88404635230668316</v>
      </c>
      <c r="U33" s="86">
        <f t="shared" si="7"/>
        <v>1.4822427251448711</v>
      </c>
      <c r="V33" s="87">
        <f>分析係数表!D36</f>
        <v>1.122367174404198E-2</v>
      </c>
      <c r="W33" s="167">
        <f t="shared" si="8"/>
        <v>0</v>
      </c>
      <c r="X33" s="76">
        <f>分析係数表!E36</f>
        <v>3.3525253261424094E-3</v>
      </c>
      <c r="Y33" s="166">
        <f t="shared" si="9"/>
        <v>0</v>
      </c>
    </row>
    <row r="34" spans="1:25" x14ac:dyDescent="0.2">
      <c r="A34" s="6" t="s">
        <v>22</v>
      </c>
      <c r="B34" s="5" t="s">
        <v>377</v>
      </c>
      <c r="C34" s="90"/>
      <c r="D34" s="76">
        <f>投入係数表!W34</f>
        <v>1.4549524342473419E-2</v>
      </c>
      <c r="E34" s="77">
        <f t="shared" si="0"/>
        <v>1.4549524342473419</v>
      </c>
      <c r="F34" s="76">
        <f>分析係数表!C37</f>
        <v>0.21032967032967032</v>
      </c>
      <c r="G34" s="77">
        <f t="shared" si="1"/>
        <v>0.30601966584059476</v>
      </c>
      <c r="H34" s="77">
        <v>0.38551769327612201</v>
      </c>
      <c r="I34" s="77">
        <f t="shared" si="2"/>
        <v>0.38551769327612201</v>
      </c>
      <c r="J34" s="76">
        <f>分析係数表!G37</f>
        <v>0.29813928761297182</v>
      </c>
      <c r="K34" s="78">
        <f t="shared" si="3"/>
        <v>0.11493797043553919</v>
      </c>
      <c r="L34" s="79"/>
      <c r="M34" s="80"/>
      <c r="N34" s="81">
        <f>分析係数表!H37</f>
        <v>4.7409555642941408E-2</v>
      </c>
      <c r="O34" s="82">
        <f t="shared" si="4"/>
        <v>0.47860291850006853</v>
      </c>
      <c r="P34" s="76">
        <f>分析係数表!C37</f>
        <v>0.21032967032967032</v>
      </c>
      <c r="Q34" s="82">
        <f t="shared" si="5"/>
        <v>0.10066439406693749</v>
      </c>
      <c r="R34" s="83">
        <v>0.11108546298158714</v>
      </c>
      <c r="S34" s="84">
        <f t="shared" si="6"/>
        <v>0.49660315625770912</v>
      </c>
      <c r="T34" s="85">
        <f>分析係数表!F37</f>
        <v>0.65348219032429555</v>
      </c>
      <c r="U34" s="86">
        <f t="shared" si="7"/>
        <v>0.32452131827324615</v>
      </c>
      <c r="V34" s="87">
        <f>分析係数表!D37</f>
        <v>7.4641148325358855E-2</v>
      </c>
      <c r="W34" s="167">
        <f t="shared" si="8"/>
        <v>0</v>
      </c>
      <c r="X34" s="76">
        <f>分析係数表!E37</f>
        <v>6.6454013822434876E-2</v>
      </c>
      <c r="Y34" s="166">
        <f t="shared" si="9"/>
        <v>0</v>
      </c>
    </row>
    <row r="35" spans="1:25" x14ac:dyDescent="0.2">
      <c r="A35" s="6" t="s">
        <v>23</v>
      </c>
      <c r="B35" s="5" t="s">
        <v>193</v>
      </c>
      <c r="C35" s="90"/>
      <c r="D35" s="76">
        <f>投入係数表!W35</f>
        <v>2.098489087856743E-3</v>
      </c>
      <c r="E35" s="77">
        <f t="shared" si="0"/>
        <v>0.2098489087856743</v>
      </c>
      <c r="F35" s="76">
        <f>分析係数表!C38</f>
        <v>3.0064329788630717E-2</v>
      </c>
      <c r="G35" s="77">
        <f t="shared" si="1"/>
        <v>6.3089667995167983E-3</v>
      </c>
      <c r="H35" s="77">
        <v>1.0753089165969227E-2</v>
      </c>
      <c r="I35" s="77">
        <f t="shared" si="2"/>
        <v>1.0753089165969227E-2</v>
      </c>
      <c r="J35" s="76">
        <f>分析係数表!G38</f>
        <v>0.36119402985074628</v>
      </c>
      <c r="K35" s="78">
        <f t="shared" si="3"/>
        <v>3.8839516092008253E-3</v>
      </c>
      <c r="L35" s="79"/>
      <c r="M35" s="80"/>
      <c r="N35" s="81">
        <f>分析係数表!H38</f>
        <v>4.2911915060951634E-2</v>
      </c>
      <c r="O35" s="82">
        <f t="shared" si="4"/>
        <v>0.43319890912447889</v>
      </c>
      <c r="P35" s="76">
        <f>分析係数表!C38</f>
        <v>3.0064329788630717E-2</v>
      </c>
      <c r="Q35" s="82">
        <f t="shared" si="5"/>
        <v>1.3023834867993401E-2</v>
      </c>
      <c r="R35" s="83">
        <v>1.4935588968392609E-2</v>
      </c>
      <c r="S35" s="84">
        <f t="shared" si="6"/>
        <v>2.5688678134361834E-2</v>
      </c>
      <c r="T35" s="85">
        <f>分析係数表!F38</f>
        <v>0.57313432835820899</v>
      </c>
      <c r="U35" s="86">
        <f t="shared" si="7"/>
        <v>1.4723063288947678E-2</v>
      </c>
      <c r="V35" s="87">
        <f>分析係数表!D38</f>
        <v>7.1641791044776124E-2</v>
      </c>
      <c r="W35" s="167">
        <f t="shared" si="8"/>
        <v>0</v>
      </c>
      <c r="X35" s="76">
        <f>分析係数表!E38</f>
        <v>8.6567164179104483E-2</v>
      </c>
      <c r="Y35" s="166">
        <f t="shared" si="9"/>
        <v>0</v>
      </c>
    </row>
    <row r="36" spans="1:25" x14ac:dyDescent="0.2">
      <c r="A36" s="6" t="s">
        <v>24</v>
      </c>
      <c r="B36" s="5" t="s">
        <v>39</v>
      </c>
      <c r="C36" s="90"/>
      <c r="D36" s="76">
        <f>投入係数表!W36</f>
        <v>0</v>
      </c>
      <c r="E36" s="77">
        <f t="shared" si="0"/>
        <v>0</v>
      </c>
      <c r="F36" s="76">
        <f>分析係数表!C39</f>
        <v>1</v>
      </c>
      <c r="G36" s="77">
        <f t="shared" si="1"/>
        <v>0</v>
      </c>
      <c r="H36" s="77">
        <v>1.8127702655412532E-2</v>
      </c>
      <c r="I36" s="77">
        <f t="shared" si="2"/>
        <v>1.8127702655412532E-2</v>
      </c>
      <c r="J36" s="76">
        <f>分析係数表!G39</f>
        <v>0.35369011652999566</v>
      </c>
      <c r="K36" s="78">
        <f t="shared" si="3"/>
        <v>6.4115892646139701E-3</v>
      </c>
      <c r="L36" s="79"/>
      <c r="M36" s="80"/>
      <c r="N36" s="81">
        <f>分析係数表!H39</f>
        <v>3.7848997247345653E-3</v>
      </c>
      <c r="O36" s="82">
        <f t="shared" si="4"/>
        <v>3.8208838490933414E-2</v>
      </c>
      <c r="P36" s="76">
        <f>分析係数表!C39</f>
        <v>1</v>
      </c>
      <c r="Q36" s="82">
        <f t="shared" si="5"/>
        <v>3.8208838490933414E-2</v>
      </c>
      <c r="R36" s="83">
        <v>5.4155395383558541E-2</v>
      </c>
      <c r="S36" s="84">
        <f t="shared" si="6"/>
        <v>7.2283098038971066E-2</v>
      </c>
      <c r="T36" s="85">
        <f>分析係数表!F39</f>
        <v>0.70414328873543375</v>
      </c>
      <c r="U36" s="86">
        <f t="shared" si="7"/>
        <v>5.0897658373146866E-2</v>
      </c>
      <c r="V36" s="87">
        <f>分析係数表!D39</f>
        <v>4.8338368580060423E-2</v>
      </c>
      <c r="W36" s="167">
        <f t="shared" si="8"/>
        <v>0</v>
      </c>
      <c r="X36" s="76">
        <f>分析係数表!E39</f>
        <v>5.0927924039706515E-2</v>
      </c>
      <c r="Y36" s="166">
        <f t="shared" si="9"/>
        <v>0</v>
      </c>
    </row>
    <row r="37" spans="1:25" x14ac:dyDescent="0.2">
      <c r="A37" s="6" t="s">
        <v>25</v>
      </c>
      <c r="B37" s="5" t="s">
        <v>40</v>
      </c>
      <c r="C37" s="90"/>
      <c r="D37" s="76">
        <f>投入係数表!W37</f>
        <v>6.9949636261891444E-5</v>
      </c>
      <c r="E37" s="77">
        <f t="shared" si="0"/>
        <v>6.9949636261891447E-3</v>
      </c>
      <c r="F37" s="76">
        <f>分析係数表!C40</f>
        <v>0.7013368112161722</v>
      </c>
      <c r="G37" s="77">
        <f t="shared" si="1"/>
        <v>4.9058254841646077E-3</v>
      </c>
      <c r="H37" s="77">
        <v>6.5146804791090529E-3</v>
      </c>
      <c r="I37" s="77">
        <f t="shared" si="2"/>
        <v>6.5146804791090529E-3</v>
      </c>
      <c r="J37" s="76">
        <f>分析係数表!G40</f>
        <v>0.55395580898075547</v>
      </c>
      <c r="K37" s="78">
        <f t="shared" si="3"/>
        <v>3.6088450950559911E-3</v>
      </c>
      <c r="L37" s="79"/>
      <c r="M37" s="80"/>
      <c r="N37" s="81">
        <f>分析係数表!H40</f>
        <v>3.2392843098702322E-2</v>
      </c>
      <c r="O37" s="82">
        <f t="shared" si="4"/>
        <v>0.32700811124058599</v>
      </c>
      <c r="P37" s="76">
        <f>分析係数表!C40</f>
        <v>0.7013368112161722</v>
      </c>
      <c r="Q37" s="82">
        <f t="shared" si="5"/>
        <v>0.22934282597929589</v>
      </c>
      <c r="R37" s="83">
        <v>0.22951529364042561</v>
      </c>
      <c r="S37" s="84">
        <f t="shared" si="6"/>
        <v>0.23602997411953466</v>
      </c>
      <c r="T37" s="85">
        <f>分析係数表!F40</f>
        <v>0.75181753385602279</v>
      </c>
      <c r="U37" s="86">
        <f t="shared" si="7"/>
        <v>0.17745147305864944</v>
      </c>
      <c r="V37" s="87">
        <f>分析係数表!D40</f>
        <v>0.10919458303635067</v>
      </c>
      <c r="W37" s="167">
        <f t="shared" si="8"/>
        <v>0</v>
      </c>
      <c r="X37" s="76">
        <f>分析係数表!E40</f>
        <v>6.9850320741268707E-2</v>
      </c>
      <c r="Y37" s="166">
        <f t="shared" si="9"/>
        <v>0</v>
      </c>
    </row>
    <row r="38" spans="1:25" x14ac:dyDescent="0.2">
      <c r="A38" s="6" t="s">
        <v>26</v>
      </c>
      <c r="B38" s="5" t="s">
        <v>276</v>
      </c>
      <c r="C38" s="90"/>
      <c r="D38" s="76">
        <f>投入係数表!W38</f>
        <v>0</v>
      </c>
      <c r="E38" s="77">
        <f t="shared" si="0"/>
        <v>0</v>
      </c>
      <c r="F38" s="76">
        <f>分析係数表!C41</f>
        <v>0.58586841174389814</v>
      </c>
      <c r="G38" s="77">
        <f t="shared" si="1"/>
        <v>0</v>
      </c>
      <c r="H38" s="77">
        <v>1.2182317566684698E-3</v>
      </c>
      <c r="I38" s="77">
        <f t="shared" si="2"/>
        <v>1.2182317566684698E-3</v>
      </c>
      <c r="J38" s="76">
        <f>分析係数表!G41</f>
        <v>0.44498040397949956</v>
      </c>
      <c r="K38" s="78">
        <f t="shared" si="3"/>
        <v>5.420892592229911E-4</v>
      </c>
      <c r="L38" s="79"/>
      <c r="M38" s="80"/>
      <c r="N38" s="81">
        <f>分析係数表!H41</f>
        <v>5.4868757373181282E-2</v>
      </c>
      <c r="O38" s="82">
        <f t="shared" si="4"/>
        <v>0.55390410344810936</v>
      </c>
      <c r="P38" s="76">
        <f>分析係数表!C41</f>
        <v>0.58586841174389814</v>
      </c>
      <c r="Q38" s="82">
        <f t="shared" si="5"/>
        <v>0.3245149173455717</v>
      </c>
      <c r="R38" s="83">
        <v>0.32889945470391363</v>
      </c>
      <c r="S38" s="84">
        <f t="shared" si="6"/>
        <v>0.33011768646058209</v>
      </c>
      <c r="T38" s="85">
        <f>分析係数表!F41</f>
        <v>0.54989448296653598</v>
      </c>
      <c r="U38" s="86">
        <f t="shared" si="7"/>
        <v>0.18152989451435084</v>
      </c>
      <c r="V38" s="87">
        <f>分析係数表!D41</f>
        <v>0.15480856195357251</v>
      </c>
      <c r="W38" s="167">
        <f t="shared" si="8"/>
        <v>0</v>
      </c>
      <c r="X38" s="76">
        <f>分析係数表!E41</f>
        <v>0.14651793789568887</v>
      </c>
      <c r="Y38" s="166">
        <f t="shared" si="9"/>
        <v>0</v>
      </c>
    </row>
    <row r="39" spans="1:25" x14ac:dyDescent="0.2">
      <c r="A39" s="6" t="s">
        <v>51</v>
      </c>
      <c r="B39" s="5" t="s">
        <v>367</v>
      </c>
      <c r="C39" s="90"/>
      <c r="D39" s="76">
        <f>投入係数表!W39</f>
        <v>1.3989927252378289E-4</v>
      </c>
      <c r="E39" s="77">
        <f>$C$25*D39</f>
        <v>1.3989927252378289E-2</v>
      </c>
      <c r="F39" s="76">
        <f>分析係数表!C42</f>
        <v>0.81969817315329629</v>
      </c>
      <c r="G39" s="77">
        <f>E39*F39</f>
        <v>1.1467517811321997E-2</v>
      </c>
      <c r="H39" s="77">
        <v>1.9969487310106625E-2</v>
      </c>
      <c r="I39" s="77">
        <f>C39+H39</f>
        <v>1.9969487310106625E-2</v>
      </c>
      <c r="J39" s="76">
        <f>分析係数表!G42</f>
        <v>0.48461538461538461</v>
      </c>
      <c r="K39" s="78">
        <f>I39*J39</f>
        <v>9.6775207733593646E-3</v>
      </c>
      <c r="L39" s="79"/>
      <c r="M39" s="80"/>
      <c r="N39" s="81">
        <f>分析係数表!H42</f>
        <v>1.2153460479748329E-2</v>
      </c>
      <c r="O39" s="82">
        <f t="shared" si="4"/>
        <v>0.1226900690504323</v>
      </c>
      <c r="P39" s="76">
        <f>分析係数表!C42</f>
        <v>0.81969817315329629</v>
      </c>
      <c r="Q39" s="82">
        <f>O39*P39</f>
        <v>0.10056882546469113</v>
      </c>
      <c r="R39" s="83">
        <v>0.10378721241263933</v>
      </c>
      <c r="S39" s="84">
        <f>I39+R39</f>
        <v>0.12375669972274596</v>
      </c>
      <c r="T39" s="85">
        <f>分析係数表!F42</f>
        <v>0.55865384615384617</v>
      </c>
      <c r="U39" s="86">
        <f>S39*T39</f>
        <v>6.9137156287418663E-2</v>
      </c>
      <c r="V39" s="87">
        <f>分析係数表!D42</f>
        <v>8.8461538461538466E-2</v>
      </c>
      <c r="W39" s="167">
        <f>ROUND(S39*V39,0)</f>
        <v>0</v>
      </c>
      <c r="X39" s="76">
        <f>分析係数表!E42</f>
        <v>7.8846153846153844E-2</v>
      </c>
      <c r="Y39" s="166">
        <f>ROUND(S39*X39,0)</f>
        <v>0</v>
      </c>
    </row>
    <row r="40" spans="1:25" x14ac:dyDescent="0.2">
      <c r="A40" s="6" t="s">
        <v>194</v>
      </c>
      <c r="B40" s="5" t="s">
        <v>41</v>
      </c>
      <c r="C40" s="90"/>
      <c r="D40" s="76">
        <f>投入係数表!W40</f>
        <v>2.3433128147733632E-2</v>
      </c>
      <c r="E40" s="77">
        <f>$C$25*D40</f>
        <v>2.3433128147733631</v>
      </c>
      <c r="F40" s="76">
        <f>分析係数表!C43</f>
        <v>0.67829131652661068</v>
      </c>
      <c r="G40" s="77">
        <f>E40*F40</f>
        <v>1.5894487341663022</v>
      </c>
      <c r="H40" s="77">
        <v>2.1737345552146161</v>
      </c>
      <c r="I40" s="77">
        <f>C40+H40</f>
        <v>2.1737345552146161</v>
      </c>
      <c r="J40" s="76">
        <f>分析係数表!G43</f>
        <v>0.37364673754023214</v>
      </c>
      <c r="K40" s="78">
        <f>I40*J40</f>
        <v>0.81220882483440893</v>
      </c>
      <c r="L40" s="79"/>
      <c r="M40" s="80"/>
      <c r="N40" s="81">
        <f>分析係数表!H43</f>
        <v>3.3707727093983487E-2</v>
      </c>
      <c r="O40" s="82">
        <f t="shared" si="4"/>
        <v>0.34028196097607261</v>
      </c>
      <c r="P40" s="76">
        <f>分析係数表!C43</f>
        <v>0.67829131652661068</v>
      </c>
      <c r="Q40" s="82">
        <f>O40*P40</f>
        <v>0.23081029930071706</v>
      </c>
      <c r="R40" s="83">
        <v>0.3616997249998779</v>
      </c>
      <c r="S40" s="84">
        <f>I40+R40</f>
        <v>2.5354342802144938</v>
      </c>
      <c r="T40" s="85">
        <f>分析係数表!F43</f>
        <v>0.61386911147956691</v>
      </c>
      <c r="U40" s="86">
        <f>S40*T40</f>
        <v>1.5564247888101066</v>
      </c>
      <c r="V40" s="87">
        <f>分析係数表!D43</f>
        <v>0.15810006827270068</v>
      </c>
      <c r="W40" s="167">
        <f>ROUND(S40*V40,0)</f>
        <v>0</v>
      </c>
      <c r="X40" s="76">
        <f>分析係数表!E43</f>
        <v>0.12220813420462304</v>
      </c>
      <c r="Y40" s="166">
        <f>ROUND(S40*X40,0)</f>
        <v>0</v>
      </c>
    </row>
    <row r="41" spans="1:25" x14ac:dyDescent="0.2">
      <c r="A41" s="6" t="s">
        <v>340</v>
      </c>
      <c r="B41" s="5" t="s">
        <v>42</v>
      </c>
      <c r="C41" s="90"/>
      <c r="D41" s="76">
        <f>投入係数表!W41</f>
        <v>6.9949636261891444E-5</v>
      </c>
      <c r="E41" s="77">
        <f>$C$25*D41</f>
        <v>6.9949636261891447E-3</v>
      </c>
      <c r="F41" s="76">
        <f>分析係数表!C44</f>
        <v>0.28860582795323675</v>
      </c>
      <c r="G41" s="77">
        <f>E41*F41</f>
        <v>2.0187872688390935E-3</v>
      </c>
      <c r="H41" s="77">
        <v>3.1829805369112114E-3</v>
      </c>
      <c r="I41" s="77">
        <f>C41+H41</f>
        <v>3.1829805369112114E-3</v>
      </c>
      <c r="J41" s="76">
        <f>分析係数表!G44</f>
        <v>0.2722812755519215</v>
      </c>
      <c r="K41" s="78">
        <f>I41*J41</f>
        <v>8.6666600064712459E-4</v>
      </c>
      <c r="L41" s="79"/>
      <c r="M41" s="80"/>
      <c r="N41" s="81">
        <f>分析係数表!H44</f>
        <v>0.11129817145104208</v>
      </c>
      <c r="O41" s="82">
        <f t="shared" si="4"/>
        <v>1.1235631500402077</v>
      </c>
      <c r="P41" s="76">
        <f>分析係数表!C44</f>
        <v>0.28860582795323675</v>
      </c>
      <c r="Q41" s="82">
        <f>O41*P41</f>
        <v>0.32426687317510089</v>
      </c>
      <c r="R41" s="83">
        <v>0.32736993563371575</v>
      </c>
      <c r="S41" s="84">
        <f>I41+R41</f>
        <v>0.33055291617062693</v>
      </c>
      <c r="T41" s="85">
        <f>分析係数表!F44</f>
        <v>0.4454210956663941</v>
      </c>
      <c r="U41" s="86">
        <f>S41*T41</f>
        <v>0.14723524209644237</v>
      </c>
      <c r="V41" s="87">
        <f>分析係数表!D44</f>
        <v>0.25695012264922323</v>
      </c>
      <c r="W41" s="167">
        <f>ROUND(S41*V41,0)</f>
        <v>0</v>
      </c>
      <c r="X41" s="76">
        <f>分析係数表!E44</f>
        <v>0.1731398201144726</v>
      </c>
      <c r="Y41" s="166">
        <f>ROUND(S41*X41,0)</f>
        <v>0</v>
      </c>
    </row>
    <row r="42" spans="1:25" x14ac:dyDescent="0.2">
      <c r="A42" s="6" t="s">
        <v>341</v>
      </c>
      <c r="B42" s="5" t="s">
        <v>278</v>
      </c>
      <c r="C42" s="90"/>
      <c r="D42" s="76">
        <f>投入係数表!W42</f>
        <v>4.8964745383324004E-4</v>
      </c>
      <c r="E42" s="77">
        <f>$C$25*D42</f>
        <v>4.8964745383324002E-2</v>
      </c>
      <c r="F42" s="76">
        <f>分析係数表!C45</f>
        <v>1</v>
      </c>
      <c r="G42" s="77">
        <f>E42*F42</f>
        <v>4.8964745383324002E-2</v>
      </c>
      <c r="H42" s="77">
        <v>6.1306361730433925E-2</v>
      </c>
      <c r="I42" s="77">
        <f>C42+H42</f>
        <v>6.1306361730433925E-2</v>
      </c>
      <c r="J42" s="76">
        <f>分析係数表!G45</f>
        <v>0</v>
      </c>
      <c r="K42" s="78">
        <f>I42*J42</f>
        <v>0</v>
      </c>
      <c r="L42" s="79"/>
      <c r="M42" s="80"/>
      <c r="N42" s="81">
        <f>分析係数表!H45</f>
        <v>0</v>
      </c>
      <c r="O42" s="82">
        <f t="shared" si="4"/>
        <v>0</v>
      </c>
      <c r="P42" s="76">
        <f>分析係数表!C45</f>
        <v>1</v>
      </c>
      <c r="Q42" s="82">
        <f>O42*P42</f>
        <v>0</v>
      </c>
      <c r="R42" s="83">
        <v>3.3618723554745943E-3</v>
      </c>
      <c r="S42" s="84">
        <f>I42+R42</f>
        <v>6.4668234085908521E-2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投入係数表!W43</f>
        <v>1.9935646334639061E-3</v>
      </c>
      <c r="E43" s="77">
        <f>$C$25*D43</f>
        <v>0.19935646334639062</v>
      </c>
      <c r="F43" s="76">
        <f>分析係数表!C46</f>
        <v>0.35026323939300097</v>
      </c>
      <c r="G43" s="77">
        <f>E43*F43</f>
        <v>6.9827240645638847E-2</v>
      </c>
      <c r="H43" s="77">
        <v>9.5613092145292136E-2</v>
      </c>
      <c r="I43" s="77">
        <f>C43+H43</f>
        <v>9.5613092145292136E-2</v>
      </c>
      <c r="J43" s="76">
        <f>分析係数表!G46</f>
        <v>8.8183421516754845E-3</v>
      </c>
      <c r="K43" s="78">
        <f>I43*J43</f>
        <v>8.431489607168618E-4</v>
      </c>
      <c r="L43" s="79"/>
      <c r="M43" s="80"/>
      <c r="N43" s="81">
        <f>分析係数表!H46</f>
        <v>2.2070389303971687E-2</v>
      </c>
      <c r="O43" s="82">
        <f t="shared" si="4"/>
        <v>0.22280218808349486</v>
      </c>
      <c r="P43" s="76">
        <f>分析係数表!C46</f>
        <v>0.35026323939300097</v>
      </c>
      <c r="Q43" s="82">
        <f>O43*P43</f>
        <v>7.8039416141973586E-2</v>
      </c>
      <c r="R43" s="83">
        <v>8.410881635459018E-2</v>
      </c>
      <c r="S43" s="84">
        <f>I43+R43</f>
        <v>0.17972190849988232</v>
      </c>
      <c r="T43" s="85">
        <f>分析係数表!F46</f>
        <v>0.31305114638447973</v>
      </c>
      <c r="U43" s="86">
        <f>S43*T43</f>
        <v>5.6262149486294731E-2</v>
      </c>
      <c r="V43" s="87">
        <f>分析係数表!D46</f>
        <v>2.6455026455026454E-3</v>
      </c>
      <c r="W43" s="167">
        <f>ROUND(S43*V43,0)</f>
        <v>0</v>
      </c>
      <c r="X43" s="76">
        <f>分析係数表!E46</f>
        <v>7.0546737213403876E-3</v>
      </c>
      <c r="Y43" s="166">
        <f>ROUND(S43*X43,0)</f>
        <v>0</v>
      </c>
    </row>
    <row r="44" spans="1:25" x14ac:dyDescent="0.2">
      <c r="A44" s="192">
        <v>40</v>
      </c>
      <c r="B44" s="14" t="s">
        <v>150</v>
      </c>
      <c r="C44" s="197">
        <f>SUM(C5:C43)</f>
        <v>100</v>
      </c>
      <c r="D44" s="92">
        <f>投入係数表!W44</f>
        <v>0.77902909904868489</v>
      </c>
      <c r="E44" s="91">
        <f>SUM(E5:E43)</f>
        <v>77.902909904868494</v>
      </c>
      <c r="F44" s="92">
        <f>分析係数表!C47</f>
        <v>0.31394387080298369</v>
      </c>
      <c r="G44" s="91">
        <f>SUM(G5:G43)</f>
        <v>18.101699878914378</v>
      </c>
      <c r="H44" s="91">
        <f>SUM(H5:H43)</f>
        <v>21.673765618736802</v>
      </c>
      <c r="I44" s="91">
        <f>SUM(I5:I43)</f>
        <v>121.67376561873679</v>
      </c>
      <c r="J44" s="92">
        <f>分析係数表!G47</f>
        <v>0.19998528352451841</v>
      </c>
      <c r="K44" s="93">
        <f>SUM(K5:K43)</f>
        <v>16.100594673865437</v>
      </c>
      <c r="L44" s="94">
        <f>最終需要_まとめ!$L$33</f>
        <v>0.627</v>
      </c>
      <c r="M44" s="91">
        <f>K44*L44</f>
        <v>10.095072860513628</v>
      </c>
      <c r="N44" s="95">
        <f>分析係数表!H47</f>
        <v>1</v>
      </c>
      <c r="O44" s="96">
        <f>SUM(O5:O43)</f>
        <v>10.095072860513628</v>
      </c>
      <c r="P44" s="92">
        <f>分析係数表!C47</f>
        <v>0.31394387080298369</v>
      </c>
      <c r="Q44" s="96">
        <f>SUM(Q5:Q43)</f>
        <v>3.5268553943802297</v>
      </c>
      <c r="R44" s="91">
        <f>SUM(R5:R43)</f>
        <v>3.8887195696332184</v>
      </c>
      <c r="S44" s="97">
        <f>SUM(S5:S43)</f>
        <v>125.56248518837005</v>
      </c>
      <c r="T44" s="98">
        <f>分析係数表!F47</f>
        <v>0.426688715561511</v>
      </c>
      <c r="U44" s="99">
        <f>SUM(U5:U43)</f>
        <v>30.706295530938348</v>
      </c>
      <c r="V44" s="100">
        <f>分析係数表!D47</f>
        <v>4.9757178154553973E-2</v>
      </c>
      <c r="W44" s="164">
        <f>SUM(W5:W43)</f>
        <v>1</v>
      </c>
      <c r="X44" s="92">
        <f>分析係数表!E47</f>
        <v>4.1907100312144188E-2</v>
      </c>
      <c r="Y44" s="165">
        <f>SUM(Y5:Y43)</f>
        <v>1</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2015年播磨町産業連関表</v>
      </c>
      <c r="H1" s="401"/>
      <c r="I1" s="401"/>
    </row>
    <row r="2" spans="1:25" x14ac:dyDescent="0.2">
      <c r="B2" s="3" t="s">
        <v>294</v>
      </c>
      <c r="S2" s="3" t="s">
        <v>152</v>
      </c>
      <c r="U2" s="64" t="s">
        <v>209</v>
      </c>
      <c r="W2" s="3" t="s">
        <v>130</v>
      </c>
      <c r="Y2" s="3" t="s">
        <v>153</v>
      </c>
    </row>
    <row r="3" spans="1:25" ht="44" x14ac:dyDescent="0.2">
      <c r="B3" s="65"/>
      <c r="C3" s="66" t="s">
        <v>227</v>
      </c>
      <c r="D3" s="66" t="s">
        <v>234</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投入係数表!X5</f>
        <v>2.2026431718061676E-3</v>
      </c>
      <c r="E5" s="77">
        <f t="shared" ref="E5:E38" si="0">$C$26*D5</f>
        <v>0.22026431718061676</v>
      </c>
      <c r="F5" s="76">
        <f>分析係数表!C8</f>
        <v>2.4086378737541492E-2</v>
      </c>
      <c r="G5" s="77">
        <f t="shared" ref="G5:G38" si="1">E5*F5</f>
        <v>5.3053697659783024E-3</v>
      </c>
      <c r="H5" s="77">
        <f t="array" ref="H5:H43">MMULT(逆行列係数!C5:AO43,'22'!G5:G43)</f>
        <v>5.3752421922078136E-3</v>
      </c>
      <c r="I5" s="77">
        <f t="shared" ref="I5:I38" si="2">C5+H5</f>
        <v>5.3752421922078136E-3</v>
      </c>
      <c r="J5" s="76">
        <f>分析係数表!G8</f>
        <v>0.12121212121212122</v>
      </c>
      <c r="K5" s="78">
        <f t="shared" ref="K5:K38" si="3">I5*J5</f>
        <v>6.5154450814640169E-4</v>
      </c>
      <c r="L5" s="79" t="s">
        <v>183</v>
      </c>
      <c r="M5" s="80" t="s">
        <v>183</v>
      </c>
      <c r="N5" s="81">
        <f>分析係数表!H8</f>
        <v>1.0986040110106173E-2</v>
      </c>
      <c r="O5" s="82">
        <f t="shared" ref="O5:O43" si="4">$M$44*N5</f>
        <v>0.20711450863382319</v>
      </c>
      <c r="P5" s="76">
        <f>分析係数表!C8</f>
        <v>2.4086378737541492E-2</v>
      </c>
      <c r="Q5" s="82">
        <f t="shared" ref="Q5:Q38" si="5">O5*P5</f>
        <v>4.9886384969940727E-3</v>
      </c>
      <c r="R5" s="83">
        <f t="array" ref="R5:R43">MMULT(逆行列係数!C5:AO43,'22'!Q5:Q43)</f>
        <v>5.4686874038417498E-3</v>
      </c>
      <c r="S5" s="84">
        <f t="shared" ref="S5:S38" si="6">I5+R5</f>
        <v>1.0843929596049563E-2</v>
      </c>
      <c r="T5" s="85">
        <f>分析係数表!F8</f>
        <v>0.48484848484848486</v>
      </c>
      <c r="U5" s="86">
        <f t="shared" ref="U5:U38" si="7">S5*T5</f>
        <v>5.2576628344482733E-3</v>
      </c>
      <c r="V5" s="87">
        <f>分析係数表!D8</f>
        <v>1.0757575757575757</v>
      </c>
      <c r="W5" s="88">
        <f t="shared" ref="W5:W38" si="8">ROUND(S5*V5,0)</f>
        <v>0</v>
      </c>
      <c r="X5" s="76">
        <f>分析係数表!E8</f>
        <v>0</v>
      </c>
      <c r="Y5" s="89">
        <f t="shared" ref="Y5:Y38" si="9">ROUND(S5*X5,0)</f>
        <v>0</v>
      </c>
    </row>
    <row r="6" spans="1:25" x14ac:dyDescent="0.2">
      <c r="A6" s="6" t="s">
        <v>219</v>
      </c>
      <c r="B6" s="5" t="s">
        <v>265</v>
      </c>
      <c r="C6" s="90"/>
      <c r="D6" s="76">
        <f>投入係数表!X6</f>
        <v>0</v>
      </c>
      <c r="E6" s="77">
        <f t="shared" si="0"/>
        <v>0</v>
      </c>
      <c r="F6" s="76">
        <f>分析係数表!C9</f>
        <v>0</v>
      </c>
      <c r="G6" s="77">
        <f t="shared" si="1"/>
        <v>0</v>
      </c>
      <c r="H6" s="77">
        <v>0</v>
      </c>
      <c r="I6" s="77">
        <f t="shared" si="2"/>
        <v>0</v>
      </c>
      <c r="J6" s="76">
        <f>分析係数表!G9</f>
        <v>0</v>
      </c>
      <c r="K6" s="78">
        <f t="shared" si="3"/>
        <v>0</v>
      </c>
      <c r="L6" s="79"/>
      <c r="M6" s="80"/>
      <c r="N6" s="81">
        <f>分析係数表!H9</f>
        <v>5.8985450255603618E-4</v>
      </c>
      <c r="O6" s="82">
        <f t="shared" si="4"/>
        <v>1.1120242074299232E-2</v>
      </c>
      <c r="P6" s="76">
        <f>分析係数表!C9</f>
        <v>0</v>
      </c>
      <c r="Q6" s="82">
        <f t="shared" si="5"/>
        <v>0</v>
      </c>
      <c r="R6" s="83">
        <v>0</v>
      </c>
      <c r="S6" s="84">
        <f t="shared" si="6"/>
        <v>0</v>
      </c>
      <c r="T6" s="85">
        <f>分析係数表!F9</f>
        <v>0</v>
      </c>
      <c r="U6" s="86">
        <f t="shared" si="7"/>
        <v>0</v>
      </c>
      <c r="V6" s="87">
        <f>分析係数表!D9</f>
        <v>0</v>
      </c>
      <c r="W6" s="88">
        <f t="shared" si="8"/>
        <v>0</v>
      </c>
      <c r="X6" s="76">
        <f>分析係数表!E9</f>
        <v>0</v>
      </c>
      <c r="Y6" s="89">
        <f t="shared" si="9"/>
        <v>0</v>
      </c>
    </row>
    <row r="7" spans="1:25" x14ac:dyDescent="0.2">
      <c r="A7" s="6" t="s">
        <v>220</v>
      </c>
      <c r="B7" s="5" t="s">
        <v>266</v>
      </c>
      <c r="C7" s="90"/>
      <c r="D7" s="76">
        <f>投入係数表!X7</f>
        <v>8.8105726872246704E-3</v>
      </c>
      <c r="E7" s="77">
        <f t="shared" si="0"/>
        <v>0.88105726872246704</v>
      </c>
      <c r="F7" s="76">
        <f>分析係数表!C10</f>
        <v>0.85034013605442182</v>
      </c>
      <c r="G7" s="77">
        <f t="shared" si="1"/>
        <v>0.7491983577571999</v>
      </c>
      <c r="H7" s="77">
        <v>0.78166346305083301</v>
      </c>
      <c r="I7" s="77">
        <f t="shared" si="2"/>
        <v>0.78166346305083301</v>
      </c>
      <c r="J7" s="76">
        <f>分析係数表!G10</f>
        <v>0.18064516129032257</v>
      </c>
      <c r="K7" s="78">
        <f t="shared" si="3"/>
        <v>0.14120372235756984</v>
      </c>
      <c r="L7" s="79"/>
      <c r="M7" s="80"/>
      <c r="N7" s="81">
        <f>分析係数表!H10</f>
        <v>1.1059771922925679E-3</v>
      </c>
      <c r="O7" s="82">
        <f t="shared" si="4"/>
        <v>2.085045388931106E-2</v>
      </c>
      <c r="P7" s="76">
        <f>分析係数表!C10</f>
        <v>0.85034013605442182</v>
      </c>
      <c r="Q7" s="82">
        <f t="shared" si="5"/>
        <v>1.7729977797033215E-2</v>
      </c>
      <c r="R7" s="83">
        <v>2.194527065853849E-2</v>
      </c>
      <c r="S7" s="84">
        <f t="shared" si="6"/>
        <v>0.80360873370937147</v>
      </c>
      <c r="T7" s="85">
        <f>分析係数表!F10</f>
        <v>0.52258064516129032</v>
      </c>
      <c r="U7" s="86">
        <f t="shared" si="7"/>
        <v>0.4199503705190909</v>
      </c>
      <c r="V7" s="87">
        <f>分析係数表!D10</f>
        <v>9.0322580645161285E-2</v>
      </c>
      <c r="W7" s="88">
        <f t="shared" si="8"/>
        <v>0</v>
      </c>
      <c r="X7" s="76">
        <f>分析係数表!E10</f>
        <v>0</v>
      </c>
      <c r="Y7" s="89">
        <f t="shared" si="9"/>
        <v>0</v>
      </c>
    </row>
    <row r="8" spans="1:25" x14ac:dyDescent="0.2">
      <c r="A8" s="6" t="s">
        <v>221</v>
      </c>
      <c r="B8" s="5" t="s">
        <v>27</v>
      </c>
      <c r="C8" s="90"/>
      <c r="D8" s="76">
        <f>投入係数表!X8</f>
        <v>0</v>
      </c>
      <c r="E8" s="77">
        <f t="shared" si="0"/>
        <v>0</v>
      </c>
      <c r="F8" s="76">
        <f>分析係数表!C11</f>
        <v>1.6645596291613995E-2</v>
      </c>
      <c r="G8" s="77">
        <f t="shared" si="1"/>
        <v>0</v>
      </c>
      <c r="H8" s="77">
        <v>4.0632577883395219E-3</v>
      </c>
      <c r="I8" s="77">
        <f t="shared" si="2"/>
        <v>4.0632577883395219E-3</v>
      </c>
      <c r="J8" s="76">
        <f>分析係数表!G11</f>
        <v>0.35897435897435898</v>
      </c>
      <c r="K8" s="78">
        <f t="shared" si="3"/>
        <v>1.4586053599167515E-3</v>
      </c>
      <c r="L8" s="79"/>
      <c r="M8" s="80"/>
      <c r="N8" s="81">
        <f>分析係数表!H11</f>
        <v>-2.457727093983484E-5</v>
      </c>
      <c r="O8" s="82">
        <f t="shared" si="4"/>
        <v>-4.6334341976246802E-4</v>
      </c>
      <c r="P8" s="76">
        <f>分析係数表!C11</f>
        <v>1.6645596291613995E-2</v>
      </c>
      <c r="Q8" s="82">
        <f t="shared" si="5"/>
        <v>-7.712627509741885E-6</v>
      </c>
      <c r="R8" s="83">
        <v>4.690001112486106E-4</v>
      </c>
      <c r="S8" s="84">
        <f t="shared" si="6"/>
        <v>4.5322578995881328E-3</v>
      </c>
      <c r="T8" s="85">
        <f>分析係数表!F11</f>
        <v>0.58974358974358976</v>
      </c>
      <c r="U8" s="86">
        <f t="shared" si="7"/>
        <v>2.6728700433468477E-3</v>
      </c>
      <c r="V8" s="87">
        <f>分析係数表!D11</f>
        <v>8.5470085470085479E-3</v>
      </c>
      <c r="W8" s="88">
        <f t="shared" si="8"/>
        <v>0</v>
      </c>
      <c r="X8" s="76">
        <f>分析係数表!E11</f>
        <v>0</v>
      </c>
      <c r="Y8" s="89">
        <f t="shared" si="9"/>
        <v>0</v>
      </c>
    </row>
    <row r="9" spans="1:25" x14ac:dyDescent="0.2">
      <c r="A9" s="6" t="s">
        <v>222</v>
      </c>
      <c r="B9" s="5" t="s">
        <v>190</v>
      </c>
      <c r="C9" s="90"/>
      <c r="D9" s="76">
        <f>投入係数表!X9</f>
        <v>2.2026431718061676E-3</v>
      </c>
      <c r="E9" s="77">
        <f t="shared" si="0"/>
        <v>0.22026431718061676</v>
      </c>
      <c r="F9" s="76">
        <f>分析係数表!C12</f>
        <v>5.1883600270696828E-3</v>
      </c>
      <c r="G9" s="77">
        <f t="shared" si="1"/>
        <v>1.1428105786497099E-3</v>
      </c>
      <c r="H9" s="77">
        <v>1.6119157676229528E-3</v>
      </c>
      <c r="I9" s="77">
        <f t="shared" si="2"/>
        <v>1.6119157676229528E-3</v>
      </c>
      <c r="J9" s="76">
        <f>分析係数表!G12</f>
        <v>0.13719512195121952</v>
      </c>
      <c r="K9" s="78">
        <f t="shared" si="3"/>
        <v>2.2114698031412464E-4</v>
      </c>
      <c r="L9" s="79"/>
      <c r="M9" s="80"/>
      <c r="N9" s="81">
        <f>分析係数表!H12</f>
        <v>8.9657884388517503E-2</v>
      </c>
      <c r="O9" s="82">
        <f t="shared" si="4"/>
        <v>1.6902767952934834</v>
      </c>
      <c r="P9" s="76">
        <f>分析係数表!C12</f>
        <v>5.1883600270696828E-3</v>
      </c>
      <c r="Q9" s="82">
        <f t="shared" si="5"/>
        <v>8.7697645593841547E-3</v>
      </c>
      <c r="R9" s="83">
        <v>9.4677685040430691E-3</v>
      </c>
      <c r="S9" s="84">
        <f t="shared" si="6"/>
        <v>1.1079684271666022E-2</v>
      </c>
      <c r="T9" s="85">
        <f>分析係数表!F12</f>
        <v>0.31707317073170732</v>
      </c>
      <c r="U9" s="86">
        <f t="shared" si="7"/>
        <v>3.5130706227233729E-3</v>
      </c>
      <c r="V9" s="87">
        <f>分析係数表!D12</f>
        <v>6.7073170731707321E-2</v>
      </c>
      <c r="W9" s="88">
        <f t="shared" si="8"/>
        <v>0</v>
      </c>
      <c r="X9" s="76">
        <f>分析係数表!E12</f>
        <v>5.7926829268292686E-2</v>
      </c>
      <c r="Y9" s="89">
        <f t="shared" si="9"/>
        <v>0</v>
      </c>
    </row>
    <row r="10" spans="1:25" x14ac:dyDescent="0.2">
      <c r="A10" s="6" t="s">
        <v>223</v>
      </c>
      <c r="B10" s="5" t="s">
        <v>28</v>
      </c>
      <c r="C10" s="90"/>
      <c r="D10" s="76">
        <f>投入係数表!X10</f>
        <v>6.6079295154185024E-3</v>
      </c>
      <c r="E10" s="77">
        <f t="shared" si="0"/>
        <v>0.66079295154185025</v>
      </c>
      <c r="F10" s="76">
        <f>分析係数表!C13</f>
        <v>0</v>
      </c>
      <c r="G10" s="77">
        <f t="shared" si="1"/>
        <v>0</v>
      </c>
      <c r="H10" s="77">
        <v>0</v>
      </c>
      <c r="I10" s="77">
        <f t="shared" si="2"/>
        <v>0</v>
      </c>
      <c r="J10" s="76">
        <f>分析係数表!G13</f>
        <v>0.24459953472914589</v>
      </c>
      <c r="K10" s="78">
        <f t="shared" si="3"/>
        <v>0</v>
      </c>
      <c r="L10" s="79"/>
      <c r="M10" s="80"/>
      <c r="N10" s="81">
        <f>分析係数表!H13</f>
        <v>1.4131930790405034E-2</v>
      </c>
      <c r="O10" s="82">
        <f t="shared" si="4"/>
        <v>0.2664224663634191</v>
      </c>
      <c r="P10" s="76">
        <f>分析係数表!C13</f>
        <v>0</v>
      </c>
      <c r="Q10" s="82">
        <f t="shared" si="5"/>
        <v>0</v>
      </c>
      <c r="R10" s="83">
        <v>0</v>
      </c>
      <c r="S10" s="84">
        <f t="shared" si="6"/>
        <v>0</v>
      </c>
      <c r="T10" s="85">
        <f>分析係数表!F13</f>
        <v>0.38318378198737124</v>
      </c>
      <c r="U10" s="86">
        <f t="shared" si="7"/>
        <v>0</v>
      </c>
      <c r="V10" s="87">
        <f>分析係数表!D13</f>
        <v>4.7856430707876374E-2</v>
      </c>
      <c r="W10" s="88">
        <f t="shared" si="8"/>
        <v>0</v>
      </c>
      <c r="X10" s="76">
        <f>分析係数表!E13</f>
        <v>4.9850448654037885E-2</v>
      </c>
      <c r="Y10" s="89">
        <f t="shared" si="9"/>
        <v>0</v>
      </c>
    </row>
    <row r="11" spans="1:25" x14ac:dyDescent="0.2">
      <c r="A11" s="6" t="s">
        <v>224</v>
      </c>
      <c r="B11" s="5" t="s">
        <v>267</v>
      </c>
      <c r="C11" s="90"/>
      <c r="D11" s="76">
        <f>投入係数表!X11</f>
        <v>6.1674008810572688E-2</v>
      </c>
      <c r="E11" s="77">
        <f t="shared" si="0"/>
        <v>6.1674008810572687</v>
      </c>
      <c r="F11" s="76">
        <f>分析係数表!C14</f>
        <v>6.5770523283725346E-2</v>
      </c>
      <c r="G11" s="77">
        <f t="shared" si="1"/>
        <v>0.4056331832476453</v>
      </c>
      <c r="H11" s="77">
        <v>0.41985914114297085</v>
      </c>
      <c r="I11" s="77">
        <f t="shared" si="2"/>
        <v>0.41985914114297085</v>
      </c>
      <c r="J11" s="76">
        <f>分析係数表!G14</f>
        <v>0.20976692563817981</v>
      </c>
      <c r="K11" s="78">
        <f t="shared" si="3"/>
        <v>8.8072561238647609E-2</v>
      </c>
      <c r="L11" s="79"/>
      <c r="M11" s="80"/>
      <c r="N11" s="81">
        <f>分析係数表!H14</f>
        <v>1.167420369642155E-3</v>
      </c>
      <c r="O11" s="82">
        <f t="shared" si="4"/>
        <v>2.2008812438717232E-2</v>
      </c>
      <c r="P11" s="76">
        <f>分析係数表!C14</f>
        <v>6.5770523283725346E-2</v>
      </c>
      <c r="Q11" s="82">
        <f t="shared" si="5"/>
        <v>1.4475311109477958E-3</v>
      </c>
      <c r="R11" s="83">
        <v>4.5068517824774623E-3</v>
      </c>
      <c r="S11" s="84">
        <f t="shared" si="6"/>
        <v>0.4243659929254483</v>
      </c>
      <c r="T11" s="85">
        <f>分析係数表!F14</f>
        <v>0.3607103218645949</v>
      </c>
      <c r="U11" s="86">
        <f t="shared" si="7"/>
        <v>0.15307319389652685</v>
      </c>
      <c r="V11" s="87">
        <f>分析係数表!D14</f>
        <v>6.7702552719200892E-2</v>
      </c>
      <c r="W11" s="88">
        <f t="shared" si="8"/>
        <v>0</v>
      </c>
      <c r="X11" s="76">
        <f>分析係数表!E14</f>
        <v>6.8812430632630414E-2</v>
      </c>
      <c r="Y11" s="89">
        <f t="shared" si="9"/>
        <v>0</v>
      </c>
    </row>
    <row r="12" spans="1:25" x14ac:dyDescent="0.2">
      <c r="A12" s="6" t="s">
        <v>225</v>
      </c>
      <c r="B12" s="5" t="s">
        <v>29</v>
      </c>
      <c r="C12" s="90"/>
      <c r="D12" s="76">
        <f>投入係数表!X12</f>
        <v>3.9647577092511016E-2</v>
      </c>
      <c r="E12" s="77">
        <f t="shared" si="0"/>
        <v>3.9647577092511015</v>
      </c>
      <c r="F12" s="76">
        <f>分析係数表!C15</f>
        <v>0</v>
      </c>
      <c r="G12" s="77">
        <f t="shared" si="1"/>
        <v>0</v>
      </c>
      <c r="H12" s="77">
        <v>0</v>
      </c>
      <c r="I12" s="77">
        <f t="shared" si="2"/>
        <v>0</v>
      </c>
      <c r="J12" s="76">
        <f>分析係数表!G15</f>
        <v>9.5622477491462285E-2</v>
      </c>
      <c r="K12" s="78">
        <f t="shared" si="3"/>
        <v>0</v>
      </c>
      <c r="L12" s="79"/>
      <c r="M12" s="80"/>
      <c r="N12" s="81">
        <f>分析係数表!H15</f>
        <v>8.2333857648446713E-3</v>
      </c>
      <c r="O12" s="82">
        <f t="shared" si="4"/>
        <v>0.15522004562042677</v>
      </c>
      <c r="P12" s="76">
        <f>分析係数表!C15</f>
        <v>0</v>
      </c>
      <c r="Q12" s="82">
        <f t="shared" si="5"/>
        <v>0</v>
      </c>
      <c r="R12" s="83">
        <v>0</v>
      </c>
      <c r="S12" s="84">
        <f t="shared" si="6"/>
        <v>0</v>
      </c>
      <c r="T12" s="85">
        <f>分析係数表!F15</f>
        <v>0.3039816827072338</v>
      </c>
      <c r="U12" s="86">
        <f t="shared" si="7"/>
        <v>0</v>
      </c>
      <c r="V12" s="87">
        <f>分析係数表!D15</f>
        <v>3.1667184104315432E-2</v>
      </c>
      <c r="W12" s="88">
        <f t="shared" si="8"/>
        <v>0</v>
      </c>
      <c r="X12" s="76">
        <f>分析係数表!E15</f>
        <v>2.9261099037565973E-2</v>
      </c>
      <c r="Y12" s="89">
        <f t="shared" si="9"/>
        <v>0</v>
      </c>
    </row>
    <row r="13" spans="1:25" x14ac:dyDescent="0.2">
      <c r="A13" s="6" t="s">
        <v>226</v>
      </c>
      <c r="B13" s="5" t="s">
        <v>30</v>
      </c>
      <c r="C13" s="90"/>
      <c r="D13" s="76">
        <f>投入係数表!X13</f>
        <v>2.2026431718061676E-3</v>
      </c>
      <c r="E13" s="77">
        <f t="shared" si="0"/>
        <v>0.22026431718061676</v>
      </c>
      <c r="F13" s="76">
        <f>分析係数表!C16</f>
        <v>5.8671439936356373E-2</v>
      </c>
      <c r="G13" s="77">
        <f t="shared" si="1"/>
        <v>1.2923224655585106E-2</v>
      </c>
      <c r="H13" s="77">
        <v>2.0970028991849427E-2</v>
      </c>
      <c r="I13" s="77">
        <f t="shared" si="2"/>
        <v>2.0970028991849427E-2</v>
      </c>
      <c r="J13" s="76">
        <f>分析係数表!G16</f>
        <v>3.3950617283950615E-2</v>
      </c>
      <c r="K13" s="78">
        <f t="shared" si="3"/>
        <v>7.1194542873562867E-4</v>
      </c>
      <c r="L13" s="79"/>
      <c r="M13" s="80"/>
      <c r="N13" s="81">
        <f>分析係数表!H16</f>
        <v>1.6626523790798271E-2</v>
      </c>
      <c r="O13" s="82">
        <f t="shared" si="4"/>
        <v>0.31345182346930966</v>
      </c>
      <c r="P13" s="76">
        <f>分析係数表!C16</f>
        <v>5.8671439936356373E-2</v>
      </c>
      <c r="Q13" s="82">
        <f t="shared" si="5"/>
        <v>1.8390669833620983E-2</v>
      </c>
      <c r="R13" s="83">
        <v>1.9798805128172389E-2</v>
      </c>
      <c r="S13" s="84">
        <f t="shared" si="6"/>
        <v>4.0768834120021816E-2</v>
      </c>
      <c r="T13" s="85">
        <f>分析係数表!F16</f>
        <v>0.28858024691358025</v>
      </c>
      <c r="U13" s="86">
        <f t="shared" si="7"/>
        <v>1.1765080216734692E-2</v>
      </c>
      <c r="V13" s="87">
        <f>分析係数表!D16</f>
        <v>0</v>
      </c>
      <c r="W13" s="88">
        <f t="shared" si="8"/>
        <v>0</v>
      </c>
      <c r="X13" s="76">
        <f>分析係数表!E16</f>
        <v>0</v>
      </c>
      <c r="Y13" s="89">
        <f t="shared" si="9"/>
        <v>0</v>
      </c>
    </row>
    <row r="14" spans="1:25" x14ac:dyDescent="0.2">
      <c r="A14" s="6" t="s">
        <v>2</v>
      </c>
      <c r="B14" s="5" t="s">
        <v>364</v>
      </c>
      <c r="C14" s="90"/>
      <c r="D14" s="76">
        <f>投入係数表!X14</f>
        <v>6.6079295154185022E-2</v>
      </c>
      <c r="E14" s="77">
        <f t="shared" si="0"/>
        <v>6.607929515418502</v>
      </c>
      <c r="F14" s="76">
        <f>分析係数表!C17</f>
        <v>0.10640681003584229</v>
      </c>
      <c r="G14" s="77">
        <f t="shared" si="1"/>
        <v>0.70312870067737199</v>
      </c>
      <c r="H14" s="77">
        <v>0.73728002089643119</v>
      </c>
      <c r="I14" s="77">
        <f t="shared" si="2"/>
        <v>0.73728002089643119</v>
      </c>
      <c r="J14" s="76">
        <f>分析係数表!G17</f>
        <v>0.21283422459893048</v>
      </c>
      <c r="K14" s="78">
        <f t="shared" si="3"/>
        <v>0.1569184215597752</v>
      </c>
      <c r="L14" s="79"/>
      <c r="M14" s="80"/>
      <c r="N14" s="81">
        <f>分析係数表!H17</f>
        <v>2.9861384191899334E-3</v>
      </c>
      <c r="O14" s="82">
        <f t="shared" si="4"/>
        <v>5.6296225501139871E-2</v>
      </c>
      <c r="P14" s="76">
        <f>分析係数表!C17</f>
        <v>0.10640681003584229</v>
      </c>
      <c r="Q14" s="82">
        <f t="shared" si="5"/>
        <v>5.9903017726347305E-3</v>
      </c>
      <c r="R14" s="83">
        <v>1.0225330892992364E-2</v>
      </c>
      <c r="S14" s="84">
        <f t="shared" si="6"/>
        <v>0.74750535178942357</v>
      </c>
      <c r="T14" s="85">
        <f>分析係数表!F17</f>
        <v>0.3233511586452763</v>
      </c>
      <c r="U14" s="86">
        <f t="shared" si="7"/>
        <v>0.24170672159465498</v>
      </c>
      <c r="V14" s="87">
        <f>分析係数表!D17</f>
        <v>4.4206773618538323E-2</v>
      </c>
      <c r="W14" s="88">
        <f t="shared" si="8"/>
        <v>0</v>
      </c>
      <c r="X14" s="76">
        <f>分析係数表!E17</f>
        <v>4.0641711229946524E-2</v>
      </c>
      <c r="Y14" s="89">
        <f t="shared" si="9"/>
        <v>0</v>
      </c>
    </row>
    <row r="15" spans="1:25" x14ac:dyDescent="0.2">
      <c r="A15" s="6" t="s">
        <v>3</v>
      </c>
      <c r="B15" s="5" t="s">
        <v>31</v>
      </c>
      <c r="C15" s="90"/>
      <c r="D15" s="76">
        <f>投入係数表!X15</f>
        <v>8.8105726872246704E-3</v>
      </c>
      <c r="E15" s="77">
        <f t="shared" si="0"/>
        <v>0.88105726872246704</v>
      </c>
      <c r="F15" s="76">
        <f>分析係数表!C18</f>
        <v>0.93182768716018405</v>
      </c>
      <c r="G15" s="77">
        <f t="shared" si="1"/>
        <v>0.82099355696932519</v>
      </c>
      <c r="H15" s="77">
        <v>0.9238451247567695</v>
      </c>
      <c r="I15" s="77">
        <f t="shared" si="2"/>
        <v>0.9238451247567695</v>
      </c>
      <c r="J15" s="76">
        <f>分析係数表!G18</f>
        <v>0.215658731332249</v>
      </c>
      <c r="K15" s="78">
        <f t="shared" si="3"/>
        <v>0.19923526755252821</v>
      </c>
      <c r="L15" s="79"/>
      <c r="M15" s="80"/>
      <c r="N15" s="81">
        <f>分析係数表!H18</f>
        <v>4.4239087691702714E-4</v>
      </c>
      <c r="O15" s="82">
        <f t="shared" si="4"/>
        <v>8.3401815557244251E-3</v>
      </c>
      <c r="P15" s="76">
        <f>分析係数表!C18</f>
        <v>0.93182768716018405</v>
      </c>
      <c r="Q15" s="82">
        <f t="shared" si="5"/>
        <v>7.7716120895667167E-3</v>
      </c>
      <c r="R15" s="83">
        <v>1.8045568279372311E-2</v>
      </c>
      <c r="S15" s="84">
        <f t="shared" si="6"/>
        <v>0.94189069303614181</v>
      </c>
      <c r="T15" s="85">
        <f>分析係数表!F18</f>
        <v>0.45992902558036375</v>
      </c>
      <c r="U15" s="86">
        <f t="shared" si="7"/>
        <v>0.43320286865132623</v>
      </c>
      <c r="V15" s="87">
        <f>分析係数表!D18</f>
        <v>2.3436344817388734E-2</v>
      </c>
      <c r="W15" s="88">
        <f t="shared" si="8"/>
        <v>0</v>
      </c>
      <c r="X15" s="76">
        <f>分析係数表!E18</f>
        <v>2.5506432056779535E-2</v>
      </c>
      <c r="Y15" s="89">
        <f t="shared" si="9"/>
        <v>0</v>
      </c>
    </row>
    <row r="16" spans="1:25" x14ac:dyDescent="0.2">
      <c r="A16" s="6" t="s">
        <v>4</v>
      </c>
      <c r="B16" s="5" t="s">
        <v>32</v>
      </c>
      <c r="C16" s="90"/>
      <c r="D16" s="76">
        <f>投入係数表!X16</f>
        <v>6.6079295154185024E-3</v>
      </c>
      <c r="E16" s="77">
        <f t="shared" si="0"/>
        <v>0.66079295154185025</v>
      </c>
      <c r="F16" s="76">
        <f>分析係数表!C19</f>
        <v>0.22734014153142079</v>
      </c>
      <c r="G16" s="77">
        <f t="shared" si="1"/>
        <v>0.15022476312648952</v>
      </c>
      <c r="H16" s="77">
        <v>0.23627683587577014</v>
      </c>
      <c r="I16" s="77">
        <f t="shared" si="2"/>
        <v>0.23627683587577014</v>
      </c>
      <c r="J16" s="76">
        <f>分析係数表!G19</f>
        <v>5.767935331761536E-2</v>
      </c>
      <c r="K16" s="78">
        <f t="shared" si="3"/>
        <v>1.3628295097246763E-2</v>
      </c>
      <c r="L16" s="79"/>
      <c r="M16" s="80"/>
      <c r="N16" s="81">
        <f>分析係数表!H19</f>
        <v>-1.1059771922925678E-4</v>
      </c>
      <c r="O16" s="82">
        <f t="shared" si="4"/>
        <v>-2.0850453889311063E-3</v>
      </c>
      <c r="P16" s="76">
        <f>分析係数表!C19</f>
        <v>0.22734014153142079</v>
      </c>
      <c r="Q16" s="82">
        <f t="shared" si="5"/>
        <v>-4.7401451381903401E-4</v>
      </c>
      <c r="R16" s="83">
        <v>3.001781298442596E-3</v>
      </c>
      <c r="S16" s="84">
        <f t="shared" si="6"/>
        <v>0.23927861717421273</v>
      </c>
      <c r="T16" s="85">
        <f>分析係数表!F19</f>
        <v>0.2401481980464803</v>
      </c>
      <c r="U16" s="86">
        <f t="shared" si="7"/>
        <v>5.7462328745440779E-2</v>
      </c>
      <c r="V16" s="87">
        <f>分析係数表!D19</f>
        <v>6.946783428763894E-3</v>
      </c>
      <c r="W16" s="88">
        <f t="shared" si="8"/>
        <v>0</v>
      </c>
      <c r="X16" s="76">
        <f>分析係数表!E19</f>
        <v>7.830919501515661E-3</v>
      </c>
      <c r="Y16" s="89">
        <f t="shared" si="9"/>
        <v>0</v>
      </c>
    </row>
    <row r="17" spans="1:25" x14ac:dyDescent="0.2">
      <c r="A17" s="6" t="s">
        <v>5</v>
      </c>
      <c r="B17" s="5" t="s">
        <v>33</v>
      </c>
      <c r="C17" s="90"/>
      <c r="D17" s="76">
        <f>投入係数表!X17</f>
        <v>2.2026431718061675E-2</v>
      </c>
      <c r="E17" s="77">
        <f t="shared" si="0"/>
        <v>2.2026431718061676</v>
      </c>
      <c r="F17" s="76">
        <f>分析係数表!C20</f>
        <v>0.28316987938225679</v>
      </c>
      <c r="G17" s="77">
        <f t="shared" si="1"/>
        <v>0.623722201282504</v>
      </c>
      <c r="H17" s="77">
        <v>0.73731052881916614</v>
      </c>
      <c r="I17" s="77">
        <f t="shared" si="2"/>
        <v>0.73731052881916614</v>
      </c>
      <c r="J17" s="76">
        <f>分析係数表!G20</f>
        <v>0.10003293265272517</v>
      </c>
      <c r="K17" s="78">
        <f t="shared" si="3"/>
        <v>7.3755334473512832E-2</v>
      </c>
      <c r="L17" s="79"/>
      <c r="M17" s="80"/>
      <c r="N17" s="81">
        <f>分析係数表!H20</f>
        <v>5.4069996067636654E-4</v>
      </c>
      <c r="O17" s="82">
        <f t="shared" si="4"/>
        <v>1.0193555234774297E-2</v>
      </c>
      <c r="P17" s="76">
        <f>分析係数表!C20</f>
        <v>0.28316987938225679</v>
      </c>
      <c r="Q17" s="82">
        <f t="shared" si="5"/>
        <v>2.8865078063074101E-3</v>
      </c>
      <c r="R17" s="83">
        <v>6.2773878816057664E-3</v>
      </c>
      <c r="S17" s="84">
        <f t="shared" si="6"/>
        <v>0.74358791670077196</v>
      </c>
      <c r="T17" s="85">
        <f>分析係数表!F20</f>
        <v>0.22295405894944839</v>
      </c>
      <c r="U17" s="86">
        <f t="shared" si="7"/>
        <v>0.16578594421420143</v>
      </c>
      <c r="V17" s="87">
        <f>分析係数表!D20</f>
        <v>1.4243372303639057E-2</v>
      </c>
      <c r="W17" s="88">
        <f t="shared" si="8"/>
        <v>0</v>
      </c>
      <c r="X17" s="76">
        <f>分析係数表!E20</f>
        <v>1.6054668203523793E-2</v>
      </c>
      <c r="Y17" s="89">
        <f t="shared" si="9"/>
        <v>0</v>
      </c>
    </row>
    <row r="18" spans="1:25" x14ac:dyDescent="0.2">
      <c r="A18" s="6" t="s">
        <v>6</v>
      </c>
      <c r="B18" s="5" t="s">
        <v>34</v>
      </c>
      <c r="C18" s="90"/>
      <c r="D18" s="76">
        <f>投入係数表!X18</f>
        <v>2.2026431718061675E-2</v>
      </c>
      <c r="E18" s="77">
        <f t="shared" si="0"/>
        <v>2.2026431718061676</v>
      </c>
      <c r="F18" s="76">
        <f>分析係数表!C21</f>
        <v>0.39165775401069514</v>
      </c>
      <c r="G18" s="77">
        <f t="shared" si="1"/>
        <v>0.86268227755659732</v>
      </c>
      <c r="H18" s="77">
        <v>0.91202562984703051</v>
      </c>
      <c r="I18" s="77">
        <f t="shared" si="2"/>
        <v>0.91202562984703051</v>
      </c>
      <c r="J18" s="76">
        <f>分析係数表!G21</f>
        <v>0.28516576829358342</v>
      </c>
      <c r="K18" s="78">
        <f t="shared" si="3"/>
        <v>0.26007848943876777</v>
      </c>
      <c r="L18" s="79"/>
      <c r="M18" s="80"/>
      <c r="N18" s="81">
        <f>分析係数表!H21</f>
        <v>9.2164766024380651E-4</v>
      </c>
      <c r="O18" s="82">
        <f t="shared" si="4"/>
        <v>1.7375378241092549E-2</v>
      </c>
      <c r="P18" s="76">
        <f>分析係数表!C21</f>
        <v>0.39165775401069514</v>
      </c>
      <c r="Q18" s="82">
        <f t="shared" si="5"/>
        <v>6.8052016169926101E-3</v>
      </c>
      <c r="R18" s="83">
        <v>1.3328215619433639E-2</v>
      </c>
      <c r="S18" s="84">
        <f t="shared" si="6"/>
        <v>0.92535384546646415</v>
      </c>
      <c r="T18" s="85">
        <f>分析係数表!F21</f>
        <v>0.42597651923502916</v>
      </c>
      <c r="U18" s="86">
        <f t="shared" si="7"/>
        <v>0.39417901015255347</v>
      </c>
      <c r="V18" s="87">
        <f>分析係数表!D21</f>
        <v>3.8470058332718007E-2</v>
      </c>
      <c r="W18" s="88">
        <f t="shared" si="8"/>
        <v>0</v>
      </c>
      <c r="X18" s="76">
        <f>分析係数表!E21</f>
        <v>3.5885697408255188E-2</v>
      </c>
      <c r="Y18" s="89">
        <f t="shared" si="9"/>
        <v>0</v>
      </c>
    </row>
    <row r="19" spans="1:25" x14ac:dyDescent="0.2">
      <c r="A19" s="6" t="s">
        <v>7</v>
      </c>
      <c r="B19" s="5" t="s">
        <v>268</v>
      </c>
      <c r="C19" s="90"/>
      <c r="D19" s="76">
        <f>投入係数表!X19</f>
        <v>0</v>
      </c>
      <c r="E19" s="77">
        <f t="shared" si="0"/>
        <v>0</v>
      </c>
      <c r="F19" s="76">
        <f>分析係数表!C22</f>
        <v>0.15642615558060879</v>
      </c>
      <c r="G19" s="77">
        <f t="shared" si="1"/>
        <v>0</v>
      </c>
      <c r="H19" s="77">
        <v>6.5178055198907188E-3</v>
      </c>
      <c r="I19" s="77">
        <f t="shared" si="2"/>
        <v>6.5178055198907188E-3</v>
      </c>
      <c r="J19" s="76">
        <f>分析係数表!G22</f>
        <v>0.19460412625639217</v>
      </c>
      <c r="K19" s="78">
        <f t="shared" si="3"/>
        <v>1.2683918483074232E-3</v>
      </c>
      <c r="L19" s="79"/>
      <c r="M19" s="80"/>
      <c r="N19" s="81">
        <f>分析係数表!H22</f>
        <v>4.915454187966968E-5</v>
      </c>
      <c r="O19" s="82">
        <f t="shared" si="4"/>
        <v>9.2668683952493603E-4</v>
      </c>
      <c r="P19" s="76">
        <f>分析係数表!C22</f>
        <v>0.15642615558060879</v>
      </c>
      <c r="Q19" s="82">
        <f t="shared" si="5"/>
        <v>1.4495805973403029E-4</v>
      </c>
      <c r="R19" s="83">
        <v>1.9874308931942053E-3</v>
      </c>
      <c r="S19" s="84">
        <f t="shared" si="6"/>
        <v>8.5052364130849233E-3</v>
      </c>
      <c r="T19" s="85">
        <f>分析係数表!F22</f>
        <v>0.41322518074413683</v>
      </c>
      <c r="U19" s="86">
        <f t="shared" si="7"/>
        <v>3.5145778540686314E-3</v>
      </c>
      <c r="V19" s="87">
        <f>分析係数表!D22</f>
        <v>2.140715923117616E-2</v>
      </c>
      <c r="W19" s="88">
        <f t="shared" si="8"/>
        <v>0</v>
      </c>
      <c r="X19" s="76">
        <f>分析係数表!E22</f>
        <v>2.2006700758243698E-2</v>
      </c>
      <c r="Y19" s="89">
        <f t="shared" si="9"/>
        <v>0</v>
      </c>
    </row>
    <row r="20" spans="1:25" x14ac:dyDescent="0.2">
      <c r="A20" s="6" t="s">
        <v>8</v>
      </c>
      <c r="B20" s="5" t="s">
        <v>269</v>
      </c>
      <c r="C20" s="90"/>
      <c r="D20" s="76">
        <f>投入係数表!X20</f>
        <v>0</v>
      </c>
      <c r="E20" s="77">
        <f t="shared" si="0"/>
        <v>0</v>
      </c>
      <c r="F20" s="76">
        <f>分析係数表!C23</f>
        <v>0</v>
      </c>
      <c r="G20" s="77">
        <f t="shared" si="1"/>
        <v>0</v>
      </c>
      <c r="H20" s="77">
        <v>0</v>
      </c>
      <c r="I20" s="77">
        <f t="shared" si="2"/>
        <v>0</v>
      </c>
      <c r="J20" s="76">
        <f>分析係数表!G23</f>
        <v>0.21581694098755519</v>
      </c>
      <c r="K20" s="78">
        <f t="shared" si="3"/>
        <v>0</v>
      </c>
      <c r="L20" s="79"/>
      <c r="M20" s="80"/>
      <c r="N20" s="81">
        <f>分析係数表!H23</f>
        <v>2.457727093983484E-5</v>
      </c>
      <c r="O20" s="82">
        <f t="shared" si="4"/>
        <v>4.6334341976246802E-4</v>
      </c>
      <c r="P20" s="76">
        <f>分析係数表!C23</f>
        <v>0</v>
      </c>
      <c r="Q20" s="82">
        <f t="shared" si="5"/>
        <v>0</v>
      </c>
      <c r="R20" s="83">
        <v>0</v>
      </c>
      <c r="S20" s="84">
        <f t="shared" si="6"/>
        <v>0</v>
      </c>
      <c r="T20" s="85">
        <f>分析係数表!F23</f>
        <v>0.44146928944199115</v>
      </c>
      <c r="U20" s="86">
        <f t="shared" si="7"/>
        <v>0</v>
      </c>
      <c r="V20" s="87">
        <f>分析係数表!D23</f>
        <v>4.8735447611401042E-2</v>
      </c>
      <c r="W20" s="88">
        <f t="shared" si="8"/>
        <v>0</v>
      </c>
      <c r="X20" s="76">
        <f>分析係数表!E23</f>
        <v>5.2107587314331592E-2</v>
      </c>
      <c r="Y20" s="89">
        <f t="shared" si="9"/>
        <v>0</v>
      </c>
    </row>
    <row r="21" spans="1:25" x14ac:dyDescent="0.2">
      <c r="A21" s="6" t="s">
        <v>9</v>
      </c>
      <c r="B21" s="5" t="s">
        <v>270</v>
      </c>
      <c r="C21" s="90"/>
      <c r="D21" s="76">
        <f>投入係数表!X21</f>
        <v>0</v>
      </c>
      <c r="E21" s="77">
        <f t="shared" si="0"/>
        <v>0</v>
      </c>
      <c r="F21" s="76">
        <f>分析係数表!C24</f>
        <v>0.44109195402298851</v>
      </c>
      <c r="G21" s="77">
        <f t="shared" si="1"/>
        <v>0</v>
      </c>
      <c r="H21" s="77">
        <v>8.9773986270474324E-3</v>
      </c>
      <c r="I21" s="77">
        <f t="shared" si="2"/>
        <v>8.9773986270474324E-3</v>
      </c>
      <c r="J21" s="76">
        <f>分析係数表!G24</f>
        <v>0.2076771653543307</v>
      </c>
      <c r="K21" s="78">
        <f t="shared" si="3"/>
        <v>1.8644006991210709E-3</v>
      </c>
      <c r="L21" s="79"/>
      <c r="M21" s="80"/>
      <c r="N21" s="81">
        <f>分析係数表!H24</f>
        <v>3.3179315768777033E-4</v>
      </c>
      <c r="O21" s="82">
        <f t="shared" si="4"/>
        <v>6.2551361667933176E-3</v>
      </c>
      <c r="P21" s="76">
        <f>分析係数表!C24</f>
        <v>0.44109195402298851</v>
      </c>
      <c r="Q21" s="82">
        <f t="shared" si="5"/>
        <v>2.7590902344907307E-3</v>
      </c>
      <c r="R21" s="83">
        <v>9.622335660161541E-3</v>
      </c>
      <c r="S21" s="84">
        <f t="shared" si="6"/>
        <v>1.8599734287208972E-2</v>
      </c>
      <c r="T21" s="85">
        <f>分析係数表!F24</f>
        <v>0.39173228346456695</v>
      </c>
      <c r="U21" s="86">
        <f t="shared" si="7"/>
        <v>7.2861163841625703E-3</v>
      </c>
      <c r="V21" s="87">
        <f>分析係数表!D24</f>
        <v>6.7913385826771658E-2</v>
      </c>
      <c r="W21" s="88">
        <f t="shared" si="8"/>
        <v>0</v>
      </c>
      <c r="X21" s="76">
        <f>分析係数表!E24</f>
        <v>7.1850393700787399E-2</v>
      </c>
      <c r="Y21" s="89">
        <f t="shared" si="9"/>
        <v>0</v>
      </c>
    </row>
    <row r="22" spans="1:25" x14ac:dyDescent="0.2">
      <c r="A22" s="6" t="s">
        <v>10</v>
      </c>
      <c r="B22" s="5" t="s">
        <v>271</v>
      </c>
      <c r="C22" s="90"/>
      <c r="D22" s="76">
        <f>投入係数表!X22</f>
        <v>1.3215859030837005E-2</v>
      </c>
      <c r="E22" s="77">
        <f t="shared" si="0"/>
        <v>1.3215859030837005</v>
      </c>
      <c r="F22" s="76">
        <f>分析係数表!C25</f>
        <v>7.8343592613318025E-3</v>
      </c>
      <c r="G22" s="77">
        <f t="shared" si="1"/>
        <v>1.0353778759469343E-2</v>
      </c>
      <c r="H22" s="77">
        <v>1.0887167365703472E-2</v>
      </c>
      <c r="I22" s="77">
        <f t="shared" si="2"/>
        <v>1.0887167365703472E-2</v>
      </c>
      <c r="J22" s="76">
        <f>分析係数表!G25</f>
        <v>0.2</v>
      </c>
      <c r="K22" s="78">
        <f t="shared" si="3"/>
        <v>2.1774334731406945E-3</v>
      </c>
      <c r="L22" s="79"/>
      <c r="M22" s="80"/>
      <c r="N22" s="81">
        <f>分析係数表!H25</f>
        <v>5.0383405426661419E-4</v>
      </c>
      <c r="O22" s="82">
        <f t="shared" si="4"/>
        <v>9.4985401051305932E-3</v>
      </c>
      <c r="P22" s="76">
        <f>分析係数表!C25</f>
        <v>7.8343592613318025E-3</v>
      </c>
      <c r="Q22" s="82">
        <f t="shared" si="5"/>
        <v>7.4414975641761414E-5</v>
      </c>
      <c r="R22" s="83">
        <v>2.5550970522339656E-4</v>
      </c>
      <c r="S22" s="84">
        <f t="shared" si="6"/>
        <v>1.1142677070926869E-2</v>
      </c>
      <c r="T22" s="85">
        <f>分析係数表!F25</f>
        <v>0.35199999999999998</v>
      </c>
      <c r="U22" s="86">
        <f t="shared" si="7"/>
        <v>3.9222223289662574E-3</v>
      </c>
      <c r="V22" s="87">
        <f>分析係数表!D25</f>
        <v>8.0000000000000002E-3</v>
      </c>
      <c r="W22" s="88">
        <f t="shared" si="8"/>
        <v>0</v>
      </c>
      <c r="X22" s="76">
        <f>分析係数表!E25</f>
        <v>4.0000000000000001E-3</v>
      </c>
      <c r="Y22" s="89">
        <f t="shared" si="9"/>
        <v>0</v>
      </c>
    </row>
    <row r="23" spans="1:25" x14ac:dyDescent="0.2">
      <c r="A23" s="6" t="s">
        <v>11</v>
      </c>
      <c r="B23" s="5" t="s">
        <v>35</v>
      </c>
      <c r="C23" s="90"/>
      <c r="D23" s="76">
        <f>投入係数表!X23</f>
        <v>2.2026431718061676E-3</v>
      </c>
      <c r="E23" s="77">
        <f t="shared" si="0"/>
        <v>0.22026431718061676</v>
      </c>
      <c r="F23" s="76">
        <f>分析係数表!C26</f>
        <v>0.12107728337236534</v>
      </c>
      <c r="G23" s="77">
        <f t="shared" si="1"/>
        <v>2.6669005148098095E-2</v>
      </c>
      <c r="H23" s="77">
        <v>3.1285646265544753E-2</v>
      </c>
      <c r="I23" s="77">
        <f t="shared" si="2"/>
        <v>3.1285646265544753E-2</v>
      </c>
      <c r="J23" s="76">
        <f>分析係数表!G26</f>
        <v>0.19685039370078741</v>
      </c>
      <c r="K23" s="78">
        <f t="shared" si="3"/>
        <v>6.1585917845560544E-3</v>
      </c>
      <c r="L23" s="79"/>
      <c r="M23" s="80"/>
      <c r="N23" s="81">
        <f>分析係数表!H26</f>
        <v>1.0396185607550137E-2</v>
      </c>
      <c r="O23" s="82">
        <f t="shared" si="4"/>
        <v>0.19599426655952396</v>
      </c>
      <c r="P23" s="76">
        <f>分析係数表!C26</f>
        <v>0.12107728337236534</v>
      </c>
      <c r="Q23" s="82">
        <f t="shared" si="5"/>
        <v>2.3730453351586391E-2</v>
      </c>
      <c r="R23" s="83">
        <v>2.5606264962938913E-2</v>
      </c>
      <c r="S23" s="84">
        <f t="shared" si="6"/>
        <v>5.6891911228483666E-2</v>
      </c>
      <c r="T23" s="85">
        <f>分析係数表!F26</f>
        <v>0.33584388907908252</v>
      </c>
      <c r="U23" s="86">
        <f t="shared" si="7"/>
        <v>1.9106800724115879E-2</v>
      </c>
      <c r="V23" s="87">
        <f>分析係数表!D26</f>
        <v>3.2865457035261898E-2</v>
      </c>
      <c r="W23" s="88">
        <f t="shared" si="8"/>
        <v>0</v>
      </c>
      <c r="X23" s="76">
        <f>分析係数表!E26</f>
        <v>3.457719958918179E-2</v>
      </c>
      <c r="Y23" s="89">
        <f t="shared" si="9"/>
        <v>0</v>
      </c>
    </row>
    <row r="24" spans="1:25" x14ac:dyDescent="0.2">
      <c r="A24" s="6" t="s">
        <v>12</v>
      </c>
      <c r="B24" s="5" t="s">
        <v>365</v>
      </c>
      <c r="C24" s="90"/>
      <c r="D24" s="76">
        <f>投入係数表!X24</f>
        <v>0</v>
      </c>
      <c r="E24" s="77">
        <f t="shared" si="0"/>
        <v>0</v>
      </c>
      <c r="F24" s="76">
        <f>分析係数表!C27</f>
        <v>2.7391659852820882E-2</v>
      </c>
      <c r="G24" s="77">
        <f t="shared" si="1"/>
        <v>0</v>
      </c>
      <c r="H24" s="77">
        <v>1.2231199828797399E-4</v>
      </c>
      <c r="I24" s="77">
        <f t="shared" si="2"/>
        <v>1.2231199828797399E-4</v>
      </c>
      <c r="J24" s="76">
        <f>分析係数表!G27</f>
        <v>0.16959064327485379</v>
      </c>
      <c r="K24" s="78">
        <f t="shared" si="3"/>
        <v>2.0742970469890324E-5</v>
      </c>
      <c r="L24" s="79"/>
      <c r="M24" s="80"/>
      <c r="N24" s="81">
        <f>分析係数表!H27</f>
        <v>1.0924596932756587E-2</v>
      </c>
      <c r="O24" s="82">
        <f t="shared" si="4"/>
        <v>0.20595615008441703</v>
      </c>
      <c r="P24" s="76">
        <f>分析係数表!C27</f>
        <v>2.7391659852820882E-2</v>
      </c>
      <c r="Q24" s="82">
        <f t="shared" si="5"/>
        <v>5.641480807708878E-3</v>
      </c>
      <c r="R24" s="83">
        <v>5.7062081040440294E-3</v>
      </c>
      <c r="S24" s="84">
        <f t="shared" si="6"/>
        <v>5.8285201023320033E-3</v>
      </c>
      <c r="T24" s="85">
        <f>分析係数表!F27</f>
        <v>0.32163742690058478</v>
      </c>
      <c r="U24" s="86">
        <f t="shared" si="7"/>
        <v>1.8746702083523986E-3</v>
      </c>
      <c r="V24" s="87">
        <f>分析係数表!D27</f>
        <v>0</v>
      </c>
      <c r="W24" s="88">
        <f t="shared" si="8"/>
        <v>0</v>
      </c>
      <c r="X24" s="76">
        <f>分析係数表!E27</f>
        <v>0</v>
      </c>
      <c r="Y24" s="89">
        <f t="shared" si="9"/>
        <v>0</v>
      </c>
    </row>
    <row r="25" spans="1:25" x14ac:dyDescent="0.2">
      <c r="A25" s="6" t="s">
        <v>13</v>
      </c>
      <c r="B25" s="5" t="s">
        <v>191</v>
      </c>
      <c r="C25" s="90"/>
      <c r="D25" s="76">
        <f>投入係数表!X25</f>
        <v>0</v>
      </c>
      <c r="E25" s="77">
        <f t="shared" si="0"/>
        <v>0</v>
      </c>
      <c r="F25" s="76">
        <f>分析係数表!C28</f>
        <v>0.24324482738409237</v>
      </c>
      <c r="G25" s="77">
        <f t="shared" si="1"/>
        <v>0</v>
      </c>
      <c r="H25" s="77">
        <v>4.6308124153530097E-2</v>
      </c>
      <c r="I25" s="77">
        <f t="shared" si="2"/>
        <v>4.6308124153530097E-2</v>
      </c>
      <c r="J25" s="76">
        <f>分析係数表!G28</f>
        <v>0.12486010072747622</v>
      </c>
      <c r="K25" s="78">
        <f t="shared" si="3"/>
        <v>5.7820370463102424E-3</v>
      </c>
      <c r="L25" s="79"/>
      <c r="M25" s="80"/>
      <c r="N25" s="81">
        <f>分析係数表!H28</f>
        <v>2.0841525756979944E-2</v>
      </c>
      <c r="O25" s="82">
        <f t="shared" si="4"/>
        <v>0.39291521995857287</v>
      </c>
      <c r="P25" s="76">
        <f>分析係数表!C28</f>
        <v>0.24324482738409237</v>
      </c>
      <c r="Q25" s="82">
        <f t="shared" si="5"/>
        <v>9.5574594855405745E-2</v>
      </c>
      <c r="R25" s="83">
        <v>0.11664665678564305</v>
      </c>
      <c r="S25" s="84">
        <f t="shared" si="6"/>
        <v>0.16295478093917315</v>
      </c>
      <c r="T25" s="85">
        <f>分析係数表!F28</f>
        <v>0.21387101287073307</v>
      </c>
      <c r="U25" s="86">
        <f t="shared" si="7"/>
        <v>3.4851304051589385E-2</v>
      </c>
      <c r="V25" s="87">
        <f>分析係数表!D28</f>
        <v>5.1063234471180746E-3</v>
      </c>
      <c r="W25" s="88">
        <f t="shared" si="8"/>
        <v>0</v>
      </c>
      <c r="X25" s="76">
        <f>分析係数表!E28</f>
        <v>5.1412982652490205E-3</v>
      </c>
      <c r="Y25" s="89">
        <f t="shared" si="9"/>
        <v>0</v>
      </c>
    </row>
    <row r="26" spans="1:25" x14ac:dyDescent="0.2">
      <c r="A26" s="6" t="s">
        <v>14</v>
      </c>
      <c r="B26" s="5" t="s">
        <v>50</v>
      </c>
      <c r="C26" s="75">
        <f>最終需要_まとめ!C27</f>
        <v>100</v>
      </c>
      <c r="D26" s="76">
        <f>投入係数表!X26</f>
        <v>5.2863436123348019E-2</v>
      </c>
      <c r="E26" s="77">
        <f t="shared" si="0"/>
        <v>5.286343612334802</v>
      </c>
      <c r="F26" s="76">
        <f>分析係数表!C29</f>
        <v>5.9106021425932798E-2</v>
      </c>
      <c r="G26" s="77">
        <f t="shared" si="1"/>
        <v>0.31245473881550379</v>
      </c>
      <c r="H26" s="77">
        <v>0.31937503111315457</v>
      </c>
      <c r="I26" s="77">
        <f t="shared" si="2"/>
        <v>100.31937503111315</v>
      </c>
      <c r="J26" s="76">
        <f>分析係数表!G29</f>
        <v>0.26651982378854627</v>
      </c>
      <c r="K26" s="78">
        <f t="shared" si="3"/>
        <v>26.737102155869366</v>
      </c>
      <c r="L26" s="79"/>
      <c r="M26" s="80"/>
      <c r="N26" s="81">
        <f>分析係数表!H29</f>
        <v>1.0052103814392449E-2</v>
      </c>
      <c r="O26" s="82">
        <f t="shared" si="4"/>
        <v>0.18950745868284941</v>
      </c>
      <c r="P26" s="76">
        <f>分析係数表!C29</f>
        <v>5.9106021425932798E-2</v>
      </c>
      <c r="Q26" s="82">
        <f t="shared" si="5"/>
        <v>1.1201031913282571E-2</v>
      </c>
      <c r="R26" s="83">
        <v>1.3797431377416918E-2</v>
      </c>
      <c r="S26" s="84">
        <f t="shared" si="6"/>
        <v>100.33317246249057</v>
      </c>
      <c r="T26" s="85">
        <f>分析係数表!F29</f>
        <v>0.40308370044052866</v>
      </c>
      <c r="U26" s="86">
        <f t="shared" si="7"/>
        <v>40.442666433118447</v>
      </c>
      <c r="V26" s="87">
        <f>分析係数表!D29</f>
        <v>6.1674008810572688E-2</v>
      </c>
      <c r="W26" s="88">
        <f t="shared" si="8"/>
        <v>6</v>
      </c>
      <c r="X26" s="76">
        <f>分析係数表!E29</f>
        <v>2.8634361233480177E-2</v>
      </c>
      <c r="Y26" s="89">
        <f t="shared" si="9"/>
        <v>3</v>
      </c>
    </row>
    <row r="27" spans="1:25" x14ac:dyDescent="0.2">
      <c r="A27" s="6" t="s">
        <v>15</v>
      </c>
      <c r="B27" s="5" t="s">
        <v>36</v>
      </c>
      <c r="C27" s="90"/>
      <c r="D27" s="76">
        <f>投入係数表!X27</f>
        <v>0</v>
      </c>
      <c r="E27" s="77">
        <f t="shared" si="0"/>
        <v>0</v>
      </c>
      <c r="F27" s="76">
        <f>分析係数表!C30</f>
        <v>1</v>
      </c>
      <c r="G27" s="77">
        <f t="shared" si="1"/>
        <v>0</v>
      </c>
      <c r="H27" s="77">
        <v>5.0288258817799462E-2</v>
      </c>
      <c r="I27" s="77">
        <f t="shared" si="2"/>
        <v>5.0288258817799462E-2</v>
      </c>
      <c r="J27" s="76">
        <f>分析係数表!G30</f>
        <v>0.34458106948813266</v>
      </c>
      <c r="K27" s="78">
        <f t="shared" si="3"/>
        <v>1.7328382006133358E-2</v>
      </c>
      <c r="L27" s="79"/>
      <c r="M27" s="80"/>
      <c r="N27" s="81">
        <f>分析係数表!H30</f>
        <v>0</v>
      </c>
      <c r="O27" s="82">
        <f t="shared" si="4"/>
        <v>0</v>
      </c>
      <c r="P27" s="76">
        <f>分析係数表!C30</f>
        <v>1</v>
      </c>
      <c r="Q27" s="82">
        <f t="shared" si="5"/>
        <v>0</v>
      </c>
      <c r="R27" s="83">
        <v>4.3900427837702996E-2</v>
      </c>
      <c r="S27" s="84">
        <f t="shared" si="6"/>
        <v>9.4188686655502452E-2</v>
      </c>
      <c r="T27" s="85">
        <f>分析係数表!F30</f>
        <v>0.44094938518730342</v>
      </c>
      <c r="U27" s="86">
        <f t="shared" si="7"/>
        <v>4.1532443472343375E-2</v>
      </c>
      <c r="V27" s="87">
        <f>分析係数表!D30</f>
        <v>0.11881612810980841</v>
      </c>
      <c r="W27" s="88">
        <f t="shared" si="8"/>
        <v>0</v>
      </c>
      <c r="X27" s="76">
        <f>分析係数表!E30</f>
        <v>7.9782670860737773E-2</v>
      </c>
      <c r="Y27" s="89">
        <f t="shared" si="9"/>
        <v>0</v>
      </c>
    </row>
    <row r="28" spans="1:25" x14ac:dyDescent="0.2">
      <c r="A28" s="6" t="s">
        <v>16</v>
      </c>
      <c r="B28" s="5" t="s">
        <v>192</v>
      </c>
      <c r="C28" s="90"/>
      <c r="D28" s="76">
        <f>投入係数表!X28</f>
        <v>1.3215859030837005E-2</v>
      </c>
      <c r="E28" s="77">
        <f t="shared" si="0"/>
        <v>1.3215859030837005</v>
      </c>
      <c r="F28" s="76">
        <f>分析係数表!C31</f>
        <v>9.6726786907147644E-2</v>
      </c>
      <c r="G28" s="77">
        <f t="shared" si="1"/>
        <v>0.12783275802706737</v>
      </c>
      <c r="H28" s="77">
        <v>0.15250906934771283</v>
      </c>
      <c r="I28" s="77">
        <f t="shared" si="2"/>
        <v>0.15250906934771283</v>
      </c>
      <c r="J28" s="76">
        <f>分析係数表!G31</f>
        <v>7.0151306740027508E-2</v>
      </c>
      <c r="K28" s="78">
        <f t="shared" si="3"/>
        <v>1.0698710504447529E-2</v>
      </c>
      <c r="L28" s="79"/>
      <c r="M28" s="80"/>
      <c r="N28" s="81">
        <f>分析係数表!H31</f>
        <v>2.2131832481321275E-2</v>
      </c>
      <c r="O28" s="82">
        <f t="shared" si="4"/>
        <v>0.41724074949610246</v>
      </c>
      <c r="P28" s="76">
        <f>分析係数表!C31</f>
        <v>9.6726786907147644E-2</v>
      </c>
      <c r="Q28" s="82">
        <f t="shared" si="5"/>
        <v>4.0358357065488071E-2</v>
      </c>
      <c r="R28" s="83">
        <v>4.8191166089429381E-2</v>
      </c>
      <c r="S28" s="84">
        <f t="shared" si="6"/>
        <v>0.20070023543714222</v>
      </c>
      <c r="T28" s="85">
        <f>分析係数表!F31</f>
        <v>0.34525447042640989</v>
      </c>
      <c r="U28" s="86">
        <f t="shared" si="7"/>
        <v>6.929265350030632E-2</v>
      </c>
      <c r="V28" s="87">
        <f>分析係数表!D31</f>
        <v>0</v>
      </c>
      <c r="W28" s="88">
        <f t="shared" si="8"/>
        <v>0</v>
      </c>
      <c r="X28" s="76">
        <f>分析係数表!E31</f>
        <v>0</v>
      </c>
      <c r="Y28" s="89">
        <f t="shared" si="9"/>
        <v>0</v>
      </c>
    </row>
    <row r="29" spans="1:25" x14ac:dyDescent="0.2">
      <c r="A29" s="6" t="s">
        <v>17</v>
      </c>
      <c r="B29" s="5" t="s">
        <v>272</v>
      </c>
      <c r="C29" s="90"/>
      <c r="D29" s="76">
        <f>投入係数表!X29</f>
        <v>0</v>
      </c>
      <c r="E29" s="77">
        <f t="shared" si="0"/>
        <v>0</v>
      </c>
      <c r="F29" s="76">
        <f>分析係数表!C32</f>
        <v>0.7834008097165992</v>
      </c>
      <c r="G29" s="77">
        <f t="shared" si="1"/>
        <v>0</v>
      </c>
      <c r="H29" s="77">
        <v>1.3627753753254618E-2</v>
      </c>
      <c r="I29" s="77">
        <f t="shared" si="2"/>
        <v>1.3627753753254618E-2</v>
      </c>
      <c r="J29" s="76">
        <f>分析係数表!G32</f>
        <v>0.13992297817715019</v>
      </c>
      <c r="K29" s="78">
        <f t="shared" si="3"/>
        <v>1.9068358910202224E-3</v>
      </c>
      <c r="L29" s="79"/>
      <c r="M29" s="80"/>
      <c r="N29" s="81">
        <f>分析係数表!H32</f>
        <v>6.3286472670074714E-3</v>
      </c>
      <c r="O29" s="82">
        <f t="shared" si="4"/>
        <v>0.11931093058883552</v>
      </c>
      <c r="P29" s="76">
        <f>分析係数表!C32</f>
        <v>0.7834008097165992</v>
      </c>
      <c r="Q29" s="82">
        <f t="shared" si="5"/>
        <v>9.3468279631334708E-2</v>
      </c>
      <c r="R29" s="83">
        <v>0.11561552917405353</v>
      </c>
      <c r="S29" s="84">
        <f t="shared" si="6"/>
        <v>0.12924328292730813</v>
      </c>
      <c r="T29" s="85">
        <f>分析係数表!F32</f>
        <v>0.48138639281129653</v>
      </c>
      <c r="U29" s="86">
        <f t="shared" si="7"/>
        <v>6.2215957763466688E-2</v>
      </c>
      <c r="V29" s="87">
        <f>分析係数表!D32</f>
        <v>1.4120667522464698E-2</v>
      </c>
      <c r="W29" s="88">
        <f t="shared" si="8"/>
        <v>0</v>
      </c>
      <c r="X29" s="76">
        <f>分析係数表!E32</f>
        <v>2.1822849807445442E-2</v>
      </c>
      <c r="Y29" s="89">
        <f t="shared" si="9"/>
        <v>0</v>
      </c>
    </row>
    <row r="30" spans="1:25" x14ac:dyDescent="0.2">
      <c r="A30" s="6" t="s">
        <v>18</v>
      </c>
      <c r="B30" s="5" t="s">
        <v>273</v>
      </c>
      <c r="C30" s="90"/>
      <c r="D30" s="76">
        <f>投入係数表!X30</f>
        <v>0</v>
      </c>
      <c r="E30" s="77">
        <f t="shared" si="0"/>
        <v>0</v>
      </c>
      <c r="F30" s="76">
        <f>分析係数表!C33</f>
        <v>1</v>
      </c>
      <c r="G30" s="77">
        <f t="shared" si="1"/>
        <v>0</v>
      </c>
      <c r="H30" s="77">
        <v>2.2088338783147594E-2</v>
      </c>
      <c r="I30" s="77">
        <f t="shared" si="2"/>
        <v>2.2088338783147594E-2</v>
      </c>
      <c r="J30" s="76">
        <f>分析係数表!G33</f>
        <v>0.50732356857523297</v>
      </c>
      <c r="K30" s="78">
        <f t="shared" si="3"/>
        <v>1.1205934855365156E-2</v>
      </c>
      <c r="L30" s="79"/>
      <c r="M30" s="80"/>
      <c r="N30" s="81">
        <f>分析係数表!H33</f>
        <v>9.4622493118364133E-4</v>
      </c>
      <c r="O30" s="82">
        <f t="shared" si="4"/>
        <v>1.7838721660855018E-2</v>
      </c>
      <c r="P30" s="76">
        <f>分析係数表!C33</f>
        <v>1</v>
      </c>
      <c r="Q30" s="82">
        <f t="shared" si="5"/>
        <v>1.7838721660855018E-2</v>
      </c>
      <c r="R30" s="83">
        <v>4.0953113102054996E-2</v>
      </c>
      <c r="S30" s="84">
        <f t="shared" si="6"/>
        <v>6.304145188520259E-2</v>
      </c>
      <c r="T30" s="85">
        <f>分析係数表!F33</f>
        <v>0.64713715046604525</v>
      </c>
      <c r="U30" s="86">
        <f t="shared" si="7"/>
        <v>4.0796465534232301E-2</v>
      </c>
      <c r="V30" s="87">
        <f>分析係数表!D33</f>
        <v>3.462050599201065E-2</v>
      </c>
      <c r="W30" s="88">
        <f t="shared" si="8"/>
        <v>0</v>
      </c>
      <c r="X30" s="76">
        <f>分析係数表!E33</f>
        <v>3.3288948069241014E-2</v>
      </c>
      <c r="Y30" s="89">
        <f t="shared" si="9"/>
        <v>0</v>
      </c>
    </row>
    <row r="31" spans="1:25" x14ac:dyDescent="0.2">
      <c r="A31" s="6" t="s">
        <v>19</v>
      </c>
      <c r="B31" s="5" t="s">
        <v>274</v>
      </c>
      <c r="C31" s="90"/>
      <c r="D31" s="76">
        <f>投入係数表!X31</f>
        <v>7.4889867841409691E-2</v>
      </c>
      <c r="E31" s="77">
        <f t="shared" si="0"/>
        <v>7.4889867841409687</v>
      </c>
      <c r="F31" s="76">
        <f>分析係数表!C34</f>
        <v>0.10125199563061926</v>
      </c>
      <c r="G31" s="77">
        <f t="shared" si="1"/>
        <v>0.75827485714560672</v>
      </c>
      <c r="H31" s="77">
        <v>0.79820878735075029</v>
      </c>
      <c r="I31" s="77">
        <f t="shared" si="2"/>
        <v>0.79820878735075029</v>
      </c>
      <c r="J31" s="76">
        <f>分析係数表!G34</f>
        <v>0.42460217226572367</v>
      </c>
      <c r="K31" s="78">
        <f t="shared" si="3"/>
        <v>0.33892118503071766</v>
      </c>
      <c r="L31" s="79"/>
      <c r="M31" s="80"/>
      <c r="N31" s="81">
        <f>分析係数表!H34</f>
        <v>0.15770005898545025</v>
      </c>
      <c r="O31" s="82">
        <f t="shared" si="4"/>
        <v>2.9730430529058758</v>
      </c>
      <c r="P31" s="76">
        <f>分析係数表!C34</f>
        <v>0.10125199563061926</v>
      </c>
      <c r="Q31" s="82">
        <f t="shared" si="5"/>
        <v>0.30102654220246866</v>
      </c>
      <c r="R31" s="83">
        <v>0.31906644569329456</v>
      </c>
      <c r="S31" s="84">
        <f t="shared" si="6"/>
        <v>1.1172752330440447</v>
      </c>
      <c r="T31" s="85">
        <f>分析係数表!F34</f>
        <v>0.7004294013639808</v>
      </c>
      <c r="U31" s="86">
        <f t="shared" si="7"/>
        <v>0.78257242263984239</v>
      </c>
      <c r="V31" s="87">
        <f>分析係数表!D34</f>
        <v>0.3617075018944178</v>
      </c>
      <c r="W31" s="88">
        <f t="shared" si="8"/>
        <v>0</v>
      </c>
      <c r="X31" s="76">
        <f>分析係数表!E34</f>
        <v>0.25183127052285931</v>
      </c>
      <c r="Y31" s="89">
        <f t="shared" si="9"/>
        <v>0</v>
      </c>
    </row>
    <row r="32" spans="1:25" x14ac:dyDescent="0.2">
      <c r="A32" s="6" t="s">
        <v>20</v>
      </c>
      <c r="B32" s="5" t="s">
        <v>37</v>
      </c>
      <c r="C32" s="90"/>
      <c r="D32" s="76">
        <f>投入係数表!X32</f>
        <v>1.9823788546255508E-2</v>
      </c>
      <c r="E32" s="77">
        <f t="shared" si="0"/>
        <v>1.9823788546255507</v>
      </c>
      <c r="F32" s="76">
        <f>分析係数表!C35</f>
        <v>0.28050490883590462</v>
      </c>
      <c r="G32" s="77">
        <f t="shared" si="1"/>
        <v>0.55606699989496511</v>
      </c>
      <c r="H32" s="77">
        <v>0.59722537371015727</v>
      </c>
      <c r="I32" s="77">
        <f t="shared" si="2"/>
        <v>0.59722537371015727</v>
      </c>
      <c r="J32" s="76">
        <f>分析係数表!G35</f>
        <v>0.31444397102684279</v>
      </c>
      <c r="K32" s="78">
        <f t="shared" si="3"/>
        <v>0.18779391810741206</v>
      </c>
      <c r="L32" s="79"/>
      <c r="M32" s="80"/>
      <c r="N32" s="81">
        <f>分析係数表!H35</f>
        <v>5.9366397955171055E-2</v>
      </c>
      <c r="O32" s="82">
        <f t="shared" si="4"/>
        <v>1.1192060304362415</v>
      </c>
      <c r="P32" s="76">
        <f>分析係数表!C35</f>
        <v>0.28050490883590462</v>
      </c>
      <c r="Q32" s="82">
        <f t="shared" si="5"/>
        <v>0.3139427855361126</v>
      </c>
      <c r="R32" s="83">
        <v>0.39440408410936501</v>
      </c>
      <c r="S32" s="84">
        <f t="shared" si="6"/>
        <v>0.99162945781952228</v>
      </c>
      <c r="T32" s="85">
        <f>分析係数表!F35</f>
        <v>0.64720920323817643</v>
      </c>
      <c r="U32" s="86">
        <f t="shared" si="7"/>
        <v>0.64179171130287793</v>
      </c>
      <c r="V32" s="87">
        <f>分析係数表!D35</f>
        <v>3.7068598210481467E-2</v>
      </c>
      <c r="W32" s="88">
        <f t="shared" si="8"/>
        <v>0</v>
      </c>
      <c r="X32" s="76">
        <f>分析係数表!E35</f>
        <v>2.8973157221985513E-2</v>
      </c>
      <c r="Y32" s="89">
        <f t="shared" si="9"/>
        <v>0</v>
      </c>
    </row>
    <row r="33" spans="1:25" x14ac:dyDescent="0.2">
      <c r="A33" s="6" t="s">
        <v>21</v>
      </c>
      <c r="B33" s="5" t="s">
        <v>38</v>
      </c>
      <c r="C33" s="90"/>
      <c r="D33" s="76">
        <f>投入係数表!X33</f>
        <v>0</v>
      </c>
      <c r="E33" s="77">
        <f t="shared" si="0"/>
        <v>0</v>
      </c>
      <c r="F33" s="76">
        <f>分析係数表!C36</f>
        <v>0.80389274373750441</v>
      </c>
      <c r="G33" s="77">
        <f t="shared" si="1"/>
        <v>0</v>
      </c>
      <c r="H33" s="77">
        <v>0.10632811840753457</v>
      </c>
      <c r="I33" s="77">
        <f t="shared" si="2"/>
        <v>0.10632811840753457</v>
      </c>
      <c r="J33" s="76">
        <f>分析係数表!G36</f>
        <v>1.7855841410975876E-2</v>
      </c>
      <c r="K33" s="78">
        <f t="shared" si="3"/>
        <v>1.8985780198124021E-3</v>
      </c>
      <c r="L33" s="79"/>
      <c r="M33" s="80"/>
      <c r="N33" s="81">
        <f>分析係数表!H36</f>
        <v>0.19255062917813606</v>
      </c>
      <c r="O33" s="82">
        <f t="shared" si="4"/>
        <v>3.6300640221290559</v>
      </c>
      <c r="P33" s="76">
        <f>分析係数表!C36</f>
        <v>0.80389274373750441</v>
      </c>
      <c r="Q33" s="82">
        <f t="shared" si="5"/>
        <v>2.9181821266921277</v>
      </c>
      <c r="R33" s="83">
        <v>2.9905586623551259</v>
      </c>
      <c r="S33" s="84">
        <f t="shared" si="6"/>
        <v>3.0968867807626603</v>
      </c>
      <c r="T33" s="85">
        <f>分析係数表!F36</f>
        <v>0.88404635230668316</v>
      </c>
      <c r="U33" s="86">
        <f t="shared" si="7"/>
        <v>2.7377914620400166</v>
      </c>
      <c r="V33" s="87">
        <f>分析係数表!D36</f>
        <v>1.122367174404198E-2</v>
      </c>
      <c r="W33" s="88">
        <f t="shared" si="8"/>
        <v>0</v>
      </c>
      <c r="X33" s="76">
        <f>分析係数表!E36</f>
        <v>3.3525253261424094E-3</v>
      </c>
      <c r="Y33" s="89">
        <f t="shared" si="9"/>
        <v>0</v>
      </c>
    </row>
    <row r="34" spans="1:25" x14ac:dyDescent="0.2">
      <c r="A34" s="6" t="s">
        <v>22</v>
      </c>
      <c r="B34" s="5" t="s">
        <v>377</v>
      </c>
      <c r="C34" s="90"/>
      <c r="D34" s="76">
        <f>投入係数表!X34</f>
        <v>0.11674008810572688</v>
      </c>
      <c r="E34" s="77">
        <f t="shared" si="0"/>
        <v>11.674008810572687</v>
      </c>
      <c r="F34" s="76">
        <f>分析係数表!C37</f>
        <v>0.21032967032967032</v>
      </c>
      <c r="G34" s="77">
        <f t="shared" si="1"/>
        <v>2.4553904245534199</v>
      </c>
      <c r="H34" s="77">
        <v>2.5224787618439275</v>
      </c>
      <c r="I34" s="77">
        <f t="shared" si="2"/>
        <v>2.5224787618439275</v>
      </c>
      <c r="J34" s="76">
        <f>分析係数表!G37</f>
        <v>0.29813928761297182</v>
      </c>
      <c r="K34" s="78">
        <f t="shared" si="3"/>
        <v>0.75205002107499974</v>
      </c>
      <c r="L34" s="79"/>
      <c r="M34" s="80"/>
      <c r="N34" s="81">
        <f>分析係数表!H37</f>
        <v>4.7409555642941408E-2</v>
      </c>
      <c r="O34" s="82">
        <f t="shared" si="4"/>
        <v>0.89378945672180077</v>
      </c>
      <c r="P34" s="76">
        <f>分析係数表!C37</f>
        <v>0.21032967032967032</v>
      </c>
      <c r="Q34" s="82">
        <f t="shared" si="5"/>
        <v>0.18799044177643148</v>
      </c>
      <c r="R34" s="83">
        <v>0.20745175545348926</v>
      </c>
      <c r="S34" s="84">
        <f t="shared" si="6"/>
        <v>2.7299305172974169</v>
      </c>
      <c r="T34" s="85">
        <f>分析係数表!F37</f>
        <v>0.65348219032429555</v>
      </c>
      <c r="U34" s="86">
        <f t="shared" si="7"/>
        <v>1.7839609738766531</v>
      </c>
      <c r="V34" s="87">
        <f>分析係数表!D37</f>
        <v>7.4641148325358855E-2</v>
      </c>
      <c r="W34" s="88">
        <f t="shared" si="8"/>
        <v>0</v>
      </c>
      <c r="X34" s="76">
        <f>分析係数表!E37</f>
        <v>6.6454013822434876E-2</v>
      </c>
      <c r="Y34" s="89">
        <f t="shared" si="9"/>
        <v>0</v>
      </c>
    </row>
    <row r="35" spans="1:25" x14ac:dyDescent="0.2">
      <c r="A35" s="6" t="s">
        <v>23</v>
      </c>
      <c r="B35" s="5" t="s">
        <v>193</v>
      </c>
      <c r="C35" s="90"/>
      <c r="D35" s="76">
        <f>投入係数表!X35</f>
        <v>2.2026431718061676E-3</v>
      </c>
      <c r="E35" s="77">
        <f t="shared" si="0"/>
        <v>0.22026431718061676</v>
      </c>
      <c r="F35" s="76">
        <f>分析係数表!C38</f>
        <v>3.0064329788630717E-2</v>
      </c>
      <c r="G35" s="77">
        <f t="shared" si="1"/>
        <v>6.6220990723856211E-3</v>
      </c>
      <c r="H35" s="77">
        <v>1.2919504980932068E-2</v>
      </c>
      <c r="I35" s="77">
        <f t="shared" si="2"/>
        <v>1.2919504980932068E-2</v>
      </c>
      <c r="J35" s="76">
        <f>分析係数表!G38</f>
        <v>0.36119402985074628</v>
      </c>
      <c r="K35" s="78">
        <f t="shared" si="3"/>
        <v>4.666448067739643E-3</v>
      </c>
      <c r="L35" s="79"/>
      <c r="M35" s="80"/>
      <c r="N35" s="81">
        <f>分析係数表!H38</f>
        <v>4.2911915060951634E-2</v>
      </c>
      <c r="O35" s="82">
        <f t="shared" si="4"/>
        <v>0.80899761090526923</v>
      </c>
      <c r="P35" s="76">
        <f>分析係数表!C38</f>
        <v>3.0064329788630717E-2</v>
      </c>
      <c r="Q35" s="82">
        <f t="shared" si="5"/>
        <v>2.4321970972470366E-2</v>
      </c>
      <c r="R35" s="83">
        <v>2.7892165788951078E-2</v>
      </c>
      <c r="S35" s="84">
        <f t="shared" si="6"/>
        <v>4.0811670769883145E-2</v>
      </c>
      <c r="T35" s="85">
        <f>分析係数表!F38</f>
        <v>0.57313432835820899</v>
      </c>
      <c r="U35" s="86">
        <f t="shared" si="7"/>
        <v>2.3390569515873327E-2</v>
      </c>
      <c r="V35" s="87">
        <f>分析係数表!D38</f>
        <v>7.1641791044776124E-2</v>
      </c>
      <c r="W35" s="88">
        <f t="shared" si="8"/>
        <v>0</v>
      </c>
      <c r="X35" s="76">
        <f>分析係数表!E38</f>
        <v>8.6567164179104483E-2</v>
      </c>
      <c r="Y35" s="89">
        <f t="shared" si="9"/>
        <v>0</v>
      </c>
    </row>
    <row r="36" spans="1:25" x14ac:dyDescent="0.2">
      <c r="A36" s="6" t="s">
        <v>24</v>
      </c>
      <c r="B36" s="5" t="s">
        <v>39</v>
      </c>
      <c r="C36" s="90"/>
      <c r="D36" s="76">
        <f>投入係数表!X36</f>
        <v>0</v>
      </c>
      <c r="E36" s="77">
        <f t="shared" si="0"/>
        <v>0</v>
      </c>
      <c r="F36" s="76">
        <f>分析係数表!C39</f>
        <v>1</v>
      </c>
      <c r="G36" s="77">
        <f t="shared" si="1"/>
        <v>0</v>
      </c>
      <c r="H36" s="77">
        <v>2.0476185979987637E-2</v>
      </c>
      <c r="I36" s="77">
        <f t="shared" si="2"/>
        <v>2.0476185979987637E-2</v>
      </c>
      <c r="J36" s="76">
        <f>分析係数表!G39</f>
        <v>0.35369011652999566</v>
      </c>
      <c r="K36" s="78">
        <f t="shared" si="3"/>
        <v>7.2422246053516909E-3</v>
      </c>
      <c r="L36" s="79"/>
      <c r="M36" s="80"/>
      <c r="N36" s="81">
        <f>分析係数表!H39</f>
        <v>3.7848997247345653E-3</v>
      </c>
      <c r="O36" s="82">
        <f t="shared" si="4"/>
        <v>7.1354886643420073E-2</v>
      </c>
      <c r="P36" s="76">
        <f>分析係数表!C39</f>
        <v>1</v>
      </c>
      <c r="Q36" s="82">
        <f t="shared" si="5"/>
        <v>7.1354886643420073E-2</v>
      </c>
      <c r="R36" s="83">
        <v>0.10113503187594575</v>
      </c>
      <c r="S36" s="84">
        <f t="shared" si="6"/>
        <v>0.12161121785593339</v>
      </c>
      <c r="T36" s="85">
        <f>分析係数表!F39</f>
        <v>0.70414328873543375</v>
      </c>
      <c r="U36" s="86">
        <f t="shared" si="7"/>
        <v>8.5631722888198245E-2</v>
      </c>
      <c r="V36" s="87">
        <f>分析係数表!D39</f>
        <v>4.8338368580060423E-2</v>
      </c>
      <c r="W36" s="88">
        <f t="shared" si="8"/>
        <v>0</v>
      </c>
      <c r="X36" s="76">
        <f>分析係数表!E39</f>
        <v>5.0927924039706515E-2</v>
      </c>
      <c r="Y36" s="89">
        <f t="shared" si="9"/>
        <v>0</v>
      </c>
    </row>
    <row r="37" spans="1:25" x14ac:dyDescent="0.2">
      <c r="A37" s="6" t="s">
        <v>25</v>
      </c>
      <c r="B37" s="5" t="s">
        <v>40</v>
      </c>
      <c r="C37" s="90"/>
      <c r="D37" s="76">
        <f>投入係数表!X37</f>
        <v>0</v>
      </c>
      <c r="E37" s="77">
        <f t="shared" si="0"/>
        <v>0</v>
      </c>
      <c r="F37" s="76">
        <f>分析係数表!C40</f>
        <v>0.7013368112161722</v>
      </c>
      <c r="G37" s="77">
        <f t="shared" si="1"/>
        <v>0</v>
      </c>
      <c r="H37" s="77">
        <v>1.5709865597842072E-3</v>
      </c>
      <c r="I37" s="77">
        <f t="shared" si="2"/>
        <v>1.5709865597842072E-3</v>
      </c>
      <c r="J37" s="76">
        <f>分析係数表!G40</f>
        <v>0.55395580898075547</v>
      </c>
      <c r="K37" s="78">
        <f t="shared" si="3"/>
        <v>8.7025713062315448E-4</v>
      </c>
      <c r="L37" s="79"/>
      <c r="M37" s="80"/>
      <c r="N37" s="81">
        <f>分析係数表!H40</f>
        <v>3.2392843098702322E-2</v>
      </c>
      <c r="O37" s="82">
        <f t="shared" si="4"/>
        <v>0.6106866272469329</v>
      </c>
      <c r="P37" s="76">
        <f>分析係数表!C40</f>
        <v>0.7013368112161722</v>
      </c>
      <c r="Q37" s="82">
        <f t="shared" si="5"/>
        <v>0.4282970118057231</v>
      </c>
      <c r="R37" s="83">
        <v>0.42861909462466274</v>
      </c>
      <c r="S37" s="84">
        <f t="shared" si="6"/>
        <v>0.43019008118444696</v>
      </c>
      <c r="T37" s="85">
        <f>分析係数表!F40</f>
        <v>0.75181753385602279</v>
      </c>
      <c r="U37" s="86">
        <f t="shared" si="7"/>
        <v>0.32342444592541314</v>
      </c>
      <c r="V37" s="87">
        <f>分析係数表!D40</f>
        <v>0.10919458303635067</v>
      </c>
      <c r="W37" s="88">
        <f t="shared" si="8"/>
        <v>0</v>
      </c>
      <c r="X37" s="76">
        <f>分析係数表!E40</f>
        <v>6.9850320741268707E-2</v>
      </c>
      <c r="Y37" s="89">
        <f t="shared" si="9"/>
        <v>0</v>
      </c>
    </row>
    <row r="38" spans="1:25" x14ac:dyDescent="0.2">
      <c r="A38" s="6" t="s">
        <v>26</v>
      </c>
      <c r="B38" s="5" t="s">
        <v>276</v>
      </c>
      <c r="C38" s="90"/>
      <c r="D38" s="76">
        <f>投入係数表!X38</f>
        <v>0</v>
      </c>
      <c r="E38" s="77">
        <f t="shared" si="0"/>
        <v>0</v>
      </c>
      <c r="F38" s="76">
        <f>分析係数表!C41</f>
        <v>0.58586841174389814</v>
      </c>
      <c r="G38" s="77">
        <f t="shared" si="1"/>
        <v>0</v>
      </c>
      <c r="H38" s="77">
        <v>7.4296253929831777E-3</v>
      </c>
      <c r="I38" s="77">
        <f t="shared" si="2"/>
        <v>7.4296253929831777E-3</v>
      </c>
      <c r="J38" s="76">
        <f>分析係数表!G41</f>
        <v>0.44498040397949956</v>
      </c>
      <c r="K38" s="78">
        <f t="shared" si="3"/>
        <v>3.3060377087860025E-3</v>
      </c>
      <c r="L38" s="79"/>
      <c r="M38" s="80"/>
      <c r="N38" s="81">
        <f>分析係数表!H41</f>
        <v>5.4868757373181282E-2</v>
      </c>
      <c r="O38" s="82">
        <f t="shared" si="4"/>
        <v>1.0344141846197099</v>
      </c>
      <c r="P38" s="76">
        <f>分析係数表!C41</f>
        <v>0.58586841174389814</v>
      </c>
      <c r="Q38" s="82">
        <f t="shared" si="5"/>
        <v>0.6060305954285089</v>
      </c>
      <c r="R38" s="83">
        <v>0.61421870526237798</v>
      </c>
      <c r="S38" s="84">
        <f t="shared" si="6"/>
        <v>0.62164833065536118</v>
      </c>
      <c r="T38" s="85">
        <f>分析係数表!F41</f>
        <v>0.54989448296653598</v>
      </c>
      <c r="U38" s="86">
        <f t="shared" si="7"/>
        <v>0.34184098737274005</v>
      </c>
      <c r="V38" s="87">
        <f>分析係数表!D41</f>
        <v>0.15480856195357251</v>
      </c>
      <c r="W38" s="88">
        <f t="shared" si="8"/>
        <v>0</v>
      </c>
      <c r="X38" s="76">
        <f>分析係数表!E41</f>
        <v>0.14651793789568887</v>
      </c>
      <c r="Y38" s="89">
        <f t="shared" si="9"/>
        <v>0</v>
      </c>
    </row>
    <row r="39" spans="1:25" x14ac:dyDescent="0.2">
      <c r="A39" s="6" t="s">
        <v>51</v>
      </c>
      <c r="B39" s="5" t="s">
        <v>367</v>
      </c>
      <c r="C39" s="90"/>
      <c r="D39" s="76">
        <f>投入係数表!X39</f>
        <v>0</v>
      </c>
      <c r="E39" s="77">
        <f>$C$26*D39</f>
        <v>0</v>
      </c>
      <c r="F39" s="76">
        <f>分析係数表!C42</f>
        <v>0.81969817315329629</v>
      </c>
      <c r="G39" s="77">
        <f>E39*F39</f>
        <v>0</v>
      </c>
      <c r="H39" s="77">
        <v>1.6067811925958266E-2</v>
      </c>
      <c r="I39" s="77">
        <f>C39+H39</f>
        <v>1.6067811925958266E-2</v>
      </c>
      <c r="J39" s="76">
        <f>分析係数表!G42</f>
        <v>0.48461538461538461</v>
      </c>
      <c r="K39" s="78">
        <f>I39*J39</f>
        <v>7.7867088564259291E-3</v>
      </c>
      <c r="L39" s="79"/>
      <c r="M39" s="80"/>
      <c r="N39" s="81">
        <f>分析係数表!H42</f>
        <v>1.2153460479748329E-2</v>
      </c>
      <c r="O39" s="82">
        <f t="shared" si="4"/>
        <v>0.22912332107254044</v>
      </c>
      <c r="P39" s="76">
        <f>分析係数表!C42</f>
        <v>0.81969817315329629</v>
      </c>
      <c r="Q39" s="82">
        <f>O39*P39</f>
        <v>0.18781196770997755</v>
      </c>
      <c r="R39" s="83">
        <v>0.19382229529164427</v>
      </c>
      <c r="S39" s="84">
        <f>I39+R39</f>
        <v>0.20989010721760254</v>
      </c>
      <c r="T39" s="85">
        <f>分析係数表!F42</f>
        <v>0.55865384615384617</v>
      </c>
      <c r="U39" s="86">
        <f>S39*T39</f>
        <v>0.1172559156667568</v>
      </c>
      <c r="V39" s="87">
        <f>分析係数表!D42</f>
        <v>8.8461538461538466E-2</v>
      </c>
      <c r="W39" s="88">
        <f>ROUND(S39*V39,0)</f>
        <v>0</v>
      </c>
      <c r="X39" s="76">
        <f>分析係数表!E42</f>
        <v>7.8846153846153844E-2</v>
      </c>
      <c r="Y39" s="89">
        <f>ROUND(S39*X39,0)</f>
        <v>0</v>
      </c>
    </row>
    <row r="40" spans="1:25" x14ac:dyDescent="0.2">
      <c r="A40" s="6" t="s">
        <v>194</v>
      </c>
      <c r="B40" s="5" t="s">
        <v>41</v>
      </c>
      <c r="C40" s="90"/>
      <c r="D40" s="76">
        <f>投入係数表!X40</f>
        <v>3.0837004405286344E-2</v>
      </c>
      <c r="E40" s="77">
        <f>$C$26*D40</f>
        <v>3.0837004405286343</v>
      </c>
      <c r="F40" s="76">
        <f>分析係数表!C43</f>
        <v>0.67829131652661068</v>
      </c>
      <c r="G40" s="77">
        <f>E40*F40</f>
        <v>2.0916472315798567</v>
      </c>
      <c r="H40" s="77">
        <v>2.7580285945414089</v>
      </c>
      <c r="I40" s="77">
        <f>C40+H40</f>
        <v>2.7580285945414089</v>
      </c>
      <c r="J40" s="76">
        <f>分析係数表!G43</f>
        <v>0.37364673754023214</v>
      </c>
      <c r="K40" s="78">
        <f>I40*J40</f>
        <v>1.0305283863930692</v>
      </c>
      <c r="L40" s="79"/>
      <c r="M40" s="80"/>
      <c r="N40" s="81">
        <f>分析係数表!H43</f>
        <v>3.3707727093983487E-2</v>
      </c>
      <c r="O40" s="82">
        <f t="shared" si="4"/>
        <v>0.63547550020422494</v>
      </c>
      <c r="P40" s="76">
        <f>分析係数表!C43</f>
        <v>0.67829131652661068</v>
      </c>
      <c r="Q40" s="82">
        <f>O40*P40</f>
        <v>0.43103751365393017</v>
      </c>
      <c r="R40" s="83">
        <v>0.67547310768022262</v>
      </c>
      <c r="S40" s="84">
        <f>I40+R40</f>
        <v>3.4335017022216316</v>
      </c>
      <c r="T40" s="85">
        <f>分析係数表!F43</f>
        <v>0.61386911147956691</v>
      </c>
      <c r="U40" s="86">
        <f>S40*T40</f>
        <v>2.1077206392063736</v>
      </c>
      <c r="V40" s="87">
        <f>分析係数表!D43</f>
        <v>0.15810006827270068</v>
      </c>
      <c r="W40" s="88">
        <f>ROUND(S40*V40,0)</f>
        <v>1</v>
      </c>
      <c r="X40" s="76">
        <f>分析係数表!E43</f>
        <v>0.12220813420462304</v>
      </c>
      <c r="Y40" s="89">
        <f>ROUND(S40*X40,0)</f>
        <v>0</v>
      </c>
    </row>
    <row r="41" spans="1:25" x14ac:dyDescent="0.2">
      <c r="A41" s="6" t="s">
        <v>340</v>
      </c>
      <c r="B41" s="5" t="s">
        <v>42</v>
      </c>
      <c r="C41" s="90"/>
      <c r="D41" s="76">
        <f>投入係数表!X41</f>
        <v>0</v>
      </c>
      <c r="E41" s="77">
        <f>$C$26*D41</f>
        <v>0</v>
      </c>
      <c r="F41" s="76">
        <f>分析係数表!C44</f>
        <v>0.28860582795323675</v>
      </c>
      <c r="G41" s="77">
        <f>E41*F41</f>
        <v>0</v>
      </c>
      <c r="H41" s="77">
        <v>1.2678492256717061E-3</v>
      </c>
      <c r="I41" s="77">
        <f>C41+H41</f>
        <v>1.2678492256717061E-3</v>
      </c>
      <c r="J41" s="76">
        <f>分析係数表!G44</f>
        <v>0.2722812755519215</v>
      </c>
      <c r="K41" s="78">
        <f>I41*J41</f>
        <v>3.4521160437340809E-4</v>
      </c>
      <c r="L41" s="79"/>
      <c r="M41" s="80"/>
      <c r="N41" s="81">
        <f>分析係数表!H44</f>
        <v>0.11129817145104208</v>
      </c>
      <c r="O41" s="82">
        <f t="shared" si="4"/>
        <v>2.0982506763943363</v>
      </c>
      <c r="P41" s="76">
        <f>分析係数表!C44</f>
        <v>0.28860582795323675</v>
      </c>
      <c r="Q41" s="82">
        <f>O41*P41</f>
        <v>0.60556737371422642</v>
      </c>
      <c r="R41" s="83">
        <v>0.61136233317195654</v>
      </c>
      <c r="S41" s="84">
        <f>I41+R41</f>
        <v>0.61263018239762823</v>
      </c>
      <c r="T41" s="85">
        <f>分析係数表!F44</f>
        <v>0.4454210956663941</v>
      </c>
      <c r="U41" s="86">
        <f>S41*T41</f>
        <v>0.2728784070818544</v>
      </c>
      <c r="V41" s="87">
        <f>分析係数表!D44</f>
        <v>0.25695012264922323</v>
      </c>
      <c r="W41" s="88">
        <f>ROUND(S41*V41,0)</f>
        <v>0</v>
      </c>
      <c r="X41" s="76">
        <f>分析係数表!E44</f>
        <v>0.1731398201144726</v>
      </c>
      <c r="Y41" s="89">
        <f>ROUND(S41*X41,0)</f>
        <v>0</v>
      </c>
    </row>
    <row r="42" spans="1:25" x14ac:dyDescent="0.2">
      <c r="A42" s="6" t="s">
        <v>341</v>
      </c>
      <c r="B42" s="5" t="s">
        <v>278</v>
      </c>
      <c r="C42" s="90"/>
      <c r="D42" s="76">
        <f>投入係数表!X42</f>
        <v>0</v>
      </c>
      <c r="E42" s="77">
        <f>$C$26*D42</f>
        <v>0</v>
      </c>
      <c r="F42" s="76">
        <f>分析係数表!C45</f>
        <v>1</v>
      </c>
      <c r="G42" s="77">
        <f>E42*F42</f>
        <v>0</v>
      </c>
      <c r="H42" s="77">
        <v>1.1357314260827065E-2</v>
      </c>
      <c r="I42" s="77">
        <f>C42+H42</f>
        <v>1.1357314260827065E-2</v>
      </c>
      <c r="J42" s="76">
        <f>分析係数表!G45</f>
        <v>0</v>
      </c>
      <c r="K42" s="78">
        <f>I42*J42</f>
        <v>0</v>
      </c>
      <c r="L42" s="79"/>
      <c r="M42" s="80"/>
      <c r="N42" s="81">
        <f>分析係数表!H45</f>
        <v>0</v>
      </c>
      <c r="O42" s="82">
        <f t="shared" si="4"/>
        <v>0</v>
      </c>
      <c r="P42" s="76">
        <f>分析係数表!C45</f>
        <v>1</v>
      </c>
      <c r="Q42" s="82">
        <f>O42*P42</f>
        <v>0</v>
      </c>
      <c r="R42" s="83">
        <v>6.2782861324470751E-3</v>
      </c>
      <c r="S42" s="84">
        <f>I42+R42</f>
        <v>1.763560039327414E-2</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投入係数表!X43</f>
        <v>2.2026431718061676E-3</v>
      </c>
      <c r="E43" s="77">
        <f>$C$26*D43</f>
        <v>0.22026431718061676</v>
      </c>
      <c r="F43" s="76">
        <f>分析係数表!C46</f>
        <v>0.35026323939300097</v>
      </c>
      <c r="G43" s="77">
        <f>E43*F43</f>
        <v>7.715049325837027E-2</v>
      </c>
      <c r="H43" s="77">
        <v>0.1079999762851441</v>
      </c>
      <c r="I43" s="77">
        <f>C43+H43</f>
        <v>0.1079999762851441</v>
      </c>
      <c r="J43" s="76">
        <f>分析係数表!G46</f>
        <v>8.8183421516754845E-3</v>
      </c>
      <c r="K43" s="78">
        <f>I43*J43</f>
        <v>9.5238074325523889E-4</v>
      </c>
      <c r="L43" s="79"/>
      <c r="M43" s="80"/>
      <c r="N43" s="81">
        <f>分析係数表!H46</f>
        <v>2.2070389303971687E-2</v>
      </c>
      <c r="O43" s="82">
        <f t="shared" si="4"/>
        <v>0.4160823909466963</v>
      </c>
      <c r="P43" s="76">
        <f>分析係数表!C46</f>
        <v>0.35026323939300097</v>
      </c>
      <c r="Q43" s="82">
        <f>O43*P43</f>
        <v>0.14573836610737489</v>
      </c>
      <c r="R43" s="83">
        <v>0.1570729520636471</v>
      </c>
      <c r="S43" s="84">
        <f>I43+R43</f>
        <v>0.2650729283487912</v>
      </c>
      <c r="T43" s="85">
        <f>分析係数表!F46</f>
        <v>0.31305114638447973</v>
      </c>
      <c r="U43" s="86">
        <f>S43*T43</f>
        <v>8.2981384095080143E-2</v>
      </c>
      <c r="V43" s="87">
        <f>分析係数表!D46</f>
        <v>2.6455026455026454E-3</v>
      </c>
      <c r="W43" s="88">
        <f>ROUND(S43*V43,0)</f>
        <v>0</v>
      </c>
      <c r="X43" s="76">
        <f>分析係数表!E46</f>
        <v>7.0546737213403876E-3</v>
      </c>
      <c r="Y43" s="89">
        <f>ROUND(S43*X43,0)</f>
        <v>0</v>
      </c>
    </row>
    <row r="44" spans="1:25" x14ac:dyDescent="0.2">
      <c r="A44" s="192">
        <v>40</v>
      </c>
      <c r="B44" s="14" t="s">
        <v>150</v>
      </c>
      <c r="C44" s="197">
        <f>SUM(C5:C43)</f>
        <v>100</v>
      </c>
      <c r="D44" s="92">
        <f>投入係数表!X44</f>
        <v>0.5770925110132159</v>
      </c>
      <c r="E44" s="91">
        <f>SUM(E5:E43)</f>
        <v>57.709251101321577</v>
      </c>
      <c r="F44" s="92">
        <f>分析係数表!C47</f>
        <v>0.31394387080298369</v>
      </c>
      <c r="G44" s="91">
        <f>SUM(G5:G43)</f>
        <v>10.75741683187209</v>
      </c>
      <c r="H44" s="91">
        <f>SUM(H5:H43)</f>
        <v>12.403626985339134</v>
      </c>
      <c r="I44" s="91">
        <f>SUM(I5:I43)</f>
        <v>112.40362698533913</v>
      </c>
      <c r="J44" s="92">
        <f>分析係数表!G47</f>
        <v>0.19998528352451841</v>
      </c>
      <c r="K44" s="93">
        <f>SUM(K5:K43)</f>
        <v>30.067810308285964</v>
      </c>
      <c r="L44" s="94">
        <f>最終需要_まとめ!$L$33</f>
        <v>0.627</v>
      </c>
      <c r="M44" s="91">
        <f>K44*L44</f>
        <v>18.852517063295299</v>
      </c>
      <c r="N44" s="95">
        <f>分析係数表!H47</f>
        <v>1</v>
      </c>
      <c r="O44" s="96">
        <f>SUM(O5:O43)</f>
        <v>18.852517063295299</v>
      </c>
      <c r="P44" s="92">
        <f>分析係数表!C47</f>
        <v>0.31394387080298369</v>
      </c>
      <c r="Q44" s="96">
        <f>SUM(Q5:Q43)</f>
        <v>6.5863914427404531</v>
      </c>
      <c r="R44" s="91">
        <f>SUM(R5:R43)</f>
        <v>7.2621716607551594</v>
      </c>
      <c r="S44" s="97">
        <f>SUM(S5:S43)</f>
        <v>119.66579864609427</v>
      </c>
      <c r="T44" s="98">
        <f>分析係数表!F47</f>
        <v>0.426688715561511</v>
      </c>
      <c r="U44" s="99">
        <f>SUM(U5:U43)</f>
        <v>51.916869408042778</v>
      </c>
      <c r="V44" s="100">
        <f>分析係数表!D47</f>
        <v>4.9757178154553973E-2</v>
      </c>
      <c r="W44" s="101">
        <f>SUM(W5:W43)</f>
        <v>7</v>
      </c>
      <c r="X44" s="92">
        <f>分析係数表!E47</f>
        <v>4.1907100312144188E-2</v>
      </c>
      <c r="Y44" s="102">
        <f>SUM(Y5:Y43)</f>
        <v>3</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2015年播磨町産業連関表</v>
      </c>
      <c r="H1" s="401"/>
      <c r="I1" s="401"/>
    </row>
    <row r="2" spans="1:25" x14ac:dyDescent="0.2">
      <c r="B2" s="3" t="s">
        <v>293</v>
      </c>
      <c r="S2" s="3" t="s">
        <v>152</v>
      </c>
      <c r="U2" s="64" t="s">
        <v>209</v>
      </c>
      <c r="W2" s="3" t="s">
        <v>130</v>
      </c>
      <c r="Y2" s="3" t="s">
        <v>153</v>
      </c>
    </row>
    <row r="3" spans="1:25" ht="44" x14ac:dyDescent="0.2">
      <c r="B3" s="65"/>
      <c r="C3" s="66" t="s">
        <v>227</v>
      </c>
      <c r="D3" s="66" t="s">
        <v>235</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投入係数表!Y5</f>
        <v>1.0008578781812983E-3</v>
      </c>
      <c r="E5" s="77">
        <f t="shared" ref="E5:E38" si="0">$C$27*D5</f>
        <v>0.10008578781812982</v>
      </c>
      <c r="F5" s="76">
        <f>分析係数表!C8</f>
        <v>2.4086378737541492E-2</v>
      </c>
      <c r="G5" s="77">
        <f t="shared" ref="G5:G38" si="1">E5*F5</f>
        <v>2.4107041916326915E-3</v>
      </c>
      <c r="H5" s="77">
        <f t="array" ref="H5:H43">MMULT(逆行列係数!C5:AO43,'23'!G5:G43)</f>
        <v>2.4640046777080521E-3</v>
      </c>
      <c r="I5" s="77">
        <f t="shared" ref="I5:I38" si="2">C5+H5</f>
        <v>2.4640046777080521E-3</v>
      </c>
      <c r="J5" s="76">
        <f>分析係数表!G8</f>
        <v>0.12121212121212122</v>
      </c>
      <c r="K5" s="78">
        <f t="shared" ref="K5:K38" si="3">I5*J5</f>
        <v>2.9866723366158207E-4</v>
      </c>
      <c r="L5" s="79" t="s">
        <v>183</v>
      </c>
      <c r="M5" s="80" t="s">
        <v>183</v>
      </c>
      <c r="N5" s="81">
        <f>分析係数表!H8</f>
        <v>1.0986040110106173E-2</v>
      </c>
      <c r="O5" s="82">
        <f t="shared" ref="O5:O43" si="4">$M$44*N5</f>
        <v>0.28248194797374893</v>
      </c>
      <c r="P5" s="76">
        <f>分析係数表!C8</f>
        <v>2.4086378737541492E-2</v>
      </c>
      <c r="Q5" s="82">
        <f t="shared" ref="Q5:Q38" si="5">O5*P5</f>
        <v>6.8039671854142076E-3</v>
      </c>
      <c r="R5" s="83">
        <f t="array" ref="R5:R43">MMULT(逆行列係数!C5:AO43,'23'!Q5:Q43)</f>
        <v>7.4587023424222037E-3</v>
      </c>
      <c r="S5" s="84">
        <f t="shared" ref="S5:S38" si="6">I5+R5</f>
        <v>9.9227070201302562E-3</v>
      </c>
      <c r="T5" s="85">
        <f>分析係数表!F8</f>
        <v>0.48484848484848486</v>
      </c>
      <c r="U5" s="86">
        <f t="shared" ref="U5:U38" si="7">S5*T5</f>
        <v>4.811009464305579E-3</v>
      </c>
      <c r="V5" s="87">
        <f>分析係数表!D8</f>
        <v>1.0757575757575757</v>
      </c>
      <c r="W5" s="167">
        <f t="shared" ref="W5:W38" si="8">ROUND(S5*V5,0)</f>
        <v>0</v>
      </c>
      <c r="X5" s="76">
        <f>分析係数表!E8</f>
        <v>0</v>
      </c>
      <c r="Y5" s="166">
        <f t="shared" ref="Y5:Y38" si="9">ROUND(S5*X5,0)</f>
        <v>0</v>
      </c>
    </row>
    <row r="6" spans="1:25" x14ac:dyDescent="0.2">
      <c r="A6" s="6" t="s">
        <v>219</v>
      </c>
      <c r="B6" s="5" t="s">
        <v>265</v>
      </c>
      <c r="C6" s="90"/>
      <c r="D6" s="76">
        <f>投入係数表!Y6</f>
        <v>0</v>
      </c>
      <c r="E6" s="77">
        <f t="shared" si="0"/>
        <v>0</v>
      </c>
      <c r="F6" s="76">
        <f>分析係数表!C9</f>
        <v>0</v>
      </c>
      <c r="G6" s="77">
        <f t="shared" si="1"/>
        <v>0</v>
      </c>
      <c r="H6" s="77">
        <v>0</v>
      </c>
      <c r="I6" s="77">
        <f t="shared" si="2"/>
        <v>0</v>
      </c>
      <c r="J6" s="76">
        <f>分析係数表!G9</f>
        <v>0</v>
      </c>
      <c r="K6" s="78">
        <f t="shared" si="3"/>
        <v>0</v>
      </c>
      <c r="L6" s="79"/>
      <c r="M6" s="80"/>
      <c r="N6" s="81">
        <f>分析係数表!H9</f>
        <v>5.8985450255603618E-4</v>
      </c>
      <c r="O6" s="82">
        <f t="shared" si="4"/>
        <v>1.5166815998590547E-2</v>
      </c>
      <c r="P6" s="76">
        <f>分析係数表!C9</f>
        <v>0</v>
      </c>
      <c r="Q6" s="82">
        <f t="shared" si="5"/>
        <v>0</v>
      </c>
      <c r="R6" s="83">
        <v>0</v>
      </c>
      <c r="S6" s="84">
        <f t="shared" si="6"/>
        <v>0</v>
      </c>
      <c r="T6" s="85">
        <f>分析係数表!F9</f>
        <v>0</v>
      </c>
      <c r="U6" s="86">
        <f t="shared" si="7"/>
        <v>0</v>
      </c>
      <c r="V6" s="87">
        <f>分析係数表!D9</f>
        <v>0</v>
      </c>
      <c r="W6" s="167">
        <f t="shared" si="8"/>
        <v>0</v>
      </c>
      <c r="X6" s="76">
        <f>分析係数表!E9</f>
        <v>0</v>
      </c>
      <c r="Y6" s="166">
        <f t="shared" si="9"/>
        <v>0</v>
      </c>
    </row>
    <row r="7" spans="1:25" x14ac:dyDescent="0.2">
      <c r="A7" s="6" t="s">
        <v>220</v>
      </c>
      <c r="B7" s="5" t="s">
        <v>266</v>
      </c>
      <c r="C7" s="90"/>
      <c r="D7" s="76">
        <f>投入係数表!Y7</f>
        <v>0</v>
      </c>
      <c r="E7" s="77">
        <f t="shared" si="0"/>
        <v>0</v>
      </c>
      <c r="F7" s="76">
        <f>分析係数表!C10</f>
        <v>0.85034013605442182</v>
      </c>
      <c r="G7" s="77">
        <f t="shared" si="1"/>
        <v>0</v>
      </c>
      <c r="H7" s="77">
        <v>2.9575607520298587E-4</v>
      </c>
      <c r="I7" s="77">
        <f t="shared" si="2"/>
        <v>2.9575607520298587E-4</v>
      </c>
      <c r="J7" s="76">
        <f>分析係数表!G10</f>
        <v>0.18064516129032257</v>
      </c>
      <c r="K7" s="78">
        <f t="shared" si="3"/>
        <v>5.3426903907636152E-5</v>
      </c>
      <c r="L7" s="79"/>
      <c r="M7" s="80"/>
      <c r="N7" s="81">
        <f>分析係数表!H10</f>
        <v>1.1059771922925679E-3</v>
      </c>
      <c r="O7" s="82">
        <f t="shared" si="4"/>
        <v>2.8437779997357276E-2</v>
      </c>
      <c r="P7" s="76">
        <f>分析係数表!C10</f>
        <v>0.85034013605442182</v>
      </c>
      <c r="Q7" s="82">
        <f t="shared" si="5"/>
        <v>2.4181785712038502E-2</v>
      </c>
      <c r="R7" s="83">
        <v>2.9930992499396285E-2</v>
      </c>
      <c r="S7" s="84">
        <f t="shared" si="6"/>
        <v>3.0226748574599272E-2</v>
      </c>
      <c r="T7" s="85">
        <f>分析係数表!F10</f>
        <v>0.52258064516129032</v>
      </c>
      <c r="U7" s="86">
        <f t="shared" si="7"/>
        <v>1.57959137712422E-2</v>
      </c>
      <c r="V7" s="87">
        <f>分析係数表!D10</f>
        <v>9.0322580645161285E-2</v>
      </c>
      <c r="W7" s="167">
        <f t="shared" si="8"/>
        <v>0</v>
      </c>
      <c r="X7" s="76">
        <f>分析係数表!E10</f>
        <v>0</v>
      </c>
      <c r="Y7" s="166">
        <f t="shared" si="9"/>
        <v>0</v>
      </c>
    </row>
    <row r="8" spans="1:25" x14ac:dyDescent="0.2">
      <c r="A8" s="6" t="s">
        <v>221</v>
      </c>
      <c r="B8" s="5" t="s">
        <v>27</v>
      </c>
      <c r="C8" s="90"/>
      <c r="D8" s="76">
        <f>投入係数表!Y8</f>
        <v>6.7200457535030022E-3</v>
      </c>
      <c r="E8" s="77">
        <f t="shared" si="0"/>
        <v>0.67200457535030023</v>
      </c>
      <c r="F8" s="76">
        <f>分析係数表!C11</f>
        <v>1.6645596291613995E-2</v>
      </c>
      <c r="G8" s="77">
        <f t="shared" si="1"/>
        <v>1.1185916867398595E-2</v>
      </c>
      <c r="H8" s="77">
        <v>2.109608240131116E-2</v>
      </c>
      <c r="I8" s="77">
        <f t="shared" si="2"/>
        <v>2.109608240131116E-2</v>
      </c>
      <c r="J8" s="76">
        <f>分析係数表!G11</f>
        <v>0.35897435897435898</v>
      </c>
      <c r="K8" s="78">
        <f t="shared" si="3"/>
        <v>7.572952656880929E-3</v>
      </c>
      <c r="L8" s="79"/>
      <c r="M8" s="80"/>
      <c r="N8" s="81">
        <f>分析係数表!H11</f>
        <v>-2.457727093983484E-5</v>
      </c>
      <c r="O8" s="82">
        <f t="shared" si="4"/>
        <v>-6.3195066660793947E-4</v>
      </c>
      <c r="P8" s="76">
        <f>分析係数表!C11</f>
        <v>1.6645596291613995E-2</v>
      </c>
      <c r="Q8" s="82">
        <f t="shared" si="5"/>
        <v>-1.0519195672572109E-5</v>
      </c>
      <c r="R8" s="83">
        <v>6.3966578632906489E-4</v>
      </c>
      <c r="S8" s="84">
        <f t="shared" si="6"/>
        <v>2.1735748187640225E-2</v>
      </c>
      <c r="T8" s="85">
        <f>分析係数表!F11</f>
        <v>0.58974358974358976</v>
      </c>
      <c r="U8" s="86">
        <f t="shared" si="7"/>
        <v>1.2818518161941671E-2</v>
      </c>
      <c r="V8" s="87">
        <f>分析係数表!D11</f>
        <v>8.5470085470085479E-3</v>
      </c>
      <c r="W8" s="167">
        <f t="shared" si="8"/>
        <v>0</v>
      </c>
      <c r="X8" s="76">
        <f>分析係数表!E11</f>
        <v>0</v>
      </c>
      <c r="Y8" s="166">
        <f t="shared" si="9"/>
        <v>0</v>
      </c>
    </row>
    <row r="9" spans="1:25" x14ac:dyDescent="0.2">
      <c r="A9" s="6" t="s">
        <v>222</v>
      </c>
      <c r="B9" s="5" t="s">
        <v>190</v>
      </c>
      <c r="C9" s="90"/>
      <c r="D9" s="76">
        <f>投入係数表!Y9</f>
        <v>0</v>
      </c>
      <c r="E9" s="77">
        <f t="shared" si="0"/>
        <v>0</v>
      </c>
      <c r="F9" s="76">
        <f>分析係数表!C12</f>
        <v>5.1883600270696828E-3</v>
      </c>
      <c r="G9" s="77">
        <f t="shared" si="1"/>
        <v>0</v>
      </c>
      <c r="H9" s="77">
        <v>4.2739777768011662E-5</v>
      </c>
      <c r="I9" s="77">
        <f t="shared" si="2"/>
        <v>4.2739777768011662E-5</v>
      </c>
      <c r="J9" s="76">
        <f>分析係数表!G12</f>
        <v>0.13719512195121952</v>
      </c>
      <c r="K9" s="78">
        <f t="shared" si="3"/>
        <v>5.8636890230503806E-6</v>
      </c>
      <c r="L9" s="79"/>
      <c r="M9" s="80"/>
      <c r="N9" s="81">
        <f>分析係数表!H12</f>
        <v>8.9657884388517503E-2</v>
      </c>
      <c r="O9" s="82">
        <f t="shared" si="4"/>
        <v>2.3053560317857631</v>
      </c>
      <c r="P9" s="76">
        <f>分析係数表!C12</f>
        <v>5.1883600270696828E-3</v>
      </c>
      <c r="Q9" s="82">
        <f t="shared" si="5"/>
        <v>1.1961017083481238E-2</v>
      </c>
      <c r="R9" s="83">
        <v>1.2913019506108287E-2</v>
      </c>
      <c r="S9" s="84">
        <f t="shared" si="6"/>
        <v>1.2955759283876298E-2</v>
      </c>
      <c r="T9" s="85">
        <f>分析係数表!F12</f>
        <v>0.31707317073170732</v>
      </c>
      <c r="U9" s="86">
        <f t="shared" si="7"/>
        <v>4.1079236753754113E-3</v>
      </c>
      <c r="V9" s="87">
        <f>分析係数表!D12</f>
        <v>6.7073170731707321E-2</v>
      </c>
      <c r="W9" s="167">
        <f t="shared" si="8"/>
        <v>0</v>
      </c>
      <c r="X9" s="76">
        <f>分析係数表!E12</f>
        <v>5.7926829268292686E-2</v>
      </c>
      <c r="Y9" s="166">
        <f t="shared" si="9"/>
        <v>0</v>
      </c>
    </row>
    <row r="10" spans="1:25" x14ac:dyDescent="0.2">
      <c r="A10" s="6" t="s">
        <v>223</v>
      </c>
      <c r="B10" s="5" t="s">
        <v>28</v>
      </c>
      <c r="C10" s="90"/>
      <c r="D10" s="76">
        <f>投入係数表!Y10</f>
        <v>3.28853302830998E-3</v>
      </c>
      <c r="E10" s="77">
        <f t="shared" si="0"/>
        <v>0.32885330283099801</v>
      </c>
      <c r="F10" s="76">
        <f>分析係数表!C13</f>
        <v>0</v>
      </c>
      <c r="G10" s="77">
        <f t="shared" si="1"/>
        <v>0</v>
      </c>
      <c r="H10" s="77">
        <v>0</v>
      </c>
      <c r="I10" s="77">
        <f t="shared" si="2"/>
        <v>0</v>
      </c>
      <c r="J10" s="76">
        <f>分析係数表!G13</f>
        <v>0.24459953472914589</v>
      </c>
      <c r="K10" s="78">
        <f t="shared" si="3"/>
        <v>0</v>
      </c>
      <c r="L10" s="79"/>
      <c r="M10" s="80"/>
      <c r="N10" s="81">
        <f>分析係数表!H13</f>
        <v>1.4131930790405034E-2</v>
      </c>
      <c r="O10" s="82">
        <f t="shared" si="4"/>
        <v>0.36337163329956518</v>
      </c>
      <c r="P10" s="76">
        <f>分析係数表!C13</f>
        <v>0</v>
      </c>
      <c r="Q10" s="82">
        <f t="shared" si="5"/>
        <v>0</v>
      </c>
      <c r="R10" s="83">
        <v>0</v>
      </c>
      <c r="S10" s="84">
        <f t="shared" si="6"/>
        <v>0</v>
      </c>
      <c r="T10" s="85">
        <f>分析係数表!F13</f>
        <v>0.38318378198737124</v>
      </c>
      <c r="U10" s="86">
        <f t="shared" si="7"/>
        <v>0</v>
      </c>
      <c r="V10" s="87">
        <f>分析係数表!D13</f>
        <v>4.7856430707876374E-2</v>
      </c>
      <c r="W10" s="167">
        <f t="shared" si="8"/>
        <v>0</v>
      </c>
      <c r="X10" s="76">
        <f>分析係数表!E13</f>
        <v>4.9850448654037885E-2</v>
      </c>
      <c r="Y10" s="166">
        <f t="shared" si="9"/>
        <v>0</v>
      </c>
    </row>
    <row r="11" spans="1:25" x14ac:dyDescent="0.2">
      <c r="A11" s="6" t="s">
        <v>224</v>
      </c>
      <c r="B11" s="5" t="s">
        <v>267</v>
      </c>
      <c r="C11" s="90"/>
      <c r="D11" s="76">
        <f>投入係数表!Y11</f>
        <v>5.0042893909064912E-2</v>
      </c>
      <c r="E11" s="77">
        <f t="shared" si="0"/>
        <v>5.0042893909064912</v>
      </c>
      <c r="F11" s="76">
        <f>分析係数表!C14</f>
        <v>6.5770523283725346E-2</v>
      </c>
      <c r="G11" s="77">
        <f t="shared" si="1"/>
        <v>0.3291347319031151</v>
      </c>
      <c r="H11" s="77">
        <v>0.3518716230907023</v>
      </c>
      <c r="I11" s="77">
        <f t="shared" si="2"/>
        <v>0.3518716230907023</v>
      </c>
      <c r="J11" s="76">
        <f>分析係数表!G14</f>
        <v>0.20976692563817981</v>
      </c>
      <c r="K11" s="78">
        <f t="shared" si="3"/>
        <v>7.381102859505298E-2</v>
      </c>
      <c r="L11" s="79"/>
      <c r="M11" s="80"/>
      <c r="N11" s="81">
        <f>分析係数表!H14</f>
        <v>1.167420369642155E-3</v>
      </c>
      <c r="O11" s="82">
        <f t="shared" si="4"/>
        <v>3.0017656663877124E-2</v>
      </c>
      <c r="P11" s="76">
        <f>分析係数表!C14</f>
        <v>6.5770523283725346E-2</v>
      </c>
      <c r="Q11" s="82">
        <f t="shared" si="5"/>
        <v>1.9742769865344037E-3</v>
      </c>
      <c r="R11" s="83">
        <v>6.1468618453670689E-3</v>
      </c>
      <c r="S11" s="84">
        <f t="shared" si="6"/>
        <v>0.35801848493606936</v>
      </c>
      <c r="T11" s="85">
        <f>分析係数表!F14</f>
        <v>0.3607103218645949</v>
      </c>
      <c r="U11" s="86">
        <f t="shared" si="7"/>
        <v>0.12914096293476421</v>
      </c>
      <c r="V11" s="87">
        <f>分析係数表!D14</f>
        <v>6.7702552719200892E-2</v>
      </c>
      <c r="W11" s="167">
        <f t="shared" si="8"/>
        <v>0</v>
      </c>
      <c r="X11" s="76">
        <f>分析係数表!E14</f>
        <v>6.8812430632630414E-2</v>
      </c>
      <c r="Y11" s="166">
        <f t="shared" si="9"/>
        <v>0</v>
      </c>
    </row>
    <row r="12" spans="1:25" x14ac:dyDescent="0.2">
      <c r="A12" s="6" t="s">
        <v>225</v>
      </c>
      <c r="B12" s="5" t="s">
        <v>29</v>
      </c>
      <c r="C12" s="90"/>
      <c r="D12" s="76">
        <f>投入係数表!Y12</f>
        <v>5.8621675722047469E-3</v>
      </c>
      <c r="E12" s="77">
        <f t="shared" si="0"/>
        <v>0.58621675722047473</v>
      </c>
      <c r="F12" s="76">
        <f>分析係数表!C15</f>
        <v>0</v>
      </c>
      <c r="G12" s="77">
        <f t="shared" si="1"/>
        <v>0</v>
      </c>
      <c r="H12" s="77">
        <v>0</v>
      </c>
      <c r="I12" s="77">
        <f t="shared" si="2"/>
        <v>0</v>
      </c>
      <c r="J12" s="76">
        <f>分析係数表!G15</f>
        <v>9.5622477491462285E-2</v>
      </c>
      <c r="K12" s="78">
        <f t="shared" si="3"/>
        <v>0</v>
      </c>
      <c r="L12" s="79"/>
      <c r="M12" s="80"/>
      <c r="N12" s="81">
        <f>分析係数表!H15</f>
        <v>8.2333857648446713E-3</v>
      </c>
      <c r="O12" s="82">
        <f t="shared" si="4"/>
        <v>0.21170347331365971</v>
      </c>
      <c r="P12" s="76">
        <f>分析係数表!C15</f>
        <v>0</v>
      </c>
      <c r="Q12" s="82">
        <f t="shared" si="5"/>
        <v>0</v>
      </c>
      <c r="R12" s="83">
        <v>0</v>
      </c>
      <c r="S12" s="84">
        <f t="shared" si="6"/>
        <v>0</v>
      </c>
      <c r="T12" s="85">
        <f>分析係数表!F15</f>
        <v>0.3039816827072338</v>
      </c>
      <c r="U12" s="86">
        <f t="shared" si="7"/>
        <v>0</v>
      </c>
      <c r="V12" s="87">
        <f>分析係数表!D15</f>
        <v>3.1667184104315432E-2</v>
      </c>
      <c r="W12" s="167">
        <f t="shared" si="8"/>
        <v>0</v>
      </c>
      <c r="X12" s="76">
        <f>分析係数表!E15</f>
        <v>2.9261099037565973E-2</v>
      </c>
      <c r="Y12" s="166">
        <f t="shared" si="9"/>
        <v>0</v>
      </c>
    </row>
    <row r="13" spans="1:25" x14ac:dyDescent="0.2">
      <c r="A13" s="6" t="s">
        <v>226</v>
      </c>
      <c r="B13" s="5" t="s">
        <v>30</v>
      </c>
      <c r="C13" s="90"/>
      <c r="D13" s="76">
        <f>投入係数表!Y13</f>
        <v>1.2868172719473835E-2</v>
      </c>
      <c r="E13" s="77">
        <f t="shared" si="0"/>
        <v>1.2868172719473836</v>
      </c>
      <c r="F13" s="76">
        <f>分析係数表!C16</f>
        <v>5.8671439936356373E-2</v>
      </c>
      <c r="G13" s="77">
        <f t="shared" si="1"/>
        <v>7.5499422280126877E-2</v>
      </c>
      <c r="H13" s="77">
        <v>8.880674935181046E-2</v>
      </c>
      <c r="I13" s="77">
        <f t="shared" si="2"/>
        <v>8.880674935181046E-2</v>
      </c>
      <c r="J13" s="76">
        <f>分析係数表!G16</f>
        <v>3.3950617283950615E-2</v>
      </c>
      <c r="K13" s="78">
        <f t="shared" si="3"/>
        <v>3.0150439594750465E-3</v>
      </c>
      <c r="L13" s="79"/>
      <c r="M13" s="80"/>
      <c r="N13" s="81">
        <f>分析係数表!H16</f>
        <v>1.6626523790798271E-2</v>
      </c>
      <c r="O13" s="82">
        <f t="shared" si="4"/>
        <v>0.42751462596027107</v>
      </c>
      <c r="P13" s="76">
        <f>分析係数表!C16</f>
        <v>5.8671439936356373E-2</v>
      </c>
      <c r="Q13" s="82">
        <f t="shared" si="5"/>
        <v>2.5082898698941904E-2</v>
      </c>
      <c r="R13" s="83">
        <v>2.7003444022585678E-2</v>
      </c>
      <c r="S13" s="84">
        <f t="shared" si="6"/>
        <v>0.11581019337439613</v>
      </c>
      <c r="T13" s="85">
        <f>分析係数表!F16</f>
        <v>0.28858024691358025</v>
      </c>
      <c r="U13" s="86">
        <f t="shared" si="7"/>
        <v>3.3420534199092709E-2</v>
      </c>
      <c r="V13" s="87">
        <f>分析係数表!D16</f>
        <v>0</v>
      </c>
      <c r="W13" s="167">
        <f t="shared" si="8"/>
        <v>0</v>
      </c>
      <c r="X13" s="76">
        <f>分析係数表!E16</f>
        <v>0</v>
      </c>
      <c r="Y13" s="166">
        <f t="shared" si="9"/>
        <v>0</v>
      </c>
    </row>
    <row r="14" spans="1:25" x14ac:dyDescent="0.2">
      <c r="A14" s="6" t="s">
        <v>2</v>
      </c>
      <c r="B14" s="5" t="s">
        <v>364</v>
      </c>
      <c r="C14" s="90"/>
      <c r="D14" s="76">
        <f>投入係数表!Y14</f>
        <v>1.4297969688304261E-2</v>
      </c>
      <c r="E14" s="77">
        <f t="shared" si="0"/>
        <v>1.4297969688304262</v>
      </c>
      <c r="F14" s="76">
        <f>分析係数表!C17</f>
        <v>0.10640681003584229</v>
      </c>
      <c r="G14" s="77">
        <f t="shared" si="1"/>
        <v>0.15214013445216229</v>
      </c>
      <c r="H14" s="77">
        <v>0.18280494207180689</v>
      </c>
      <c r="I14" s="77">
        <f t="shared" si="2"/>
        <v>0.18280494207180689</v>
      </c>
      <c r="J14" s="76">
        <f>分析係数表!G17</f>
        <v>0.21283422459893048</v>
      </c>
      <c r="K14" s="78">
        <f t="shared" si="3"/>
        <v>3.8907148098705421E-2</v>
      </c>
      <c r="L14" s="79"/>
      <c r="M14" s="80"/>
      <c r="N14" s="81">
        <f>分析係数表!H17</f>
        <v>2.9861384191899334E-3</v>
      </c>
      <c r="O14" s="82">
        <f t="shared" si="4"/>
        <v>7.6782005992864652E-2</v>
      </c>
      <c r="P14" s="76">
        <f>分析係数表!C17</f>
        <v>0.10640681003584229</v>
      </c>
      <c r="Q14" s="82">
        <f t="shared" si="5"/>
        <v>8.1701283258536535E-3</v>
      </c>
      <c r="R14" s="83">
        <v>1.3946253250830588E-2</v>
      </c>
      <c r="S14" s="84">
        <f t="shared" si="6"/>
        <v>0.19675119532263749</v>
      </c>
      <c r="T14" s="85">
        <f>分析係数表!F17</f>
        <v>0.3233511586452763</v>
      </c>
      <c r="U14" s="86">
        <f t="shared" si="7"/>
        <v>6.3619726972417898E-2</v>
      </c>
      <c r="V14" s="87">
        <f>分析係数表!D17</f>
        <v>4.4206773618538323E-2</v>
      </c>
      <c r="W14" s="167">
        <f t="shared" si="8"/>
        <v>0</v>
      </c>
      <c r="X14" s="76">
        <f>分析係数表!E17</f>
        <v>4.0641711229946524E-2</v>
      </c>
      <c r="Y14" s="166">
        <f t="shared" si="9"/>
        <v>0</v>
      </c>
    </row>
    <row r="15" spans="1:25" x14ac:dyDescent="0.2">
      <c r="A15" s="6" t="s">
        <v>3</v>
      </c>
      <c r="B15" s="5" t="s">
        <v>31</v>
      </c>
      <c r="C15" s="90"/>
      <c r="D15" s="76">
        <f>投入係数表!Y15</f>
        <v>5.7048899056334E-2</v>
      </c>
      <c r="E15" s="77">
        <f t="shared" si="0"/>
        <v>5.7048899056333999</v>
      </c>
      <c r="F15" s="76">
        <f>分析係数表!C18</f>
        <v>0.93182768716018405</v>
      </c>
      <c r="G15" s="77">
        <f t="shared" si="1"/>
        <v>5.3159743662698515</v>
      </c>
      <c r="H15" s="77">
        <v>5.8458448594000245</v>
      </c>
      <c r="I15" s="77">
        <f t="shared" si="2"/>
        <v>5.8458448594000245</v>
      </c>
      <c r="J15" s="76">
        <f>分析係数表!G18</f>
        <v>0.215658731332249</v>
      </c>
      <c r="K15" s="78">
        <f t="shared" si="3"/>
        <v>1.2607074859433589</v>
      </c>
      <c r="L15" s="79"/>
      <c r="M15" s="80"/>
      <c r="N15" s="81">
        <f>分析係数表!H18</f>
        <v>4.4239087691702714E-4</v>
      </c>
      <c r="O15" s="82">
        <f t="shared" si="4"/>
        <v>1.137511199894291E-2</v>
      </c>
      <c r="P15" s="76">
        <f>分析係数表!C18</f>
        <v>0.93182768716018405</v>
      </c>
      <c r="Q15" s="82">
        <f t="shared" si="5"/>
        <v>1.0599644305163029E-2</v>
      </c>
      <c r="R15" s="83">
        <v>2.46122172390289E-2</v>
      </c>
      <c r="S15" s="84">
        <f t="shared" si="6"/>
        <v>5.8704570766390534</v>
      </c>
      <c r="T15" s="85">
        <f>分析係数表!F18</f>
        <v>0.45992902558036375</v>
      </c>
      <c r="U15" s="86">
        <f t="shared" si="7"/>
        <v>2.6999936029699505</v>
      </c>
      <c r="V15" s="87">
        <f>分析係数表!D18</f>
        <v>2.3436344817388734E-2</v>
      </c>
      <c r="W15" s="167">
        <f t="shared" si="8"/>
        <v>0</v>
      </c>
      <c r="X15" s="76">
        <f>分析係数表!E18</f>
        <v>2.5506432056779535E-2</v>
      </c>
      <c r="Y15" s="166">
        <f t="shared" si="9"/>
        <v>0</v>
      </c>
    </row>
    <row r="16" spans="1:25" x14ac:dyDescent="0.2">
      <c r="A16" s="6" t="s">
        <v>4</v>
      </c>
      <c r="B16" s="5" t="s">
        <v>32</v>
      </c>
      <c r="C16" s="90"/>
      <c r="D16" s="76">
        <f>投入係数表!Y16</f>
        <v>2.4878467257649414E-2</v>
      </c>
      <c r="E16" s="77">
        <f t="shared" si="0"/>
        <v>2.4878467257649413</v>
      </c>
      <c r="F16" s="76">
        <f>分析係数表!C19</f>
        <v>0.22734014153142079</v>
      </c>
      <c r="G16" s="77">
        <f t="shared" si="1"/>
        <v>0.56558742674388351</v>
      </c>
      <c r="H16" s="77">
        <v>0.92395036829703114</v>
      </c>
      <c r="I16" s="77">
        <f t="shared" si="2"/>
        <v>0.92395036829703114</v>
      </c>
      <c r="J16" s="76">
        <f>分析係数表!G19</f>
        <v>5.767935331761536E-2</v>
      </c>
      <c r="K16" s="78">
        <f t="shared" si="3"/>
        <v>5.3292859740945296E-2</v>
      </c>
      <c r="L16" s="79"/>
      <c r="M16" s="80"/>
      <c r="N16" s="81">
        <f>分析係数表!H19</f>
        <v>-1.1059771922925678E-4</v>
      </c>
      <c r="O16" s="82">
        <f t="shared" si="4"/>
        <v>-2.8437779997357274E-3</v>
      </c>
      <c r="P16" s="76">
        <f>分析係数表!C19</f>
        <v>0.22734014153142079</v>
      </c>
      <c r="Q16" s="82">
        <f t="shared" si="5"/>
        <v>-6.46504892943861E-4</v>
      </c>
      <c r="R16" s="83">
        <v>4.0941073330328639E-3</v>
      </c>
      <c r="S16" s="84">
        <f t="shared" si="6"/>
        <v>0.92804447563006398</v>
      </c>
      <c r="T16" s="85">
        <f>分析係数表!F19</f>
        <v>0.2401481980464803</v>
      </c>
      <c r="U16" s="86">
        <f t="shared" si="7"/>
        <v>0.22286820852955055</v>
      </c>
      <c r="V16" s="87">
        <f>分析係数表!D19</f>
        <v>6.946783428763894E-3</v>
      </c>
      <c r="W16" s="167">
        <f t="shared" si="8"/>
        <v>0</v>
      </c>
      <c r="X16" s="76">
        <f>分析係数表!E19</f>
        <v>7.830919501515661E-3</v>
      </c>
      <c r="Y16" s="166">
        <f t="shared" si="9"/>
        <v>0</v>
      </c>
    </row>
    <row r="17" spans="1:25" x14ac:dyDescent="0.2">
      <c r="A17" s="6" t="s">
        <v>5</v>
      </c>
      <c r="B17" s="5" t="s">
        <v>33</v>
      </c>
      <c r="C17" s="90"/>
      <c r="D17" s="76">
        <f>投入係数表!Y17</f>
        <v>9.5796396911638545E-3</v>
      </c>
      <c r="E17" s="77">
        <f t="shared" si="0"/>
        <v>0.95796396911638548</v>
      </c>
      <c r="F17" s="76">
        <f>分析係数表!C20</f>
        <v>0.28316987938225679</v>
      </c>
      <c r="G17" s="77">
        <f t="shared" si="1"/>
        <v>0.27126654158723484</v>
      </c>
      <c r="H17" s="77">
        <v>0.43022717044753273</v>
      </c>
      <c r="I17" s="77">
        <f t="shared" si="2"/>
        <v>0.43022717044753273</v>
      </c>
      <c r="J17" s="76">
        <f>分析係数表!G20</f>
        <v>0.10003293265272517</v>
      </c>
      <c r="K17" s="78">
        <f t="shared" si="3"/>
        <v>4.3036885566750553E-2</v>
      </c>
      <c r="L17" s="79"/>
      <c r="M17" s="80"/>
      <c r="N17" s="81">
        <f>分析係数表!H20</f>
        <v>5.4069996067636654E-4</v>
      </c>
      <c r="O17" s="82">
        <f t="shared" si="4"/>
        <v>1.3902914665374669E-2</v>
      </c>
      <c r="P17" s="76">
        <f>分析係数表!C20</f>
        <v>0.28316987938225679</v>
      </c>
      <c r="Q17" s="82">
        <f t="shared" si="5"/>
        <v>3.9368866688559538E-3</v>
      </c>
      <c r="R17" s="83">
        <v>8.561682948623809E-3</v>
      </c>
      <c r="S17" s="84">
        <f t="shared" si="6"/>
        <v>0.43878885339615653</v>
      </c>
      <c r="T17" s="85">
        <f>分析係数表!F20</f>
        <v>0.22295405894944839</v>
      </c>
      <c r="U17" s="86">
        <f t="shared" si="7"/>
        <v>9.7829755886447545E-2</v>
      </c>
      <c r="V17" s="87">
        <f>分析係数表!D20</f>
        <v>1.4243372303639057E-2</v>
      </c>
      <c r="W17" s="167">
        <f t="shared" si="8"/>
        <v>0</v>
      </c>
      <c r="X17" s="76">
        <f>分析係数表!E20</f>
        <v>1.6054668203523793E-2</v>
      </c>
      <c r="Y17" s="166">
        <f t="shared" si="9"/>
        <v>0</v>
      </c>
    </row>
    <row r="18" spans="1:25" x14ac:dyDescent="0.2">
      <c r="A18" s="6" t="s">
        <v>6</v>
      </c>
      <c r="B18" s="5" t="s">
        <v>34</v>
      </c>
      <c r="C18" s="90"/>
      <c r="D18" s="76">
        <f>投入係数表!Y18</f>
        <v>0.10194452387760938</v>
      </c>
      <c r="E18" s="77">
        <f t="shared" si="0"/>
        <v>10.194452387760938</v>
      </c>
      <c r="F18" s="76">
        <f>分析係数表!C21</f>
        <v>0.39165775401069514</v>
      </c>
      <c r="G18" s="77">
        <f t="shared" si="1"/>
        <v>3.992736325559417</v>
      </c>
      <c r="H18" s="77">
        <v>4.1627454055777182</v>
      </c>
      <c r="I18" s="77">
        <f t="shared" si="2"/>
        <v>4.1627454055777182</v>
      </c>
      <c r="J18" s="76">
        <f>分析係数表!G21</f>
        <v>0.28516576829358342</v>
      </c>
      <c r="K18" s="78">
        <f t="shared" si="3"/>
        <v>1.1870724917921545</v>
      </c>
      <c r="L18" s="79"/>
      <c r="M18" s="80"/>
      <c r="N18" s="81">
        <f>分析係数表!H21</f>
        <v>9.2164766024380651E-4</v>
      </c>
      <c r="O18" s="82">
        <f t="shared" si="4"/>
        <v>2.3698149997797728E-2</v>
      </c>
      <c r="P18" s="76">
        <f>分析係数表!C21</f>
        <v>0.39165775401069514</v>
      </c>
      <c r="Q18" s="82">
        <f t="shared" si="5"/>
        <v>9.2815642023460175E-3</v>
      </c>
      <c r="R18" s="83">
        <v>1.8178254802266008E-2</v>
      </c>
      <c r="S18" s="84">
        <f t="shared" si="6"/>
        <v>4.1809236603799844</v>
      </c>
      <c r="T18" s="85">
        <f>分析係数表!F21</f>
        <v>0.42597651923502916</v>
      </c>
      <c r="U18" s="86">
        <f t="shared" si="7"/>
        <v>1.7809753080360429</v>
      </c>
      <c r="V18" s="87">
        <f>分析係数表!D21</f>
        <v>3.8470058332718007E-2</v>
      </c>
      <c r="W18" s="167">
        <f t="shared" si="8"/>
        <v>0</v>
      </c>
      <c r="X18" s="76">
        <f>分析係数表!E21</f>
        <v>3.5885697408255188E-2</v>
      </c>
      <c r="Y18" s="166">
        <f t="shared" si="9"/>
        <v>0</v>
      </c>
    </row>
    <row r="19" spans="1:25" x14ac:dyDescent="0.2">
      <c r="A19" s="6" t="s">
        <v>7</v>
      </c>
      <c r="B19" s="5" t="s">
        <v>268</v>
      </c>
      <c r="C19" s="90"/>
      <c r="D19" s="76">
        <f>投入係数表!Y19</f>
        <v>6.8630254503860453E-3</v>
      </c>
      <c r="E19" s="77">
        <f t="shared" si="0"/>
        <v>0.68630254503860455</v>
      </c>
      <c r="F19" s="76">
        <f>分析係数表!C22</f>
        <v>0.15642615558060879</v>
      </c>
      <c r="G19" s="77">
        <f t="shared" si="1"/>
        <v>0.10735566868557653</v>
      </c>
      <c r="H19" s="77">
        <v>0.12917333750133245</v>
      </c>
      <c r="I19" s="77">
        <f t="shared" si="2"/>
        <v>0.12917333750133245</v>
      </c>
      <c r="J19" s="76">
        <f>分析係数表!G22</f>
        <v>0.19460412625639217</v>
      </c>
      <c r="K19" s="78">
        <f t="shared" si="3"/>
        <v>2.5137664480068857E-2</v>
      </c>
      <c r="L19" s="79"/>
      <c r="M19" s="80"/>
      <c r="N19" s="81">
        <f>分析係数表!H22</f>
        <v>4.915454187966968E-5</v>
      </c>
      <c r="O19" s="82">
        <f t="shared" si="4"/>
        <v>1.2639013332158789E-3</v>
      </c>
      <c r="P19" s="76">
        <f>分析係数表!C22</f>
        <v>0.15642615558060879</v>
      </c>
      <c r="Q19" s="82">
        <f t="shared" si="5"/>
        <v>1.9770722658816596E-4</v>
      </c>
      <c r="R19" s="83">
        <v>2.7106423102655794E-3</v>
      </c>
      <c r="S19" s="84">
        <f t="shared" si="6"/>
        <v>0.13188397981159802</v>
      </c>
      <c r="T19" s="85">
        <f>分析係数表!F22</f>
        <v>0.41322518074413683</v>
      </c>
      <c r="U19" s="86">
        <f t="shared" si="7"/>
        <v>5.4497781394903688E-2</v>
      </c>
      <c r="V19" s="87">
        <f>分析係数表!D22</f>
        <v>2.140715923117616E-2</v>
      </c>
      <c r="W19" s="167">
        <f t="shared" si="8"/>
        <v>0</v>
      </c>
      <c r="X19" s="76">
        <f>分析係数表!E22</f>
        <v>2.2006700758243698E-2</v>
      </c>
      <c r="Y19" s="166">
        <f t="shared" si="9"/>
        <v>0</v>
      </c>
    </row>
    <row r="20" spans="1:25" x14ac:dyDescent="0.2">
      <c r="A20" s="6" t="s">
        <v>8</v>
      </c>
      <c r="B20" s="5" t="s">
        <v>269</v>
      </c>
      <c r="C20" s="90"/>
      <c r="D20" s="76">
        <f>投入係数表!Y20</f>
        <v>1.4297969688304262E-4</v>
      </c>
      <c r="E20" s="77">
        <f t="shared" si="0"/>
        <v>1.4297969688304261E-2</v>
      </c>
      <c r="F20" s="76">
        <f>分析係数表!C23</f>
        <v>0</v>
      </c>
      <c r="G20" s="77">
        <f t="shared" si="1"/>
        <v>0</v>
      </c>
      <c r="H20" s="77">
        <v>0</v>
      </c>
      <c r="I20" s="77">
        <f t="shared" si="2"/>
        <v>0</v>
      </c>
      <c r="J20" s="76">
        <f>分析係数表!G23</f>
        <v>0.21581694098755519</v>
      </c>
      <c r="K20" s="78">
        <f t="shared" si="3"/>
        <v>0</v>
      </c>
      <c r="L20" s="79"/>
      <c r="M20" s="80"/>
      <c r="N20" s="81">
        <f>分析係数表!H23</f>
        <v>2.457727093983484E-5</v>
      </c>
      <c r="O20" s="82">
        <f t="shared" si="4"/>
        <v>6.3195066660793947E-4</v>
      </c>
      <c r="P20" s="76">
        <f>分析係数表!C23</f>
        <v>0</v>
      </c>
      <c r="Q20" s="82">
        <f t="shared" si="5"/>
        <v>0</v>
      </c>
      <c r="R20" s="83">
        <v>0</v>
      </c>
      <c r="S20" s="84">
        <f t="shared" si="6"/>
        <v>0</v>
      </c>
      <c r="T20" s="85">
        <f>分析係数表!F23</f>
        <v>0.44146928944199115</v>
      </c>
      <c r="U20" s="86">
        <f t="shared" si="7"/>
        <v>0</v>
      </c>
      <c r="V20" s="87">
        <f>分析係数表!D23</f>
        <v>4.8735447611401042E-2</v>
      </c>
      <c r="W20" s="167">
        <f t="shared" si="8"/>
        <v>0</v>
      </c>
      <c r="X20" s="76">
        <f>分析係数表!E23</f>
        <v>5.2107587314331592E-2</v>
      </c>
      <c r="Y20" s="166">
        <f t="shared" si="9"/>
        <v>0</v>
      </c>
    </row>
    <row r="21" spans="1:25" x14ac:dyDescent="0.2">
      <c r="A21" s="6" t="s">
        <v>9</v>
      </c>
      <c r="B21" s="5" t="s">
        <v>270</v>
      </c>
      <c r="C21" s="90"/>
      <c r="D21" s="76">
        <f>投入係数表!Y21</f>
        <v>1.4297969688304262E-4</v>
      </c>
      <c r="E21" s="77">
        <f t="shared" si="0"/>
        <v>1.4297969688304261E-2</v>
      </c>
      <c r="F21" s="76">
        <f>分析係数表!C24</f>
        <v>0.44109195402298851</v>
      </c>
      <c r="G21" s="77">
        <f t="shared" si="1"/>
        <v>6.3067193883755866E-3</v>
      </c>
      <c r="H21" s="77">
        <v>3.2158560910575826E-2</v>
      </c>
      <c r="I21" s="77">
        <f t="shared" si="2"/>
        <v>3.2158560910575826E-2</v>
      </c>
      <c r="J21" s="76">
        <f>分析係数表!G24</f>
        <v>0.2076771653543307</v>
      </c>
      <c r="K21" s="78">
        <f t="shared" si="3"/>
        <v>6.6785987717829717E-3</v>
      </c>
      <c r="L21" s="79"/>
      <c r="M21" s="80"/>
      <c r="N21" s="81">
        <f>分析係数表!H24</f>
        <v>3.3179315768777033E-4</v>
      </c>
      <c r="O21" s="82">
        <f t="shared" si="4"/>
        <v>8.5313339992071826E-3</v>
      </c>
      <c r="P21" s="76">
        <f>分析係数表!C24</f>
        <v>0.44109195402298851</v>
      </c>
      <c r="Q21" s="82">
        <f t="shared" si="5"/>
        <v>3.7631027841330531E-3</v>
      </c>
      <c r="R21" s="83">
        <v>1.3123832508254383E-2</v>
      </c>
      <c r="S21" s="84">
        <f t="shared" si="6"/>
        <v>4.5282393418830211E-2</v>
      </c>
      <c r="T21" s="85">
        <f>分析係数表!F24</f>
        <v>0.39173228346456695</v>
      </c>
      <c r="U21" s="86">
        <f t="shared" si="7"/>
        <v>1.7738575374699236E-2</v>
      </c>
      <c r="V21" s="87">
        <f>分析係数表!D24</f>
        <v>6.7913385826771658E-2</v>
      </c>
      <c r="W21" s="167">
        <f t="shared" si="8"/>
        <v>0</v>
      </c>
      <c r="X21" s="76">
        <f>分析係数表!E24</f>
        <v>7.1850393700787399E-2</v>
      </c>
      <c r="Y21" s="166">
        <f t="shared" si="9"/>
        <v>0</v>
      </c>
    </row>
    <row r="22" spans="1:25" x14ac:dyDescent="0.2">
      <c r="A22" s="6" t="s">
        <v>10</v>
      </c>
      <c r="B22" s="5" t="s">
        <v>271</v>
      </c>
      <c r="C22" s="90"/>
      <c r="D22" s="76">
        <f>投入係数表!Y22</f>
        <v>2.8595939376608524E-4</v>
      </c>
      <c r="E22" s="77">
        <f t="shared" si="0"/>
        <v>2.8595939376608523E-2</v>
      </c>
      <c r="F22" s="76">
        <f>分析係数表!C25</f>
        <v>7.8343592613318025E-3</v>
      </c>
      <c r="G22" s="77">
        <f t="shared" si="1"/>
        <v>2.2403086249161576E-4</v>
      </c>
      <c r="H22" s="77">
        <v>1.6722247649207959E-3</v>
      </c>
      <c r="I22" s="77">
        <f t="shared" si="2"/>
        <v>1.6722247649207959E-3</v>
      </c>
      <c r="J22" s="76">
        <f>分析係数表!G25</f>
        <v>0.2</v>
      </c>
      <c r="K22" s="78">
        <f t="shared" si="3"/>
        <v>3.3444495298415918E-4</v>
      </c>
      <c r="L22" s="79"/>
      <c r="M22" s="80"/>
      <c r="N22" s="81">
        <f>分析係数表!H25</f>
        <v>5.0383405426661419E-4</v>
      </c>
      <c r="O22" s="82">
        <f t="shared" si="4"/>
        <v>1.2954988665462758E-2</v>
      </c>
      <c r="P22" s="76">
        <f>分析係数表!C25</f>
        <v>7.8343592613318025E-3</v>
      </c>
      <c r="Q22" s="82">
        <f t="shared" si="5"/>
        <v>1.0149403543171668E-4</v>
      </c>
      <c r="R22" s="83">
        <v>3.4848779901417522E-4</v>
      </c>
      <c r="S22" s="84">
        <f t="shared" si="6"/>
        <v>2.0207125639349712E-3</v>
      </c>
      <c r="T22" s="85">
        <f>分析係数表!F25</f>
        <v>0.35199999999999998</v>
      </c>
      <c r="U22" s="86">
        <f t="shared" si="7"/>
        <v>7.1129082250510987E-4</v>
      </c>
      <c r="V22" s="87">
        <f>分析係数表!D25</f>
        <v>8.0000000000000002E-3</v>
      </c>
      <c r="W22" s="167">
        <f t="shared" si="8"/>
        <v>0</v>
      </c>
      <c r="X22" s="76">
        <f>分析係数表!E25</f>
        <v>4.0000000000000001E-3</v>
      </c>
      <c r="Y22" s="166">
        <f t="shared" si="9"/>
        <v>0</v>
      </c>
    </row>
    <row r="23" spans="1:25" x14ac:dyDescent="0.2">
      <c r="A23" s="6" t="s">
        <v>11</v>
      </c>
      <c r="B23" s="5" t="s">
        <v>35</v>
      </c>
      <c r="C23" s="90"/>
      <c r="D23" s="76">
        <f>投入係数表!Y23</f>
        <v>8.4358021160995146E-3</v>
      </c>
      <c r="E23" s="77">
        <f t="shared" si="0"/>
        <v>0.84358021160995145</v>
      </c>
      <c r="F23" s="76">
        <f>分析係数表!C26</f>
        <v>0.12107728337236534</v>
      </c>
      <c r="G23" s="77">
        <f t="shared" si="1"/>
        <v>0.10213840032841801</v>
      </c>
      <c r="H23" s="77">
        <v>0.11519370767215173</v>
      </c>
      <c r="I23" s="77">
        <f t="shared" si="2"/>
        <v>0.11519370767215173</v>
      </c>
      <c r="J23" s="76">
        <f>分析係数表!G26</f>
        <v>0.19685039370078741</v>
      </c>
      <c r="K23" s="78">
        <f t="shared" si="3"/>
        <v>2.2675926707116482E-2</v>
      </c>
      <c r="L23" s="79"/>
      <c r="M23" s="80"/>
      <c r="N23" s="81">
        <f>分析係数表!H26</f>
        <v>1.0396185607550137E-2</v>
      </c>
      <c r="O23" s="82">
        <f t="shared" si="4"/>
        <v>0.26731513197515838</v>
      </c>
      <c r="P23" s="76">
        <f>分析係数表!C26</f>
        <v>0.12107728337236534</v>
      </c>
      <c r="Q23" s="82">
        <f t="shared" si="5"/>
        <v>3.2365789983877492E-2</v>
      </c>
      <c r="R23" s="83">
        <v>3.4924195580384836E-2</v>
      </c>
      <c r="S23" s="84">
        <f t="shared" si="6"/>
        <v>0.15011790325253657</v>
      </c>
      <c r="T23" s="85">
        <f>分析係数表!F26</f>
        <v>0.33584388907908252</v>
      </c>
      <c r="U23" s="86">
        <f t="shared" si="7"/>
        <v>5.0416180448729336E-2</v>
      </c>
      <c r="V23" s="87">
        <f>分析係数表!D26</f>
        <v>3.2865457035261898E-2</v>
      </c>
      <c r="W23" s="167">
        <f t="shared" si="8"/>
        <v>0</v>
      </c>
      <c r="X23" s="76">
        <f>分析係数表!E26</f>
        <v>3.457719958918179E-2</v>
      </c>
      <c r="Y23" s="166">
        <f t="shared" si="9"/>
        <v>0</v>
      </c>
    </row>
    <row r="24" spans="1:25" x14ac:dyDescent="0.2">
      <c r="A24" s="6" t="s">
        <v>12</v>
      </c>
      <c r="B24" s="5" t="s">
        <v>365</v>
      </c>
      <c r="C24" s="90"/>
      <c r="D24" s="76">
        <f>投入係数表!Y24</f>
        <v>1.7157563625965113E-3</v>
      </c>
      <c r="E24" s="77">
        <f t="shared" si="0"/>
        <v>0.17157563625965114</v>
      </c>
      <c r="F24" s="76">
        <f>分析係数表!C27</f>
        <v>2.7391659852820882E-2</v>
      </c>
      <c r="G24" s="77">
        <f t="shared" si="1"/>
        <v>4.6997414674556847E-3</v>
      </c>
      <c r="H24" s="77">
        <v>5.0372744068723036E-3</v>
      </c>
      <c r="I24" s="77">
        <f t="shared" si="2"/>
        <v>5.0372744068723036E-3</v>
      </c>
      <c r="J24" s="76">
        <f>分析係数表!G27</f>
        <v>0.16959064327485379</v>
      </c>
      <c r="K24" s="78">
        <f t="shared" si="3"/>
        <v>8.5427460701343152E-4</v>
      </c>
      <c r="L24" s="79"/>
      <c r="M24" s="80"/>
      <c r="N24" s="81">
        <f>分析係数表!H27</f>
        <v>1.0924596932756587E-2</v>
      </c>
      <c r="O24" s="82">
        <f t="shared" si="4"/>
        <v>0.28090207130722911</v>
      </c>
      <c r="P24" s="76">
        <f>分析係数表!C27</f>
        <v>2.7391659852820882E-2</v>
      </c>
      <c r="Q24" s="82">
        <f t="shared" si="5"/>
        <v>7.6943739892004559E-3</v>
      </c>
      <c r="R24" s="83">
        <v>7.7826550704073443E-3</v>
      </c>
      <c r="S24" s="84">
        <f t="shared" si="6"/>
        <v>1.2819929477279647E-2</v>
      </c>
      <c r="T24" s="85">
        <f>分析係数表!F27</f>
        <v>0.32163742690058478</v>
      </c>
      <c r="U24" s="86">
        <f t="shared" si="7"/>
        <v>4.1233691301191845E-3</v>
      </c>
      <c r="V24" s="87">
        <f>分析係数表!D27</f>
        <v>0</v>
      </c>
      <c r="W24" s="167">
        <f t="shared" si="8"/>
        <v>0</v>
      </c>
      <c r="X24" s="76">
        <f>分析係数表!E27</f>
        <v>0</v>
      </c>
      <c r="Y24" s="166">
        <f t="shared" si="9"/>
        <v>0</v>
      </c>
    </row>
    <row r="25" spans="1:25" x14ac:dyDescent="0.2">
      <c r="A25" s="6" t="s">
        <v>13</v>
      </c>
      <c r="B25" s="5" t="s">
        <v>191</v>
      </c>
      <c r="C25" s="90"/>
      <c r="D25" s="76">
        <f>投入係数表!Y25</f>
        <v>0</v>
      </c>
      <c r="E25" s="77">
        <f t="shared" si="0"/>
        <v>0</v>
      </c>
      <c r="F25" s="76">
        <f>分析係数表!C28</f>
        <v>0.24324482738409237</v>
      </c>
      <c r="G25" s="77">
        <f t="shared" si="1"/>
        <v>0</v>
      </c>
      <c r="H25" s="77">
        <v>9.4413049544230673E-2</v>
      </c>
      <c r="I25" s="77">
        <f t="shared" si="2"/>
        <v>9.4413049544230673E-2</v>
      </c>
      <c r="J25" s="76">
        <f>分析係数表!G28</f>
        <v>0.12486010072747622</v>
      </c>
      <c r="K25" s="78">
        <f t="shared" si="3"/>
        <v>1.1788422876080845E-2</v>
      </c>
      <c r="L25" s="79"/>
      <c r="M25" s="80"/>
      <c r="N25" s="81">
        <f>分析係数表!H28</f>
        <v>2.0841525756979944E-2</v>
      </c>
      <c r="O25" s="82">
        <f t="shared" si="4"/>
        <v>0.53589416528353262</v>
      </c>
      <c r="P25" s="76">
        <f>分析係数表!C28</f>
        <v>0.24324482738409237</v>
      </c>
      <c r="Q25" s="82">
        <f t="shared" si="5"/>
        <v>0.13035348373053515</v>
      </c>
      <c r="R25" s="83">
        <v>0.15909351329746835</v>
      </c>
      <c r="S25" s="84">
        <f t="shared" si="6"/>
        <v>0.25350656284169903</v>
      </c>
      <c r="T25" s="85">
        <f>分析係数表!F28</f>
        <v>0.21387101287073307</v>
      </c>
      <c r="U25" s="86">
        <f t="shared" si="7"/>
        <v>5.4217705364332312E-2</v>
      </c>
      <c r="V25" s="87">
        <f>分析係数表!D28</f>
        <v>5.1063234471180746E-3</v>
      </c>
      <c r="W25" s="167">
        <f t="shared" si="8"/>
        <v>0</v>
      </c>
      <c r="X25" s="76">
        <f>分析係数表!E28</f>
        <v>5.1412982652490205E-3</v>
      </c>
      <c r="Y25" s="166">
        <f t="shared" si="9"/>
        <v>0</v>
      </c>
    </row>
    <row r="26" spans="1:25" x14ac:dyDescent="0.2">
      <c r="A26" s="6" t="s">
        <v>14</v>
      </c>
      <c r="B26" s="5" t="s">
        <v>50</v>
      </c>
      <c r="C26" s="90"/>
      <c r="D26" s="76">
        <f>投入係数表!Y26</f>
        <v>3.28853302830998E-3</v>
      </c>
      <c r="E26" s="77">
        <f t="shared" si="0"/>
        <v>0.32885330283099801</v>
      </c>
      <c r="F26" s="76">
        <f>分析係数表!C29</f>
        <v>5.9106021425932798E-2</v>
      </c>
      <c r="G26" s="77">
        <f t="shared" si="1"/>
        <v>1.9437210363117734E-2</v>
      </c>
      <c r="H26" s="77">
        <v>3.0777566578444701E-2</v>
      </c>
      <c r="I26" s="77">
        <f t="shared" si="2"/>
        <v>3.0777566578444701E-2</v>
      </c>
      <c r="J26" s="76">
        <f>分析係数表!G29</f>
        <v>0.26651982378854627</v>
      </c>
      <c r="K26" s="78">
        <f t="shared" si="3"/>
        <v>8.2028316211273326E-3</v>
      </c>
      <c r="L26" s="79"/>
      <c r="M26" s="80"/>
      <c r="N26" s="81">
        <f>分析係数表!H29</f>
        <v>1.0052103814392449E-2</v>
      </c>
      <c r="O26" s="82">
        <f t="shared" si="4"/>
        <v>0.25846782264264723</v>
      </c>
      <c r="P26" s="76">
        <f>分析係数表!C29</f>
        <v>5.9106021425932798E-2</v>
      </c>
      <c r="Q26" s="82">
        <f t="shared" si="5"/>
        <v>1.5277004663030506E-2</v>
      </c>
      <c r="R26" s="83">
        <v>1.8818214707583089E-2</v>
      </c>
      <c r="S26" s="84">
        <f t="shared" si="6"/>
        <v>4.959578128602779E-2</v>
      </c>
      <c r="T26" s="85">
        <f>分析係数表!F29</f>
        <v>0.40308370044052866</v>
      </c>
      <c r="U26" s="86">
        <f t="shared" si="7"/>
        <v>1.9991251047011202E-2</v>
      </c>
      <c r="V26" s="87">
        <f>分析係数表!D29</f>
        <v>6.1674008810572688E-2</v>
      </c>
      <c r="W26" s="167">
        <f t="shared" si="8"/>
        <v>0</v>
      </c>
      <c r="X26" s="76">
        <f>分析係数表!E29</f>
        <v>2.8634361233480177E-2</v>
      </c>
      <c r="Y26" s="166">
        <f t="shared" si="9"/>
        <v>0</v>
      </c>
    </row>
    <row r="27" spans="1:25" x14ac:dyDescent="0.2">
      <c r="A27" s="6" t="s">
        <v>15</v>
      </c>
      <c r="B27" s="5" t="s">
        <v>36</v>
      </c>
      <c r="C27" s="75">
        <f>最終需要_まとめ!C28</f>
        <v>100</v>
      </c>
      <c r="D27" s="76">
        <f>投入係数表!Y27</f>
        <v>7.1489848441521307E-4</v>
      </c>
      <c r="E27" s="77">
        <f t="shared" si="0"/>
        <v>7.1489848441521314E-2</v>
      </c>
      <c r="F27" s="76">
        <f>分析係数表!C30</f>
        <v>1</v>
      </c>
      <c r="G27" s="77">
        <f t="shared" si="1"/>
        <v>7.1489848441521314E-2</v>
      </c>
      <c r="H27" s="77">
        <v>0.15632251896323782</v>
      </c>
      <c r="I27" s="77">
        <f t="shared" si="2"/>
        <v>100.15632251896324</v>
      </c>
      <c r="J27" s="76">
        <f>分析係数表!G30</f>
        <v>0.34458106948813266</v>
      </c>
      <c r="K27" s="78">
        <f t="shared" si="3"/>
        <v>34.511972729582695</v>
      </c>
      <c r="L27" s="79"/>
      <c r="M27" s="80"/>
      <c r="N27" s="81">
        <f>分析係数表!H30</f>
        <v>0</v>
      </c>
      <c r="O27" s="82">
        <f t="shared" si="4"/>
        <v>0</v>
      </c>
      <c r="P27" s="76">
        <f>分析係数表!C30</f>
        <v>1</v>
      </c>
      <c r="Q27" s="82">
        <f t="shared" si="5"/>
        <v>0</v>
      </c>
      <c r="R27" s="83">
        <v>5.9875469151223708E-2</v>
      </c>
      <c r="S27" s="84">
        <f t="shared" si="6"/>
        <v>100.21619798811446</v>
      </c>
      <c r="T27" s="85">
        <f>分析係数表!F30</f>
        <v>0.44094938518730342</v>
      </c>
      <c r="U27" s="86">
        <f t="shared" si="7"/>
        <v>44.190270888668145</v>
      </c>
      <c r="V27" s="87">
        <f>分析係数表!D30</f>
        <v>0.11881612810980841</v>
      </c>
      <c r="W27" s="167">
        <f t="shared" si="8"/>
        <v>12</v>
      </c>
      <c r="X27" s="76">
        <f>分析係数表!E30</f>
        <v>7.9782670860737773E-2</v>
      </c>
      <c r="Y27" s="166">
        <f t="shared" si="9"/>
        <v>8</v>
      </c>
    </row>
    <row r="28" spans="1:25" x14ac:dyDescent="0.2">
      <c r="A28" s="6" t="s">
        <v>16</v>
      </c>
      <c r="B28" s="5" t="s">
        <v>192</v>
      </c>
      <c r="C28" s="90"/>
      <c r="D28" s="76">
        <f>投入係数表!Y28</f>
        <v>3.1455533314269373E-3</v>
      </c>
      <c r="E28" s="77">
        <f t="shared" si="0"/>
        <v>0.31455533314269374</v>
      </c>
      <c r="F28" s="76">
        <f>分析係数表!C31</f>
        <v>9.6726786907147644E-2</v>
      </c>
      <c r="G28" s="77">
        <f t="shared" si="1"/>
        <v>3.0425926679400174E-2</v>
      </c>
      <c r="H28" s="77">
        <v>9.0931533868907594E-2</v>
      </c>
      <c r="I28" s="77">
        <f t="shared" si="2"/>
        <v>9.0931533868907594E-2</v>
      </c>
      <c r="J28" s="76">
        <f>分析係数表!G31</f>
        <v>7.0151306740027508E-2</v>
      </c>
      <c r="K28" s="78">
        <f t="shared" si="3"/>
        <v>6.3789659247789369E-3</v>
      </c>
      <c r="L28" s="79"/>
      <c r="M28" s="80"/>
      <c r="N28" s="81">
        <f>分析係数表!H31</f>
        <v>2.2131832481321275E-2</v>
      </c>
      <c r="O28" s="82">
        <f t="shared" si="4"/>
        <v>0.56907157528044949</v>
      </c>
      <c r="P28" s="76">
        <f>分析係数表!C31</f>
        <v>9.6726786907147644E-2</v>
      </c>
      <c r="Q28" s="82">
        <f t="shared" si="5"/>
        <v>5.5044464997066868E-2</v>
      </c>
      <c r="R28" s="83">
        <v>6.5727575348844325E-2</v>
      </c>
      <c r="S28" s="84">
        <f t="shared" si="6"/>
        <v>0.15665910921775192</v>
      </c>
      <c r="T28" s="85">
        <f>分析係数表!F31</f>
        <v>0.34525447042640989</v>
      </c>
      <c r="U28" s="86">
        <f t="shared" si="7"/>
        <v>5.4087257790448047E-2</v>
      </c>
      <c r="V28" s="87">
        <f>分析係数表!D31</f>
        <v>0</v>
      </c>
      <c r="W28" s="167">
        <f t="shared" si="8"/>
        <v>0</v>
      </c>
      <c r="X28" s="76">
        <f>分析係数表!E31</f>
        <v>0</v>
      </c>
      <c r="Y28" s="166">
        <f t="shared" si="9"/>
        <v>0</v>
      </c>
    </row>
    <row r="29" spans="1:25" x14ac:dyDescent="0.2">
      <c r="A29" s="6" t="s">
        <v>17</v>
      </c>
      <c r="B29" s="5" t="s">
        <v>272</v>
      </c>
      <c r="C29" s="90"/>
      <c r="D29" s="76">
        <f>投入係数表!Y29</f>
        <v>7.1489848441521307E-4</v>
      </c>
      <c r="E29" s="77">
        <f t="shared" si="0"/>
        <v>7.1489848441521314E-2</v>
      </c>
      <c r="F29" s="76">
        <f>分析係数表!C32</f>
        <v>0.7834008097165992</v>
      </c>
      <c r="G29" s="77">
        <f t="shared" si="1"/>
        <v>5.6005205155604754E-2</v>
      </c>
      <c r="H29" s="77">
        <v>8.2958779267569741E-2</v>
      </c>
      <c r="I29" s="77">
        <f t="shared" si="2"/>
        <v>8.2958779267569741E-2</v>
      </c>
      <c r="J29" s="76">
        <f>分析係数表!G32</f>
        <v>0.13992297817715019</v>
      </c>
      <c r="K29" s="78">
        <f t="shared" si="3"/>
        <v>1.160783946105918E-2</v>
      </c>
      <c r="L29" s="79"/>
      <c r="M29" s="80"/>
      <c r="N29" s="81">
        <f>分析係数表!H32</f>
        <v>6.3286472670074714E-3</v>
      </c>
      <c r="O29" s="82">
        <f t="shared" si="4"/>
        <v>0.1627272966515444</v>
      </c>
      <c r="P29" s="76">
        <f>分析係数表!C32</f>
        <v>0.7834008097165992</v>
      </c>
      <c r="Q29" s="82">
        <f t="shared" si="5"/>
        <v>0.12748069595981312</v>
      </c>
      <c r="R29" s="83">
        <v>0.15768716596693774</v>
      </c>
      <c r="S29" s="84">
        <f t="shared" si="6"/>
        <v>0.2406459452345075</v>
      </c>
      <c r="T29" s="85">
        <f>分析係数表!F32</f>
        <v>0.48138639281129653</v>
      </c>
      <c r="U29" s="86">
        <f t="shared" si="7"/>
        <v>0.11584368352110437</v>
      </c>
      <c r="V29" s="87">
        <f>分析係数表!D32</f>
        <v>1.4120667522464698E-2</v>
      </c>
      <c r="W29" s="167">
        <f t="shared" si="8"/>
        <v>0</v>
      </c>
      <c r="X29" s="76">
        <f>分析係数表!E32</f>
        <v>2.1822849807445442E-2</v>
      </c>
      <c r="Y29" s="166">
        <f t="shared" si="9"/>
        <v>0</v>
      </c>
    </row>
    <row r="30" spans="1:25" x14ac:dyDescent="0.2">
      <c r="A30" s="6" t="s">
        <v>18</v>
      </c>
      <c r="B30" s="5" t="s">
        <v>273</v>
      </c>
      <c r="C30" s="90"/>
      <c r="D30" s="76">
        <f>投入係数表!Y30</f>
        <v>2.0017157563625965E-3</v>
      </c>
      <c r="E30" s="77">
        <f t="shared" si="0"/>
        <v>0.20017157563625965</v>
      </c>
      <c r="F30" s="76">
        <f>分析係数表!C33</f>
        <v>1</v>
      </c>
      <c r="G30" s="77">
        <f t="shared" si="1"/>
        <v>0.20017157563625965</v>
      </c>
      <c r="H30" s="77">
        <v>0.23211890035698424</v>
      </c>
      <c r="I30" s="77">
        <f t="shared" si="2"/>
        <v>0.23211890035698424</v>
      </c>
      <c r="J30" s="76">
        <f>分析係数表!G33</f>
        <v>0.50732356857523297</v>
      </c>
      <c r="K30" s="78">
        <f t="shared" si="3"/>
        <v>0.11775938886286416</v>
      </c>
      <c r="L30" s="79"/>
      <c r="M30" s="80"/>
      <c r="N30" s="81">
        <f>分析係数表!H33</f>
        <v>9.4622493118364133E-4</v>
      </c>
      <c r="O30" s="82">
        <f t="shared" si="4"/>
        <v>2.433010066440567E-2</v>
      </c>
      <c r="P30" s="76">
        <f>分析係数表!C33</f>
        <v>1</v>
      </c>
      <c r="Q30" s="82">
        <f t="shared" si="5"/>
        <v>2.433010066440567E-2</v>
      </c>
      <c r="R30" s="83">
        <v>5.5855648360737482E-2</v>
      </c>
      <c r="S30" s="84">
        <f t="shared" si="6"/>
        <v>0.28797454871772171</v>
      </c>
      <c r="T30" s="85">
        <f>分析係数表!F33</f>
        <v>0.64713715046604525</v>
      </c>
      <c r="U30" s="86">
        <f t="shared" si="7"/>
        <v>0.18635902886393174</v>
      </c>
      <c r="V30" s="87">
        <f>分析係数表!D33</f>
        <v>3.462050599201065E-2</v>
      </c>
      <c r="W30" s="167">
        <f t="shared" si="8"/>
        <v>0</v>
      </c>
      <c r="X30" s="76">
        <f>分析係数表!E33</f>
        <v>3.3288948069241014E-2</v>
      </c>
      <c r="Y30" s="166">
        <f t="shared" si="9"/>
        <v>0</v>
      </c>
    </row>
    <row r="31" spans="1:25" x14ac:dyDescent="0.2">
      <c r="A31" s="6" t="s">
        <v>19</v>
      </c>
      <c r="B31" s="5" t="s">
        <v>274</v>
      </c>
      <c r="C31" s="90"/>
      <c r="D31" s="76">
        <f>投入係数表!Y31</f>
        <v>5.9050614812696599E-2</v>
      </c>
      <c r="E31" s="77">
        <f t="shared" si="0"/>
        <v>5.9050614812696596</v>
      </c>
      <c r="F31" s="76">
        <f>分析係数表!C34</f>
        <v>0.10125199563061926</v>
      </c>
      <c r="G31" s="77">
        <f t="shared" si="1"/>
        <v>0.59789925930005372</v>
      </c>
      <c r="H31" s="77">
        <v>0.67897157990032775</v>
      </c>
      <c r="I31" s="77">
        <f t="shared" si="2"/>
        <v>0.67897157990032775</v>
      </c>
      <c r="J31" s="76">
        <f>分析係数表!G34</f>
        <v>0.42460217226572367</v>
      </c>
      <c r="K31" s="78">
        <f t="shared" si="3"/>
        <v>0.28829280773236954</v>
      </c>
      <c r="L31" s="79"/>
      <c r="M31" s="80"/>
      <c r="N31" s="81">
        <f>分析係数表!H34</f>
        <v>0.15770005898545025</v>
      </c>
      <c r="O31" s="82">
        <f t="shared" si="4"/>
        <v>4.0549114522898435</v>
      </c>
      <c r="P31" s="76">
        <f>分析係数表!C34</f>
        <v>0.10125199563061926</v>
      </c>
      <c r="Q31" s="82">
        <f t="shared" si="5"/>
        <v>0.41056787664979927</v>
      </c>
      <c r="R31" s="83">
        <v>0.43517236772558643</v>
      </c>
      <c r="S31" s="84">
        <f t="shared" si="6"/>
        <v>1.1141439476259141</v>
      </c>
      <c r="T31" s="85">
        <f>分析係数表!F34</f>
        <v>0.7004294013639808</v>
      </c>
      <c r="U31" s="86">
        <f t="shared" si="7"/>
        <v>0.78037917826892134</v>
      </c>
      <c r="V31" s="87">
        <f>分析係数表!D34</f>
        <v>0.3617075018944178</v>
      </c>
      <c r="W31" s="167">
        <f t="shared" si="8"/>
        <v>0</v>
      </c>
      <c r="X31" s="76">
        <f>分析係数表!E34</f>
        <v>0.25183127052285931</v>
      </c>
      <c r="Y31" s="166">
        <f t="shared" si="9"/>
        <v>0</v>
      </c>
    </row>
    <row r="32" spans="1:25" x14ac:dyDescent="0.2">
      <c r="A32" s="6" t="s">
        <v>20</v>
      </c>
      <c r="B32" s="5" t="s">
        <v>37</v>
      </c>
      <c r="C32" s="90"/>
      <c r="D32" s="76">
        <f>投入係数表!Y32</f>
        <v>1.2439233628824707E-2</v>
      </c>
      <c r="E32" s="77">
        <f t="shared" si="0"/>
        <v>1.2439233628824706</v>
      </c>
      <c r="F32" s="76">
        <f>分析係数表!C35</f>
        <v>0.28050490883590462</v>
      </c>
      <c r="G32" s="77">
        <f t="shared" si="1"/>
        <v>0.34892660950419935</v>
      </c>
      <c r="H32" s="77">
        <v>0.42282936394623905</v>
      </c>
      <c r="I32" s="77">
        <f t="shared" si="2"/>
        <v>0.42282936394623905</v>
      </c>
      <c r="J32" s="76">
        <f>分析係数表!G35</f>
        <v>0.31444397102684279</v>
      </c>
      <c r="K32" s="78">
        <f t="shared" si="3"/>
        <v>0.13295614426600955</v>
      </c>
      <c r="L32" s="79"/>
      <c r="M32" s="80"/>
      <c r="N32" s="81">
        <f>分析係数表!H35</f>
        <v>5.9366397955171055E-2</v>
      </c>
      <c r="O32" s="82">
        <f t="shared" si="4"/>
        <v>1.5264768351914777</v>
      </c>
      <c r="P32" s="76">
        <f>分析係数表!C35</f>
        <v>0.28050490883590462</v>
      </c>
      <c r="Q32" s="82">
        <f t="shared" si="5"/>
        <v>0.42818424549550566</v>
      </c>
      <c r="R32" s="83">
        <v>0.53792481609770404</v>
      </c>
      <c r="S32" s="84">
        <f t="shared" si="6"/>
        <v>0.96075418004394308</v>
      </c>
      <c r="T32" s="85">
        <f>分析係数表!F35</f>
        <v>0.64720920323817643</v>
      </c>
      <c r="U32" s="86">
        <f t="shared" si="7"/>
        <v>0.62180894737398795</v>
      </c>
      <c r="V32" s="87">
        <f>分析係数表!D35</f>
        <v>3.7068598210481467E-2</v>
      </c>
      <c r="W32" s="167">
        <f t="shared" si="8"/>
        <v>0</v>
      </c>
      <c r="X32" s="76">
        <f>分析係数表!E35</f>
        <v>2.8973157221985513E-2</v>
      </c>
      <c r="Y32" s="166">
        <f t="shared" si="9"/>
        <v>0</v>
      </c>
    </row>
    <row r="33" spans="1:25" x14ac:dyDescent="0.2">
      <c r="A33" s="6" t="s">
        <v>21</v>
      </c>
      <c r="B33" s="5" t="s">
        <v>38</v>
      </c>
      <c r="C33" s="90"/>
      <c r="D33" s="76">
        <f>投入係数表!Y33</f>
        <v>3.4315127251930227E-3</v>
      </c>
      <c r="E33" s="77">
        <f t="shared" si="0"/>
        <v>0.34315127251930228</v>
      </c>
      <c r="F33" s="76">
        <f>分析係数表!C36</f>
        <v>0.80389274373750441</v>
      </c>
      <c r="G33" s="77">
        <f t="shared" si="1"/>
        <v>0.27585681798255801</v>
      </c>
      <c r="H33" s="77">
        <v>0.38672578506187127</v>
      </c>
      <c r="I33" s="77">
        <f t="shared" si="2"/>
        <v>0.38672578506187127</v>
      </c>
      <c r="J33" s="76">
        <f>分析係数表!G36</f>
        <v>1.7855841410975876E-2</v>
      </c>
      <c r="K33" s="78">
        <f t="shared" si="3"/>
        <v>6.905314287599917E-3</v>
      </c>
      <c r="L33" s="79"/>
      <c r="M33" s="80"/>
      <c r="N33" s="81">
        <f>分析係数表!H36</f>
        <v>0.19255062917813606</v>
      </c>
      <c r="O33" s="82">
        <f t="shared" si="4"/>
        <v>4.9510174975399019</v>
      </c>
      <c r="P33" s="76">
        <f>分析係数表!C36</f>
        <v>0.80389274373750441</v>
      </c>
      <c r="Q33" s="82">
        <f t="shared" si="5"/>
        <v>3.9800870403897446</v>
      </c>
      <c r="R33" s="83">
        <v>4.0788008625962924</v>
      </c>
      <c r="S33" s="84">
        <f t="shared" si="6"/>
        <v>4.4655266476581641</v>
      </c>
      <c r="T33" s="85">
        <f>分析係数表!F36</f>
        <v>0.88404635230668316</v>
      </c>
      <c r="U33" s="86">
        <f t="shared" si="7"/>
        <v>3.9477325439904911</v>
      </c>
      <c r="V33" s="87">
        <f>分析係数表!D36</f>
        <v>1.122367174404198E-2</v>
      </c>
      <c r="W33" s="167">
        <f t="shared" si="8"/>
        <v>0</v>
      </c>
      <c r="X33" s="76">
        <f>分析係数表!E36</f>
        <v>3.3525253261424094E-3</v>
      </c>
      <c r="Y33" s="166">
        <f t="shared" si="9"/>
        <v>0</v>
      </c>
    </row>
    <row r="34" spans="1:25" x14ac:dyDescent="0.2">
      <c r="A34" s="6" t="s">
        <v>22</v>
      </c>
      <c r="B34" s="5" t="s">
        <v>377</v>
      </c>
      <c r="C34" s="90"/>
      <c r="D34" s="76">
        <f>投入係数表!Y34</f>
        <v>2.630826422647984E-2</v>
      </c>
      <c r="E34" s="77">
        <f t="shared" si="0"/>
        <v>2.6308264226479841</v>
      </c>
      <c r="F34" s="76">
        <f>分析係数表!C37</f>
        <v>0.21032967032967032</v>
      </c>
      <c r="G34" s="77">
        <f t="shared" si="1"/>
        <v>0.55334085417013634</v>
      </c>
      <c r="H34" s="77">
        <v>0.67954000533851744</v>
      </c>
      <c r="I34" s="77">
        <f t="shared" si="2"/>
        <v>0.67954000533851744</v>
      </c>
      <c r="J34" s="76">
        <f>分析係数表!G37</f>
        <v>0.29813928761297182</v>
      </c>
      <c r="K34" s="78">
        <f t="shared" si="3"/>
        <v>0.20259757309614065</v>
      </c>
      <c r="L34" s="79"/>
      <c r="M34" s="80"/>
      <c r="N34" s="81">
        <f>分析係数表!H37</f>
        <v>4.7409555642941408E-2</v>
      </c>
      <c r="O34" s="82">
        <f t="shared" si="4"/>
        <v>1.2190328358867153</v>
      </c>
      <c r="P34" s="76">
        <f>分析係数表!C37</f>
        <v>0.21032967032967032</v>
      </c>
      <c r="Q34" s="82">
        <f t="shared" si="5"/>
        <v>0.25639877449309595</v>
      </c>
      <c r="R34" s="83">
        <v>0.28294191641920274</v>
      </c>
      <c r="S34" s="84">
        <f t="shared" si="6"/>
        <v>0.96248192175772018</v>
      </c>
      <c r="T34" s="85">
        <f>分析係数表!F37</f>
        <v>0.65348219032429555</v>
      </c>
      <c r="U34" s="86">
        <f t="shared" si="7"/>
        <v>0.6289647943777722</v>
      </c>
      <c r="V34" s="87">
        <f>分析係数表!D37</f>
        <v>7.4641148325358855E-2</v>
      </c>
      <c r="W34" s="167">
        <f t="shared" si="8"/>
        <v>0</v>
      </c>
      <c r="X34" s="76">
        <f>分析係数表!E37</f>
        <v>6.6454013822434876E-2</v>
      </c>
      <c r="Y34" s="166">
        <f t="shared" si="9"/>
        <v>0</v>
      </c>
    </row>
    <row r="35" spans="1:25" x14ac:dyDescent="0.2">
      <c r="A35" s="6" t="s">
        <v>23</v>
      </c>
      <c r="B35" s="5" t="s">
        <v>193</v>
      </c>
      <c r="C35" s="90"/>
      <c r="D35" s="76">
        <f>投入係数表!Y35</f>
        <v>8.5787818129825569E-3</v>
      </c>
      <c r="E35" s="77">
        <f t="shared" si="0"/>
        <v>0.85787818129825566</v>
      </c>
      <c r="F35" s="76">
        <f>分析係数表!C38</f>
        <v>3.0064329788630717E-2</v>
      </c>
      <c r="G35" s="77">
        <f t="shared" si="1"/>
        <v>2.5791532561021492E-2</v>
      </c>
      <c r="H35" s="77">
        <v>3.6916868832170519E-2</v>
      </c>
      <c r="I35" s="77">
        <f t="shared" si="2"/>
        <v>3.6916868832170519E-2</v>
      </c>
      <c r="J35" s="76">
        <f>分析係数表!G38</f>
        <v>0.36119402985074628</v>
      </c>
      <c r="K35" s="78">
        <f t="shared" si="3"/>
        <v>1.3334152622963082E-2</v>
      </c>
      <c r="L35" s="79"/>
      <c r="M35" s="80"/>
      <c r="N35" s="81">
        <f>分析係数表!H38</f>
        <v>4.2911915060951634E-2</v>
      </c>
      <c r="O35" s="82">
        <f t="shared" si="4"/>
        <v>1.1033858638974623</v>
      </c>
      <c r="P35" s="76">
        <f>分析係数表!C38</f>
        <v>3.0064329788630717E-2</v>
      </c>
      <c r="Q35" s="82">
        <f t="shared" si="5"/>
        <v>3.3172556496326513E-2</v>
      </c>
      <c r="R35" s="83">
        <v>3.8041918826651228E-2</v>
      </c>
      <c r="S35" s="84">
        <f t="shared" si="6"/>
        <v>7.4958787658821746E-2</v>
      </c>
      <c r="T35" s="85">
        <f>分析係数表!F38</f>
        <v>0.57313432835820899</v>
      </c>
      <c r="U35" s="86">
        <f t="shared" si="7"/>
        <v>4.2961454419384405E-2</v>
      </c>
      <c r="V35" s="87">
        <f>分析係数表!D38</f>
        <v>7.1641791044776124E-2</v>
      </c>
      <c r="W35" s="167">
        <f t="shared" si="8"/>
        <v>0</v>
      </c>
      <c r="X35" s="76">
        <f>分析係数表!E38</f>
        <v>8.6567164179104483E-2</v>
      </c>
      <c r="Y35" s="166">
        <f t="shared" si="9"/>
        <v>0</v>
      </c>
    </row>
    <row r="36" spans="1:25" x14ac:dyDescent="0.2">
      <c r="A36" s="6" t="s">
        <v>24</v>
      </c>
      <c r="B36" s="5" t="s">
        <v>39</v>
      </c>
      <c r="C36" s="90"/>
      <c r="D36" s="76">
        <f>投入係数表!Y36</f>
        <v>0</v>
      </c>
      <c r="E36" s="77">
        <f t="shared" si="0"/>
        <v>0</v>
      </c>
      <c r="F36" s="76">
        <f>分析係数表!C39</f>
        <v>1</v>
      </c>
      <c r="G36" s="77">
        <f t="shared" si="1"/>
        <v>0</v>
      </c>
      <c r="H36" s="77">
        <v>0.11316422223831912</v>
      </c>
      <c r="I36" s="77">
        <f t="shared" si="2"/>
        <v>0.11316422223831912</v>
      </c>
      <c r="J36" s="76">
        <f>分析係数表!G39</f>
        <v>0.35369011652999566</v>
      </c>
      <c r="K36" s="78">
        <f t="shared" si="3"/>
        <v>4.0025066950497415E-2</v>
      </c>
      <c r="L36" s="79"/>
      <c r="M36" s="80"/>
      <c r="N36" s="81">
        <f>分析係数表!H39</f>
        <v>3.7848997247345653E-3</v>
      </c>
      <c r="O36" s="82">
        <f t="shared" si="4"/>
        <v>9.7320402657622679E-2</v>
      </c>
      <c r="P36" s="76">
        <f>分析係数表!C39</f>
        <v>1</v>
      </c>
      <c r="Q36" s="82">
        <f t="shared" si="5"/>
        <v>9.7320402657622679E-2</v>
      </c>
      <c r="R36" s="83">
        <v>0.13793732269724185</v>
      </c>
      <c r="S36" s="84">
        <f t="shared" si="6"/>
        <v>0.25110154493556097</v>
      </c>
      <c r="T36" s="85">
        <f>分析係数表!F39</f>
        <v>0.70414328873543375</v>
      </c>
      <c r="U36" s="86">
        <f t="shared" si="7"/>
        <v>0.17681146765747421</v>
      </c>
      <c r="V36" s="87">
        <f>分析係数表!D39</f>
        <v>4.8338368580060423E-2</v>
      </c>
      <c r="W36" s="167">
        <f t="shared" si="8"/>
        <v>0</v>
      </c>
      <c r="X36" s="76">
        <f>分析係数表!E39</f>
        <v>5.0927924039706515E-2</v>
      </c>
      <c r="Y36" s="166">
        <f t="shared" si="9"/>
        <v>0</v>
      </c>
    </row>
    <row r="37" spans="1:25" x14ac:dyDescent="0.2">
      <c r="A37" s="6" t="s">
        <v>25</v>
      </c>
      <c r="B37" s="5" t="s">
        <v>40</v>
      </c>
      <c r="C37" s="90"/>
      <c r="D37" s="76">
        <f>投入係数表!Y37</f>
        <v>1.4297969688304262E-4</v>
      </c>
      <c r="E37" s="77">
        <f t="shared" si="0"/>
        <v>1.4297969688304261E-2</v>
      </c>
      <c r="F37" s="76">
        <f>分析係数表!C40</f>
        <v>0.7013368112161722</v>
      </c>
      <c r="G37" s="77">
        <f t="shared" si="1"/>
        <v>1.0027692468060798E-2</v>
      </c>
      <c r="H37" s="77">
        <v>1.3566049259230358E-2</v>
      </c>
      <c r="I37" s="77">
        <f t="shared" si="2"/>
        <v>1.3566049259230358E-2</v>
      </c>
      <c r="J37" s="76">
        <f>分析係数表!G40</f>
        <v>0.55395580898075547</v>
      </c>
      <c r="K37" s="78">
        <f t="shared" si="3"/>
        <v>7.5149917920697314E-3</v>
      </c>
      <c r="L37" s="79"/>
      <c r="M37" s="80"/>
      <c r="N37" s="81">
        <f>分析係数表!H40</f>
        <v>3.2392843098702322E-2</v>
      </c>
      <c r="O37" s="82">
        <f t="shared" si="4"/>
        <v>0.83291097858926422</v>
      </c>
      <c r="P37" s="76">
        <f>分析係数表!C40</f>
        <v>0.7013368112161722</v>
      </c>
      <c r="Q37" s="82">
        <f t="shared" si="5"/>
        <v>0.58415112975073602</v>
      </c>
      <c r="R37" s="83">
        <v>0.58459041612764451</v>
      </c>
      <c r="S37" s="84">
        <f t="shared" si="6"/>
        <v>0.59815646538687484</v>
      </c>
      <c r="T37" s="85">
        <f>分析係数表!F40</f>
        <v>0.75181753385602279</v>
      </c>
      <c r="U37" s="86">
        <f t="shared" si="7"/>
        <v>0.44970451866719569</v>
      </c>
      <c r="V37" s="87">
        <f>分析係数表!D40</f>
        <v>0.10919458303635067</v>
      </c>
      <c r="W37" s="167">
        <f t="shared" si="8"/>
        <v>0</v>
      </c>
      <c r="X37" s="76">
        <f>分析係数表!E40</f>
        <v>6.9850320741268707E-2</v>
      </c>
      <c r="Y37" s="166">
        <f t="shared" si="9"/>
        <v>0</v>
      </c>
    </row>
    <row r="38" spans="1:25" x14ac:dyDescent="0.2">
      <c r="A38" s="6" t="s">
        <v>26</v>
      </c>
      <c r="B38" s="5" t="s">
        <v>276</v>
      </c>
      <c r="C38" s="90"/>
      <c r="D38" s="76">
        <f>投入係数表!Y38</f>
        <v>0</v>
      </c>
      <c r="E38" s="77">
        <f t="shared" si="0"/>
        <v>0</v>
      </c>
      <c r="F38" s="76">
        <f>分析係数表!C41</f>
        <v>0.58586841174389814</v>
      </c>
      <c r="G38" s="77">
        <f t="shared" si="1"/>
        <v>0</v>
      </c>
      <c r="H38" s="77">
        <v>2.5953550304562882E-3</v>
      </c>
      <c r="I38" s="77">
        <f t="shared" si="2"/>
        <v>2.5953550304562882E-3</v>
      </c>
      <c r="J38" s="76">
        <f>分析係数表!G41</f>
        <v>0.44498040397949956</v>
      </c>
      <c r="K38" s="78">
        <f t="shared" si="3"/>
        <v>1.1548821299226656E-3</v>
      </c>
      <c r="L38" s="79"/>
      <c r="M38" s="80"/>
      <c r="N38" s="81">
        <f>分析係数表!H41</f>
        <v>5.4868757373181282E-2</v>
      </c>
      <c r="O38" s="82">
        <f t="shared" si="4"/>
        <v>1.4108298632022249</v>
      </c>
      <c r="P38" s="76">
        <f>分析係数表!C41</f>
        <v>0.58586841174389814</v>
      </c>
      <c r="Q38" s="82">
        <f t="shared" si="5"/>
        <v>0.82656065119514865</v>
      </c>
      <c r="R38" s="83">
        <v>0.83772835369629828</v>
      </c>
      <c r="S38" s="84">
        <f t="shared" si="6"/>
        <v>0.84032370872675455</v>
      </c>
      <c r="T38" s="85">
        <f>分析係数表!F41</f>
        <v>0.54989448296653598</v>
      </c>
      <c r="U38" s="86">
        <f t="shared" si="7"/>
        <v>0.4620893713348207</v>
      </c>
      <c r="V38" s="87">
        <f>分析係数表!D41</f>
        <v>0.15480856195357251</v>
      </c>
      <c r="W38" s="167">
        <f t="shared" si="8"/>
        <v>0</v>
      </c>
      <c r="X38" s="76">
        <f>分析係数表!E41</f>
        <v>0.14651793789568887</v>
      </c>
      <c r="Y38" s="166">
        <f t="shared" si="9"/>
        <v>0</v>
      </c>
    </row>
    <row r="39" spans="1:25" x14ac:dyDescent="0.2">
      <c r="A39" s="6" t="s">
        <v>51</v>
      </c>
      <c r="B39" s="5" t="s">
        <v>367</v>
      </c>
      <c r="C39" s="90"/>
      <c r="D39" s="76">
        <f>投入係数表!Y39</f>
        <v>7.1489848441521307E-4</v>
      </c>
      <c r="E39" s="77">
        <f>$C$27*D39</f>
        <v>7.1489848441521314E-2</v>
      </c>
      <c r="F39" s="76">
        <f>分析係数表!C42</f>
        <v>0.81969817315329629</v>
      </c>
      <c r="G39" s="77">
        <f>E39*F39</f>
        <v>5.860009816652105E-2</v>
      </c>
      <c r="H39" s="77">
        <v>8.0364984202165285E-2</v>
      </c>
      <c r="I39" s="77">
        <f>C39+H39</f>
        <v>8.0364984202165285E-2</v>
      </c>
      <c r="J39" s="76">
        <f>分析係数表!G42</f>
        <v>0.48461538461538461</v>
      </c>
      <c r="K39" s="78">
        <f>I39*J39</f>
        <v>3.8946107728741637E-2</v>
      </c>
      <c r="L39" s="79"/>
      <c r="M39" s="80"/>
      <c r="N39" s="81">
        <f>分析係数表!H42</f>
        <v>1.2153460479748329E-2</v>
      </c>
      <c r="O39" s="82">
        <f t="shared" si="4"/>
        <v>0.31249960463762605</v>
      </c>
      <c r="P39" s="76">
        <f>分析係数表!C42</f>
        <v>0.81969817315329629</v>
      </c>
      <c r="Q39" s="82">
        <f>O39*P39</f>
        <v>0.2561553550325894</v>
      </c>
      <c r="R39" s="83">
        <v>0.26435279641141274</v>
      </c>
      <c r="S39" s="84">
        <f>I39+R39</f>
        <v>0.34471778061357805</v>
      </c>
      <c r="T39" s="85">
        <f>分析係数表!F42</f>
        <v>0.55865384615384617</v>
      </c>
      <c r="U39" s="86">
        <f>S39*T39</f>
        <v>0.19257791397739313</v>
      </c>
      <c r="V39" s="87">
        <f>分析係数表!D42</f>
        <v>8.8461538461538466E-2</v>
      </c>
      <c r="W39" s="167">
        <f>ROUND(S39*V39,0)</f>
        <v>0</v>
      </c>
      <c r="X39" s="76">
        <f>分析係数表!E42</f>
        <v>7.8846153846153844E-2</v>
      </c>
      <c r="Y39" s="166">
        <f>ROUND(S39*X39,0)</f>
        <v>0</v>
      </c>
    </row>
    <row r="40" spans="1:25" x14ac:dyDescent="0.2">
      <c r="A40" s="6" t="s">
        <v>194</v>
      </c>
      <c r="B40" s="5" t="s">
        <v>41</v>
      </c>
      <c r="C40" s="90"/>
      <c r="D40" s="76">
        <f>投入係数表!Y40</f>
        <v>9.565341721475551E-2</v>
      </c>
      <c r="E40" s="77">
        <f>$C$27*D40</f>
        <v>9.5653417214755514</v>
      </c>
      <c r="F40" s="76">
        <f>分析係数表!C43</f>
        <v>0.67829131652661068</v>
      </c>
      <c r="G40" s="77">
        <f>E40*F40</f>
        <v>6.4880882292865687</v>
      </c>
      <c r="H40" s="77">
        <v>7.7024634121523308</v>
      </c>
      <c r="I40" s="77">
        <f>C40+H40</f>
        <v>7.7024634121523308</v>
      </c>
      <c r="J40" s="76">
        <f>分析係数表!G43</f>
        <v>0.37364673754023214</v>
      </c>
      <c r="K40" s="78">
        <f>I40*J40</f>
        <v>2.8780003249737227</v>
      </c>
      <c r="L40" s="79"/>
      <c r="M40" s="80"/>
      <c r="N40" s="81">
        <f>分析係数表!H43</f>
        <v>3.3707727093983487E-2</v>
      </c>
      <c r="O40" s="82">
        <f t="shared" si="4"/>
        <v>0.86672033925278902</v>
      </c>
      <c r="P40" s="76">
        <f>分析係数表!C43</f>
        <v>0.67829131652661068</v>
      </c>
      <c r="Q40" s="82">
        <f>O40*P40</f>
        <v>0.58788887997216488</v>
      </c>
      <c r="R40" s="83">
        <v>0.92127278055029871</v>
      </c>
      <c r="S40" s="84">
        <f>I40+R40</f>
        <v>8.6237361927026299</v>
      </c>
      <c r="T40" s="85">
        <f>分析係数表!F43</f>
        <v>0.61386911147956691</v>
      </c>
      <c r="U40" s="86">
        <f>S40*T40</f>
        <v>5.2938452742485467</v>
      </c>
      <c r="V40" s="87">
        <f>分析係数表!D43</f>
        <v>0.15810006827270068</v>
      </c>
      <c r="W40" s="167">
        <f>ROUND(S40*V40,0)</f>
        <v>1</v>
      </c>
      <c r="X40" s="76">
        <f>分析係数表!E43</f>
        <v>0.12220813420462304</v>
      </c>
      <c r="Y40" s="166">
        <f>ROUND(S40*X40,0)</f>
        <v>1</v>
      </c>
    </row>
    <row r="41" spans="1:25" x14ac:dyDescent="0.2">
      <c r="A41" s="6" t="s">
        <v>340</v>
      </c>
      <c r="B41" s="5" t="s">
        <v>42</v>
      </c>
      <c r="C41" s="90"/>
      <c r="D41" s="76">
        <f>投入係数表!Y41</f>
        <v>2.8595939376608524E-4</v>
      </c>
      <c r="E41" s="77">
        <f>$C$27*D41</f>
        <v>2.8595939376608523E-2</v>
      </c>
      <c r="F41" s="76">
        <f>分析係数表!C44</f>
        <v>0.28860582795323675</v>
      </c>
      <c r="G41" s="77">
        <f>E41*F41</f>
        <v>8.2529547598866673E-3</v>
      </c>
      <c r="H41" s="77">
        <v>1.1416690715311694E-2</v>
      </c>
      <c r="I41" s="77">
        <f>C41+H41</f>
        <v>1.1416690715311694E-2</v>
      </c>
      <c r="J41" s="76">
        <f>分析係数表!G44</f>
        <v>0.2722812755519215</v>
      </c>
      <c r="K41" s="78">
        <f>I41*J41</f>
        <v>3.108551110546847E-3</v>
      </c>
      <c r="L41" s="79"/>
      <c r="M41" s="80"/>
      <c r="N41" s="81">
        <f>分析係数表!H44</f>
        <v>0.11129817145104208</v>
      </c>
      <c r="O41" s="82">
        <f t="shared" si="4"/>
        <v>2.8617885937340541</v>
      </c>
      <c r="P41" s="76">
        <f>分析係数表!C44</f>
        <v>0.28860582795323675</v>
      </c>
      <c r="Q41" s="82">
        <f>O41*P41</f>
        <v>0.8259288665217458</v>
      </c>
      <c r="R41" s="83">
        <v>0.8338325689076691</v>
      </c>
      <c r="S41" s="84">
        <f>I41+R41</f>
        <v>0.84524925962298081</v>
      </c>
      <c r="T41" s="85">
        <f>分析係数表!F44</f>
        <v>0.4454210956663941</v>
      </c>
      <c r="U41" s="86">
        <f>S41*T41</f>
        <v>0.37649185133247653</v>
      </c>
      <c r="V41" s="87">
        <f>分析係数表!D44</f>
        <v>0.25695012264922323</v>
      </c>
      <c r="W41" s="167">
        <f>ROUND(S41*V41,0)</f>
        <v>0</v>
      </c>
      <c r="X41" s="76">
        <f>分析係数表!E44</f>
        <v>0.1731398201144726</v>
      </c>
      <c r="Y41" s="166">
        <f>ROUND(S41*X41,0)</f>
        <v>0</v>
      </c>
    </row>
    <row r="42" spans="1:25" x14ac:dyDescent="0.2">
      <c r="A42" s="6" t="s">
        <v>341</v>
      </c>
      <c r="B42" s="5" t="s">
        <v>278</v>
      </c>
      <c r="C42" s="90"/>
      <c r="D42" s="76">
        <f>投入係数表!Y42</f>
        <v>5.7191878753217048E-4</v>
      </c>
      <c r="E42" s="77">
        <f>$C$27*D42</f>
        <v>5.7191878753217046E-2</v>
      </c>
      <c r="F42" s="76">
        <f>分析係数表!C45</f>
        <v>1</v>
      </c>
      <c r="G42" s="77">
        <f>E42*F42</f>
        <v>5.7191878753217046E-2</v>
      </c>
      <c r="H42" s="77">
        <v>7.7364142417069723E-2</v>
      </c>
      <c r="I42" s="77">
        <f>C42+H42</f>
        <v>7.7364142417069723E-2</v>
      </c>
      <c r="J42" s="76">
        <f>分析係数表!G45</f>
        <v>0</v>
      </c>
      <c r="K42" s="78">
        <f>I42*J42</f>
        <v>0</v>
      </c>
      <c r="L42" s="79"/>
      <c r="M42" s="80"/>
      <c r="N42" s="81">
        <f>分析係数表!H45</f>
        <v>0</v>
      </c>
      <c r="O42" s="82">
        <f t="shared" si="4"/>
        <v>0</v>
      </c>
      <c r="P42" s="76">
        <f>分析係数表!C45</f>
        <v>1</v>
      </c>
      <c r="Q42" s="82">
        <f>O42*P42</f>
        <v>0</v>
      </c>
      <c r="R42" s="83">
        <v>8.5629080663091675E-3</v>
      </c>
      <c r="S42" s="84">
        <f>I42+R42</f>
        <v>8.5927050483378897E-2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投入係数表!Y43</f>
        <v>1.5584786960251644E-2</v>
      </c>
      <c r="E43" s="77">
        <f>$C$27*D43</f>
        <v>1.5584786960251644</v>
      </c>
      <c r="F43" s="76">
        <f>分析係数表!C46</f>
        <v>0.35026323939300097</v>
      </c>
      <c r="G43" s="77">
        <f>E43*F43</f>
        <v>0.54587779659475411</v>
      </c>
      <c r="H43" s="77">
        <v>0.59687547915466932</v>
      </c>
      <c r="I43" s="77">
        <f>C43+H43</f>
        <v>0.59687547915466932</v>
      </c>
      <c r="J43" s="76">
        <f>分析係数表!G46</f>
        <v>8.8183421516754845E-3</v>
      </c>
      <c r="K43" s="78">
        <f>I43*J43</f>
        <v>5.2634521971311223E-3</v>
      </c>
      <c r="L43" s="79"/>
      <c r="M43" s="80"/>
      <c r="N43" s="81">
        <f>分析係数表!H46</f>
        <v>2.2070389303971687E-2</v>
      </c>
      <c r="O43" s="82">
        <f t="shared" si="4"/>
        <v>0.56749169861392967</v>
      </c>
      <c r="P43" s="76">
        <f>分析係数表!C46</f>
        <v>0.35026323939300097</v>
      </c>
      <c r="Q43" s="82">
        <f>O43*P43</f>
        <v>0.1987714806851516</v>
      </c>
      <c r="R43" s="83">
        <v>0.21423063872059592</v>
      </c>
      <c r="S43" s="84">
        <f>I43+R43</f>
        <v>0.81110611787526521</v>
      </c>
      <c r="T43" s="85">
        <f>分析係数表!F46</f>
        <v>0.31305114638447973</v>
      </c>
      <c r="U43" s="86">
        <f>S43*T43</f>
        <v>0.25391770004031672</v>
      </c>
      <c r="V43" s="87">
        <f>分析係数表!D46</f>
        <v>2.6455026455026454E-3</v>
      </c>
      <c r="W43" s="167">
        <f>ROUND(S43*V43,0)</f>
        <v>0</v>
      </c>
      <c r="X43" s="76">
        <f>分析係数表!E46</f>
        <v>7.0546737213403876E-3</v>
      </c>
      <c r="Y43" s="166">
        <f>ROUND(S43*X43,0)</f>
        <v>0</v>
      </c>
    </row>
    <row r="44" spans="1:25" x14ac:dyDescent="0.2">
      <c r="A44" s="192">
        <v>40</v>
      </c>
      <c r="B44" s="14" t="s">
        <v>150</v>
      </c>
      <c r="C44" s="197">
        <f>SUM(C5:C43)</f>
        <v>100</v>
      </c>
      <c r="D44" s="92">
        <f>投入係数表!Y44</f>
        <v>0.53774663997712324</v>
      </c>
      <c r="E44" s="91">
        <f>SUM(E5:E43)</f>
        <v>53.774663997712331</v>
      </c>
      <c r="F44" s="92">
        <f>分析係数表!C47</f>
        <v>0.31394387080298369</v>
      </c>
      <c r="G44" s="91">
        <f>SUM(G5:G43)</f>
        <v>20.284043620410017</v>
      </c>
      <c r="H44" s="91">
        <f>SUM(H5:H43)</f>
        <v>23.783701093252521</v>
      </c>
      <c r="I44" s="91">
        <f>SUM(I5:I43)</f>
        <v>123.78370109325252</v>
      </c>
      <c r="J44" s="92">
        <f>分析係数表!G47</f>
        <v>0.19998528352451841</v>
      </c>
      <c r="K44" s="93">
        <f>SUM(K5:K43)</f>
        <v>41.009264310915214</v>
      </c>
      <c r="L44" s="94">
        <f>最終需要_まとめ!$L$33</f>
        <v>0.627</v>
      </c>
      <c r="M44" s="91">
        <f>K44*L44</f>
        <v>25.712808722943841</v>
      </c>
      <c r="N44" s="95">
        <f>分析係数表!H47</f>
        <v>1</v>
      </c>
      <c r="O44" s="96">
        <f>SUM(O5:O43)</f>
        <v>25.712808722943837</v>
      </c>
      <c r="P44" s="92">
        <f>分析係数表!C47</f>
        <v>0.31394387080298369</v>
      </c>
      <c r="Q44" s="96">
        <f>SUM(Q5:Q43)</f>
        <v>8.9831306224537251</v>
      </c>
      <c r="R44" s="91">
        <f>SUM(R5:R43)</f>
        <v>9.9048222685200198</v>
      </c>
      <c r="S44" s="97">
        <f>SUM(S5:S43)</f>
        <v>133.68852336177255</v>
      </c>
      <c r="T44" s="98">
        <f>分析係数表!F47</f>
        <v>0.426688715561511</v>
      </c>
      <c r="U44" s="99">
        <f>SUM(U5:U43)</f>
        <v>63.040923492715841</v>
      </c>
      <c r="V44" s="100">
        <f>分析係数表!D47</f>
        <v>4.9757178154553973E-2</v>
      </c>
      <c r="W44" s="164">
        <f>SUM(W5:W43)</f>
        <v>13</v>
      </c>
      <c r="X44" s="92">
        <f>分析係数表!E47</f>
        <v>4.1907100312144188E-2</v>
      </c>
      <c r="Y44" s="165">
        <f>SUM(Y5:Y43)</f>
        <v>9</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
        <v>487</v>
      </c>
      <c r="H1" s="401"/>
      <c r="I1" s="401"/>
    </row>
    <row r="2" spans="1:25" x14ac:dyDescent="0.2">
      <c r="B2" s="3" t="s">
        <v>292</v>
      </c>
      <c r="S2" s="3" t="s">
        <v>152</v>
      </c>
      <c r="U2" s="64" t="s">
        <v>209</v>
      </c>
      <c r="W2" s="3" t="s">
        <v>130</v>
      </c>
      <c r="Y2" s="3" t="s">
        <v>153</v>
      </c>
    </row>
    <row r="3" spans="1:25" ht="44" x14ac:dyDescent="0.2">
      <c r="B3" s="65"/>
      <c r="C3" s="66" t="s">
        <v>227</v>
      </c>
      <c r="D3" s="66" t="s">
        <v>314</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投入係数表!Z5</f>
        <v>0</v>
      </c>
      <c r="E5" s="77">
        <f t="shared" ref="E5:E38" si="0">$C$28*D5</f>
        <v>0</v>
      </c>
      <c r="F5" s="76">
        <f>分析係数表!C8</f>
        <v>2.4086378737541492E-2</v>
      </c>
      <c r="G5" s="77">
        <f t="shared" ref="G5:G38" si="1">E5*F5</f>
        <v>0</v>
      </c>
      <c r="H5" s="77">
        <f t="array" ref="H5:H43">MMULT(逆行列係数!C5:AO43,'24'!G5:G43)</f>
        <v>4.1845036128823732E-5</v>
      </c>
      <c r="I5" s="77">
        <f t="shared" ref="I5:I38" si="2">C5+H5</f>
        <v>4.1845036128823732E-5</v>
      </c>
      <c r="J5" s="76">
        <f>分析係数表!G8</f>
        <v>0.12121212121212122</v>
      </c>
      <c r="K5" s="78">
        <f t="shared" ref="K5:K38" si="3">I5*J5</f>
        <v>5.0721255913725737E-6</v>
      </c>
      <c r="L5" s="79" t="s">
        <v>183</v>
      </c>
      <c r="M5" s="80" t="s">
        <v>183</v>
      </c>
      <c r="N5" s="81">
        <f>分析係数表!H8</f>
        <v>1.0986040110106173E-2</v>
      </c>
      <c r="O5" s="82">
        <f t="shared" ref="O5:O43" si="4">$M$44*N5</f>
        <v>7.6428077138384912E-2</v>
      </c>
      <c r="P5" s="76">
        <f>分析係数表!C8</f>
        <v>2.4086378737541492E-2</v>
      </c>
      <c r="Q5" s="82">
        <f t="shared" ref="Q5:Q38" si="5">O5*P5</f>
        <v>1.8408756121371752E-3</v>
      </c>
      <c r="R5" s="83">
        <f t="array" ref="R5:R43">MMULT(逆行列係数!C5:AO43,'24'!Q5:Q43)</f>
        <v>2.0180202029471696E-3</v>
      </c>
      <c r="S5" s="84">
        <f t="shared" ref="S5:S38" si="6">I5+R5</f>
        <v>2.0598652390759935E-3</v>
      </c>
      <c r="T5" s="85">
        <f>分析係数表!F8</f>
        <v>0.48484848484848486</v>
      </c>
      <c r="U5" s="86">
        <f t="shared" ref="U5:U38" si="7">S5*T5</f>
        <v>9.9872254015805745E-4</v>
      </c>
      <c r="V5" s="87">
        <f>分析係数表!D8</f>
        <v>1.0757575757575757</v>
      </c>
      <c r="W5" s="167">
        <f t="shared" ref="W5:W38" si="8">ROUND(S5*V5,0)</f>
        <v>0</v>
      </c>
      <c r="X5" s="76">
        <f>分析係数表!E8</f>
        <v>0</v>
      </c>
      <c r="Y5" s="166">
        <f t="shared" ref="Y5:Y38" si="9">ROUND(S5*X5,0)</f>
        <v>0</v>
      </c>
    </row>
    <row r="6" spans="1:25" x14ac:dyDescent="0.2">
      <c r="A6" s="6" t="s">
        <v>219</v>
      </c>
      <c r="B6" s="5" t="s">
        <v>265</v>
      </c>
      <c r="C6" s="90"/>
      <c r="D6" s="76">
        <f>投入係数表!Z6</f>
        <v>0</v>
      </c>
      <c r="E6" s="77">
        <f t="shared" si="0"/>
        <v>0</v>
      </c>
      <c r="F6" s="76">
        <f>分析係数表!C9</f>
        <v>0</v>
      </c>
      <c r="G6" s="77">
        <f t="shared" si="1"/>
        <v>0</v>
      </c>
      <c r="H6" s="77">
        <v>0</v>
      </c>
      <c r="I6" s="77">
        <f t="shared" si="2"/>
        <v>0</v>
      </c>
      <c r="J6" s="76">
        <f>分析係数表!G9</f>
        <v>0</v>
      </c>
      <c r="K6" s="78">
        <f t="shared" si="3"/>
        <v>0</v>
      </c>
      <c r="L6" s="79"/>
      <c r="M6" s="80"/>
      <c r="N6" s="81">
        <f>分析係数表!H9</f>
        <v>5.8985450255603618E-4</v>
      </c>
      <c r="O6" s="82">
        <f t="shared" si="4"/>
        <v>4.1035209201817401E-3</v>
      </c>
      <c r="P6" s="76">
        <f>分析係数表!C9</f>
        <v>0</v>
      </c>
      <c r="Q6" s="82">
        <f t="shared" si="5"/>
        <v>0</v>
      </c>
      <c r="R6" s="83">
        <v>0</v>
      </c>
      <c r="S6" s="84">
        <f t="shared" si="6"/>
        <v>0</v>
      </c>
      <c r="T6" s="85">
        <f>分析係数表!F9</f>
        <v>0</v>
      </c>
      <c r="U6" s="86">
        <f t="shared" si="7"/>
        <v>0</v>
      </c>
      <c r="V6" s="87">
        <f>分析係数表!D9</f>
        <v>0</v>
      </c>
      <c r="W6" s="167">
        <f t="shared" si="8"/>
        <v>0</v>
      </c>
      <c r="X6" s="76">
        <f>分析係数表!E9</f>
        <v>0</v>
      </c>
      <c r="Y6" s="166">
        <f t="shared" si="9"/>
        <v>0</v>
      </c>
    </row>
    <row r="7" spans="1:25" x14ac:dyDescent="0.2">
      <c r="A7" s="6" t="s">
        <v>220</v>
      </c>
      <c r="B7" s="5" t="s">
        <v>266</v>
      </c>
      <c r="C7" s="90"/>
      <c r="D7" s="76">
        <f>投入係数表!Z7</f>
        <v>0</v>
      </c>
      <c r="E7" s="77">
        <f t="shared" si="0"/>
        <v>0</v>
      </c>
      <c r="F7" s="76">
        <f>分析係数表!C10</f>
        <v>0.85034013605442182</v>
      </c>
      <c r="G7" s="77">
        <f t="shared" si="1"/>
        <v>0</v>
      </c>
      <c r="H7" s="77">
        <v>4.2583065651895203E-4</v>
      </c>
      <c r="I7" s="77">
        <f t="shared" si="2"/>
        <v>4.2583065651895203E-4</v>
      </c>
      <c r="J7" s="76">
        <f>分析係数表!G10</f>
        <v>0.18064516129032257</v>
      </c>
      <c r="K7" s="78">
        <f t="shared" si="3"/>
        <v>7.6924247629230039E-5</v>
      </c>
      <c r="L7" s="79"/>
      <c r="M7" s="80"/>
      <c r="N7" s="81">
        <f>分析係数表!H10</f>
        <v>1.1059771922925679E-3</v>
      </c>
      <c r="O7" s="82">
        <f t="shared" si="4"/>
        <v>7.6941017253407632E-3</v>
      </c>
      <c r="P7" s="76">
        <f>分析係数表!C10</f>
        <v>0.85034013605442182</v>
      </c>
      <c r="Q7" s="82">
        <f t="shared" si="5"/>
        <v>6.542603507942826E-3</v>
      </c>
      <c r="R7" s="83">
        <v>8.0981040380848131E-3</v>
      </c>
      <c r="S7" s="84">
        <f t="shared" si="6"/>
        <v>8.5239346946037655E-3</v>
      </c>
      <c r="T7" s="85">
        <f>分析係数表!F10</f>
        <v>0.52258064516129032</v>
      </c>
      <c r="U7" s="86">
        <f t="shared" si="7"/>
        <v>4.4544432920187423E-3</v>
      </c>
      <c r="V7" s="87">
        <f>分析係数表!D10</f>
        <v>9.0322580645161285E-2</v>
      </c>
      <c r="W7" s="167">
        <f t="shared" si="8"/>
        <v>0</v>
      </c>
      <c r="X7" s="76">
        <f>分析係数表!E10</f>
        <v>0</v>
      </c>
      <c r="Y7" s="166">
        <f t="shared" si="9"/>
        <v>0</v>
      </c>
    </row>
    <row r="8" spans="1:25" x14ac:dyDescent="0.2">
      <c r="A8" s="6" t="s">
        <v>221</v>
      </c>
      <c r="B8" s="5" t="s">
        <v>27</v>
      </c>
      <c r="C8" s="90"/>
      <c r="D8" s="76">
        <f>投入係数表!Z8</f>
        <v>0.29848693259972492</v>
      </c>
      <c r="E8" s="77">
        <f t="shared" si="0"/>
        <v>29.848693259972492</v>
      </c>
      <c r="F8" s="76">
        <f>分析係数表!C11</f>
        <v>1.6645596291613995E-2</v>
      </c>
      <c r="G8" s="77">
        <f t="shared" si="1"/>
        <v>0.4968492978377218</v>
      </c>
      <c r="H8" s="77">
        <v>0.50557828798478732</v>
      </c>
      <c r="I8" s="77">
        <f t="shared" si="2"/>
        <v>0.50557828798478732</v>
      </c>
      <c r="J8" s="76">
        <f>分析係数表!G11</f>
        <v>0.35897435897435898</v>
      </c>
      <c r="K8" s="78">
        <f t="shared" si="3"/>
        <v>0.18148964184069288</v>
      </c>
      <c r="L8" s="79"/>
      <c r="M8" s="80"/>
      <c r="N8" s="81">
        <f>分析係数表!H11</f>
        <v>-2.457727093983484E-5</v>
      </c>
      <c r="O8" s="82">
        <f t="shared" si="4"/>
        <v>-1.7098003834090583E-4</v>
      </c>
      <c r="P8" s="76">
        <f>分析係数表!C11</f>
        <v>1.6645596291613995E-2</v>
      </c>
      <c r="Q8" s="82">
        <f t="shared" si="5"/>
        <v>-2.8460646921474007E-6</v>
      </c>
      <c r="R8" s="83">
        <v>1.7306743461315493E-4</v>
      </c>
      <c r="S8" s="84">
        <f t="shared" si="6"/>
        <v>0.50575135541940053</v>
      </c>
      <c r="T8" s="85">
        <f>分析係数表!F11</f>
        <v>0.58974358974358976</v>
      </c>
      <c r="U8" s="86">
        <f t="shared" si="7"/>
        <v>0.29826361986272337</v>
      </c>
      <c r="V8" s="87">
        <f>分析係数表!D11</f>
        <v>8.5470085470085479E-3</v>
      </c>
      <c r="W8" s="167">
        <f t="shared" si="8"/>
        <v>0</v>
      </c>
      <c r="X8" s="76">
        <f>分析係数表!E11</f>
        <v>0</v>
      </c>
      <c r="Y8" s="166">
        <f t="shared" si="9"/>
        <v>0</v>
      </c>
    </row>
    <row r="9" spans="1:25" x14ac:dyDescent="0.2">
      <c r="A9" s="6" t="s">
        <v>222</v>
      </c>
      <c r="B9" s="5" t="s">
        <v>190</v>
      </c>
      <c r="C9" s="90"/>
      <c r="D9" s="76">
        <f>投入係数表!Z9</f>
        <v>0</v>
      </c>
      <c r="E9" s="77">
        <f t="shared" si="0"/>
        <v>0</v>
      </c>
      <c r="F9" s="76">
        <f>分析係数表!C12</f>
        <v>5.1883600270696828E-3</v>
      </c>
      <c r="G9" s="77">
        <f t="shared" si="1"/>
        <v>0</v>
      </c>
      <c r="H9" s="77">
        <v>8.6584652123077506E-6</v>
      </c>
      <c r="I9" s="77">
        <f t="shared" si="2"/>
        <v>8.6584652123077506E-6</v>
      </c>
      <c r="J9" s="76">
        <f>分析係数表!G12</f>
        <v>0.13719512195121952</v>
      </c>
      <c r="K9" s="78">
        <f t="shared" si="3"/>
        <v>1.1878991907129537E-6</v>
      </c>
      <c r="L9" s="79"/>
      <c r="M9" s="80"/>
      <c r="N9" s="81">
        <f>分析係数表!H12</f>
        <v>8.9657884388517503E-2</v>
      </c>
      <c r="O9" s="82">
        <f t="shared" si="4"/>
        <v>0.6237351798676245</v>
      </c>
      <c r="P9" s="76">
        <f>分析係数表!C12</f>
        <v>5.1883600270696828E-3</v>
      </c>
      <c r="Q9" s="82">
        <f t="shared" si="5"/>
        <v>3.2361626747023017E-3</v>
      </c>
      <c r="R9" s="83">
        <v>3.4937356456987735E-3</v>
      </c>
      <c r="S9" s="84">
        <f t="shared" si="6"/>
        <v>3.5023941109110814E-3</v>
      </c>
      <c r="T9" s="85">
        <f>分析係数表!F12</f>
        <v>0.31707317073170732</v>
      </c>
      <c r="U9" s="86">
        <f t="shared" si="7"/>
        <v>1.1105152058986357E-3</v>
      </c>
      <c r="V9" s="87">
        <f>分析係数表!D12</f>
        <v>6.7073170731707321E-2</v>
      </c>
      <c r="W9" s="167">
        <f t="shared" si="8"/>
        <v>0</v>
      </c>
      <c r="X9" s="76">
        <f>分析係数表!E12</f>
        <v>5.7926829268292686E-2</v>
      </c>
      <c r="Y9" s="166">
        <f t="shared" si="9"/>
        <v>0</v>
      </c>
    </row>
    <row r="10" spans="1:25" x14ac:dyDescent="0.2">
      <c r="A10" s="6" t="s">
        <v>223</v>
      </c>
      <c r="B10" s="5" t="s">
        <v>28</v>
      </c>
      <c r="C10" s="90"/>
      <c r="D10" s="76">
        <f>投入係数表!Z10</f>
        <v>0</v>
      </c>
      <c r="E10" s="77">
        <f t="shared" si="0"/>
        <v>0</v>
      </c>
      <c r="F10" s="76">
        <f>分析係数表!C13</f>
        <v>0</v>
      </c>
      <c r="G10" s="77">
        <f t="shared" si="1"/>
        <v>0</v>
      </c>
      <c r="H10" s="77">
        <v>0</v>
      </c>
      <c r="I10" s="77">
        <f t="shared" si="2"/>
        <v>0</v>
      </c>
      <c r="J10" s="76">
        <f>分析係数表!G13</f>
        <v>0.24459953472914589</v>
      </c>
      <c r="K10" s="78">
        <f t="shared" si="3"/>
        <v>0</v>
      </c>
      <c r="L10" s="79"/>
      <c r="M10" s="80"/>
      <c r="N10" s="81">
        <f>分析係数表!H13</f>
        <v>1.4131930790405034E-2</v>
      </c>
      <c r="O10" s="82">
        <f t="shared" si="4"/>
        <v>9.8313522046020868E-2</v>
      </c>
      <c r="P10" s="76">
        <f>分析係数表!C13</f>
        <v>0</v>
      </c>
      <c r="Q10" s="82">
        <f t="shared" si="5"/>
        <v>0</v>
      </c>
      <c r="R10" s="83">
        <v>0</v>
      </c>
      <c r="S10" s="84">
        <f t="shared" si="6"/>
        <v>0</v>
      </c>
      <c r="T10" s="85">
        <f>分析係数表!F13</f>
        <v>0.38318378198737124</v>
      </c>
      <c r="U10" s="86">
        <f t="shared" si="7"/>
        <v>0</v>
      </c>
      <c r="V10" s="87">
        <f>分析係数表!D13</f>
        <v>4.7856430707876374E-2</v>
      </c>
      <c r="W10" s="167">
        <f t="shared" si="8"/>
        <v>0</v>
      </c>
      <c r="X10" s="76">
        <f>分析係数表!E13</f>
        <v>4.9850448654037885E-2</v>
      </c>
      <c r="Y10" s="166">
        <f t="shared" si="9"/>
        <v>0</v>
      </c>
    </row>
    <row r="11" spans="1:25" x14ac:dyDescent="0.2">
      <c r="A11" s="6" t="s">
        <v>224</v>
      </c>
      <c r="B11" s="5" t="s">
        <v>267</v>
      </c>
      <c r="C11" s="90"/>
      <c r="D11" s="76">
        <f>投入係数表!Z11</f>
        <v>4.1265474552957355E-3</v>
      </c>
      <c r="E11" s="77">
        <f t="shared" si="0"/>
        <v>0.41265474552957354</v>
      </c>
      <c r="F11" s="76">
        <f>分析係数表!C14</f>
        <v>6.5770523283725346E-2</v>
      </c>
      <c r="G11" s="77">
        <f t="shared" si="1"/>
        <v>2.7140518548992576E-2</v>
      </c>
      <c r="H11" s="77">
        <v>3.7087858779655057E-2</v>
      </c>
      <c r="I11" s="77">
        <f t="shared" si="2"/>
        <v>3.7087858779655057E-2</v>
      </c>
      <c r="J11" s="76">
        <f>分析係数表!G14</f>
        <v>0.20976692563817981</v>
      </c>
      <c r="K11" s="78">
        <f t="shared" si="3"/>
        <v>7.7798061147112164E-3</v>
      </c>
      <c r="L11" s="79"/>
      <c r="M11" s="80"/>
      <c r="N11" s="81">
        <f>分析係数表!H14</f>
        <v>1.167420369642155E-3</v>
      </c>
      <c r="O11" s="82">
        <f t="shared" si="4"/>
        <v>8.1215518211930279E-3</v>
      </c>
      <c r="P11" s="76">
        <f>分析係数表!C14</f>
        <v>6.5770523283725346E-2</v>
      </c>
      <c r="Q11" s="82">
        <f t="shared" si="5"/>
        <v>5.3415871315575804E-4</v>
      </c>
      <c r="R11" s="83">
        <v>1.6630897466069841E-3</v>
      </c>
      <c r="S11" s="84">
        <f t="shared" si="6"/>
        <v>3.8750948526262041E-2</v>
      </c>
      <c r="T11" s="85">
        <f>分析係数表!F14</f>
        <v>0.3607103218645949</v>
      </c>
      <c r="U11" s="86">
        <f t="shared" si="7"/>
        <v>1.3977867115466331E-2</v>
      </c>
      <c r="V11" s="87">
        <f>分析係数表!D14</f>
        <v>6.7702552719200892E-2</v>
      </c>
      <c r="W11" s="167">
        <f t="shared" si="8"/>
        <v>0</v>
      </c>
      <c r="X11" s="76">
        <f>分析係数表!E14</f>
        <v>6.8812430632630414E-2</v>
      </c>
      <c r="Y11" s="166">
        <f t="shared" si="9"/>
        <v>0</v>
      </c>
    </row>
    <row r="12" spans="1:25" x14ac:dyDescent="0.2">
      <c r="A12" s="6" t="s">
        <v>225</v>
      </c>
      <c r="B12" s="5" t="s">
        <v>29</v>
      </c>
      <c r="C12" s="90"/>
      <c r="D12" s="76">
        <f>投入係数表!Z12</f>
        <v>0</v>
      </c>
      <c r="E12" s="77">
        <f t="shared" si="0"/>
        <v>0</v>
      </c>
      <c r="F12" s="76">
        <f>分析係数表!C15</f>
        <v>0</v>
      </c>
      <c r="G12" s="77">
        <f t="shared" si="1"/>
        <v>0</v>
      </c>
      <c r="H12" s="77">
        <v>0</v>
      </c>
      <c r="I12" s="77">
        <f t="shared" si="2"/>
        <v>0</v>
      </c>
      <c r="J12" s="76">
        <f>分析係数表!G15</f>
        <v>9.5622477491462285E-2</v>
      </c>
      <c r="K12" s="78">
        <f t="shared" si="3"/>
        <v>0</v>
      </c>
      <c r="L12" s="79"/>
      <c r="M12" s="80"/>
      <c r="N12" s="81">
        <f>分析係数表!H15</f>
        <v>8.2333857648446713E-3</v>
      </c>
      <c r="O12" s="82">
        <f t="shared" si="4"/>
        <v>5.7278312844203455E-2</v>
      </c>
      <c r="P12" s="76">
        <f>分析係数表!C15</f>
        <v>0</v>
      </c>
      <c r="Q12" s="82">
        <f t="shared" si="5"/>
        <v>0</v>
      </c>
      <c r="R12" s="83">
        <v>0</v>
      </c>
      <c r="S12" s="84">
        <f t="shared" si="6"/>
        <v>0</v>
      </c>
      <c r="T12" s="85">
        <f>分析係数表!F15</f>
        <v>0.3039816827072338</v>
      </c>
      <c r="U12" s="86">
        <f t="shared" si="7"/>
        <v>0</v>
      </c>
      <c r="V12" s="87">
        <f>分析係数表!D15</f>
        <v>3.1667184104315432E-2</v>
      </c>
      <c r="W12" s="167">
        <f t="shared" si="8"/>
        <v>0</v>
      </c>
      <c r="X12" s="76">
        <f>分析係数表!E15</f>
        <v>2.9261099037565973E-2</v>
      </c>
      <c r="Y12" s="166">
        <f t="shared" si="9"/>
        <v>0</v>
      </c>
    </row>
    <row r="13" spans="1:25" x14ac:dyDescent="0.2">
      <c r="A13" s="6" t="s">
        <v>226</v>
      </c>
      <c r="B13" s="5" t="s">
        <v>30</v>
      </c>
      <c r="C13" s="90"/>
      <c r="D13" s="76">
        <f>投入係数表!Z13</f>
        <v>5.6396148555708389E-2</v>
      </c>
      <c r="E13" s="77">
        <f t="shared" si="0"/>
        <v>5.639614855570839</v>
      </c>
      <c r="F13" s="76">
        <f>分析係数表!C16</f>
        <v>5.8671439936356373E-2</v>
      </c>
      <c r="G13" s="77">
        <f t="shared" si="1"/>
        <v>0.33088432426280762</v>
      </c>
      <c r="H13" s="77">
        <v>0.34033529220711134</v>
      </c>
      <c r="I13" s="77">
        <f t="shared" si="2"/>
        <v>0.34033529220711134</v>
      </c>
      <c r="J13" s="76">
        <f>分析係数表!G16</f>
        <v>3.3950617283950615E-2</v>
      </c>
      <c r="K13" s="78">
        <f t="shared" si="3"/>
        <v>1.1554593253945138E-2</v>
      </c>
      <c r="L13" s="79"/>
      <c r="M13" s="80"/>
      <c r="N13" s="81">
        <f>分析係数表!H16</f>
        <v>1.6626523790798271E-2</v>
      </c>
      <c r="O13" s="82">
        <f t="shared" si="4"/>
        <v>0.11566799593762281</v>
      </c>
      <c r="P13" s="76">
        <f>分析係数表!C16</f>
        <v>5.8671439936356373E-2</v>
      </c>
      <c r="Q13" s="82">
        <f t="shared" si="5"/>
        <v>6.7864078762129498E-3</v>
      </c>
      <c r="R13" s="83">
        <v>7.306028996061825E-3</v>
      </c>
      <c r="S13" s="84">
        <f t="shared" si="6"/>
        <v>0.34764132120317315</v>
      </c>
      <c r="T13" s="85">
        <f>分析係数表!F16</f>
        <v>0.28858024691358025</v>
      </c>
      <c r="U13" s="86">
        <f t="shared" si="7"/>
        <v>0.10032241831017497</v>
      </c>
      <c r="V13" s="87">
        <f>分析係数表!D16</f>
        <v>0</v>
      </c>
      <c r="W13" s="167">
        <f t="shared" si="8"/>
        <v>0</v>
      </c>
      <c r="X13" s="76">
        <f>分析係数表!E16</f>
        <v>0</v>
      </c>
      <c r="Y13" s="166">
        <f t="shared" si="9"/>
        <v>0</v>
      </c>
    </row>
    <row r="14" spans="1:25" x14ac:dyDescent="0.2">
      <c r="A14" s="6" t="s">
        <v>2</v>
      </c>
      <c r="B14" s="5" t="s">
        <v>364</v>
      </c>
      <c r="C14" s="90"/>
      <c r="D14" s="76">
        <f>投入係数表!Z14</f>
        <v>0</v>
      </c>
      <c r="E14" s="77">
        <f t="shared" si="0"/>
        <v>0</v>
      </c>
      <c r="F14" s="76">
        <f>分析係数表!C17</f>
        <v>0.10640681003584229</v>
      </c>
      <c r="G14" s="77">
        <f t="shared" si="1"/>
        <v>0</v>
      </c>
      <c r="H14" s="77">
        <v>1.5300435669590455E-2</v>
      </c>
      <c r="I14" s="77">
        <f t="shared" si="2"/>
        <v>1.5300435669590455E-2</v>
      </c>
      <c r="J14" s="76">
        <f>分析係数表!G17</f>
        <v>0.21283422459893048</v>
      </c>
      <c r="K14" s="78">
        <f t="shared" si="3"/>
        <v>3.2564563617631021E-3</v>
      </c>
      <c r="L14" s="79"/>
      <c r="M14" s="80"/>
      <c r="N14" s="81">
        <f>分析係数表!H17</f>
        <v>2.9861384191899334E-3</v>
      </c>
      <c r="O14" s="82">
        <f t="shared" si="4"/>
        <v>2.0774074658420062E-2</v>
      </c>
      <c r="P14" s="76">
        <f>分析係数表!C17</f>
        <v>0.10640681003584229</v>
      </c>
      <c r="Q14" s="82">
        <f t="shared" si="5"/>
        <v>2.2105030158489089E-3</v>
      </c>
      <c r="R14" s="83">
        <v>3.7732864945585276E-3</v>
      </c>
      <c r="S14" s="84">
        <f t="shared" si="6"/>
        <v>1.9073722164148984E-2</v>
      </c>
      <c r="T14" s="85">
        <f>分析係数表!F17</f>
        <v>0.3233511586452763</v>
      </c>
      <c r="U14" s="86">
        <f t="shared" si="7"/>
        <v>6.1675101614556607E-3</v>
      </c>
      <c r="V14" s="87">
        <f>分析係数表!D17</f>
        <v>4.4206773618538323E-2</v>
      </c>
      <c r="W14" s="167">
        <f t="shared" si="8"/>
        <v>0</v>
      </c>
      <c r="X14" s="76">
        <f>分析係数表!E17</f>
        <v>4.0641711229946524E-2</v>
      </c>
      <c r="Y14" s="166">
        <f t="shared" si="9"/>
        <v>0</v>
      </c>
    </row>
    <row r="15" spans="1:25" x14ac:dyDescent="0.2">
      <c r="A15" s="6" t="s">
        <v>3</v>
      </c>
      <c r="B15" s="5" t="s">
        <v>31</v>
      </c>
      <c r="C15" s="90"/>
      <c r="D15" s="76">
        <f>投入係数表!Z15</f>
        <v>0</v>
      </c>
      <c r="E15" s="77">
        <f t="shared" si="0"/>
        <v>0</v>
      </c>
      <c r="F15" s="76">
        <f>分析係数表!C18</f>
        <v>0.93182768716018405</v>
      </c>
      <c r="G15" s="77">
        <f t="shared" si="1"/>
        <v>0</v>
      </c>
      <c r="H15" s="77">
        <v>9.2716762624867249E-2</v>
      </c>
      <c r="I15" s="77">
        <f t="shared" si="2"/>
        <v>9.2716762624867249E-2</v>
      </c>
      <c r="J15" s="76">
        <f>分析係数表!G18</f>
        <v>0.215658731332249</v>
      </c>
      <c r="K15" s="78">
        <f t="shared" si="3"/>
        <v>1.9995179400912153E-2</v>
      </c>
      <c r="L15" s="79"/>
      <c r="M15" s="80"/>
      <c r="N15" s="81">
        <f>分析係数表!H18</f>
        <v>4.4239087691702714E-4</v>
      </c>
      <c r="O15" s="82">
        <f t="shared" si="4"/>
        <v>3.0776406901363053E-3</v>
      </c>
      <c r="P15" s="76">
        <f>分析係数表!C18</f>
        <v>0.93182768716018405</v>
      </c>
      <c r="Q15" s="82">
        <f t="shared" si="5"/>
        <v>2.8678308061997862E-3</v>
      </c>
      <c r="R15" s="83">
        <v>6.6590606981582947E-3</v>
      </c>
      <c r="S15" s="84">
        <f t="shared" si="6"/>
        <v>9.9375823323025539E-2</v>
      </c>
      <c r="T15" s="85">
        <f>分析係数表!F18</f>
        <v>0.45992902558036375</v>
      </c>
      <c r="U15" s="86">
        <f t="shared" si="7"/>
        <v>4.5705825587205519E-2</v>
      </c>
      <c r="V15" s="87">
        <f>分析係数表!D18</f>
        <v>2.3436344817388734E-2</v>
      </c>
      <c r="W15" s="167">
        <f t="shared" si="8"/>
        <v>0</v>
      </c>
      <c r="X15" s="76">
        <f>分析係数表!E18</f>
        <v>2.5506432056779535E-2</v>
      </c>
      <c r="Y15" s="166">
        <f t="shared" si="9"/>
        <v>0</v>
      </c>
    </row>
    <row r="16" spans="1:25" x14ac:dyDescent="0.2">
      <c r="A16" s="6" t="s">
        <v>4</v>
      </c>
      <c r="B16" s="5" t="s">
        <v>32</v>
      </c>
      <c r="C16" s="90"/>
      <c r="D16" s="76">
        <f>投入係数表!Z16</f>
        <v>0</v>
      </c>
      <c r="E16" s="77">
        <f t="shared" si="0"/>
        <v>0</v>
      </c>
      <c r="F16" s="76">
        <f>分析係数表!C19</f>
        <v>0.22734014153142079</v>
      </c>
      <c r="G16" s="77">
        <f t="shared" si="1"/>
        <v>0</v>
      </c>
      <c r="H16" s="77">
        <v>1.631059454526497E-2</v>
      </c>
      <c r="I16" s="77">
        <f t="shared" si="2"/>
        <v>1.631059454526497E-2</v>
      </c>
      <c r="J16" s="76">
        <f>分析係数表!G19</f>
        <v>5.767935331761536E-2</v>
      </c>
      <c r="K16" s="78">
        <f t="shared" si="3"/>
        <v>9.4078454559670807E-4</v>
      </c>
      <c r="L16" s="79"/>
      <c r="M16" s="80"/>
      <c r="N16" s="81">
        <f>分析係数表!H19</f>
        <v>-1.1059771922925678E-4</v>
      </c>
      <c r="O16" s="82">
        <f t="shared" si="4"/>
        <v>-7.6941017253407632E-4</v>
      </c>
      <c r="P16" s="76">
        <f>分析係数表!C19</f>
        <v>0.22734014153142079</v>
      </c>
      <c r="Q16" s="82">
        <f t="shared" si="5"/>
        <v>-1.7491781751961181E-4</v>
      </c>
      <c r="R16" s="83">
        <v>1.1076982203866044E-3</v>
      </c>
      <c r="S16" s="84">
        <f t="shared" si="6"/>
        <v>1.7418292765651575E-2</v>
      </c>
      <c r="T16" s="85">
        <f>分析係数表!F19</f>
        <v>0.2401481980464803</v>
      </c>
      <c r="U16" s="86">
        <f t="shared" si="7"/>
        <v>4.1829716207172699E-3</v>
      </c>
      <c r="V16" s="87">
        <f>分析係数表!D19</f>
        <v>6.946783428763894E-3</v>
      </c>
      <c r="W16" s="167">
        <f t="shared" si="8"/>
        <v>0</v>
      </c>
      <c r="X16" s="76">
        <f>分析係数表!E19</f>
        <v>7.830919501515661E-3</v>
      </c>
      <c r="Y16" s="166">
        <f t="shared" si="9"/>
        <v>0</v>
      </c>
    </row>
    <row r="17" spans="1:25" x14ac:dyDescent="0.2">
      <c r="A17" s="6" t="s">
        <v>5</v>
      </c>
      <c r="B17" s="5" t="s">
        <v>33</v>
      </c>
      <c r="C17" s="90"/>
      <c r="D17" s="76">
        <f>投入係数表!Z17</f>
        <v>0</v>
      </c>
      <c r="E17" s="77">
        <f t="shared" si="0"/>
        <v>0</v>
      </c>
      <c r="F17" s="76">
        <f>分析係数表!C20</f>
        <v>0.28316987938225679</v>
      </c>
      <c r="G17" s="77">
        <f t="shared" si="1"/>
        <v>0</v>
      </c>
      <c r="H17" s="77">
        <v>9.1198156238944256E-3</v>
      </c>
      <c r="I17" s="77">
        <f t="shared" si="2"/>
        <v>9.1198156238944256E-3</v>
      </c>
      <c r="J17" s="76">
        <f>分析係数表!G20</f>
        <v>0.10003293265272517</v>
      </c>
      <c r="K17" s="78">
        <f t="shared" si="3"/>
        <v>9.1228190211030185E-4</v>
      </c>
      <c r="L17" s="79"/>
      <c r="M17" s="80"/>
      <c r="N17" s="81">
        <f>分析係数表!H20</f>
        <v>5.4069996067636654E-4</v>
      </c>
      <c r="O17" s="82">
        <f t="shared" si="4"/>
        <v>3.7615608434999289E-3</v>
      </c>
      <c r="P17" s="76">
        <f>分析係数表!C20</f>
        <v>0.28316987938225679</v>
      </c>
      <c r="Q17" s="82">
        <f t="shared" si="5"/>
        <v>1.065160730342895E-3</v>
      </c>
      <c r="R17" s="83">
        <v>2.3164417037106538E-3</v>
      </c>
      <c r="S17" s="84">
        <f t="shared" si="6"/>
        <v>1.143625732760508E-2</v>
      </c>
      <c r="T17" s="85">
        <f>分析係数表!F20</f>
        <v>0.22295405894944839</v>
      </c>
      <c r="U17" s="86">
        <f t="shared" si="7"/>
        <v>2.5497599903799243E-3</v>
      </c>
      <c r="V17" s="87">
        <f>分析係数表!D20</f>
        <v>1.4243372303639057E-2</v>
      </c>
      <c r="W17" s="167">
        <f t="shared" si="8"/>
        <v>0</v>
      </c>
      <c r="X17" s="76">
        <f>分析係数表!E20</f>
        <v>1.6054668203523793E-2</v>
      </c>
      <c r="Y17" s="166">
        <f t="shared" si="9"/>
        <v>0</v>
      </c>
    </row>
    <row r="18" spans="1:25" x14ac:dyDescent="0.2">
      <c r="A18" s="6" t="s">
        <v>6</v>
      </c>
      <c r="B18" s="5" t="s">
        <v>34</v>
      </c>
      <c r="C18" s="90"/>
      <c r="D18" s="76">
        <f>投入係数表!Z18</f>
        <v>0</v>
      </c>
      <c r="E18" s="77">
        <f t="shared" si="0"/>
        <v>0</v>
      </c>
      <c r="F18" s="76">
        <f>分析係数表!C21</f>
        <v>0.39165775401069514</v>
      </c>
      <c r="G18" s="77">
        <f t="shared" si="1"/>
        <v>0</v>
      </c>
      <c r="H18" s="77">
        <v>7.1129697361335426E-2</v>
      </c>
      <c r="I18" s="77">
        <f t="shared" si="2"/>
        <v>7.1129697361335426E-2</v>
      </c>
      <c r="J18" s="76">
        <f>分析係数表!G21</f>
        <v>0.28516576829358342</v>
      </c>
      <c r="K18" s="78">
        <f t="shared" si="3"/>
        <v>2.028375479653529E-2</v>
      </c>
      <c r="L18" s="79"/>
      <c r="M18" s="80"/>
      <c r="N18" s="81">
        <f>分析係数表!H21</f>
        <v>9.2164766024380651E-4</v>
      </c>
      <c r="O18" s="82">
        <f t="shared" si="4"/>
        <v>6.4117514377839691E-3</v>
      </c>
      <c r="P18" s="76">
        <f>分析係数表!C21</f>
        <v>0.39165775401069514</v>
      </c>
      <c r="Q18" s="82">
        <f t="shared" si="5"/>
        <v>2.5112121673973144E-3</v>
      </c>
      <c r="R18" s="83">
        <v>4.9182932581515381E-3</v>
      </c>
      <c r="S18" s="84">
        <f t="shared" si="6"/>
        <v>7.6047990619486958E-2</v>
      </c>
      <c r="T18" s="85">
        <f>分析係数表!F21</f>
        <v>0.42597651923502916</v>
      </c>
      <c r="U18" s="86">
        <f t="shared" si="7"/>
        <v>3.2394658338907201E-2</v>
      </c>
      <c r="V18" s="87">
        <f>分析係数表!D21</f>
        <v>3.8470058332718007E-2</v>
      </c>
      <c r="W18" s="167">
        <f t="shared" si="8"/>
        <v>0</v>
      </c>
      <c r="X18" s="76">
        <f>分析係数表!E21</f>
        <v>3.5885697408255188E-2</v>
      </c>
      <c r="Y18" s="166">
        <f t="shared" si="9"/>
        <v>0</v>
      </c>
    </row>
    <row r="19" spans="1:25" x14ac:dyDescent="0.2">
      <c r="A19" s="6" t="s">
        <v>7</v>
      </c>
      <c r="B19" s="5" t="s">
        <v>268</v>
      </c>
      <c r="C19" s="90"/>
      <c r="D19" s="76">
        <f>投入係数表!Z19</f>
        <v>0</v>
      </c>
      <c r="E19" s="77">
        <f t="shared" si="0"/>
        <v>0</v>
      </c>
      <c r="F19" s="76">
        <f>分析係数表!C22</f>
        <v>0.15642615558060879</v>
      </c>
      <c r="G19" s="77">
        <f t="shared" si="1"/>
        <v>0</v>
      </c>
      <c r="H19" s="77">
        <v>1.2653050165766918E-2</v>
      </c>
      <c r="I19" s="77">
        <f t="shared" si="2"/>
        <v>1.2653050165766918E-2</v>
      </c>
      <c r="J19" s="76">
        <f>分析係数表!G22</f>
        <v>0.19460412625639217</v>
      </c>
      <c r="K19" s="78">
        <f t="shared" si="3"/>
        <v>2.4623357719873694E-3</v>
      </c>
      <c r="L19" s="79"/>
      <c r="M19" s="80"/>
      <c r="N19" s="81">
        <f>分析係数表!H22</f>
        <v>4.915454187966968E-5</v>
      </c>
      <c r="O19" s="82">
        <f t="shared" si="4"/>
        <v>3.4196007668181166E-4</v>
      </c>
      <c r="P19" s="76">
        <f>分析係数表!C22</f>
        <v>0.15642615558060879</v>
      </c>
      <c r="Q19" s="82">
        <f t="shared" si="5"/>
        <v>5.3491500157385987E-5</v>
      </c>
      <c r="R19" s="83">
        <v>7.3338909289453016E-4</v>
      </c>
      <c r="S19" s="84">
        <f t="shared" si="6"/>
        <v>1.3386439258661448E-2</v>
      </c>
      <c r="T19" s="85">
        <f>分析係数表!F22</f>
        <v>0.41322518074413683</v>
      </c>
      <c r="U19" s="86">
        <f t="shared" si="7"/>
        <v>5.5316137821807857E-3</v>
      </c>
      <c r="V19" s="87">
        <f>分析係数表!D22</f>
        <v>2.140715923117616E-2</v>
      </c>
      <c r="W19" s="167">
        <f t="shared" si="8"/>
        <v>0</v>
      </c>
      <c r="X19" s="76">
        <f>分析係数表!E22</f>
        <v>2.2006700758243698E-2</v>
      </c>
      <c r="Y19" s="166">
        <f t="shared" si="9"/>
        <v>0</v>
      </c>
    </row>
    <row r="20" spans="1:25" x14ac:dyDescent="0.2">
      <c r="A20" s="6" t="s">
        <v>8</v>
      </c>
      <c r="B20" s="5" t="s">
        <v>269</v>
      </c>
      <c r="C20" s="90"/>
      <c r="D20" s="76">
        <f>投入係数表!Z20</f>
        <v>0</v>
      </c>
      <c r="E20" s="77">
        <f t="shared" si="0"/>
        <v>0</v>
      </c>
      <c r="F20" s="76">
        <f>分析係数表!C23</f>
        <v>0</v>
      </c>
      <c r="G20" s="77">
        <f t="shared" si="1"/>
        <v>0</v>
      </c>
      <c r="H20" s="77">
        <v>0</v>
      </c>
      <c r="I20" s="77">
        <f t="shared" si="2"/>
        <v>0</v>
      </c>
      <c r="J20" s="76">
        <f>分析係数表!G23</f>
        <v>0.21581694098755519</v>
      </c>
      <c r="K20" s="78">
        <f t="shared" si="3"/>
        <v>0</v>
      </c>
      <c r="L20" s="79"/>
      <c r="M20" s="80"/>
      <c r="N20" s="81">
        <f>分析係数表!H23</f>
        <v>2.457727093983484E-5</v>
      </c>
      <c r="O20" s="82">
        <f t="shared" si="4"/>
        <v>1.7098003834090583E-4</v>
      </c>
      <c r="P20" s="76">
        <f>分析係数表!C23</f>
        <v>0</v>
      </c>
      <c r="Q20" s="82">
        <f t="shared" si="5"/>
        <v>0</v>
      </c>
      <c r="R20" s="83">
        <v>0</v>
      </c>
      <c r="S20" s="84">
        <f t="shared" si="6"/>
        <v>0</v>
      </c>
      <c r="T20" s="85">
        <f>分析係数表!F23</f>
        <v>0.44146928944199115</v>
      </c>
      <c r="U20" s="86">
        <f t="shared" si="7"/>
        <v>0</v>
      </c>
      <c r="V20" s="87">
        <f>分析係数表!D23</f>
        <v>4.8735447611401042E-2</v>
      </c>
      <c r="W20" s="167">
        <f t="shared" si="8"/>
        <v>0</v>
      </c>
      <c r="X20" s="76">
        <f>分析係数表!E23</f>
        <v>5.2107587314331592E-2</v>
      </c>
      <c r="Y20" s="166">
        <f t="shared" si="9"/>
        <v>0</v>
      </c>
    </row>
    <row r="21" spans="1:25" x14ac:dyDescent="0.2">
      <c r="A21" s="6" t="s">
        <v>9</v>
      </c>
      <c r="B21" s="5" t="s">
        <v>270</v>
      </c>
      <c r="C21" s="90"/>
      <c r="D21" s="76">
        <f>投入係数表!Z21</f>
        <v>0</v>
      </c>
      <c r="E21" s="77">
        <f t="shared" si="0"/>
        <v>0</v>
      </c>
      <c r="F21" s="76">
        <f>分析係数表!C24</f>
        <v>0.44109195402298851</v>
      </c>
      <c r="G21" s="77">
        <f t="shared" si="1"/>
        <v>0</v>
      </c>
      <c r="H21" s="77">
        <v>1.6702193656736437E-2</v>
      </c>
      <c r="I21" s="77">
        <f t="shared" si="2"/>
        <v>1.6702193656736437E-2</v>
      </c>
      <c r="J21" s="76">
        <f>分析係数表!G24</f>
        <v>0.2076771653543307</v>
      </c>
      <c r="K21" s="78">
        <f t="shared" si="3"/>
        <v>3.4686642338301061E-3</v>
      </c>
      <c r="L21" s="79"/>
      <c r="M21" s="80"/>
      <c r="N21" s="81">
        <f>分析係数表!H24</f>
        <v>3.3179315768777033E-4</v>
      </c>
      <c r="O21" s="82">
        <f t="shared" si="4"/>
        <v>2.3082305176022285E-3</v>
      </c>
      <c r="P21" s="76">
        <f>分析係数表!C24</f>
        <v>0.44109195402298851</v>
      </c>
      <c r="Q21" s="82">
        <f t="shared" si="5"/>
        <v>1.0181419093446612E-3</v>
      </c>
      <c r="R21" s="83">
        <v>3.5507730334163553E-3</v>
      </c>
      <c r="S21" s="84">
        <f t="shared" si="6"/>
        <v>2.0252966690152793E-2</v>
      </c>
      <c r="T21" s="85">
        <f>分析係数表!F24</f>
        <v>0.39173228346456695</v>
      </c>
      <c r="U21" s="86">
        <f t="shared" si="7"/>
        <v>7.9337408884653671E-3</v>
      </c>
      <c r="V21" s="87">
        <f>分析係数表!D24</f>
        <v>6.7913385826771658E-2</v>
      </c>
      <c r="W21" s="167">
        <f t="shared" si="8"/>
        <v>0</v>
      </c>
      <c r="X21" s="76">
        <f>分析係数表!E24</f>
        <v>7.1850393700787399E-2</v>
      </c>
      <c r="Y21" s="166">
        <f t="shared" si="9"/>
        <v>0</v>
      </c>
    </row>
    <row r="22" spans="1:25" x14ac:dyDescent="0.2">
      <c r="A22" s="6" t="s">
        <v>10</v>
      </c>
      <c r="B22" s="5" t="s">
        <v>271</v>
      </c>
      <c r="C22" s="90"/>
      <c r="D22" s="76">
        <f>投入係数表!Z22</f>
        <v>0</v>
      </c>
      <c r="E22" s="77">
        <f t="shared" si="0"/>
        <v>0</v>
      </c>
      <c r="F22" s="76">
        <f>分析係数表!C25</f>
        <v>7.8343592613318025E-3</v>
      </c>
      <c r="G22" s="77">
        <f t="shared" si="1"/>
        <v>0</v>
      </c>
      <c r="H22" s="77">
        <v>8.5346672854652366E-4</v>
      </c>
      <c r="I22" s="77">
        <f t="shared" si="2"/>
        <v>8.5346672854652366E-4</v>
      </c>
      <c r="J22" s="76">
        <f>分析係数表!G25</f>
        <v>0.2</v>
      </c>
      <c r="K22" s="78">
        <f t="shared" si="3"/>
        <v>1.7069334570930474E-4</v>
      </c>
      <c r="L22" s="79"/>
      <c r="M22" s="80"/>
      <c r="N22" s="81">
        <f>分析係数表!H25</f>
        <v>5.0383405426661419E-4</v>
      </c>
      <c r="O22" s="82">
        <f t="shared" si="4"/>
        <v>3.5050907859885696E-3</v>
      </c>
      <c r="P22" s="76">
        <f>分析係数表!C25</f>
        <v>7.8343592613318025E-3</v>
      </c>
      <c r="Q22" s="82">
        <f t="shared" si="5"/>
        <v>2.7460140461018316E-5</v>
      </c>
      <c r="R22" s="83">
        <v>9.4286564419034959E-5</v>
      </c>
      <c r="S22" s="84">
        <f t="shared" si="6"/>
        <v>9.4775329296555868E-4</v>
      </c>
      <c r="T22" s="85">
        <f>分析係数表!F25</f>
        <v>0.35199999999999998</v>
      </c>
      <c r="U22" s="86">
        <f t="shared" si="7"/>
        <v>3.3360915912387663E-4</v>
      </c>
      <c r="V22" s="87">
        <f>分析係数表!D25</f>
        <v>8.0000000000000002E-3</v>
      </c>
      <c r="W22" s="167">
        <f t="shared" si="8"/>
        <v>0</v>
      </c>
      <c r="X22" s="76">
        <f>分析係数表!E25</f>
        <v>4.0000000000000001E-3</v>
      </c>
      <c r="Y22" s="166">
        <f t="shared" si="9"/>
        <v>0</v>
      </c>
    </row>
    <row r="23" spans="1:25" x14ac:dyDescent="0.2">
      <c r="A23" s="6" t="s">
        <v>11</v>
      </c>
      <c r="B23" s="5" t="s">
        <v>35</v>
      </c>
      <c r="C23" s="90"/>
      <c r="D23" s="76">
        <f>投入係数表!Z23</f>
        <v>0</v>
      </c>
      <c r="E23" s="77">
        <f t="shared" si="0"/>
        <v>0</v>
      </c>
      <c r="F23" s="76">
        <f>分析係数表!C26</f>
        <v>0.12107728337236534</v>
      </c>
      <c r="G23" s="77">
        <f t="shared" si="1"/>
        <v>0</v>
      </c>
      <c r="H23" s="77">
        <v>9.0014571667719288E-3</v>
      </c>
      <c r="I23" s="77">
        <f t="shared" si="2"/>
        <v>9.0014571667719288E-3</v>
      </c>
      <c r="J23" s="76">
        <f>分析係数表!G26</f>
        <v>0.19685039370078741</v>
      </c>
      <c r="K23" s="78">
        <f t="shared" si="3"/>
        <v>1.7719403871598286E-3</v>
      </c>
      <c r="L23" s="79"/>
      <c r="M23" s="80"/>
      <c r="N23" s="81">
        <f>分析係数表!H26</f>
        <v>1.0396185607550137E-2</v>
      </c>
      <c r="O23" s="82">
        <f t="shared" si="4"/>
        <v>7.2324556218203176E-2</v>
      </c>
      <c r="P23" s="76">
        <f>分析係数表!C26</f>
        <v>0.12107728337236534</v>
      </c>
      <c r="Q23" s="82">
        <f t="shared" si="5"/>
        <v>8.7568607880119543E-3</v>
      </c>
      <c r="R23" s="83">
        <v>9.4490608442764617E-3</v>
      </c>
      <c r="S23" s="84">
        <f t="shared" si="6"/>
        <v>1.845051801104839E-2</v>
      </c>
      <c r="T23" s="85">
        <f>分析係数表!F26</f>
        <v>0.33584388907908252</v>
      </c>
      <c r="U23" s="86">
        <f t="shared" si="7"/>
        <v>6.1964937243541495E-3</v>
      </c>
      <c r="V23" s="87">
        <f>分析係数表!D26</f>
        <v>3.2865457035261898E-2</v>
      </c>
      <c r="W23" s="167">
        <f t="shared" si="8"/>
        <v>0</v>
      </c>
      <c r="X23" s="76">
        <f>分析係数表!E26</f>
        <v>3.457719958918179E-2</v>
      </c>
      <c r="Y23" s="166">
        <f t="shared" si="9"/>
        <v>0</v>
      </c>
    </row>
    <row r="24" spans="1:25" x14ac:dyDescent="0.2">
      <c r="A24" s="6" t="s">
        <v>12</v>
      </c>
      <c r="B24" s="5" t="s">
        <v>365</v>
      </c>
      <c r="C24" s="90"/>
      <c r="D24" s="76">
        <f>投入係数表!Z24</f>
        <v>0</v>
      </c>
      <c r="E24" s="77">
        <f t="shared" si="0"/>
        <v>0</v>
      </c>
      <c r="F24" s="76">
        <f>分析係数表!C27</f>
        <v>2.7391659852820882E-2</v>
      </c>
      <c r="G24" s="77">
        <f t="shared" si="1"/>
        <v>0</v>
      </c>
      <c r="H24" s="77">
        <v>2.8905147846119684E-4</v>
      </c>
      <c r="I24" s="77">
        <f t="shared" si="2"/>
        <v>2.8905147846119684E-4</v>
      </c>
      <c r="J24" s="76">
        <f>分析係数表!G27</f>
        <v>0.16959064327485379</v>
      </c>
      <c r="K24" s="78">
        <f t="shared" si="3"/>
        <v>4.9020426171781921E-5</v>
      </c>
      <c r="L24" s="79"/>
      <c r="M24" s="80"/>
      <c r="N24" s="81">
        <f>分析係数表!H27</f>
        <v>1.0924596932756587E-2</v>
      </c>
      <c r="O24" s="82">
        <f t="shared" si="4"/>
        <v>7.6000627042532645E-2</v>
      </c>
      <c r="P24" s="76">
        <f>分析係数表!C27</f>
        <v>2.7391659852820882E-2</v>
      </c>
      <c r="Q24" s="82">
        <f t="shared" si="5"/>
        <v>2.0817833245501544E-3</v>
      </c>
      <c r="R24" s="83">
        <v>2.1056685792814312E-3</v>
      </c>
      <c r="S24" s="84">
        <f t="shared" si="6"/>
        <v>2.3947200577426279E-3</v>
      </c>
      <c r="T24" s="85">
        <f>分析係数表!F27</f>
        <v>0.32163742690058478</v>
      </c>
      <c r="U24" s="86">
        <f t="shared" si="7"/>
        <v>7.7023159751955859E-4</v>
      </c>
      <c r="V24" s="87">
        <f>分析係数表!D27</f>
        <v>0</v>
      </c>
      <c r="W24" s="167">
        <f t="shared" si="8"/>
        <v>0</v>
      </c>
      <c r="X24" s="76">
        <f>分析係数表!E27</f>
        <v>0</v>
      </c>
      <c r="Y24" s="166">
        <f t="shared" si="9"/>
        <v>0</v>
      </c>
    </row>
    <row r="25" spans="1:25" x14ac:dyDescent="0.2">
      <c r="A25" s="6" t="s">
        <v>13</v>
      </c>
      <c r="B25" s="5" t="s">
        <v>191</v>
      </c>
      <c r="C25" s="90"/>
      <c r="D25" s="76">
        <f>投入係数表!Z25</f>
        <v>0</v>
      </c>
      <c r="E25" s="77">
        <f t="shared" si="0"/>
        <v>0</v>
      </c>
      <c r="F25" s="76">
        <f>分析係数表!C28</f>
        <v>0.24324482738409237</v>
      </c>
      <c r="G25" s="77">
        <f t="shared" si="1"/>
        <v>0</v>
      </c>
      <c r="H25" s="77">
        <v>6.7879822078492982E-2</v>
      </c>
      <c r="I25" s="77">
        <f t="shared" si="2"/>
        <v>6.7879822078492982E-2</v>
      </c>
      <c r="J25" s="76">
        <f>分析係数表!G28</f>
        <v>0.12486010072747622</v>
      </c>
      <c r="K25" s="78">
        <f t="shared" si="3"/>
        <v>8.4754814220837985E-3</v>
      </c>
      <c r="L25" s="79"/>
      <c r="M25" s="80"/>
      <c r="N25" s="81">
        <f>分析係数表!H28</f>
        <v>2.0841525756979944E-2</v>
      </c>
      <c r="O25" s="82">
        <f t="shared" si="4"/>
        <v>0.14499107251308815</v>
      </c>
      <c r="P25" s="76">
        <f>分析係数表!C28</f>
        <v>0.24324482738409237</v>
      </c>
      <c r="Q25" s="82">
        <f t="shared" si="5"/>
        <v>3.5268328405680546E-2</v>
      </c>
      <c r="R25" s="83">
        <v>4.3044206519156157E-2</v>
      </c>
      <c r="S25" s="84">
        <f t="shared" si="6"/>
        <v>0.11092402859764913</v>
      </c>
      <c r="T25" s="85">
        <f>分析係数表!F28</f>
        <v>0.21387101287073307</v>
      </c>
      <c r="U25" s="86">
        <f t="shared" si="7"/>
        <v>2.3723434347881382E-2</v>
      </c>
      <c r="V25" s="87">
        <f>分析係数表!D28</f>
        <v>5.1063234471180746E-3</v>
      </c>
      <c r="W25" s="167">
        <f t="shared" si="8"/>
        <v>0</v>
      </c>
      <c r="X25" s="76">
        <f>分析係数表!E28</f>
        <v>5.1412982652490205E-3</v>
      </c>
      <c r="Y25" s="166">
        <f t="shared" si="9"/>
        <v>0</v>
      </c>
    </row>
    <row r="26" spans="1:25" x14ac:dyDescent="0.2">
      <c r="A26" s="6" t="s">
        <v>14</v>
      </c>
      <c r="B26" s="5" t="s">
        <v>50</v>
      </c>
      <c r="C26" s="90"/>
      <c r="D26" s="76">
        <f>投入係数表!Z26</f>
        <v>8.253094910591471E-3</v>
      </c>
      <c r="E26" s="77">
        <f t="shared" si="0"/>
        <v>0.82530949105914708</v>
      </c>
      <c r="F26" s="76">
        <f>分析係数表!C29</f>
        <v>5.9106021425932798E-2</v>
      </c>
      <c r="G26" s="77">
        <f t="shared" si="1"/>
        <v>4.8780760461567638E-2</v>
      </c>
      <c r="H26" s="77">
        <v>5.3389937183480819E-2</v>
      </c>
      <c r="I26" s="77">
        <f t="shared" si="2"/>
        <v>5.3389937183480819E-2</v>
      </c>
      <c r="J26" s="76">
        <f>分析係数表!G29</f>
        <v>0.26651982378854627</v>
      </c>
      <c r="K26" s="78">
        <f t="shared" si="3"/>
        <v>1.4229476650222863E-2</v>
      </c>
      <c r="L26" s="79"/>
      <c r="M26" s="80"/>
      <c r="N26" s="81">
        <f>分析係数表!H29</f>
        <v>1.0052103814392449E-2</v>
      </c>
      <c r="O26" s="82">
        <f t="shared" si="4"/>
        <v>6.9930835681430478E-2</v>
      </c>
      <c r="P26" s="76">
        <f>分析係数表!C29</f>
        <v>5.9106021425932798E-2</v>
      </c>
      <c r="Q26" s="82">
        <f t="shared" si="5"/>
        <v>4.1333334721200153E-3</v>
      </c>
      <c r="R26" s="83">
        <v>5.0914402693495488E-3</v>
      </c>
      <c r="S26" s="84">
        <f t="shared" si="6"/>
        <v>5.8481377452830371E-2</v>
      </c>
      <c r="T26" s="85">
        <f>分析係数表!F29</f>
        <v>0.40308370044052866</v>
      </c>
      <c r="U26" s="86">
        <f t="shared" si="7"/>
        <v>2.3572890030546165E-2</v>
      </c>
      <c r="V26" s="87">
        <f>分析係数表!D29</f>
        <v>6.1674008810572688E-2</v>
      </c>
      <c r="W26" s="167">
        <f t="shared" si="8"/>
        <v>0</v>
      </c>
      <c r="X26" s="76">
        <f>分析係数表!E29</f>
        <v>2.8634361233480177E-2</v>
      </c>
      <c r="Y26" s="166">
        <f t="shared" si="9"/>
        <v>0</v>
      </c>
    </row>
    <row r="27" spans="1:25" x14ac:dyDescent="0.2">
      <c r="A27" s="6" t="s">
        <v>15</v>
      </c>
      <c r="B27" s="5" t="s">
        <v>36</v>
      </c>
      <c r="C27" s="90"/>
      <c r="D27" s="76">
        <f>投入係数表!Z27</f>
        <v>1.3755158184319119E-2</v>
      </c>
      <c r="E27" s="77">
        <f t="shared" si="0"/>
        <v>1.3755158184319118</v>
      </c>
      <c r="F27" s="76">
        <f>分析係数表!C30</f>
        <v>1</v>
      </c>
      <c r="G27" s="77">
        <f t="shared" si="1"/>
        <v>1.3755158184319118</v>
      </c>
      <c r="H27" s="77">
        <v>1.4149308056556378</v>
      </c>
      <c r="I27" s="77">
        <f t="shared" si="2"/>
        <v>1.4149308056556378</v>
      </c>
      <c r="J27" s="76">
        <f>分析係数表!G30</f>
        <v>0.34458106948813266</v>
      </c>
      <c r="K27" s="78">
        <f t="shared" si="3"/>
        <v>0.48755837026452487</v>
      </c>
      <c r="L27" s="79"/>
      <c r="M27" s="80"/>
      <c r="N27" s="81">
        <f>分析係数表!H30</f>
        <v>0</v>
      </c>
      <c r="O27" s="82">
        <f t="shared" si="4"/>
        <v>0</v>
      </c>
      <c r="P27" s="76">
        <f>分析係数表!C30</f>
        <v>1</v>
      </c>
      <c r="Q27" s="82">
        <f t="shared" si="5"/>
        <v>0</v>
      </c>
      <c r="R27" s="83">
        <v>1.6199856337056895E-2</v>
      </c>
      <c r="S27" s="84">
        <f t="shared" si="6"/>
        <v>1.4311306619926947</v>
      </c>
      <c r="T27" s="85">
        <f>分析係数表!F30</f>
        <v>0.44094938518730342</v>
      </c>
      <c r="U27" s="86">
        <f t="shared" si="7"/>
        <v>0.63105618552837728</v>
      </c>
      <c r="V27" s="87">
        <f>分析係数表!D30</f>
        <v>0.11881612810980841</v>
      </c>
      <c r="W27" s="167">
        <f t="shared" si="8"/>
        <v>0</v>
      </c>
      <c r="X27" s="76">
        <f>分析係数表!E30</f>
        <v>7.9782670860737773E-2</v>
      </c>
      <c r="Y27" s="166">
        <f t="shared" si="9"/>
        <v>0</v>
      </c>
    </row>
    <row r="28" spans="1:25" x14ac:dyDescent="0.2">
      <c r="A28" s="6" t="s">
        <v>16</v>
      </c>
      <c r="B28" s="5" t="s">
        <v>192</v>
      </c>
      <c r="C28" s="75">
        <f>最終需要_まとめ!C29</f>
        <v>100</v>
      </c>
      <c r="D28" s="76">
        <f>投入係数表!Z28</f>
        <v>0.1031636863823934</v>
      </c>
      <c r="E28" s="77">
        <f t="shared" si="0"/>
        <v>10.316368638239339</v>
      </c>
      <c r="F28" s="76">
        <f>分析係数表!C31</f>
        <v>9.6726786907147644E-2</v>
      </c>
      <c r="G28" s="77">
        <f t="shared" si="1"/>
        <v>0.99786919092655746</v>
      </c>
      <c r="H28" s="77">
        <v>1.0274302739815031</v>
      </c>
      <c r="I28" s="77">
        <f t="shared" si="2"/>
        <v>101.02743027398151</v>
      </c>
      <c r="J28" s="76">
        <f>分析係数表!G31</f>
        <v>7.0151306740027508E-2</v>
      </c>
      <c r="K28" s="78">
        <f t="shared" si="3"/>
        <v>7.0872062503068181</v>
      </c>
      <c r="L28" s="79"/>
      <c r="M28" s="80"/>
      <c r="N28" s="81">
        <f>分析係数表!H31</f>
        <v>2.2131832481321275E-2</v>
      </c>
      <c r="O28" s="82">
        <f t="shared" si="4"/>
        <v>0.15396752452598572</v>
      </c>
      <c r="P28" s="76">
        <f>分析係数表!C31</f>
        <v>9.6726786907147644E-2</v>
      </c>
      <c r="Q28" s="82">
        <f t="shared" si="5"/>
        <v>1.489278393544605E-2</v>
      </c>
      <c r="R28" s="83">
        <v>1.7783197244686615E-2</v>
      </c>
      <c r="S28" s="84">
        <f t="shared" si="6"/>
        <v>101.04521347122619</v>
      </c>
      <c r="T28" s="85">
        <f>分析係数表!F31</f>
        <v>0.34525447042640989</v>
      </c>
      <c r="U28" s="86">
        <f t="shared" si="7"/>
        <v>34.886311666131739</v>
      </c>
      <c r="V28" s="87">
        <f>分析係数表!D31</f>
        <v>0</v>
      </c>
      <c r="W28" s="167">
        <f t="shared" si="8"/>
        <v>0</v>
      </c>
      <c r="X28" s="76">
        <f>分析係数表!E31</f>
        <v>0</v>
      </c>
      <c r="Y28" s="166">
        <f t="shared" si="9"/>
        <v>0</v>
      </c>
    </row>
    <row r="29" spans="1:25" x14ac:dyDescent="0.2">
      <c r="A29" s="6" t="s">
        <v>17</v>
      </c>
      <c r="B29" s="5" t="s">
        <v>272</v>
      </c>
      <c r="C29" s="90"/>
      <c r="D29" s="76">
        <f>投入係数表!Z29</f>
        <v>0</v>
      </c>
      <c r="E29" s="77">
        <f t="shared" si="0"/>
        <v>0</v>
      </c>
      <c r="F29" s="76">
        <f>分析係数表!C32</f>
        <v>0.7834008097165992</v>
      </c>
      <c r="G29" s="77">
        <f t="shared" si="1"/>
        <v>0</v>
      </c>
      <c r="H29" s="77">
        <v>1.8689244543252905E-2</v>
      </c>
      <c r="I29" s="77">
        <f t="shared" si="2"/>
        <v>1.8689244543252905E-2</v>
      </c>
      <c r="J29" s="76">
        <f>分析係数表!G32</f>
        <v>0.13992297817715019</v>
      </c>
      <c r="K29" s="78">
        <f t="shared" si="3"/>
        <v>2.6150547563729993E-3</v>
      </c>
      <c r="L29" s="79"/>
      <c r="M29" s="80"/>
      <c r="N29" s="81">
        <f>分析係数表!H32</f>
        <v>6.3286472670074714E-3</v>
      </c>
      <c r="O29" s="82">
        <f t="shared" si="4"/>
        <v>4.4027359872783257E-2</v>
      </c>
      <c r="P29" s="76">
        <f>分析係数表!C32</f>
        <v>0.7834008097165992</v>
      </c>
      <c r="Q29" s="82">
        <f t="shared" si="5"/>
        <v>3.4491069374022514E-2</v>
      </c>
      <c r="R29" s="83">
        <v>4.266370637381188E-2</v>
      </c>
      <c r="S29" s="84">
        <f t="shared" si="6"/>
        <v>6.1352950917064789E-2</v>
      </c>
      <c r="T29" s="85">
        <f>分析係数表!F32</f>
        <v>0.48138639281129653</v>
      </c>
      <c r="U29" s="86">
        <f t="shared" si="7"/>
        <v>2.9534475730294347E-2</v>
      </c>
      <c r="V29" s="87">
        <f>分析係数表!D32</f>
        <v>1.4120667522464698E-2</v>
      </c>
      <c r="W29" s="167">
        <f t="shared" si="8"/>
        <v>0</v>
      </c>
      <c r="X29" s="76">
        <f>分析係数表!E32</f>
        <v>2.1822849807445442E-2</v>
      </c>
      <c r="Y29" s="166">
        <f t="shared" si="9"/>
        <v>0</v>
      </c>
    </row>
    <row r="30" spans="1:25" x14ac:dyDescent="0.2">
      <c r="A30" s="6" t="s">
        <v>18</v>
      </c>
      <c r="B30" s="5" t="s">
        <v>273</v>
      </c>
      <c r="C30" s="90"/>
      <c r="D30" s="76">
        <f>投入係数表!Z30</f>
        <v>1.2379642365887207E-2</v>
      </c>
      <c r="E30" s="77">
        <f t="shared" si="0"/>
        <v>1.2379642365887207</v>
      </c>
      <c r="F30" s="76">
        <f>分析係数表!C33</f>
        <v>1</v>
      </c>
      <c r="G30" s="77">
        <f t="shared" si="1"/>
        <v>1.2379642365887207</v>
      </c>
      <c r="H30" s="77">
        <v>1.2641442662901039</v>
      </c>
      <c r="I30" s="77">
        <f t="shared" si="2"/>
        <v>1.2641442662901039</v>
      </c>
      <c r="J30" s="76">
        <f>分析係数表!G33</f>
        <v>0.50732356857523297</v>
      </c>
      <c r="K30" s="78">
        <f t="shared" si="3"/>
        <v>0.6413301803682151</v>
      </c>
      <c r="L30" s="79"/>
      <c r="M30" s="80"/>
      <c r="N30" s="81">
        <f>分析係数表!H33</f>
        <v>9.4622493118364133E-4</v>
      </c>
      <c r="O30" s="82">
        <f t="shared" si="4"/>
        <v>6.5827314761248744E-3</v>
      </c>
      <c r="P30" s="76">
        <f>分析係数表!C33</f>
        <v>1</v>
      </c>
      <c r="Q30" s="82">
        <f t="shared" si="5"/>
        <v>6.5827314761248744E-3</v>
      </c>
      <c r="R30" s="83">
        <v>1.5112257020847432E-2</v>
      </c>
      <c r="S30" s="84">
        <f t="shared" si="6"/>
        <v>1.2792565233109514</v>
      </c>
      <c r="T30" s="85">
        <f>分析係数表!F33</f>
        <v>0.64713715046604525</v>
      </c>
      <c r="U30" s="86">
        <f t="shared" si="7"/>
        <v>0.82785442121054909</v>
      </c>
      <c r="V30" s="87">
        <f>分析係数表!D33</f>
        <v>3.462050599201065E-2</v>
      </c>
      <c r="W30" s="167">
        <f t="shared" si="8"/>
        <v>0</v>
      </c>
      <c r="X30" s="76">
        <f>分析係数表!E33</f>
        <v>3.3288948069241014E-2</v>
      </c>
      <c r="Y30" s="166">
        <f t="shared" si="9"/>
        <v>0</v>
      </c>
    </row>
    <row r="31" spans="1:25" x14ac:dyDescent="0.2">
      <c r="A31" s="6" t="s">
        <v>19</v>
      </c>
      <c r="B31" s="5" t="s">
        <v>274</v>
      </c>
      <c r="C31" s="90"/>
      <c r="D31" s="76">
        <f>投入係数表!Z31</f>
        <v>1.6506189821182942E-2</v>
      </c>
      <c r="E31" s="77">
        <f t="shared" si="0"/>
        <v>1.6506189821182942</v>
      </c>
      <c r="F31" s="76">
        <f>分析係数表!C34</f>
        <v>0.10125199563061926</v>
      </c>
      <c r="G31" s="77">
        <f t="shared" si="1"/>
        <v>0.16712846596525874</v>
      </c>
      <c r="H31" s="77">
        <v>0.20050192112938012</v>
      </c>
      <c r="I31" s="77">
        <f t="shared" si="2"/>
        <v>0.20050192112938012</v>
      </c>
      <c r="J31" s="76">
        <f>分析係数表!G34</f>
        <v>0.42460217226572367</v>
      </c>
      <c r="K31" s="78">
        <f t="shared" si="3"/>
        <v>8.513355125498559E-2</v>
      </c>
      <c r="L31" s="79"/>
      <c r="M31" s="80"/>
      <c r="N31" s="81">
        <f>分析係数表!H34</f>
        <v>0.15770005898545025</v>
      </c>
      <c r="O31" s="82">
        <f t="shared" si="4"/>
        <v>1.0970934160144223</v>
      </c>
      <c r="P31" s="76">
        <f>分析係数表!C34</f>
        <v>0.10125199563061926</v>
      </c>
      <c r="Q31" s="82">
        <f t="shared" si="5"/>
        <v>0.11108289776467345</v>
      </c>
      <c r="R31" s="83">
        <v>0.1177398680786339</v>
      </c>
      <c r="S31" s="84">
        <f t="shared" si="6"/>
        <v>0.31824178920801405</v>
      </c>
      <c r="T31" s="85">
        <f>分析係数表!F34</f>
        <v>0.7004294013639808</v>
      </c>
      <c r="U31" s="86">
        <f t="shared" si="7"/>
        <v>0.22290590590397144</v>
      </c>
      <c r="V31" s="87">
        <f>分析係数表!D34</f>
        <v>0.3617075018944178</v>
      </c>
      <c r="W31" s="167">
        <f t="shared" si="8"/>
        <v>0</v>
      </c>
      <c r="X31" s="76">
        <f>分析係数表!E34</f>
        <v>0.25183127052285931</v>
      </c>
      <c r="Y31" s="166">
        <f t="shared" si="9"/>
        <v>0</v>
      </c>
    </row>
    <row r="32" spans="1:25" x14ac:dyDescent="0.2">
      <c r="A32" s="6" t="s">
        <v>20</v>
      </c>
      <c r="B32" s="5" t="s">
        <v>37</v>
      </c>
      <c r="C32" s="90"/>
      <c r="D32" s="76">
        <f>投入係数表!Z32</f>
        <v>1.9257221458046769E-2</v>
      </c>
      <c r="E32" s="77">
        <f t="shared" si="0"/>
        <v>1.9257221458046769</v>
      </c>
      <c r="F32" s="76">
        <f>分析係数表!C35</f>
        <v>0.28050490883590462</v>
      </c>
      <c r="G32" s="77">
        <f t="shared" si="1"/>
        <v>0.54017451495222357</v>
      </c>
      <c r="H32" s="77">
        <v>0.59830730665297271</v>
      </c>
      <c r="I32" s="77">
        <f t="shared" si="2"/>
        <v>0.59830730665297271</v>
      </c>
      <c r="J32" s="76">
        <f>分析係数表!G35</f>
        <v>0.31444397102684279</v>
      </c>
      <c r="K32" s="78">
        <f t="shared" si="3"/>
        <v>0.18813412539833571</v>
      </c>
      <c r="L32" s="79"/>
      <c r="M32" s="80"/>
      <c r="N32" s="81">
        <f>分析係数表!H35</f>
        <v>5.9366397955171055E-2</v>
      </c>
      <c r="O32" s="82">
        <f t="shared" si="4"/>
        <v>0.41300228261245803</v>
      </c>
      <c r="P32" s="76">
        <f>分析係数表!C35</f>
        <v>0.28050490883590462</v>
      </c>
      <c r="Q32" s="82">
        <f t="shared" si="5"/>
        <v>0.11584916763322806</v>
      </c>
      <c r="R32" s="83">
        <v>0.14554048368141187</v>
      </c>
      <c r="S32" s="84">
        <f t="shared" si="6"/>
        <v>0.74384779033438453</v>
      </c>
      <c r="T32" s="85">
        <f>分析係数表!F35</f>
        <v>0.64720920323817643</v>
      </c>
      <c r="U32" s="86">
        <f t="shared" si="7"/>
        <v>0.4814251357127951</v>
      </c>
      <c r="V32" s="87">
        <f>分析係数表!D35</f>
        <v>3.7068598210481467E-2</v>
      </c>
      <c r="W32" s="167">
        <f t="shared" si="8"/>
        <v>0</v>
      </c>
      <c r="X32" s="76">
        <f>分析係数表!E35</f>
        <v>2.8973157221985513E-2</v>
      </c>
      <c r="Y32" s="166">
        <f t="shared" si="9"/>
        <v>0</v>
      </c>
    </row>
    <row r="33" spans="1:25" x14ac:dyDescent="0.2">
      <c r="A33" s="6" t="s">
        <v>21</v>
      </c>
      <c r="B33" s="5" t="s">
        <v>38</v>
      </c>
      <c r="C33" s="90"/>
      <c r="D33" s="76">
        <f>投入係数表!Z33</f>
        <v>2.751031636863824E-3</v>
      </c>
      <c r="E33" s="77">
        <f t="shared" si="0"/>
        <v>0.27510316368638238</v>
      </c>
      <c r="F33" s="76">
        <f>分析係数表!C36</f>
        <v>0.80389274373750441</v>
      </c>
      <c r="G33" s="77">
        <f t="shared" si="1"/>
        <v>0.22115343706671373</v>
      </c>
      <c r="H33" s="77">
        <v>0.29280753583474534</v>
      </c>
      <c r="I33" s="77">
        <f t="shared" si="2"/>
        <v>0.29280753583474534</v>
      </c>
      <c r="J33" s="76">
        <f>分析係数表!G36</f>
        <v>1.7855841410975876E-2</v>
      </c>
      <c r="K33" s="78">
        <f t="shared" si="3"/>
        <v>5.228324923803848E-3</v>
      </c>
      <c r="L33" s="79"/>
      <c r="M33" s="80"/>
      <c r="N33" s="81">
        <f>分析係数表!H36</f>
        <v>0.19255062917813606</v>
      </c>
      <c r="O33" s="82">
        <f t="shared" si="4"/>
        <v>1.3395431103818269</v>
      </c>
      <c r="P33" s="76">
        <f>分析係数表!C36</f>
        <v>0.80389274373750441</v>
      </c>
      <c r="Q33" s="82">
        <f t="shared" si="5"/>
        <v>1.0768489863595176</v>
      </c>
      <c r="R33" s="83">
        <v>1.1035569146796942</v>
      </c>
      <c r="S33" s="84">
        <f t="shared" si="6"/>
        <v>1.3963644505144395</v>
      </c>
      <c r="T33" s="85">
        <f>分析係数表!F36</f>
        <v>0.88404635230668316</v>
      </c>
      <c r="U33" s="86">
        <f t="shared" si="7"/>
        <v>1.2344508989680163</v>
      </c>
      <c r="V33" s="87">
        <f>分析係数表!D36</f>
        <v>1.122367174404198E-2</v>
      </c>
      <c r="W33" s="167">
        <f t="shared" si="8"/>
        <v>0</v>
      </c>
      <c r="X33" s="76">
        <f>分析係数表!E36</f>
        <v>3.3525253261424094E-3</v>
      </c>
      <c r="Y33" s="166">
        <f t="shared" si="9"/>
        <v>0</v>
      </c>
    </row>
    <row r="34" spans="1:25" x14ac:dyDescent="0.2">
      <c r="A34" s="6" t="s">
        <v>22</v>
      </c>
      <c r="B34" s="5" t="s">
        <v>377</v>
      </c>
      <c r="C34" s="90"/>
      <c r="D34" s="76">
        <f>投入係数表!Z34</f>
        <v>3.3012379642365884E-2</v>
      </c>
      <c r="E34" s="77">
        <f t="shared" si="0"/>
        <v>3.3012379642365883</v>
      </c>
      <c r="F34" s="76">
        <f>分析係数表!C37</f>
        <v>0.21032967032967032</v>
      </c>
      <c r="G34" s="77">
        <f t="shared" si="1"/>
        <v>0.69434829269767362</v>
      </c>
      <c r="H34" s="77">
        <v>0.74975735812722255</v>
      </c>
      <c r="I34" s="77">
        <f t="shared" si="2"/>
        <v>0.74975735812722255</v>
      </c>
      <c r="J34" s="76">
        <f>分析係数表!G37</f>
        <v>0.29813928761297182</v>
      </c>
      <c r="K34" s="78">
        <f t="shared" si="3"/>
        <v>0.22353212463463393</v>
      </c>
      <c r="L34" s="79"/>
      <c r="M34" s="80"/>
      <c r="N34" s="81">
        <f>分析係数表!H37</f>
        <v>4.7409555642941408E-2</v>
      </c>
      <c r="O34" s="82">
        <f t="shared" si="4"/>
        <v>0.32982049395960739</v>
      </c>
      <c r="P34" s="76">
        <f>分析係数表!C37</f>
        <v>0.21032967032967032</v>
      </c>
      <c r="Q34" s="82">
        <f t="shared" si="5"/>
        <v>6.9371035762493247E-2</v>
      </c>
      <c r="R34" s="83">
        <v>7.6552525812300307E-2</v>
      </c>
      <c r="S34" s="84">
        <f t="shared" si="6"/>
        <v>0.82630988393952287</v>
      </c>
      <c r="T34" s="85">
        <f>分析係数表!F37</f>
        <v>0.65348219032429555</v>
      </c>
      <c r="U34" s="86">
        <f t="shared" si="7"/>
        <v>0.53997879284341388</v>
      </c>
      <c r="V34" s="87">
        <f>分析係数表!D37</f>
        <v>7.4641148325358855E-2</v>
      </c>
      <c r="W34" s="167">
        <f t="shared" si="8"/>
        <v>0</v>
      </c>
      <c r="X34" s="76">
        <f>分析係数表!E37</f>
        <v>6.6454013822434876E-2</v>
      </c>
      <c r="Y34" s="166">
        <f t="shared" si="9"/>
        <v>0</v>
      </c>
    </row>
    <row r="35" spans="1:25" x14ac:dyDescent="0.2">
      <c r="A35" s="6" t="s">
        <v>23</v>
      </c>
      <c r="B35" s="5" t="s">
        <v>193</v>
      </c>
      <c r="C35" s="90"/>
      <c r="D35" s="76">
        <f>投入係数表!Z35</f>
        <v>5.5020632737276479E-3</v>
      </c>
      <c r="E35" s="77">
        <f t="shared" si="0"/>
        <v>0.55020632737276476</v>
      </c>
      <c r="F35" s="76">
        <f>分析係数表!C38</f>
        <v>3.0064329788630717E-2</v>
      </c>
      <c r="G35" s="77">
        <f t="shared" si="1"/>
        <v>1.6541584477926117E-2</v>
      </c>
      <c r="H35" s="77">
        <v>2.379263069687345E-2</v>
      </c>
      <c r="I35" s="77">
        <f t="shared" si="2"/>
        <v>2.379263069687345E-2</v>
      </c>
      <c r="J35" s="76">
        <f>分析係数表!G38</f>
        <v>0.36119402985074628</v>
      </c>
      <c r="K35" s="78">
        <f t="shared" si="3"/>
        <v>8.593756162154291E-3</v>
      </c>
      <c r="L35" s="79"/>
      <c r="M35" s="80"/>
      <c r="N35" s="81">
        <f>分析係数表!H38</f>
        <v>4.2911915060951634E-2</v>
      </c>
      <c r="O35" s="82">
        <f t="shared" si="4"/>
        <v>0.29853114694322164</v>
      </c>
      <c r="P35" s="76">
        <f>分析係数表!C38</f>
        <v>3.0064329788630717E-2</v>
      </c>
      <c r="Q35" s="82">
        <f t="shared" si="5"/>
        <v>8.9751388538791919E-3</v>
      </c>
      <c r="R35" s="83">
        <v>1.029258941122025E-2</v>
      </c>
      <c r="S35" s="84">
        <f t="shared" si="6"/>
        <v>3.40852201080937E-2</v>
      </c>
      <c r="T35" s="85">
        <f>分析係数表!F38</f>
        <v>0.57313432835820899</v>
      </c>
      <c r="U35" s="86">
        <f t="shared" si="7"/>
        <v>1.9535409733594002E-2</v>
      </c>
      <c r="V35" s="87">
        <f>分析係数表!D38</f>
        <v>7.1641791044776124E-2</v>
      </c>
      <c r="W35" s="167">
        <f t="shared" si="8"/>
        <v>0</v>
      </c>
      <c r="X35" s="76">
        <f>分析係数表!E38</f>
        <v>8.6567164179104483E-2</v>
      </c>
      <c r="Y35" s="166">
        <f t="shared" si="9"/>
        <v>0</v>
      </c>
    </row>
    <row r="36" spans="1:25" x14ac:dyDescent="0.2">
      <c r="A36" s="6" t="s">
        <v>24</v>
      </c>
      <c r="B36" s="5" t="s">
        <v>39</v>
      </c>
      <c r="C36" s="90"/>
      <c r="D36" s="76">
        <f>投入係数表!Z36</f>
        <v>0</v>
      </c>
      <c r="E36" s="77">
        <f t="shared" si="0"/>
        <v>0</v>
      </c>
      <c r="F36" s="76">
        <f>分析係数表!C39</f>
        <v>1</v>
      </c>
      <c r="G36" s="77">
        <f t="shared" si="1"/>
        <v>0</v>
      </c>
      <c r="H36" s="77">
        <v>3.5012451831387285E-2</v>
      </c>
      <c r="I36" s="77">
        <f t="shared" si="2"/>
        <v>3.5012451831387285E-2</v>
      </c>
      <c r="J36" s="76">
        <f>分析係数表!G39</f>
        <v>0.35369011652999566</v>
      </c>
      <c r="K36" s="78">
        <f t="shared" si="3"/>
        <v>1.2383558168244229E-2</v>
      </c>
      <c r="L36" s="79"/>
      <c r="M36" s="80"/>
      <c r="N36" s="81">
        <f>分析係数表!H39</f>
        <v>3.7848997247345653E-3</v>
      </c>
      <c r="O36" s="82">
        <f t="shared" si="4"/>
        <v>2.6330925904499498E-2</v>
      </c>
      <c r="P36" s="76">
        <f>分析係数表!C39</f>
        <v>1</v>
      </c>
      <c r="Q36" s="82">
        <f t="shared" si="5"/>
        <v>2.6330925904499498E-2</v>
      </c>
      <c r="R36" s="83">
        <v>3.7320205467950063E-2</v>
      </c>
      <c r="S36" s="84">
        <f t="shared" si="6"/>
        <v>7.2332657299337355E-2</v>
      </c>
      <c r="T36" s="85">
        <f>分析係数表!F39</f>
        <v>0.70414328873543375</v>
      </c>
      <c r="U36" s="86">
        <f t="shared" si="7"/>
        <v>5.0932555193728482E-2</v>
      </c>
      <c r="V36" s="87">
        <f>分析係数表!D39</f>
        <v>4.8338368580060423E-2</v>
      </c>
      <c r="W36" s="167">
        <f t="shared" si="8"/>
        <v>0</v>
      </c>
      <c r="X36" s="76">
        <f>分析係数表!E39</f>
        <v>5.0927924039706515E-2</v>
      </c>
      <c r="Y36" s="166">
        <f t="shared" si="9"/>
        <v>0</v>
      </c>
    </row>
    <row r="37" spans="1:25" x14ac:dyDescent="0.2">
      <c r="A37" s="6" t="s">
        <v>25</v>
      </c>
      <c r="B37" s="5" t="s">
        <v>40</v>
      </c>
      <c r="C37" s="90"/>
      <c r="D37" s="76">
        <f>投入係数表!Z37</f>
        <v>0</v>
      </c>
      <c r="E37" s="77">
        <f t="shared" si="0"/>
        <v>0</v>
      </c>
      <c r="F37" s="76">
        <f>分析係数表!C40</f>
        <v>0.7013368112161722</v>
      </c>
      <c r="G37" s="77">
        <f t="shared" si="1"/>
        <v>0</v>
      </c>
      <c r="H37" s="77">
        <v>1.2204129050239554E-3</v>
      </c>
      <c r="I37" s="77">
        <f t="shared" si="2"/>
        <v>1.2204129050239554E-3</v>
      </c>
      <c r="J37" s="76">
        <f>分析係数表!G40</f>
        <v>0.55395580898075547</v>
      </c>
      <c r="K37" s="78">
        <f t="shared" si="3"/>
        <v>6.7605481809309917E-4</v>
      </c>
      <c r="L37" s="79"/>
      <c r="M37" s="80"/>
      <c r="N37" s="81">
        <f>分析係数表!H40</f>
        <v>3.2392843098702322E-2</v>
      </c>
      <c r="O37" s="82">
        <f t="shared" si="4"/>
        <v>0.22535169053331391</v>
      </c>
      <c r="P37" s="76">
        <f>分析係数表!C40</f>
        <v>0.7013368112161722</v>
      </c>
      <c r="Q37" s="82">
        <f t="shared" si="5"/>
        <v>0.15804743604080804</v>
      </c>
      <c r="R37" s="83">
        <v>0.15816628899173474</v>
      </c>
      <c r="S37" s="84">
        <f t="shared" si="6"/>
        <v>0.15938670189675869</v>
      </c>
      <c r="T37" s="85">
        <f>分析係数表!F40</f>
        <v>0.75181753385602279</v>
      </c>
      <c r="U37" s="86">
        <f t="shared" si="7"/>
        <v>0.11982971714946619</v>
      </c>
      <c r="V37" s="87">
        <f>分析係数表!D40</f>
        <v>0.10919458303635067</v>
      </c>
      <c r="W37" s="167">
        <f t="shared" si="8"/>
        <v>0</v>
      </c>
      <c r="X37" s="76">
        <f>分析係数表!E40</f>
        <v>6.9850320741268707E-2</v>
      </c>
      <c r="Y37" s="166">
        <f t="shared" si="9"/>
        <v>0</v>
      </c>
    </row>
    <row r="38" spans="1:25" x14ac:dyDescent="0.2">
      <c r="A38" s="6" t="s">
        <v>26</v>
      </c>
      <c r="B38" s="5" t="s">
        <v>276</v>
      </c>
      <c r="C38" s="90"/>
      <c r="D38" s="76">
        <f>投入係数表!Z38</f>
        <v>0</v>
      </c>
      <c r="E38" s="77">
        <f t="shared" si="0"/>
        <v>0</v>
      </c>
      <c r="F38" s="76">
        <f>分析係数表!C41</f>
        <v>0.58586841174389814</v>
      </c>
      <c r="G38" s="77">
        <f t="shared" si="1"/>
        <v>0</v>
      </c>
      <c r="H38" s="77">
        <v>2.3678877954503158E-3</v>
      </c>
      <c r="I38" s="77">
        <f t="shared" si="2"/>
        <v>2.3678877954503158E-3</v>
      </c>
      <c r="J38" s="76">
        <f>分析係数表!G41</f>
        <v>0.44498040397949956</v>
      </c>
      <c r="K38" s="78">
        <f t="shared" si="3"/>
        <v>1.053663667797608E-3</v>
      </c>
      <c r="L38" s="79"/>
      <c r="M38" s="80"/>
      <c r="N38" s="81">
        <f>分析係数表!H41</f>
        <v>5.4868757373181282E-2</v>
      </c>
      <c r="O38" s="82">
        <f t="shared" si="4"/>
        <v>0.38171293559607228</v>
      </c>
      <c r="P38" s="76">
        <f>分析係数表!C41</f>
        <v>0.58586841174389814</v>
      </c>
      <c r="Q38" s="82">
        <f t="shared" si="5"/>
        <v>0.22363355131977175</v>
      </c>
      <c r="R38" s="83">
        <v>0.22665507547145214</v>
      </c>
      <c r="S38" s="84">
        <f t="shared" si="6"/>
        <v>0.22902296326690247</v>
      </c>
      <c r="T38" s="85">
        <f>分析係数表!F41</f>
        <v>0.54989448296653598</v>
      </c>
      <c r="U38" s="86">
        <f t="shared" si="7"/>
        <v>0.12593846397311728</v>
      </c>
      <c r="V38" s="87">
        <f>分析係数表!D41</f>
        <v>0.15480856195357251</v>
      </c>
      <c r="W38" s="167">
        <f t="shared" si="8"/>
        <v>0</v>
      </c>
      <c r="X38" s="76">
        <f>分析係数表!E41</f>
        <v>0.14651793789568887</v>
      </c>
      <c r="Y38" s="166">
        <f t="shared" si="9"/>
        <v>0</v>
      </c>
    </row>
    <row r="39" spans="1:25" x14ac:dyDescent="0.2">
      <c r="A39" s="6" t="s">
        <v>51</v>
      </c>
      <c r="B39" s="5" t="s">
        <v>367</v>
      </c>
      <c r="C39" s="90"/>
      <c r="D39" s="76">
        <f>投入係数表!Z39</f>
        <v>0</v>
      </c>
      <c r="E39" s="77">
        <f>$C$28*D39</f>
        <v>0</v>
      </c>
      <c r="F39" s="76">
        <f>分析係数表!C42</f>
        <v>0.81969817315329629</v>
      </c>
      <c r="G39" s="77">
        <f>E39*F39</f>
        <v>0</v>
      </c>
      <c r="H39" s="77">
        <v>1.4021576950483793E-2</v>
      </c>
      <c r="I39" s="77">
        <f>C39+H39</f>
        <v>1.4021576950483793E-2</v>
      </c>
      <c r="J39" s="76">
        <f>分析係数表!G42</f>
        <v>0.48461538461538461</v>
      </c>
      <c r="K39" s="78">
        <f>I39*J39</f>
        <v>6.7950719067729152E-3</v>
      </c>
      <c r="L39" s="79"/>
      <c r="M39" s="80"/>
      <c r="N39" s="81">
        <f>分析係数表!H42</f>
        <v>1.2153460479748329E-2</v>
      </c>
      <c r="O39" s="82">
        <f t="shared" si="4"/>
        <v>8.4549628959577947E-2</v>
      </c>
      <c r="P39" s="76">
        <f>分析係数表!C42</f>
        <v>0.81969817315329629</v>
      </c>
      <c r="Q39" s="82">
        <f>O39*P39</f>
        <v>6.9305176398955073E-2</v>
      </c>
      <c r="R39" s="83">
        <v>7.1523069211335139E-2</v>
      </c>
      <c r="S39" s="84">
        <f>I39+R39</f>
        <v>8.5544646161818935E-2</v>
      </c>
      <c r="T39" s="85">
        <f>分析係数表!F42</f>
        <v>0.55865384615384617</v>
      </c>
      <c r="U39" s="86">
        <f>S39*T39</f>
        <v>4.778984559617E-2</v>
      </c>
      <c r="V39" s="87">
        <f>分析係数表!D42</f>
        <v>8.8461538461538466E-2</v>
      </c>
      <c r="W39" s="167">
        <f>ROUND(S39*V39,0)</f>
        <v>0</v>
      </c>
      <c r="X39" s="76">
        <f>分析係数表!E42</f>
        <v>7.8846153846153844E-2</v>
      </c>
      <c r="Y39" s="166">
        <f>ROUND(S39*X39,0)</f>
        <v>0</v>
      </c>
    </row>
    <row r="40" spans="1:25" x14ac:dyDescent="0.2">
      <c r="A40" s="6" t="s">
        <v>194</v>
      </c>
      <c r="B40" s="5" t="s">
        <v>41</v>
      </c>
      <c r="C40" s="90"/>
      <c r="D40" s="76">
        <f>投入係数表!Z40</f>
        <v>6.8775790921595595E-2</v>
      </c>
      <c r="E40" s="77">
        <f>$C$28*D40</f>
        <v>6.8775790921595599</v>
      </c>
      <c r="F40" s="76">
        <f>分析係数表!C43</f>
        <v>0.67829131652661068</v>
      </c>
      <c r="G40" s="77">
        <f>E40*F40</f>
        <v>4.6650021769367997</v>
      </c>
      <c r="H40" s="77">
        <v>5.5296576697930906</v>
      </c>
      <c r="I40" s="77">
        <f>C40+H40</f>
        <v>5.5296576697930906</v>
      </c>
      <c r="J40" s="76">
        <f>分析係数表!G43</f>
        <v>0.37364673754023214</v>
      </c>
      <c r="K40" s="78">
        <f>I40*J40</f>
        <v>2.0661385480325105</v>
      </c>
      <c r="L40" s="79"/>
      <c r="M40" s="80"/>
      <c r="N40" s="81">
        <f>分析係数表!H43</f>
        <v>3.3707727093983487E-2</v>
      </c>
      <c r="O40" s="82">
        <f t="shared" si="4"/>
        <v>0.23449912258455238</v>
      </c>
      <c r="P40" s="76">
        <f>分析係数表!C43</f>
        <v>0.67829131652661068</v>
      </c>
      <c r="Q40" s="82">
        <f>O40*P40</f>
        <v>0.1590587185822111</v>
      </c>
      <c r="R40" s="83">
        <v>0.24925878500362045</v>
      </c>
      <c r="S40" s="84">
        <f>I40+R40</f>
        <v>5.7789164547967111</v>
      </c>
      <c r="T40" s="85">
        <f>分析係数表!F43</f>
        <v>0.61386911147956691</v>
      </c>
      <c r="U40" s="86">
        <f>S40*T40</f>
        <v>3.547498309420706</v>
      </c>
      <c r="V40" s="87">
        <f>分析係数表!D43</f>
        <v>0.15810006827270068</v>
      </c>
      <c r="W40" s="167">
        <f>ROUND(S40*V40,0)</f>
        <v>1</v>
      </c>
      <c r="X40" s="76">
        <f>分析係数表!E43</f>
        <v>0.12220813420462304</v>
      </c>
      <c r="Y40" s="166">
        <f>ROUND(S40*X40,0)</f>
        <v>1</v>
      </c>
    </row>
    <row r="41" spans="1:25" x14ac:dyDescent="0.2">
      <c r="A41" s="6" t="s">
        <v>340</v>
      </c>
      <c r="B41" s="5" t="s">
        <v>42</v>
      </c>
      <c r="C41" s="90"/>
      <c r="D41" s="76">
        <f>投入係数表!Z41</f>
        <v>0</v>
      </c>
      <c r="E41" s="77">
        <f>$C$28*D41</f>
        <v>0</v>
      </c>
      <c r="F41" s="76">
        <f>分析係数表!C44</f>
        <v>0.28860582795323675</v>
      </c>
      <c r="G41" s="77">
        <f>E41*F41</f>
        <v>0</v>
      </c>
      <c r="H41" s="77">
        <v>1.8417808143017973E-3</v>
      </c>
      <c r="I41" s="77">
        <f>C41+H41</f>
        <v>1.8417808143017973E-3</v>
      </c>
      <c r="J41" s="76">
        <f>分析係数表!G44</f>
        <v>0.2722812755519215</v>
      </c>
      <c r="K41" s="78">
        <f>I41*J41</f>
        <v>5.0148242940515004E-4</v>
      </c>
      <c r="L41" s="79"/>
      <c r="M41" s="80"/>
      <c r="N41" s="81">
        <f>分析係数表!H44</f>
        <v>0.11129817145104208</v>
      </c>
      <c r="O41" s="82">
        <f t="shared" si="4"/>
        <v>0.77428310362679209</v>
      </c>
      <c r="P41" s="76">
        <f>分析係数表!C44</f>
        <v>0.28860582795323675</v>
      </c>
      <c r="Q41" s="82">
        <f>O41*P41</f>
        <v>0.22346261619241214</v>
      </c>
      <c r="R41" s="83">
        <v>0.22560103523109112</v>
      </c>
      <c r="S41" s="84">
        <f>I41+R41</f>
        <v>0.22744281604539293</v>
      </c>
      <c r="T41" s="85">
        <f>分析係数表!F44</f>
        <v>0.4454210956663941</v>
      </c>
      <c r="U41" s="86">
        <f>S41*T41</f>
        <v>0.10130782832438903</v>
      </c>
      <c r="V41" s="87">
        <f>分析係数表!D44</f>
        <v>0.25695012264922323</v>
      </c>
      <c r="W41" s="167">
        <f>ROUND(S41*V41,0)</f>
        <v>0</v>
      </c>
      <c r="X41" s="76">
        <f>分析係数表!E44</f>
        <v>0.1731398201144726</v>
      </c>
      <c r="Y41" s="166">
        <f>ROUND(S41*X41,0)</f>
        <v>0</v>
      </c>
    </row>
    <row r="42" spans="1:25" x14ac:dyDescent="0.2">
      <c r="A42" s="6" t="s">
        <v>341</v>
      </c>
      <c r="B42" s="5" t="s">
        <v>278</v>
      </c>
      <c r="C42" s="90"/>
      <c r="D42" s="76">
        <f>投入係数表!Z42</f>
        <v>0</v>
      </c>
      <c r="E42" s="77">
        <f>$C$28*D42</f>
        <v>0</v>
      </c>
      <c r="F42" s="76">
        <f>分析係数表!C45</f>
        <v>1</v>
      </c>
      <c r="G42" s="77">
        <f>E42*F42</f>
        <v>0</v>
      </c>
      <c r="H42" s="77">
        <v>1.3880583092026779E-2</v>
      </c>
      <c r="I42" s="77">
        <f>C42+H42</f>
        <v>1.3880583092026779E-2</v>
      </c>
      <c r="J42" s="76">
        <f>分析係数表!G45</f>
        <v>0</v>
      </c>
      <c r="K42" s="78">
        <f>I42*J42</f>
        <v>0</v>
      </c>
      <c r="L42" s="79"/>
      <c r="M42" s="80"/>
      <c r="N42" s="81">
        <f>分析係数表!H45</f>
        <v>0</v>
      </c>
      <c r="O42" s="82">
        <f t="shared" si="4"/>
        <v>0</v>
      </c>
      <c r="P42" s="76">
        <f>分析係数表!C45</f>
        <v>1</v>
      </c>
      <c r="Q42" s="82">
        <f>O42*P42</f>
        <v>0</v>
      </c>
      <c r="R42" s="83">
        <v>2.3167731705163444E-3</v>
      </c>
      <c r="S42" s="84">
        <f>I42+R42</f>
        <v>1.6197356262543122E-2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投入係数表!Z43</f>
        <v>4.1265474552957355E-3</v>
      </c>
      <c r="E43" s="77">
        <f>$C$28*D43</f>
        <v>0.41265474552957354</v>
      </c>
      <c r="F43" s="76">
        <f>分析係数表!C46</f>
        <v>0.35026323939300097</v>
      </c>
      <c r="G43" s="77">
        <f>E43*F43</f>
        <v>0.14453778792008293</v>
      </c>
      <c r="H43" s="77">
        <v>0.1846703273339218</v>
      </c>
      <c r="I43" s="77">
        <f>C43+H43</f>
        <v>0.1846703273339218</v>
      </c>
      <c r="J43" s="76">
        <f>分析係数表!G46</f>
        <v>8.8183421516754845E-3</v>
      </c>
      <c r="K43" s="78">
        <f>I43*J43</f>
        <v>1.6284861316924321E-3</v>
      </c>
      <c r="L43" s="79"/>
      <c r="M43" s="80"/>
      <c r="N43" s="81">
        <f>分析係数表!H46</f>
        <v>2.2070389303971687E-2</v>
      </c>
      <c r="O43" s="82">
        <f t="shared" si="4"/>
        <v>0.15354007443013346</v>
      </c>
      <c r="P43" s="76">
        <f>分析係数表!C46</f>
        <v>0.35026323939300097</v>
      </c>
      <c r="Q43" s="82">
        <f>O43*P43</f>
        <v>5.3779443846541021E-2</v>
      </c>
      <c r="R43" s="83">
        <v>5.7962060581176471E-2</v>
      </c>
      <c r="S43" s="84">
        <f>I43+R43</f>
        <v>0.24263238791509828</v>
      </c>
      <c r="T43" s="85">
        <f>分析係数表!F46</f>
        <v>0.31305114638447973</v>
      </c>
      <c r="U43" s="86">
        <f>S43*T43</f>
        <v>7.5956347186825299E-2</v>
      </c>
      <c r="V43" s="87">
        <f>分析係数表!D46</f>
        <v>2.6455026455026454E-3</v>
      </c>
      <c r="W43" s="167">
        <f>ROUND(S43*V43,0)</f>
        <v>0</v>
      </c>
      <c r="X43" s="76">
        <f>分析係数表!E46</f>
        <v>7.0546737213403876E-3</v>
      </c>
      <c r="Y43" s="166">
        <f>ROUND(S43*X43,0)</f>
        <v>0</v>
      </c>
    </row>
    <row r="44" spans="1:25" x14ac:dyDescent="0.2">
      <c r="A44" s="192">
        <v>40</v>
      </c>
      <c r="B44" s="14" t="s">
        <v>150</v>
      </c>
      <c r="C44" s="197">
        <f>SUM(C5:C43)</f>
        <v>100</v>
      </c>
      <c r="D44" s="92">
        <f>投入係数表!Z44</f>
        <v>0.64649243466299866</v>
      </c>
      <c r="E44" s="91">
        <f>SUM(E5:E43)</f>
        <v>64.649243466299879</v>
      </c>
      <c r="F44" s="92">
        <f>分析係数表!C47</f>
        <v>0.31394387080298369</v>
      </c>
      <c r="G44" s="91">
        <f>SUM(G5:G43)</f>
        <v>10.963890407074956</v>
      </c>
      <c r="H44" s="91">
        <f>SUM(H5:H43)</f>
        <v>12.62185809084</v>
      </c>
      <c r="I44" s="91">
        <f>SUM(I5:I43)</f>
        <v>112.62185809084002</v>
      </c>
      <c r="J44" s="92">
        <f>分析係数表!G47</f>
        <v>0.19998528352451841</v>
      </c>
      <c r="K44" s="93">
        <f>SUM(K5:K43)</f>
        <v>11.095431897950203</v>
      </c>
      <c r="L44" s="94">
        <f>最終需要_まとめ!$L$33</f>
        <v>0.627</v>
      </c>
      <c r="M44" s="91">
        <f>K44*L44</f>
        <v>6.956835800014777</v>
      </c>
      <c r="N44" s="95">
        <f>分析係数表!H47</f>
        <v>1</v>
      </c>
      <c r="O44" s="96">
        <f>SUM(O5:O43)</f>
        <v>6.956835800014777</v>
      </c>
      <c r="P44" s="92">
        <f>分析係数表!C47</f>
        <v>0.31394387080298369</v>
      </c>
      <c r="Q44" s="96">
        <f>SUM(Q5:Q43)</f>
        <v>2.4304682302066376</v>
      </c>
      <c r="R44" s="91">
        <f>SUM(R7:R43)</f>
        <v>2.6778223229073648</v>
      </c>
      <c r="S44" s="97">
        <f>SUM(S5:S43)</f>
        <v>115.30169843395034</v>
      </c>
      <c r="T44" s="98">
        <f>分析係数表!F47</f>
        <v>0.426688715561511</v>
      </c>
      <c r="U44" s="99">
        <f>SUM(U5:U43)</f>
        <v>43.520496284162313</v>
      </c>
      <c r="V44" s="100">
        <f>分析係数表!D47</f>
        <v>4.9757178154553973E-2</v>
      </c>
      <c r="W44" s="164">
        <f>SUM(W5:W43)</f>
        <v>1</v>
      </c>
      <c r="X44" s="92">
        <f>分析係数表!E47</f>
        <v>4.1907100312144188E-2</v>
      </c>
      <c r="Y44" s="165">
        <f>SUM(Y5:Y43)</f>
        <v>1</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2015年播磨町産業連関表</v>
      </c>
      <c r="H1" s="401"/>
      <c r="I1" s="401"/>
    </row>
    <row r="2" spans="1:25" x14ac:dyDescent="0.2">
      <c r="B2" s="3" t="s">
        <v>285</v>
      </c>
      <c r="S2" s="3" t="s">
        <v>152</v>
      </c>
      <c r="U2" s="64" t="s">
        <v>209</v>
      </c>
      <c r="W2" s="3" t="s">
        <v>130</v>
      </c>
      <c r="Y2" s="3" t="s">
        <v>153</v>
      </c>
    </row>
    <row r="3" spans="1:25" ht="44" x14ac:dyDescent="0.2">
      <c r="B3" s="65"/>
      <c r="C3" s="66" t="s">
        <v>227</v>
      </c>
      <c r="D3" s="66" t="s">
        <v>315</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投入係数表!AA5</f>
        <v>0</v>
      </c>
      <c r="E5" s="77">
        <f t="shared" ref="E5:E38" si="0">$C$29*D5</f>
        <v>0</v>
      </c>
      <c r="F5" s="76">
        <f>分析係数表!C8</f>
        <v>2.4086378737541492E-2</v>
      </c>
      <c r="G5" s="77">
        <f t="shared" ref="G5:G38" si="1">E5*F5</f>
        <v>0</v>
      </c>
      <c r="H5" s="77">
        <f t="array" ref="H5:H43">MMULT(逆行列係数!C5:AO43,'25'!G5:G43)</f>
        <v>1.6317156948149347E-4</v>
      </c>
      <c r="I5" s="77">
        <f t="shared" ref="I5:I38" si="2">C5+H5</f>
        <v>1.6317156948149347E-4</v>
      </c>
      <c r="J5" s="76">
        <f>分析係数表!G8</f>
        <v>0.12121212121212122</v>
      </c>
      <c r="K5" s="78">
        <f t="shared" ref="K5:K38" si="3">I5*J5</f>
        <v>1.9778372058362844E-5</v>
      </c>
      <c r="L5" s="79" t="s">
        <v>184</v>
      </c>
      <c r="M5" s="80" t="s">
        <v>184</v>
      </c>
      <c r="N5" s="81">
        <f>分析係数表!H8</f>
        <v>1.0986040110106173E-2</v>
      </c>
      <c r="O5" s="82">
        <f t="shared" ref="O5:O43" si="4">$M$44*N5</f>
        <v>0.15226665724451369</v>
      </c>
      <c r="P5" s="76">
        <f>分析係数表!C8</f>
        <v>2.4086378737541492E-2</v>
      </c>
      <c r="Q5" s="82">
        <f t="shared" ref="Q5:Q38" si="5">O5*P5</f>
        <v>3.6675523754907727E-3</v>
      </c>
      <c r="R5" s="83">
        <f t="array" ref="R5:R43">MMULT(逆行列係数!C5:AO43,'25'!Q5:Q43)</f>
        <v>4.0204752240238558E-3</v>
      </c>
      <c r="S5" s="84">
        <f t="shared" ref="S5:S38" si="6">I5+R5</f>
        <v>4.1836467935053492E-3</v>
      </c>
      <c r="T5" s="85">
        <f>分析係数表!F8</f>
        <v>0.48484848484848486</v>
      </c>
      <c r="U5" s="86">
        <f t="shared" ref="U5:U38" si="7">S5*T5</f>
        <v>2.0284348089722906E-3</v>
      </c>
      <c r="V5" s="87">
        <f>分析係数表!D8</f>
        <v>1.0757575757575757</v>
      </c>
      <c r="W5" s="167">
        <f t="shared" ref="W5:W38" si="8">ROUND(S5*V5,0)</f>
        <v>0</v>
      </c>
      <c r="X5" s="76">
        <f>分析係数表!E8</f>
        <v>0</v>
      </c>
      <c r="Y5" s="166">
        <f t="shared" ref="Y5:Y38" si="9">ROUND(S5*X5,0)</f>
        <v>0</v>
      </c>
    </row>
    <row r="6" spans="1:25" x14ac:dyDescent="0.2">
      <c r="A6" s="6" t="s">
        <v>219</v>
      </c>
      <c r="B6" s="5" t="s">
        <v>265</v>
      </c>
      <c r="C6" s="90"/>
      <c r="D6" s="76">
        <f>投入係数表!AA6</f>
        <v>0</v>
      </c>
      <c r="E6" s="77">
        <f t="shared" si="0"/>
        <v>0</v>
      </c>
      <c r="F6" s="76">
        <f>分析係数表!C9</f>
        <v>0</v>
      </c>
      <c r="G6" s="77">
        <f t="shared" si="1"/>
        <v>0</v>
      </c>
      <c r="H6" s="77">
        <v>0</v>
      </c>
      <c r="I6" s="77">
        <f t="shared" si="2"/>
        <v>0</v>
      </c>
      <c r="J6" s="76">
        <f>分析係数表!G9</f>
        <v>0</v>
      </c>
      <c r="K6" s="78">
        <f t="shared" si="3"/>
        <v>0</v>
      </c>
      <c r="L6" s="79"/>
      <c r="M6" s="80"/>
      <c r="N6" s="81">
        <f>分析係数表!H9</f>
        <v>5.8985450255603618E-4</v>
      </c>
      <c r="O6" s="82">
        <f t="shared" si="4"/>
        <v>8.1753909929940232E-3</v>
      </c>
      <c r="P6" s="76">
        <f>分析係数表!C9</f>
        <v>0</v>
      </c>
      <c r="Q6" s="82">
        <f t="shared" si="5"/>
        <v>0</v>
      </c>
      <c r="R6" s="83">
        <v>0</v>
      </c>
      <c r="S6" s="84">
        <f t="shared" si="6"/>
        <v>0</v>
      </c>
      <c r="T6" s="85">
        <f>分析係数表!F9</f>
        <v>0</v>
      </c>
      <c r="U6" s="86">
        <f t="shared" si="7"/>
        <v>0</v>
      </c>
      <c r="V6" s="87">
        <f>分析係数表!D9</f>
        <v>0</v>
      </c>
      <c r="W6" s="167">
        <f t="shared" si="8"/>
        <v>0</v>
      </c>
      <c r="X6" s="76">
        <f>分析係数表!E9</f>
        <v>0</v>
      </c>
      <c r="Y6" s="166">
        <f t="shared" si="9"/>
        <v>0</v>
      </c>
    </row>
    <row r="7" spans="1:25" x14ac:dyDescent="0.2">
      <c r="A7" s="6" t="s">
        <v>220</v>
      </c>
      <c r="B7" s="5" t="s">
        <v>266</v>
      </c>
      <c r="C7" s="90"/>
      <c r="D7" s="76">
        <f>投入係数表!AA7</f>
        <v>0</v>
      </c>
      <c r="E7" s="77">
        <f t="shared" si="0"/>
        <v>0</v>
      </c>
      <c r="F7" s="76">
        <f>分析係数表!C10</f>
        <v>0.85034013605442182</v>
      </c>
      <c r="G7" s="77">
        <f t="shared" si="1"/>
        <v>0</v>
      </c>
      <c r="H7" s="77">
        <v>2.3298373557095568E-4</v>
      </c>
      <c r="I7" s="77">
        <f t="shared" si="2"/>
        <v>2.3298373557095568E-4</v>
      </c>
      <c r="J7" s="76">
        <f>分析係数表!G10</f>
        <v>0.18064516129032257</v>
      </c>
      <c r="K7" s="78">
        <f t="shared" si="3"/>
        <v>4.2087384490237153E-5</v>
      </c>
      <c r="L7" s="79"/>
      <c r="M7" s="80"/>
      <c r="N7" s="81">
        <f>分析係数表!H10</f>
        <v>1.1059771922925679E-3</v>
      </c>
      <c r="O7" s="82">
        <f t="shared" si="4"/>
        <v>1.5328858111863795E-2</v>
      </c>
      <c r="P7" s="76">
        <f>分析係数表!C10</f>
        <v>0.85034013605442182</v>
      </c>
      <c r="Q7" s="82">
        <f t="shared" si="5"/>
        <v>1.3034743292401186E-2</v>
      </c>
      <c r="R7" s="83">
        <v>1.6133746629066758E-2</v>
      </c>
      <c r="S7" s="84">
        <f t="shared" si="6"/>
        <v>1.6366730364637712E-2</v>
      </c>
      <c r="T7" s="85">
        <f>分析係数表!F10</f>
        <v>0.52258064516129032</v>
      </c>
      <c r="U7" s="86">
        <f t="shared" si="7"/>
        <v>8.5529365131332552E-3</v>
      </c>
      <c r="V7" s="87">
        <f>分析係数表!D10</f>
        <v>9.0322580645161285E-2</v>
      </c>
      <c r="W7" s="167">
        <f t="shared" si="8"/>
        <v>0</v>
      </c>
      <c r="X7" s="76">
        <f>分析係数表!E10</f>
        <v>0</v>
      </c>
      <c r="Y7" s="166">
        <f t="shared" si="9"/>
        <v>0</v>
      </c>
    </row>
    <row r="8" spans="1:25" x14ac:dyDescent="0.2">
      <c r="A8" s="6" t="s">
        <v>221</v>
      </c>
      <c r="B8" s="5" t="s">
        <v>27</v>
      </c>
      <c r="C8" s="90"/>
      <c r="D8" s="76">
        <f>投入係数表!AA8</f>
        <v>0</v>
      </c>
      <c r="E8" s="77">
        <f t="shared" si="0"/>
        <v>0</v>
      </c>
      <c r="F8" s="76">
        <f>分析係数表!C11</f>
        <v>1.6645596291613995E-2</v>
      </c>
      <c r="G8" s="77">
        <f t="shared" si="1"/>
        <v>0</v>
      </c>
      <c r="H8" s="77">
        <v>4.6522698288605979E-3</v>
      </c>
      <c r="I8" s="77">
        <f t="shared" si="2"/>
        <v>4.6522698288605979E-3</v>
      </c>
      <c r="J8" s="76">
        <f>分析係数表!G11</f>
        <v>0.35897435897435898</v>
      </c>
      <c r="K8" s="78">
        <f t="shared" si="3"/>
        <v>1.6700455795909839E-3</v>
      </c>
      <c r="L8" s="79"/>
      <c r="M8" s="80"/>
      <c r="N8" s="81">
        <f>分析係数表!H11</f>
        <v>-2.457727093983484E-5</v>
      </c>
      <c r="O8" s="82">
        <f t="shared" si="4"/>
        <v>-3.4064129137475097E-4</v>
      </c>
      <c r="P8" s="76">
        <f>分析係数表!C11</f>
        <v>1.6645596291613995E-2</v>
      </c>
      <c r="Q8" s="82">
        <f t="shared" si="5"/>
        <v>-5.6701774164781575E-6</v>
      </c>
      <c r="R8" s="83">
        <v>3.4479998363315389E-4</v>
      </c>
      <c r="S8" s="84">
        <f t="shared" si="6"/>
        <v>4.9970698124937518E-3</v>
      </c>
      <c r="T8" s="85">
        <f>分析係数表!F11</f>
        <v>0.58974358974358976</v>
      </c>
      <c r="U8" s="86">
        <f t="shared" si="7"/>
        <v>2.946989889419392E-3</v>
      </c>
      <c r="V8" s="87">
        <f>分析係数表!D11</f>
        <v>8.5470085470085479E-3</v>
      </c>
      <c r="W8" s="167">
        <f t="shared" si="8"/>
        <v>0</v>
      </c>
      <c r="X8" s="76">
        <f>分析係数表!E11</f>
        <v>0</v>
      </c>
      <c r="Y8" s="166">
        <f t="shared" si="9"/>
        <v>0</v>
      </c>
    </row>
    <row r="9" spans="1:25" x14ac:dyDescent="0.2">
      <c r="A9" s="6" t="s">
        <v>222</v>
      </c>
      <c r="B9" s="5" t="s">
        <v>190</v>
      </c>
      <c r="C9" s="90"/>
      <c r="D9" s="76">
        <f>投入係数表!AA9</f>
        <v>0</v>
      </c>
      <c r="E9" s="77">
        <f t="shared" si="0"/>
        <v>0</v>
      </c>
      <c r="F9" s="76">
        <f>分析係数表!C12</f>
        <v>5.1883600270696828E-3</v>
      </c>
      <c r="G9" s="77">
        <f t="shared" si="1"/>
        <v>0</v>
      </c>
      <c r="H9" s="77">
        <v>2.4663555187211722E-5</v>
      </c>
      <c r="I9" s="77">
        <f t="shared" si="2"/>
        <v>2.4663555187211722E-5</v>
      </c>
      <c r="J9" s="76">
        <f>分析係数表!G12</f>
        <v>0.13719512195121952</v>
      </c>
      <c r="K9" s="78">
        <f t="shared" si="3"/>
        <v>3.3837194616601449E-6</v>
      </c>
      <c r="L9" s="79"/>
      <c r="M9" s="80"/>
      <c r="N9" s="81">
        <f>分析係数表!H12</f>
        <v>8.9657884388517503E-2</v>
      </c>
      <c r="O9" s="82">
        <f t="shared" si="4"/>
        <v>1.2426594309350916</v>
      </c>
      <c r="P9" s="76">
        <f>分析係数表!C12</f>
        <v>5.1883600270696828E-3</v>
      </c>
      <c r="Q9" s="82">
        <f t="shared" si="5"/>
        <v>6.4473645187247885E-3</v>
      </c>
      <c r="R9" s="83">
        <v>6.960523775880475E-3</v>
      </c>
      <c r="S9" s="84">
        <f t="shared" si="6"/>
        <v>6.9851873310676866E-3</v>
      </c>
      <c r="T9" s="85">
        <f>分析係数表!F12</f>
        <v>0.31707317073170732</v>
      </c>
      <c r="U9" s="86">
        <f t="shared" si="7"/>
        <v>2.2148154952165836E-3</v>
      </c>
      <c r="V9" s="87">
        <f>分析係数表!D12</f>
        <v>6.7073170731707321E-2</v>
      </c>
      <c r="W9" s="167">
        <f t="shared" si="8"/>
        <v>0</v>
      </c>
      <c r="X9" s="76">
        <f>分析係数表!E12</f>
        <v>5.7926829268292686E-2</v>
      </c>
      <c r="Y9" s="166">
        <f t="shared" si="9"/>
        <v>0</v>
      </c>
    </row>
    <row r="10" spans="1:25" x14ac:dyDescent="0.2">
      <c r="A10" s="6" t="s">
        <v>223</v>
      </c>
      <c r="B10" s="5" t="s">
        <v>28</v>
      </c>
      <c r="C10" s="90"/>
      <c r="D10" s="76">
        <f>投入係数表!AA10</f>
        <v>1.2836970474967907E-3</v>
      </c>
      <c r="E10" s="77">
        <f t="shared" si="0"/>
        <v>0.12836970474967907</v>
      </c>
      <c r="F10" s="76">
        <f>分析係数表!C13</f>
        <v>0</v>
      </c>
      <c r="G10" s="77">
        <f t="shared" si="1"/>
        <v>0</v>
      </c>
      <c r="H10" s="77">
        <v>0</v>
      </c>
      <c r="I10" s="77">
        <f t="shared" si="2"/>
        <v>0</v>
      </c>
      <c r="J10" s="76">
        <f>分析係数表!G13</f>
        <v>0.24459953472914589</v>
      </c>
      <c r="K10" s="78">
        <f t="shared" si="3"/>
        <v>0</v>
      </c>
      <c r="L10" s="79"/>
      <c r="M10" s="80"/>
      <c r="N10" s="81">
        <f>分析係数表!H13</f>
        <v>1.4131930790405034E-2</v>
      </c>
      <c r="O10" s="82">
        <f t="shared" si="4"/>
        <v>0.19586874254048181</v>
      </c>
      <c r="P10" s="76">
        <f>分析係数表!C13</f>
        <v>0</v>
      </c>
      <c r="Q10" s="82">
        <f t="shared" si="5"/>
        <v>0</v>
      </c>
      <c r="R10" s="83">
        <v>0</v>
      </c>
      <c r="S10" s="84">
        <f t="shared" si="6"/>
        <v>0</v>
      </c>
      <c r="T10" s="85">
        <f>分析係数表!F13</f>
        <v>0.38318378198737124</v>
      </c>
      <c r="U10" s="86">
        <f t="shared" si="7"/>
        <v>0</v>
      </c>
      <c r="V10" s="87">
        <f>分析係数表!D13</f>
        <v>4.7856430707876374E-2</v>
      </c>
      <c r="W10" s="167">
        <f t="shared" si="8"/>
        <v>0</v>
      </c>
      <c r="X10" s="76">
        <f>分析係数表!E13</f>
        <v>4.9850448654037885E-2</v>
      </c>
      <c r="Y10" s="166">
        <f t="shared" si="9"/>
        <v>0</v>
      </c>
    </row>
    <row r="11" spans="1:25" x14ac:dyDescent="0.2">
      <c r="A11" s="6" t="s">
        <v>224</v>
      </c>
      <c r="B11" s="5" t="s">
        <v>267</v>
      </c>
      <c r="C11" s="90"/>
      <c r="D11" s="76">
        <f>投入係数表!AA11</f>
        <v>2.5673940949935813E-3</v>
      </c>
      <c r="E11" s="77">
        <f t="shared" si="0"/>
        <v>0.25673940949935814</v>
      </c>
      <c r="F11" s="76">
        <f>分析係数表!C14</f>
        <v>6.5770523283725346E-2</v>
      </c>
      <c r="G11" s="77">
        <f t="shared" si="1"/>
        <v>1.688588531032743E-2</v>
      </c>
      <c r="H11" s="77">
        <v>4.0426161514241367E-2</v>
      </c>
      <c r="I11" s="77">
        <f t="shared" si="2"/>
        <v>4.0426161514241367E-2</v>
      </c>
      <c r="J11" s="76">
        <f>分析係数表!G14</f>
        <v>0.20976692563817981</v>
      </c>
      <c r="K11" s="78">
        <f t="shared" si="3"/>
        <v>8.480071616194915E-3</v>
      </c>
      <c r="L11" s="79"/>
      <c r="M11" s="80"/>
      <c r="N11" s="81">
        <f>分析係数表!H14</f>
        <v>1.167420369642155E-3</v>
      </c>
      <c r="O11" s="82">
        <f t="shared" si="4"/>
        <v>1.6180461340300673E-2</v>
      </c>
      <c r="P11" s="76">
        <f>分析係数表!C14</f>
        <v>6.5770523283725346E-2</v>
      </c>
      <c r="Q11" s="82">
        <f t="shared" si="5"/>
        <v>1.0641974093236633E-3</v>
      </c>
      <c r="R11" s="83">
        <v>3.3133519237302394E-3</v>
      </c>
      <c r="S11" s="84">
        <f t="shared" si="6"/>
        <v>4.3739513437971604E-2</v>
      </c>
      <c r="T11" s="85">
        <f>分析係数表!F14</f>
        <v>0.3607103218645949</v>
      </c>
      <c r="U11" s="86">
        <f t="shared" si="7"/>
        <v>1.5777293970411509E-2</v>
      </c>
      <c r="V11" s="87">
        <f>分析係数表!D14</f>
        <v>6.7702552719200892E-2</v>
      </c>
      <c r="W11" s="167">
        <f t="shared" si="8"/>
        <v>0</v>
      </c>
      <c r="X11" s="76">
        <f>分析係数表!E14</f>
        <v>6.8812430632630414E-2</v>
      </c>
      <c r="Y11" s="166">
        <f t="shared" si="9"/>
        <v>0</v>
      </c>
    </row>
    <row r="12" spans="1:25" x14ac:dyDescent="0.2">
      <c r="A12" s="6" t="s">
        <v>225</v>
      </c>
      <c r="B12" s="5" t="s">
        <v>29</v>
      </c>
      <c r="C12" s="90"/>
      <c r="D12" s="76">
        <f>投入係数表!AA12</f>
        <v>8.9858793324775355E-3</v>
      </c>
      <c r="E12" s="77">
        <f t="shared" si="0"/>
        <v>0.89858793324775355</v>
      </c>
      <c r="F12" s="76">
        <f>分析係数表!C15</f>
        <v>0</v>
      </c>
      <c r="G12" s="77">
        <f t="shared" si="1"/>
        <v>0</v>
      </c>
      <c r="H12" s="77">
        <v>0</v>
      </c>
      <c r="I12" s="77">
        <f t="shared" si="2"/>
        <v>0</v>
      </c>
      <c r="J12" s="76">
        <f>分析係数表!G15</f>
        <v>9.5622477491462285E-2</v>
      </c>
      <c r="K12" s="78">
        <f t="shared" si="3"/>
        <v>0</v>
      </c>
      <c r="L12" s="79"/>
      <c r="M12" s="80"/>
      <c r="N12" s="81">
        <f>分析係数表!H15</f>
        <v>8.2333857648446713E-3</v>
      </c>
      <c r="O12" s="82">
        <f t="shared" si="4"/>
        <v>0.11411483261054158</v>
      </c>
      <c r="P12" s="76">
        <f>分析係数表!C15</f>
        <v>0</v>
      </c>
      <c r="Q12" s="82">
        <f t="shared" si="5"/>
        <v>0</v>
      </c>
      <c r="R12" s="83">
        <v>0</v>
      </c>
      <c r="S12" s="84">
        <f t="shared" si="6"/>
        <v>0</v>
      </c>
      <c r="T12" s="85">
        <f>分析係数表!F15</f>
        <v>0.3039816827072338</v>
      </c>
      <c r="U12" s="86">
        <f t="shared" si="7"/>
        <v>0</v>
      </c>
      <c r="V12" s="87">
        <f>分析係数表!D15</f>
        <v>3.1667184104315432E-2</v>
      </c>
      <c r="W12" s="167">
        <f t="shared" si="8"/>
        <v>0</v>
      </c>
      <c r="X12" s="76">
        <f>分析係数表!E15</f>
        <v>2.9261099037565973E-2</v>
      </c>
      <c r="Y12" s="166">
        <f t="shared" si="9"/>
        <v>0</v>
      </c>
    </row>
    <row r="13" spans="1:25" x14ac:dyDescent="0.2">
      <c r="A13" s="6" t="s">
        <v>226</v>
      </c>
      <c r="B13" s="5" t="s">
        <v>30</v>
      </c>
      <c r="C13" s="90"/>
      <c r="D13" s="76">
        <f>投入係数表!AA13</f>
        <v>1.2836970474967908E-2</v>
      </c>
      <c r="E13" s="77">
        <f t="shared" si="0"/>
        <v>1.2836970474967908</v>
      </c>
      <c r="F13" s="76">
        <f>分析係数表!C16</f>
        <v>5.8671439936356373E-2</v>
      </c>
      <c r="G13" s="77">
        <f t="shared" si="1"/>
        <v>7.5316354218685974E-2</v>
      </c>
      <c r="H13" s="77">
        <v>8.9707023491153073E-2</v>
      </c>
      <c r="I13" s="77">
        <f t="shared" si="2"/>
        <v>8.9707023491153073E-2</v>
      </c>
      <c r="J13" s="76">
        <f>分析係数表!G16</f>
        <v>3.3950617283950615E-2</v>
      </c>
      <c r="K13" s="78">
        <f t="shared" si="3"/>
        <v>3.0456088222305055E-3</v>
      </c>
      <c r="L13" s="79"/>
      <c r="M13" s="80"/>
      <c r="N13" s="81">
        <f>分析係数表!H16</f>
        <v>1.6626523790798271E-2</v>
      </c>
      <c r="O13" s="82">
        <f t="shared" si="4"/>
        <v>0.23044383361501905</v>
      </c>
      <c r="P13" s="76">
        <f>分析係数表!C16</f>
        <v>5.8671439936356373E-2</v>
      </c>
      <c r="Q13" s="82">
        <f t="shared" si="5"/>
        <v>1.3520471542647293E-2</v>
      </c>
      <c r="R13" s="83">
        <v>1.4555705895197833E-2</v>
      </c>
      <c r="S13" s="84">
        <f t="shared" si="6"/>
        <v>0.10426272938635091</v>
      </c>
      <c r="T13" s="85">
        <f>分析係数表!F16</f>
        <v>0.28858024691358025</v>
      </c>
      <c r="U13" s="86">
        <f t="shared" si="7"/>
        <v>3.0088164190196946E-2</v>
      </c>
      <c r="V13" s="87">
        <f>分析係数表!D16</f>
        <v>0</v>
      </c>
      <c r="W13" s="167">
        <f t="shared" si="8"/>
        <v>0</v>
      </c>
      <c r="X13" s="76">
        <f>分析係数表!E16</f>
        <v>0</v>
      </c>
      <c r="Y13" s="166">
        <f t="shared" si="9"/>
        <v>0</v>
      </c>
    </row>
    <row r="14" spans="1:25" x14ac:dyDescent="0.2">
      <c r="A14" s="6" t="s">
        <v>2</v>
      </c>
      <c r="B14" s="5" t="s">
        <v>364</v>
      </c>
      <c r="C14" s="90"/>
      <c r="D14" s="76">
        <f>投入係数表!AA14</f>
        <v>3.9794608472400517E-2</v>
      </c>
      <c r="E14" s="77">
        <f t="shared" si="0"/>
        <v>3.9794608472400519</v>
      </c>
      <c r="F14" s="76">
        <f>分析係数表!C17</f>
        <v>0.10640681003584229</v>
      </c>
      <c r="G14" s="77">
        <f t="shared" si="1"/>
        <v>0.42344173441734423</v>
      </c>
      <c r="H14" s="77">
        <v>0.49987691208472684</v>
      </c>
      <c r="I14" s="77">
        <f t="shared" si="2"/>
        <v>0.49987691208472684</v>
      </c>
      <c r="J14" s="76">
        <f>分析係数表!G17</f>
        <v>0.21283422459893048</v>
      </c>
      <c r="K14" s="78">
        <f t="shared" si="3"/>
        <v>0.10639091497846058</v>
      </c>
      <c r="L14" s="79"/>
      <c r="M14" s="80"/>
      <c r="N14" s="81">
        <f>分析係数表!H17</f>
        <v>2.9861384191899334E-3</v>
      </c>
      <c r="O14" s="82">
        <f t="shared" si="4"/>
        <v>4.1387916902032244E-2</v>
      </c>
      <c r="P14" s="76">
        <f>分析係数表!C17</f>
        <v>0.10640681003584229</v>
      </c>
      <c r="Q14" s="82">
        <f t="shared" si="5"/>
        <v>4.4039562115737712E-3</v>
      </c>
      <c r="R14" s="83">
        <v>7.5174692712992328E-3</v>
      </c>
      <c r="S14" s="84">
        <f t="shared" si="6"/>
        <v>0.5073943813560261</v>
      </c>
      <c r="T14" s="85">
        <f>分析係数表!F17</f>
        <v>0.3233511586452763</v>
      </c>
      <c r="U14" s="86">
        <f t="shared" si="7"/>
        <v>0.16406656110157422</v>
      </c>
      <c r="V14" s="87">
        <f>分析係数表!D17</f>
        <v>4.4206773618538323E-2</v>
      </c>
      <c r="W14" s="167">
        <f t="shared" si="8"/>
        <v>0</v>
      </c>
      <c r="X14" s="76">
        <f>分析係数表!E17</f>
        <v>4.0641711229946524E-2</v>
      </c>
      <c r="Y14" s="166">
        <f t="shared" si="9"/>
        <v>0</v>
      </c>
    </row>
    <row r="15" spans="1:25" x14ac:dyDescent="0.2">
      <c r="A15" s="6" t="s">
        <v>3</v>
      </c>
      <c r="B15" s="5" t="s">
        <v>31</v>
      </c>
      <c r="C15" s="90"/>
      <c r="D15" s="76">
        <f>投入係数表!AA15</f>
        <v>5.1347881899871627E-3</v>
      </c>
      <c r="E15" s="77">
        <f t="shared" si="0"/>
        <v>0.51347881899871628</v>
      </c>
      <c r="F15" s="76">
        <f>分析係数表!C18</f>
        <v>0.93182768716018405</v>
      </c>
      <c r="G15" s="77">
        <f t="shared" si="1"/>
        <v>0.47847378031331655</v>
      </c>
      <c r="H15" s="77">
        <v>0.79494074318590247</v>
      </c>
      <c r="I15" s="77">
        <f t="shared" si="2"/>
        <v>0.79494074318590247</v>
      </c>
      <c r="J15" s="76">
        <f>分析係数表!G18</f>
        <v>0.215658731332249</v>
      </c>
      <c r="K15" s="78">
        <f t="shared" si="3"/>
        <v>0.1714359121597869</v>
      </c>
      <c r="L15" s="79"/>
      <c r="M15" s="80"/>
      <c r="N15" s="81">
        <f>分析係数表!H18</f>
        <v>4.4239087691702714E-4</v>
      </c>
      <c r="O15" s="82">
        <f t="shared" si="4"/>
        <v>6.1315432447455178E-3</v>
      </c>
      <c r="P15" s="76">
        <f>分析係数表!C18</f>
        <v>0.93182768716018405</v>
      </c>
      <c r="Q15" s="82">
        <f t="shared" si="5"/>
        <v>5.7135417604738661E-3</v>
      </c>
      <c r="R15" s="83">
        <v>1.3266759427441328E-2</v>
      </c>
      <c r="S15" s="84">
        <f t="shared" si="6"/>
        <v>0.80820750261334384</v>
      </c>
      <c r="T15" s="85">
        <f>分析係数表!F18</f>
        <v>0.45992902558036375</v>
      </c>
      <c r="U15" s="86">
        <f t="shared" si="7"/>
        <v>0.37171808914369453</v>
      </c>
      <c r="V15" s="87">
        <f>分析係数表!D18</f>
        <v>2.3436344817388734E-2</v>
      </c>
      <c r="W15" s="167">
        <f t="shared" si="8"/>
        <v>0</v>
      </c>
      <c r="X15" s="76">
        <f>分析係数表!E18</f>
        <v>2.5506432056779535E-2</v>
      </c>
      <c r="Y15" s="166">
        <f t="shared" si="9"/>
        <v>0</v>
      </c>
    </row>
    <row r="16" spans="1:25" x14ac:dyDescent="0.2">
      <c r="A16" s="6" t="s">
        <v>4</v>
      </c>
      <c r="B16" s="5" t="s">
        <v>32</v>
      </c>
      <c r="C16" s="90"/>
      <c r="D16" s="76">
        <f>投入係数表!AA16</f>
        <v>0</v>
      </c>
      <c r="E16" s="77">
        <f t="shared" si="0"/>
        <v>0</v>
      </c>
      <c r="F16" s="76">
        <f>分析係数表!C19</f>
        <v>0.22734014153142079</v>
      </c>
      <c r="G16" s="77">
        <f t="shared" si="1"/>
        <v>0</v>
      </c>
      <c r="H16" s="77">
        <v>4.7594040621757303E-2</v>
      </c>
      <c r="I16" s="77">
        <f t="shared" si="2"/>
        <v>4.7594040621757303E-2</v>
      </c>
      <c r="J16" s="76">
        <f>分析係数表!G19</f>
        <v>5.767935331761536E-2</v>
      </c>
      <c r="K16" s="78">
        <f t="shared" si="3"/>
        <v>2.7451934848352773E-3</v>
      </c>
      <c r="L16" s="79"/>
      <c r="M16" s="80"/>
      <c r="N16" s="81">
        <f>分析係数表!H19</f>
        <v>-1.1059771922925678E-4</v>
      </c>
      <c r="O16" s="82">
        <f t="shared" si="4"/>
        <v>-1.5328858111863795E-3</v>
      </c>
      <c r="P16" s="76">
        <f>分析係数表!C19</f>
        <v>0.22734014153142079</v>
      </c>
      <c r="Q16" s="82">
        <f t="shared" si="5"/>
        <v>-3.4848647726661827E-4</v>
      </c>
      <c r="R16" s="83">
        <v>2.206852658985123E-3</v>
      </c>
      <c r="S16" s="84">
        <f t="shared" si="6"/>
        <v>4.9800893280742428E-2</v>
      </c>
      <c r="T16" s="85">
        <f>分析係数表!F19</f>
        <v>0.2401481980464803</v>
      </c>
      <c r="U16" s="86">
        <f t="shared" si="7"/>
        <v>1.1959594782475363E-2</v>
      </c>
      <c r="V16" s="87">
        <f>分析係数表!D19</f>
        <v>6.946783428763894E-3</v>
      </c>
      <c r="W16" s="167">
        <f t="shared" si="8"/>
        <v>0</v>
      </c>
      <c r="X16" s="76">
        <f>分析係数表!E19</f>
        <v>7.830919501515661E-3</v>
      </c>
      <c r="Y16" s="166">
        <f t="shared" si="9"/>
        <v>0</v>
      </c>
    </row>
    <row r="17" spans="1:25" x14ac:dyDescent="0.2">
      <c r="A17" s="6" t="s">
        <v>5</v>
      </c>
      <c r="B17" s="5" t="s">
        <v>33</v>
      </c>
      <c r="C17" s="90"/>
      <c r="D17" s="76">
        <f>投入係数表!AA17</f>
        <v>0</v>
      </c>
      <c r="E17" s="77">
        <f t="shared" si="0"/>
        <v>0</v>
      </c>
      <c r="F17" s="76">
        <f>分析係数表!C20</f>
        <v>0.28316987938225679</v>
      </c>
      <c r="G17" s="77">
        <f t="shared" si="1"/>
        <v>0</v>
      </c>
      <c r="H17" s="77">
        <v>2.6497326716055036E-2</v>
      </c>
      <c r="I17" s="77">
        <f t="shared" si="2"/>
        <v>2.6497326716055036E-2</v>
      </c>
      <c r="J17" s="76">
        <f>分析係数表!G20</f>
        <v>0.10003293265272517</v>
      </c>
      <c r="K17" s="78">
        <f t="shared" si="3"/>
        <v>2.6506052988643889E-3</v>
      </c>
      <c r="L17" s="79"/>
      <c r="M17" s="80"/>
      <c r="N17" s="81">
        <f>分析係数表!H20</f>
        <v>5.4069996067636654E-4</v>
      </c>
      <c r="O17" s="82">
        <f t="shared" si="4"/>
        <v>7.4941084102445217E-3</v>
      </c>
      <c r="P17" s="76">
        <f>分析係数表!C20</f>
        <v>0.28316987938225679</v>
      </c>
      <c r="Q17" s="82">
        <f t="shared" si="5"/>
        <v>2.1221057746064974E-3</v>
      </c>
      <c r="R17" s="83">
        <v>4.6150164721161166E-3</v>
      </c>
      <c r="S17" s="84">
        <f t="shared" si="6"/>
        <v>3.1112343188171153E-2</v>
      </c>
      <c r="T17" s="85">
        <f>分析係数表!F20</f>
        <v>0.22295405894944839</v>
      </c>
      <c r="U17" s="86">
        <f t="shared" si="7"/>
        <v>6.9366231972309801E-3</v>
      </c>
      <c r="V17" s="87">
        <f>分析係数表!D20</f>
        <v>1.4243372303639057E-2</v>
      </c>
      <c r="W17" s="167">
        <f t="shared" si="8"/>
        <v>0</v>
      </c>
      <c r="X17" s="76">
        <f>分析係数表!E20</f>
        <v>1.6054668203523793E-2</v>
      </c>
      <c r="Y17" s="166">
        <f t="shared" si="9"/>
        <v>0</v>
      </c>
    </row>
    <row r="18" spans="1:25" x14ac:dyDescent="0.2">
      <c r="A18" s="6" t="s">
        <v>6</v>
      </c>
      <c r="B18" s="5" t="s">
        <v>34</v>
      </c>
      <c r="C18" s="90"/>
      <c r="D18" s="76">
        <f>投入係数表!AA18</f>
        <v>1.2836970474967907E-3</v>
      </c>
      <c r="E18" s="77">
        <f t="shared" si="0"/>
        <v>0.12836970474967907</v>
      </c>
      <c r="F18" s="76">
        <f>分析係数表!C21</f>
        <v>0.39165775401069514</v>
      </c>
      <c r="G18" s="77">
        <f t="shared" si="1"/>
        <v>5.027699024527537E-2</v>
      </c>
      <c r="H18" s="77">
        <v>0.21401009646435989</v>
      </c>
      <c r="I18" s="77">
        <f t="shared" si="2"/>
        <v>0.21401009646435989</v>
      </c>
      <c r="J18" s="76">
        <f>分析係数表!G21</f>
        <v>0.28516576829358342</v>
      </c>
      <c r="K18" s="78">
        <f t="shared" si="3"/>
        <v>6.1028353580843089E-2</v>
      </c>
      <c r="L18" s="79"/>
      <c r="M18" s="80"/>
      <c r="N18" s="81">
        <f>分析係数表!H21</f>
        <v>9.2164766024380651E-4</v>
      </c>
      <c r="O18" s="82">
        <f t="shared" si="4"/>
        <v>1.2774048426553162E-2</v>
      </c>
      <c r="P18" s="76">
        <f>分析係数表!C21</f>
        <v>0.39165775401069514</v>
      </c>
      <c r="Q18" s="82">
        <f t="shared" si="5"/>
        <v>5.0030551163676657E-3</v>
      </c>
      <c r="R18" s="83">
        <v>9.7986512523529409E-3</v>
      </c>
      <c r="S18" s="84">
        <f t="shared" si="6"/>
        <v>0.22380874771671283</v>
      </c>
      <c r="T18" s="85">
        <f>分析係数表!F21</f>
        <v>0.42597651923502916</v>
      </c>
      <c r="U18" s="86">
        <f t="shared" si="7"/>
        <v>9.5337271326716114E-2</v>
      </c>
      <c r="V18" s="87">
        <f>分析係数表!D21</f>
        <v>3.8470058332718007E-2</v>
      </c>
      <c r="W18" s="167">
        <f t="shared" si="8"/>
        <v>0</v>
      </c>
      <c r="X18" s="76">
        <f>分析係数表!E21</f>
        <v>3.5885697408255188E-2</v>
      </c>
      <c r="Y18" s="166">
        <f t="shared" si="9"/>
        <v>0</v>
      </c>
    </row>
    <row r="19" spans="1:25" x14ac:dyDescent="0.2">
      <c r="A19" s="6" t="s">
        <v>7</v>
      </c>
      <c r="B19" s="5" t="s">
        <v>268</v>
      </c>
      <c r="C19" s="90"/>
      <c r="D19" s="76">
        <f>投入係数表!AA19</f>
        <v>1.1553273427471117E-2</v>
      </c>
      <c r="E19" s="77">
        <f t="shared" si="0"/>
        <v>1.1553273427471118</v>
      </c>
      <c r="F19" s="76">
        <f>分析係数表!C22</f>
        <v>0.15642615558060879</v>
      </c>
      <c r="G19" s="77">
        <f t="shared" si="1"/>
        <v>0.18072341466309105</v>
      </c>
      <c r="H19" s="77">
        <v>0.22653065947540918</v>
      </c>
      <c r="I19" s="77">
        <f t="shared" si="2"/>
        <v>0.22653065947540918</v>
      </c>
      <c r="J19" s="76">
        <f>分析係数表!G22</f>
        <v>0.19460412625639217</v>
      </c>
      <c r="K19" s="78">
        <f t="shared" si="3"/>
        <v>4.4083801057496312E-2</v>
      </c>
      <c r="L19" s="79"/>
      <c r="M19" s="80"/>
      <c r="N19" s="81">
        <f>分析係数表!H22</f>
        <v>4.915454187966968E-5</v>
      </c>
      <c r="O19" s="82">
        <f t="shared" si="4"/>
        <v>6.8128258274950193E-4</v>
      </c>
      <c r="P19" s="76">
        <f>分析係数表!C22</f>
        <v>0.15642615558060879</v>
      </c>
      <c r="Q19" s="82">
        <f t="shared" si="5"/>
        <v>1.0657041528353257E-4</v>
      </c>
      <c r="R19" s="83">
        <v>1.4611214859224975E-3</v>
      </c>
      <c r="S19" s="84">
        <f t="shared" si="6"/>
        <v>0.22799178096133169</v>
      </c>
      <c r="T19" s="85">
        <f>分析係数表!F22</f>
        <v>0.41322518074413683</v>
      </c>
      <c r="U19" s="86">
        <f t="shared" si="7"/>
        <v>9.4211944895923938E-2</v>
      </c>
      <c r="V19" s="87">
        <f>分析係数表!D22</f>
        <v>2.140715923117616E-2</v>
      </c>
      <c r="W19" s="167">
        <f t="shared" si="8"/>
        <v>0</v>
      </c>
      <c r="X19" s="76">
        <f>分析係数表!E22</f>
        <v>2.2006700758243698E-2</v>
      </c>
      <c r="Y19" s="166">
        <f t="shared" si="9"/>
        <v>0</v>
      </c>
    </row>
    <row r="20" spans="1:25" x14ac:dyDescent="0.2">
      <c r="A20" s="6" t="s">
        <v>8</v>
      </c>
      <c r="B20" s="5" t="s">
        <v>269</v>
      </c>
      <c r="C20" s="90"/>
      <c r="D20" s="76">
        <f>投入係数表!AA20</f>
        <v>0</v>
      </c>
      <c r="E20" s="77">
        <f t="shared" si="0"/>
        <v>0</v>
      </c>
      <c r="F20" s="76">
        <f>分析係数表!C23</f>
        <v>0</v>
      </c>
      <c r="G20" s="77">
        <f t="shared" si="1"/>
        <v>0</v>
      </c>
      <c r="H20" s="77">
        <v>0</v>
      </c>
      <c r="I20" s="77">
        <f t="shared" si="2"/>
        <v>0</v>
      </c>
      <c r="J20" s="76">
        <f>分析係数表!G23</f>
        <v>0.21581694098755519</v>
      </c>
      <c r="K20" s="78">
        <f t="shared" si="3"/>
        <v>0</v>
      </c>
      <c r="L20" s="79"/>
      <c r="M20" s="80"/>
      <c r="N20" s="81">
        <f>分析係数表!H23</f>
        <v>2.457727093983484E-5</v>
      </c>
      <c r="O20" s="82">
        <f t="shared" si="4"/>
        <v>3.4064129137475097E-4</v>
      </c>
      <c r="P20" s="76">
        <f>分析係数表!C23</f>
        <v>0</v>
      </c>
      <c r="Q20" s="82">
        <f t="shared" si="5"/>
        <v>0</v>
      </c>
      <c r="R20" s="83">
        <v>0</v>
      </c>
      <c r="S20" s="84">
        <f t="shared" si="6"/>
        <v>0</v>
      </c>
      <c r="T20" s="85">
        <f>分析係数表!F23</f>
        <v>0.44146928944199115</v>
      </c>
      <c r="U20" s="86">
        <f t="shared" si="7"/>
        <v>0</v>
      </c>
      <c r="V20" s="87">
        <f>分析係数表!D23</f>
        <v>4.8735447611401042E-2</v>
      </c>
      <c r="W20" s="167">
        <f t="shared" si="8"/>
        <v>0</v>
      </c>
      <c r="X20" s="76">
        <f>分析係数表!E23</f>
        <v>5.2107587314331592E-2</v>
      </c>
      <c r="Y20" s="166">
        <f t="shared" si="9"/>
        <v>0</v>
      </c>
    </row>
    <row r="21" spans="1:25" x14ac:dyDescent="0.2">
      <c r="A21" s="6" t="s">
        <v>9</v>
      </c>
      <c r="B21" s="5" t="s">
        <v>270</v>
      </c>
      <c r="C21" s="90"/>
      <c r="D21" s="76">
        <f>投入係数表!AA21</f>
        <v>0</v>
      </c>
      <c r="E21" s="77">
        <f t="shared" si="0"/>
        <v>0</v>
      </c>
      <c r="F21" s="76">
        <f>分析係数表!C24</f>
        <v>0.44109195402298851</v>
      </c>
      <c r="G21" s="77">
        <f t="shared" si="1"/>
        <v>0</v>
      </c>
      <c r="H21" s="77">
        <v>3.6736050184077058E-2</v>
      </c>
      <c r="I21" s="77">
        <f t="shared" si="2"/>
        <v>3.6736050184077058E-2</v>
      </c>
      <c r="J21" s="76">
        <f>分析係数表!G24</f>
        <v>0.2076771653543307</v>
      </c>
      <c r="K21" s="78">
        <f t="shared" si="3"/>
        <v>7.6292387685435621E-3</v>
      </c>
      <c r="L21" s="79"/>
      <c r="M21" s="80"/>
      <c r="N21" s="81">
        <f>分析係数表!H24</f>
        <v>3.3179315768777033E-4</v>
      </c>
      <c r="O21" s="82">
        <f t="shared" si="4"/>
        <v>4.5986574335591382E-3</v>
      </c>
      <c r="P21" s="76">
        <f>分析係数表!C24</f>
        <v>0.44109195402298851</v>
      </c>
      <c r="Q21" s="82">
        <f t="shared" si="5"/>
        <v>2.0284307932509418E-3</v>
      </c>
      <c r="R21" s="83">
        <v>7.074158616516198E-3</v>
      </c>
      <c r="S21" s="84">
        <f t="shared" si="6"/>
        <v>4.3810208800593255E-2</v>
      </c>
      <c r="T21" s="85">
        <f>分析係数表!F24</f>
        <v>0.39173228346456695</v>
      </c>
      <c r="U21" s="86">
        <f t="shared" si="7"/>
        <v>1.7161873132515864E-2</v>
      </c>
      <c r="V21" s="87">
        <f>分析係数表!D24</f>
        <v>6.7913385826771658E-2</v>
      </c>
      <c r="W21" s="167">
        <f t="shared" si="8"/>
        <v>0</v>
      </c>
      <c r="X21" s="76">
        <f>分析係数表!E24</f>
        <v>7.1850393700787399E-2</v>
      </c>
      <c r="Y21" s="166">
        <f t="shared" si="9"/>
        <v>0</v>
      </c>
    </row>
    <row r="22" spans="1:25" x14ac:dyDescent="0.2">
      <c r="A22" s="6" t="s">
        <v>10</v>
      </c>
      <c r="B22" s="5" t="s">
        <v>271</v>
      </c>
      <c r="C22" s="90"/>
      <c r="D22" s="76">
        <f>投入係数表!AA22</f>
        <v>0</v>
      </c>
      <c r="E22" s="77">
        <f t="shared" si="0"/>
        <v>0</v>
      </c>
      <c r="F22" s="76">
        <f>分析係数表!C25</f>
        <v>7.8343592613318025E-3</v>
      </c>
      <c r="G22" s="77">
        <f t="shared" si="1"/>
        <v>0</v>
      </c>
      <c r="H22" s="77">
        <v>1.7728515726544091E-3</v>
      </c>
      <c r="I22" s="77">
        <f t="shared" si="2"/>
        <v>1.7728515726544091E-3</v>
      </c>
      <c r="J22" s="76">
        <f>分析係数表!G25</f>
        <v>0.2</v>
      </c>
      <c r="K22" s="78">
        <f t="shared" si="3"/>
        <v>3.5457031453088182E-4</v>
      </c>
      <c r="L22" s="79"/>
      <c r="M22" s="80"/>
      <c r="N22" s="81">
        <f>分析係数表!H25</f>
        <v>5.0383405426661419E-4</v>
      </c>
      <c r="O22" s="82">
        <f t="shared" si="4"/>
        <v>6.9831464731823943E-3</v>
      </c>
      <c r="P22" s="76">
        <f>分析係数表!C25</f>
        <v>7.8343592613318025E-3</v>
      </c>
      <c r="Q22" s="82">
        <f t="shared" si="5"/>
        <v>5.4708478245413003E-5</v>
      </c>
      <c r="R22" s="83">
        <v>1.8784588759391288E-4</v>
      </c>
      <c r="S22" s="84">
        <f t="shared" si="6"/>
        <v>1.9606974602483221E-3</v>
      </c>
      <c r="T22" s="85">
        <f>分析係数表!F25</f>
        <v>0.35199999999999998</v>
      </c>
      <c r="U22" s="86">
        <f t="shared" si="7"/>
        <v>6.9016550600740933E-4</v>
      </c>
      <c r="V22" s="87">
        <f>分析係数表!D25</f>
        <v>8.0000000000000002E-3</v>
      </c>
      <c r="W22" s="167">
        <f t="shared" si="8"/>
        <v>0</v>
      </c>
      <c r="X22" s="76">
        <f>分析係数表!E25</f>
        <v>4.0000000000000001E-3</v>
      </c>
      <c r="Y22" s="166">
        <f t="shared" si="9"/>
        <v>0</v>
      </c>
    </row>
    <row r="23" spans="1:25" x14ac:dyDescent="0.2">
      <c r="A23" s="6" t="s">
        <v>11</v>
      </c>
      <c r="B23" s="5" t="s">
        <v>35</v>
      </c>
      <c r="C23" s="90"/>
      <c r="D23" s="76">
        <f>投入係数表!AA23</f>
        <v>0</v>
      </c>
      <c r="E23" s="77">
        <f t="shared" si="0"/>
        <v>0</v>
      </c>
      <c r="F23" s="76">
        <f>分析係数表!C26</f>
        <v>0.12107728337236534</v>
      </c>
      <c r="G23" s="77">
        <f t="shared" si="1"/>
        <v>0</v>
      </c>
      <c r="H23" s="77">
        <v>1.9441433484182844E-2</v>
      </c>
      <c r="I23" s="77">
        <f t="shared" si="2"/>
        <v>1.9441433484182844E-2</v>
      </c>
      <c r="J23" s="76">
        <f>分析係数表!G26</f>
        <v>0.19685039370078741</v>
      </c>
      <c r="K23" s="78">
        <f t="shared" si="3"/>
        <v>3.8270538354690641E-3</v>
      </c>
      <c r="L23" s="79"/>
      <c r="M23" s="80"/>
      <c r="N23" s="81">
        <f>分析係数表!H26</f>
        <v>1.0396185607550137E-2</v>
      </c>
      <c r="O23" s="82">
        <f t="shared" si="4"/>
        <v>0.14409126625151966</v>
      </c>
      <c r="P23" s="76">
        <f>分析係数表!C26</f>
        <v>0.12107728337236534</v>
      </c>
      <c r="Q23" s="82">
        <f t="shared" si="5"/>
        <v>1.7446179075418188E-2</v>
      </c>
      <c r="R23" s="83">
        <v>1.8825240183039924E-2</v>
      </c>
      <c r="S23" s="84">
        <f t="shared" si="6"/>
        <v>3.8266673667222764E-2</v>
      </c>
      <c r="T23" s="85">
        <f>分析係数表!F26</f>
        <v>0.33584388907908252</v>
      </c>
      <c r="U23" s="86">
        <f t="shared" si="7"/>
        <v>1.285162850652021E-2</v>
      </c>
      <c r="V23" s="87">
        <f>分析係数表!D26</f>
        <v>3.2865457035261898E-2</v>
      </c>
      <c r="W23" s="167">
        <f t="shared" si="8"/>
        <v>0</v>
      </c>
      <c r="X23" s="76">
        <f>分析係数表!E26</f>
        <v>3.457719958918179E-2</v>
      </c>
      <c r="Y23" s="166">
        <f t="shared" si="9"/>
        <v>0</v>
      </c>
    </row>
    <row r="24" spans="1:25" x14ac:dyDescent="0.2">
      <c r="A24" s="6" t="s">
        <v>12</v>
      </c>
      <c r="B24" s="5" t="s">
        <v>365</v>
      </c>
      <c r="C24" s="90"/>
      <c r="D24" s="76">
        <f>投入係数表!AA24</f>
        <v>0</v>
      </c>
      <c r="E24" s="77">
        <f t="shared" si="0"/>
        <v>0</v>
      </c>
      <c r="F24" s="76">
        <f>分析係数表!C27</f>
        <v>2.7391659852820882E-2</v>
      </c>
      <c r="G24" s="77">
        <f t="shared" si="1"/>
        <v>0</v>
      </c>
      <c r="H24" s="77">
        <v>6.1697568261802663E-4</v>
      </c>
      <c r="I24" s="77">
        <f t="shared" si="2"/>
        <v>6.1697568261802663E-4</v>
      </c>
      <c r="J24" s="76">
        <f>分析係数表!G27</f>
        <v>0.16959064327485379</v>
      </c>
      <c r="K24" s="78">
        <f t="shared" si="3"/>
        <v>1.0463330290013317E-4</v>
      </c>
      <c r="L24" s="79"/>
      <c r="M24" s="80"/>
      <c r="N24" s="81">
        <f>分析係数表!H27</f>
        <v>1.0924596932756587E-2</v>
      </c>
      <c r="O24" s="82">
        <f t="shared" si="4"/>
        <v>0.15141505401607683</v>
      </c>
      <c r="P24" s="76">
        <f>分析係数表!C27</f>
        <v>2.7391659852820882E-2</v>
      </c>
      <c r="Q24" s="82">
        <f t="shared" si="5"/>
        <v>4.1475096562048766E-3</v>
      </c>
      <c r="R24" s="83">
        <v>4.1950959364246421E-3</v>
      </c>
      <c r="S24" s="84">
        <f t="shared" si="6"/>
        <v>4.8120716190426689E-3</v>
      </c>
      <c r="T24" s="85">
        <f>分析係数表!F27</f>
        <v>0.32163742690058478</v>
      </c>
      <c r="U24" s="86">
        <f t="shared" si="7"/>
        <v>1.5477423336102151E-3</v>
      </c>
      <c r="V24" s="87">
        <f>分析係数表!D27</f>
        <v>0</v>
      </c>
      <c r="W24" s="167">
        <f t="shared" si="8"/>
        <v>0</v>
      </c>
      <c r="X24" s="76">
        <f>分析係数表!E27</f>
        <v>0</v>
      </c>
      <c r="Y24" s="166">
        <f t="shared" si="9"/>
        <v>0</v>
      </c>
    </row>
    <row r="25" spans="1:25" x14ac:dyDescent="0.2">
      <c r="A25" s="6" t="s">
        <v>13</v>
      </c>
      <c r="B25" s="5" t="s">
        <v>191</v>
      </c>
      <c r="C25" s="90"/>
      <c r="D25" s="76">
        <f>投入係数表!AA25</f>
        <v>0</v>
      </c>
      <c r="E25" s="77">
        <f t="shared" si="0"/>
        <v>0</v>
      </c>
      <c r="F25" s="76">
        <f>分析係数表!C28</f>
        <v>0.24324482738409237</v>
      </c>
      <c r="G25" s="77">
        <f t="shared" si="1"/>
        <v>0</v>
      </c>
      <c r="H25" s="77">
        <v>0.13804640211724303</v>
      </c>
      <c r="I25" s="77">
        <f t="shared" si="2"/>
        <v>0.13804640211724303</v>
      </c>
      <c r="J25" s="76">
        <f>分析係数表!G28</f>
        <v>0.12486010072747622</v>
      </c>
      <c r="K25" s="78">
        <f t="shared" si="3"/>
        <v>1.7236487673424651E-2</v>
      </c>
      <c r="L25" s="79"/>
      <c r="M25" s="80"/>
      <c r="N25" s="81">
        <f>分析係数表!H28</f>
        <v>2.0841525756979944E-2</v>
      </c>
      <c r="O25" s="82">
        <f t="shared" si="4"/>
        <v>0.28886381508578879</v>
      </c>
      <c r="P25" s="76">
        <f>分析係数表!C28</f>
        <v>0.24324482738409237</v>
      </c>
      <c r="Q25" s="82">
        <f t="shared" si="5"/>
        <v>7.0264628838053067E-2</v>
      </c>
      <c r="R25" s="83">
        <v>8.5756408977122639E-2</v>
      </c>
      <c r="S25" s="84">
        <f t="shared" si="6"/>
        <v>0.22380281109436567</v>
      </c>
      <c r="T25" s="85">
        <f>分析係数表!F28</f>
        <v>0.21387101287073307</v>
      </c>
      <c r="U25" s="86">
        <f t="shared" si="7"/>
        <v>4.786493389206932E-2</v>
      </c>
      <c r="V25" s="87">
        <f>分析係数表!D28</f>
        <v>5.1063234471180746E-3</v>
      </c>
      <c r="W25" s="167">
        <f t="shared" si="8"/>
        <v>0</v>
      </c>
      <c r="X25" s="76">
        <f>分析係数表!E28</f>
        <v>5.1412982652490205E-3</v>
      </c>
      <c r="Y25" s="166">
        <f t="shared" si="9"/>
        <v>0</v>
      </c>
    </row>
    <row r="26" spans="1:25" x14ac:dyDescent="0.2">
      <c r="A26" s="6" t="s">
        <v>14</v>
      </c>
      <c r="B26" s="5" t="s">
        <v>50</v>
      </c>
      <c r="C26" s="90"/>
      <c r="D26" s="76">
        <f>投入係数表!AA26</f>
        <v>2.5673940949935813E-3</v>
      </c>
      <c r="E26" s="77">
        <f t="shared" si="0"/>
        <v>0.25673940949935814</v>
      </c>
      <c r="F26" s="76">
        <f>分析係数表!C29</f>
        <v>5.9106021425932798E-2</v>
      </c>
      <c r="G26" s="77">
        <f t="shared" si="1"/>
        <v>1.5174845038750396E-2</v>
      </c>
      <c r="H26" s="77">
        <v>2.6987151622092427E-2</v>
      </c>
      <c r="I26" s="77">
        <f t="shared" si="2"/>
        <v>2.6987151622092427E-2</v>
      </c>
      <c r="J26" s="76">
        <f>分析係数表!G29</f>
        <v>0.26651982378854627</v>
      </c>
      <c r="K26" s="78">
        <f t="shared" si="3"/>
        <v>7.1926108948748542E-3</v>
      </c>
      <c r="L26" s="79"/>
      <c r="M26" s="80"/>
      <c r="N26" s="81">
        <f>分析係数表!H29</f>
        <v>1.0052103814392449E-2</v>
      </c>
      <c r="O26" s="82">
        <f t="shared" si="4"/>
        <v>0.13932228817227313</v>
      </c>
      <c r="P26" s="76">
        <f>分析係数表!C29</f>
        <v>5.9106021425932798E-2</v>
      </c>
      <c r="Q26" s="82">
        <f t="shared" si="5"/>
        <v>8.2347861498203584E-3</v>
      </c>
      <c r="R26" s="83">
        <v>1.0143609775374035E-2</v>
      </c>
      <c r="S26" s="84">
        <f t="shared" si="6"/>
        <v>3.7130761397466461E-2</v>
      </c>
      <c r="T26" s="85">
        <f>分析係数表!F29</f>
        <v>0.40308370044052866</v>
      </c>
      <c r="U26" s="86">
        <f t="shared" si="7"/>
        <v>1.4966804704265117E-2</v>
      </c>
      <c r="V26" s="87">
        <f>分析係数表!D29</f>
        <v>6.1674008810572688E-2</v>
      </c>
      <c r="W26" s="167">
        <f t="shared" si="8"/>
        <v>0</v>
      </c>
      <c r="X26" s="76">
        <f>分析係数表!E29</f>
        <v>2.8634361233480177E-2</v>
      </c>
      <c r="Y26" s="166">
        <f t="shared" si="9"/>
        <v>0</v>
      </c>
    </row>
    <row r="27" spans="1:25" x14ac:dyDescent="0.2">
      <c r="A27" s="6" t="s">
        <v>15</v>
      </c>
      <c r="B27" s="5" t="s">
        <v>36</v>
      </c>
      <c r="C27" s="90"/>
      <c r="D27" s="76">
        <f>投入係数表!AA27</f>
        <v>3.0808729139922979E-2</v>
      </c>
      <c r="E27" s="77">
        <f t="shared" si="0"/>
        <v>3.0808729139922981</v>
      </c>
      <c r="F27" s="76">
        <f>分析係数表!C30</f>
        <v>1</v>
      </c>
      <c r="G27" s="77">
        <f t="shared" si="1"/>
        <v>3.0808729139922981</v>
      </c>
      <c r="H27" s="77">
        <v>3.3639764939581305</v>
      </c>
      <c r="I27" s="77">
        <f t="shared" si="2"/>
        <v>3.3639764939581305</v>
      </c>
      <c r="J27" s="76">
        <f>分析係数表!G30</f>
        <v>0.34458106948813266</v>
      </c>
      <c r="K27" s="78">
        <f t="shared" si="3"/>
        <v>1.1591626180210315</v>
      </c>
      <c r="L27" s="79"/>
      <c r="M27" s="80"/>
      <c r="N27" s="81">
        <f>分析係数表!H30</f>
        <v>0</v>
      </c>
      <c r="O27" s="82">
        <f t="shared" si="4"/>
        <v>0</v>
      </c>
      <c r="P27" s="76">
        <f>分析係数表!C30</f>
        <v>1</v>
      </c>
      <c r="Q27" s="82">
        <f t="shared" si="5"/>
        <v>0</v>
      </c>
      <c r="R27" s="83">
        <v>3.2274761640524653E-2</v>
      </c>
      <c r="S27" s="84">
        <f t="shared" si="6"/>
        <v>3.396251255598655</v>
      </c>
      <c r="T27" s="85">
        <f>分析係数表!F30</f>
        <v>0.44094938518730342</v>
      </c>
      <c r="U27" s="86">
        <f t="shared" si="7"/>
        <v>1.4975749030978343</v>
      </c>
      <c r="V27" s="87">
        <f>分析係数表!D30</f>
        <v>0.11881612810980841</v>
      </c>
      <c r="W27" s="167">
        <f t="shared" si="8"/>
        <v>0</v>
      </c>
      <c r="X27" s="76">
        <f>分析係数表!E30</f>
        <v>7.9782670860737773E-2</v>
      </c>
      <c r="Y27" s="166">
        <f t="shared" si="9"/>
        <v>0</v>
      </c>
    </row>
    <row r="28" spans="1:25" x14ac:dyDescent="0.2">
      <c r="A28" s="6" t="s">
        <v>16</v>
      </c>
      <c r="B28" s="5" t="s">
        <v>192</v>
      </c>
      <c r="C28" s="90"/>
      <c r="D28" s="76">
        <f>投入係数表!AA28</f>
        <v>4.3645699614890884E-2</v>
      </c>
      <c r="E28" s="77">
        <f t="shared" si="0"/>
        <v>4.3645699614890887</v>
      </c>
      <c r="F28" s="76">
        <f>分析係数表!C31</f>
        <v>9.6726786907147644E-2</v>
      </c>
      <c r="G28" s="77">
        <f t="shared" si="1"/>
        <v>0.42217082860629268</v>
      </c>
      <c r="H28" s="77">
        <v>0.47939597080906815</v>
      </c>
      <c r="I28" s="77">
        <f t="shared" si="2"/>
        <v>0.47939597080906815</v>
      </c>
      <c r="J28" s="76">
        <f>分析係数表!G31</f>
        <v>7.0151306740027508E-2</v>
      </c>
      <c r="K28" s="78">
        <f t="shared" si="3"/>
        <v>3.363025379816021E-2</v>
      </c>
      <c r="L28" s="79"/>
      <c r="M28" s="80"/>
      <c r="N28" s="81">
        <f>分析係数表!H31</f>
        <v>2.2131832481321275E-2</v>
      </c>
      <c r="O28" s="82">
        <f t="shared" si="4"/>
        <v>0.30674748288296327</v>
      </c>
      <c r="P28" s="76">
        <f>分析係数表!C31</f>
        <v>9.6726786907147644E-2</v>
      </c>
      <c r="Q28" s="82">
        <f t="shared" si="5"/>
        <v>2.9670698411124307E-2</v>
      </c>
      <c r="R28" s="83">
        <v>3.542923099668472E-2</v>
      </c>
      <c r="S28" s="84">
        <f t="shared" si="6"/>
        <v>0.51482520180575286</v>
      </c>
      <c r="T28" s="85">
        <f>分析係数表!F31</f>
        <v>0.34525447042640989</v>
      </c>
      <c r="U28" s="86">
        <f t="shared" si="7"/>
        <v>0.1777457024116148</v>
      </c>
      <c r="V28" s="87">
        <f>分析係数表!D31</f>
        <v>0</v>
      </c>
      <c r="W28" s="167">
        <f t="shared" si="8"/>
        <v>0</v>
      </c>
      <c r="X28" s="76">
        <f>分析係数表!E31</f>
        <v>0</v>
      </c>
      <c r="Y28" s="166">
        <f t="shared" si="9"/>
        <v>0</v>
      </c>
    </row>
    <row r="29" spans="1:25" x14ac:dyDescent="0.2">
      <c r="A29" s="6" t="s">
        <v>17</v>
      </c>
      <c r="B29" s="5" t="s">
        <v>272</v>
      </c>
      <c r="C29" s="75">
        <f>最終需要_まとめ!C30</f>
        <v>100</v>
      </c>
      <c r="D29" s="76">
        <f>投入係数表!AA29</f>
        <v>9.2426187419768935E-2</v>
      </c>
      <c r="E29" s="77">
        <f t="shared" si="0"/>
        <v>9.2426187419768944</v>
      </c>
      <c r="F29" s="76">
        <f>分析係数表!C32</f>
        <v>0.7834008097165992</v>
      </c>
      <c r="G29" s="77">
        <f t="shared" si="1"/>
        <v>7.2406750063665148</v>
      </c>
      <c r="H29" s="77">
        <v>7.8256612335478017</v>
      </c>
      <c r="I29" s="77">
        <f t="shared" si="2"/>
        <v>107.82566123354781</v>
      </c>
      <c r="J29" s="76">
        <f>分析係数表!G32</f>
        <v>0.13992297817715019</v>
      </c>
      <c r="K29" s="78">
        <f t="shared" si="3"/>
        <v>15.087287643718499</v>
      </c>
      <c r="L29" s="79"/>
      <c r="M29" s="80"/>
      <c r="N29" s="81">
        <f>分析係数表!H32</f>
        <v>6.3286472670074714E-3</v>
      </c>
      <c r="O29" s="82">
        <f t="shared" si="4"/>
        <v>8.7715132528998374E-2</v>
      </c>
      <c r="P29" s="76">
        <f>分析係数表!C32</f>
        <v>0.7834008097165992</v>
      </c>
      <c r="Q29" s="82">
        <f t="shared" si="5"/>
        <v>6.871610584761613E-2</v>
      </c>
      <c r="R29" s="83">
        <v>8.499834352026539E-2</v>
      </c>
      <c r="S29" s="84">
        <f t="shared" si="6"/>
        <v>107.91065957706807</v>
      </c>
      <c r="T29" s="85">
        <f>分析係数表!F32</f>
        <v>0.48138639281129653</v>
      </c>
      <c r="U29" s="86">
        <f t="shared" si="7"/>
        <v>51.946723159692588</v>
      </c>
      <c r="V29" s="87">
        <f>分析係数表!D32</f>
        <v>1.4120667522464698E-2</v>
      </c>
      <c r="W29" s="167">
        <f t="shared" si="8"/>
        <v>2</v>
      </c>
      <c r="X29" s="76">
        <f>分析係数表!E32</f>
        <v>2.1822849807445442E-2</v>
      </c>
      <c r="Y29" s="166">
        <f t="shared" si="9"/>
        <v>2</v>
      </c>
    </row>
    <row r="30" spans="1:25" x14ac:dyDescent="0.2">
      <c r="A30" s="6" t="s">
        <v>18</v>
      </c>
      <c r="B30" s="5" t="s">
        <v>273</v>
      </c>
      <c r="C30" s="90"/>
      <c r="D30" s="76">
        <f>投入係数表!AA30</f>
        <v>2.5673940949935813E-3</v>
      </c>
      <c r="E30" s="77">
        <f t="shared" si="0"/>
        <v>0.25673940949935814</v>
      </c>
      <c r="F30" s="76">
        <f>分析係数表!C33</f>
        <v>1</v>
      </c>
      <c r="G30" s="77">
        <f t="shared" si="1"/>
        <v>0.25673940949935814</v>
      </c>
      <c r="H30" s="77">
        <v>0.30618718535448969</v>
      </c>
      <c r="I30" s="77">
        <f t="shared" si="2"/>
        <v>0.30618718535448969</v>
      </c>
      <c r="J30" s="76">
        <f>分析係数表!G33</f>
        <v>0.50732356857523297</v>
      </c>
      <c r="K30" s="78">
        <f t="shared" si="3"/>
        <v>0.15533597552604603</v>
      </c>
      <c r="L30" s="79"/>
      <c r="M30" s="80"/>
      <c r="N30" s="81">
        <f>分析係数表!H33</f>
        <v>9.4622493118364133E-4</v>
      </c>
      <c r="O30" s="82">
        <f t="shared" si="4"/>
        <v>1.3114689717927912E-2</v>
      </c>
      <c r="P30" s="76">
        <f>分析係数表!C33</f>
        <v>1</v>
      </c>
      <c r="Q30" s="82">
        <f t="shared" si="5"/>
        <v>1.3114689717927912E-2</v>
      </c>
      <c r="R30" s="83">
        <v>3.0107951765133187E-2</v>
      </c>
      <c r="S30" s="84">
        <f t="shared" si="6"/>
        <v>0.33629513711962289</v>
      </c>
      <c r="T30" s="85">
        <f>分析係数表!F33</f>
        <v>0.64713715046604525</v>
      </c>
      <c r="U30" s="86">
        <f t="shared" si="7"/>
        <v>0.21762907675118071</v>
      </c>
      <c r="V30" s="87">
        <f>分析係数表!D33</f>
        <v>3.462050599201065E-2</v>
      </c>
      <c r="W30" s="167">
        <f t="shared" si="8"/>
        <v>0</v>
      </c>
      <c r="X30" s="76">
        <f>分析係数表!E33</f>
        <v>3.3288948069241014E-2</v>
      </c>
      <c r="Y30" s="166">
        <f t="shared" si="9"/>
        <v>0</v>
      </c>
    </row>
    <row r="31" spans="1:25" x14ac:dyDescent="0.2">
      <c r="A31" s="6" t="s">
        <v>19</v>
      </c>
      <c r="B31" s="5" t="s">
        <v>274</v>
      </c>
      <c r="C31" s="90"/>
      <c r="D31" s="76">
        <f>投入係数表!AA31</f>
        <v>1.7971758664955071E-2</v>
      </c>
      <c r="E31" s="77">
        <f t="shared" si="0"/>
        <v>1.7971758664955071</v>
      </c>
      <c r="F31" s="76">
        <f>分析係数表!C34</f>
        <v>0.10125199563061926</v>
      </c>
      <c r="G31" s="77">
        <f t="shared" si="1"/>
        <v>0.18196764298185747</v>
      </c>
      <c r="H31" s="77">
        <v>0.2670905424925063</v>
      </c>
      <c r="I31" s="77">
        <f t="shared" si="2"/>
        <v>0.2670905424925063</v>
      </c>
      <c r="J31" s="76">
        <f>分析係数表!G34</f>
        <v>0.42460217226572367</v>
      </c>
      <c r="K31" s="78">
        <f t="shared" si="3"/>
        <v>0.11340722453394875</v>
      </c>
      <c r="L31" s="79"/>
      <c r="M31" s="80"/>
      <c r="N31" s="81">
        <f>分析係数表!H34</f>
        <v>0.15770005898545025</v>
      </c>
      <c r="O31" s="82">
        <f t="shared" si="4"/>
        <v>2.1857248461060896</v>
      </c>
      <c r="P31" s="76">
        <f>分析係数表!C34</f>
        <v>0.10125199563061926</v>
      </c>
      <c r="Q31" s="82">
        <f t="shared" si="5"/>
        <v>0.22130900256766975</v>
      </c>
      <c r="R31" s="83">
        <v>0.23457159735004765</v>
      </c>
      <c r="S31" s="84">
        <f t="shared" si="6"/>
        <v>0.50166213984255392</v>
      </c>
      <c r="T31" s="85">
        <f>分析係数表!F34</f>
        <v>0.7004294013639808</v>
      </c>
      <c r="U31" s="86">
        <f t="shared" si="7"/>
        <v>0.35137891229689366</v>
      </c>
      <c r="V31" s="87">
        <f>分析係数表!D34</f>
        <v>0.3617075018944178</v>
      </c>
      <c r="W31" s="167">
        <f t="shared" si="8"/>
        <v>0</v>
      </c>
      <c r="X31" s="76">
        <f>分析係数表!E34</f>
        <v>0.25183127052285931</v>
      </c>
      <c r="Y31" s="166">
        <f t="shared" si="9"/>
        <v>0</v>
      </c>
    </row>
    <row r="32" spans="1:25" x14ac:dyDescent="0.2">
      <c r="A32" s="6" t="s">
        <v>20</v>
      </c>
      <c r="B32" s="5" t="s">
        <v>37</v>
      </c>
      <c r="C32" s="90"/>
      <c r="D32" s="76">
        <f>投入係数表!AA32</f>
        <v>2.3106546854942234E-2</v>
      </c>
      <c r="E32" s="77">
        <f t="shared" si="0"/>
        <v>2.3106546854942236</v>
      </c>
      <c r="F32" s="76">
        <f>分析係数表!C35</f>
        <v>0.28050490883590462</v>
      </c>
      <c r="G32" s="77">
        <f t="shared" si="1"/>
        <v>0.64814998190581308</v>
      </c>
      <c r="H32" s="77">
        <v>0.76401620775947021</v>
      </c>
      <c r="I32" s="77">
        <f t="shared" si="2"/>
        <v>0.76401620775947021</v>
      </c>
      <c r="J32" s="76">
        <f>分析係数表!G35</f>
        <v>0.31444397102684279</v>
      </c>
      <c r="K32" s="78">
        <f t="shared" si="3"/>
        <v>0.24024029029675717</v>
      </c>
      <c r="L32" s="79"/>
      <c r="M32" s="80"/>
      <c r="N32" s="81">
        <f>分析係数表!H35</f>
        <v>5.9366397955171055E-2</v>
      </c>
      <c r="O32" s="82">
        <f t="shared" si="4"/>
        <v>0.82281903931571099</v>
      </c>
      <c r="P32" s="76">
        <f>分析係数表!C35</f>
        <v>0.28050490883590462</v>
      </c>
      <c r="Q32" s="82">
        <f t="shared" si="5"/>
        <v>0.23080477961170012</v>
      </c>
      <c r="R32" s="83">
        <v>0.28995839976181026</v>
      </c>
      <c r="S32" s="84">
        <f t="shared" si="6"/>
        <v>1.0539746075212806</v>
      </c>
      <c r="T32" s="85">
        <f>分析係数表!F35</f>
        <v>0.64720920323817643</v>
      </c>
      <c r="U32" s="86">
        <f t="shared" si="7"/>
        <v>0.68214206596711768</v>
      </c>
      <c r="V32" s="87">
        <f>分析係数表!D35</f>
        <v>3.7068598210481467E-2</v>
      </c>
      <c r="W32" s="167">
        <f t="shared" si="8"/>
        <v>0</v>
      </c>
      <c r="X32" s="76">
        <f>分析係数表!E35</f>
        <v>2.8973157221985513E-2</v>
      </c>
      <c r="Y32" s="166">
        <f t="shared" si="9"/>
        <v>0</v>
      </c>
    </row>
    <row r="33" spans="1:25" x14ac:dyDescent="0.2">
      <c r="A33" s="6" t="s">
        <v>21</v>
      </c>
      <c r="B33" s="5" t="s">
        <v>38</v>
      </c>
      <c r="C33" s="90"/>
      <c r="D33" s="76">
        <f>投入係数表!AA33</f>
        <v>0</v>
      </c>
      <c r="E33" s="77">
        <f t="shared" si="0"/>
        <v>0</v>
      </c>
      <c r="F33" s="76">
        <f>分析係数表!C36</f>
        <v>0.80389274373750441</v>
      </c>
      <c r="G33" s="77">
        <f t="shared" si="1"/>
        <v>0</v>
      </c>
      <c r="H33" s="77">
        <v>0.11000319935365924</v>
      </c>
      <c r="I33" s="77">
        <f t="shared" si="2"/>
        <v>0.11000319935365924</v>
      </c>
      <c r="J33" s="76">
        <f>分析係数表!G36</f>
        <v>1.7855841410975876E-2</v>
      </c>
      <c r="K33" s="78">
        <f t="shared" si="3"/>
        <v>1.9641996823589031E-3</v>
      </c>
      <c r="L33" s="79"/>
      <c r="M33" s="80"/>
      <c r="N33" s="81">
        <f>分析係数表!H36</f>
        <v>0.19255062917813606</v>
      </c>
      <c r="O33" s="82">
        <f t="shared" si="4"/>
        <v>2.6687541972754865</v>
      </c>
      <c r="P33" s="76">
        <f>分析係数表!C36</f>
        <v>0.80389274373750441</v>
      </c>
      <c r="Q33" s="82">
        <f t="shared" si="5"/>
        <v>2.1453921340087718</v>
      </c>
      <c r="R33" s="83">
        <v>2.198601989856328</v>
      </c>
      <c r="S33" s="84">
        <f t="shared" si="6"/>
        <v>2.3086051892099873</v>
      </c>
      <c r="T33" s="85">
        <f>分析係数表!F36</f>
        <v>0.88404635230668316</v>
      </c>
      <c r="U33" s="86">
        <f t="shared" si="7"/>
        <v>2.0409139964373693</v>
      </c>
      <c r="V33" s="87">
        <f>分析係数表!D36</f>
        <v>1.122367174404198E-2</v>
      </c>
      <c r="W33" s="167">
        <f t="shared" si="8"/>
        <v>0</v>
      </c>
      <c r="X33" s="76">
        <f>分析係数表!E36</f>
        <v>3.3525253261424094E-3</v>
      </c>
      <c r="Y33" s="166">
        <f t="shared" si="9"/>
        <v>0</v>
      </c>
    </row>
    <row r="34" spans="1:25" x14ac:dyDescent="0.2">
      <c r="A34" s="6" t="s">
        <v>22</v>
      </c>
      <c r="B34" s="5" t="s">
        <v>377</v>
      </c>
      <c r="C34" s="90"/>
      <c r="D34" s="76">
        <f>投入係数表!AA34</f>
        <v>1.2836970474967908E-2</v>
      </c>
      <c r="E34" s="77">
        <f t="shared" si="0"/>
        <v>1.2836970474967908</v>
      </c>
      <c r="F34" s="76">
        <f>分析係数表!C37</f>
        <v>0.21032967032967032</v>
      </c>
      <c r="G34" s="77">
        <f t="shared" si="1"/>
        <v>0.26999957680317116</v>
      </c>
      <c r="H34" s="77">
        <v>0.37557909992061395</v>
      </c>
      <c r="I34" s="77">
        <f t="shared" si="2"/>
        <v>0.37557909992061395</v>
      </c>
      <c r="J34" s="76">
        <f>分析係数表!G37</f>
        <v>0.29813928761297182</v>
      </c>
      <c r="K34" s="78">
        <f t="shared" si="3"/>
        <v>0.111974885292653</v>
      </c>
      <c r="L34" s="79"/>
      <c r="M34" s="80"/>
      <c r="N34" s="81">
        <f>分析係数表!H37</f>
        <v>4.7409555642941408E-2</v>
      </c>
      <c r="O34" s="82">
        <f t="shared" si="4"/>
        <v>0.65709705106189464</v>
      </c>
      <c r="P34" s="76">
        <f>分析係数表!C37</f>
        <v>0.21032967032967032</v>
      </c>
      <c r="Q34" s="82">
        <f t="shared" si="5"/>
        <v>0.13820700612444684</v>
      </c>
      <c r="R34" s="83">
        <v>0.15251459470787937</v>
      </c>
      <c r="S34" s="84">
        <f t="shared" si="6"/>
        <v>0.52809369462849332</v>
      </c>
      <c r="T34" s="85">
        <f>分析係数表!F37</f>
        <v>0.65348219032429555</v>
      </c>
      <c r="U34" s="86">
        <f t="shared" si="7"/>
        <v>0.34509982426227748</v>
      </c>
      <c r="V34" s="87">
        <f>分析係数表!D37</f>
        <v>7.4641148325358855E-2</v>
      </c>
      <c r="W34" s="167">
        <f t="shared" si="8"/>
        <v>0</v>
      </c>
      <c r="X34" s="76">
        <f>分析係数表!E37</f>
        <v>6.6454013822434876E-2</v>
      </c>
      <c r="Y34" s="166">
        <f t="shared" si="9"/>
        <v>0</v>
      </c>
    </row>
    <row r="35" spans="1:25" x14ac:dyDescent="0.2">
      <c r="A35" s="6" t="s">
        <v>23</v>
      </c>
      <c r="B35" s="5" t="s">
        <v>193</v>
      </c>
      <c r="C35" s="90"/>
      <c r="D35" s="76">
        <f>投入係数表!AA35</f>
        <v>3.9794608472400517E-2</v>
      </c>
      <c r="E35" s="77">
        <f t="shared" si="0"/>
        <v>3.9794608472400519</v>
      </c>
      <c r="F35" s="76">
        <f>分析係数表!C38</f>
        <v>3.0064329788630717E-2</v>
      </c>
      <c r="G35" s="77">
        <f t="shared" si="1"/>
        <v>0.11963982329236872</v>
      </c>
      <c r="H35" s="77">
        <v>0.14368516961563157</v>
      </c>
      <c r="I35" s="77">
        <f t="shared" si="2"/>
        <v>0.14368516961563157</v>
      </c>
      <c r="J35" s="76">
        <f>分析係数表!G38</f>
        <v>0.36119402985074628</v>
      </c>
      <c r="K35" s="78">
        <f t="shared" si="3"/>
        <v>5.1898225443257971E-2</v>
      </c>
      <c r="L35" s="79"/>
      <c r="M35" s="80"/>
      <c r="N35" s="81">
        <f>分析係数表!H38</f>
        <v>4.2911915060951634E-2</v>
      </c>
      <c r="O35" s="82">
        <f t="shared" si="4"/>
        <v>0.5947596947403152</v>
      </c>
      <c r="P35" s="76">
        <f>分析係数表!C38</f>
        <v>3.0064329788630717E-2</v>
      </c>
      <c r="Q35" s="82">
        <f t="shared" si="5"/>
        <v>1.7881051607658169E-2</v>
      </c>
      <c r="R35" s="83">
        <v>2.0505791100816156E-2</v>
      </c>
      <c r="S35" s="84">
        <f t="shared" si="6"/>
        <v>0.16419096071644773</v>
      </c>
      <c r="T35" s="85">
        <f>分析係数表!F38</f>
        <v>0.57313432835820899</v>
      </c>
      <c r="U35" s="86">
        <f t="shared" si="7"/>
        <v>9.410347599271035E-2</v>
      </c>
      <c r="V35" s="87">
        <f>分析係数表!D38</f>
        <v>7.1641791044776124E-2</v>
      </c>
      <c r="W35" s="167">
        <f t="shared" si="8"/>
        <v>0</v>
      </c>
      <c r="X35" s="76">
        <f>分析係数表!E38</f>
        <v>8.6567164179104483E-2</v>
      </c>
      <c r="Y35" s="166">
        <f t="shared" si="9"/>
        <v>0</v>
      </c>
    </row>
    <row r="36" spans="1:25" x14ac:dyDescent="0.2">
      <c r="A36" s="6" t="s">
        <v>24</v>
      </c>
      <c r="B36" s="5" t="s">
        <v>39</v>
      </c>
      <c r="C36" s="90"/>
      <c r="D36" s="76">
        <f>投入係数表!AA36</f>
        <v>0</v>
      </c>
      <c r="E36" s="77">
        <f t="shared" si="0"/>
        <v>0</v>
      </c>
      <c r="F36" s="76">
        <f>分析係数表!C39</f>
        <v>1</v>
      </c>
      <c r="G36" s="77">
        <f t="shared" si="1"/>
        <v>0</v>
      </c>
      <c r="H36" s="77">
        <v>8.3363322126247738E-2</v>
      </c>
      <c r="I36" s="77">
        <f t="shared" si="2"/>
        <v>8.3363322126247738E-2</v>
      </c>
      <c r="J36" s="76">
        <f>分析係数表!G39</f>
        <v>0.35369011652999566</v>
      </c>
      <c r="K36" s="78">
        <f t="shared" si="3"/>
        <v>2.9484783117160129E-2</v>
      </c>
      <c r="L36" s="79"/>
      <c r="M36" s="80"/>
      <c r="N36" s="81">
        <f>分析係数表!H39</f>
        <v>3.7848997247345653E-3</v>
      </c>
      <c r="O36" s="82">
        <f t="shared" si="4"/>
        <v>5.2458758871711648E-2</v>
      </c>
      <c r="P36" s="76">
        <f>分析係数表!C39</f>
        <v>1</v>
      </c>
      <c r="Q36" s="82">
        <f t="shared" si="5"/>
        <v>5.2458758871711648E-2</v>
      </c>
      <c r="R36" s="83">
        <v>7.4352556639543682E-2</v>
      </c>
      <c r="S36" s="84">
        <f t="shared" si="6"/>
        <v>0.15771587876579141</v>
      </c>
      <c r="T36" s="85">
        <f>分析係数表!F39</f>
        <v>0.70414328873543375</v>
      </c>
      <c r="U36" s="86">
        <f t="shared" si="7"/>
        <v>0.11105457755994333</v>
      </c>
      <c r="V36" s="87">
        <f>分析係数表!D39</f>
        <v>4.8338368580060423E-2</v>
      </c>
      <c r="W36" s="167">
        <f t="shared" si="8"/>
        <v>0</v>
      </c>
      <c r="X36" s="76">
        <f>分析係数表!E39</f>
        <v>5.0927924039706515E-2</v>
      </c>
      <c r="Y36" s="166">
        <f t="shared" si="9"/>
        <v>0</v>
      </c>
    </row>
    <row r="37" spans="1:25" x14ac:dyDescent="0.2">
      <c r="A37" s="6" t="s">
        <v>25</v>
      </c>
      <c r="B37" s="5" t="s">
        <v>40</v>
      </c>
      <c r="C37" s="90"/>
      <c r="D37" s="76">
        <f>投入係数表!AA37</f>
        <v>0</v>
      </c>
      <c r="E37" s="77">
        <f t="shared" si="0"/>
        <v>0</v>
      </c>
      <c r="F37" s="76">
        <f>分析係数表!C40</f>
        <v>0.7013368112161722</v>
      </c>
      <c r="G37" s="77">
        <f t="shared" si="1"/>
        <v>0</v>
      </c>
      <c r="H37" s="77">
        <v>2.5531217936312347E-3</v>
      </c>
      <c r="I37" s="77">
        <f t="shared" si="2"/>
        <v>2.5531217936312347E-3</v>
      </c>
      <c r="J37" s="76">
        <f>分析係数表!G40</f>
        <v>0.55395580898075547</v>
      </c>
      <c r="K37" s="78">
        <f t="shared" si="3"/>
        <v>1.414316648617388E-3</v>
      </c>
      <c r="L37" s="79"/>
      <c r="M37" s="80"/>
      <c r="N37" s="81">
        <f>分析係数表!H40</f>
        <v>3.2392843098702322E-2</v>
      </c>
      <c r="O37" s="82">
        <f t="shared" si="4"/>
        <v>0.4489652220319218</v>
      </c>
      <c r="P37" s="76">
        <f>分析係数表!C40</f>
        <v>0.7013368112161722</v>
      </c>
      <c r="Q37" s="82">
        <f t="shared" si="5"/>
        <v>0.31487583716682876</v>
      </c>
      <c r="R37" s="83">
        <v>0.31511262634456105</v>
      </c>
      <c r="S37" s="84">
        <f t="shared" si="6"/>
        <v>0.31766574813819226</v>
      </c>
      <c r="T37" s="85">
        <f>分析係数表!F40</f>
        <v>0.75181753385602279</v>
      </c>
      <c r="U37" s="86">
        <f t="shared" si="7"/>
        <v>0.23882667935578417</v>
      </c>
      <c r="V37" s="87">
        <f>分析係数表!D40</f>
        <v>0.10919458303635067</v>
      </c>
      <c r="W37" s="167">
        <f t="shared" si="8"/>
        <v>0</v>
      </c>
      <c r="X37" s="76">
        <f>分析係数表!E40</f>
        <v>6.9850320741268707E-2</v>
      </c>
      <c r="Y37" s="166">
        <f t="shared" si="9"/>
        <v>0</v>
      </c>
    </row>
    <row r="38" spans="1:25" x14ac:dyDescent="0.2">
      <c r="A38" s="6" t="s">
        <v>26</v>
      </c>
      <c r="B38" s="5" t="s">
        <v>276</v>
      </c>
      <c r="C38" s="90"/>
      <c r="D38" s="76">
        <f>投入係数表!AA38</f>
        <v>0</v>
      </c>
      <c r="E38" s="77">
        <f t="shared" si="0"/>
        <v>0</v>
      </c>
      <c r="F38" s="76">
        <f>分析係数表!C41</f>
        <v>0.58586841174389814</v>
      </c>
      <c r="G38" s="77">
        <f t="shared" si="1"/>
        <v>0</v>
      </c>
      <c r="H38" s="77">
        <v>1.5492883446734324E-3</v>
      </c>
      <c r="I38" s="77">
        <f t="shared" si="2"/>
        <v>1.5492883446734324E-3</v>
      </c>
      <c r="J38" s="76">
        <f>分析係数表!G41</f>
        <v>0.44498040397949956</v>
      </c>
      <c r="K38" s="78">
        <f t="shared" si="3"/>
        <v>6.8940295349351405E-4</v>
      </c>
      <c r="L38" s="79"/>
      <c r="M38" s="80"/>
      <c r="N38" s="81">
        <f>分析係数表!H41</f>
        <v>5.4868757373181282E-2</v>
      </c>
      <c r="O38" s="82">
        <f t="shared" si="4"/>
        <v>0.76048168299413155</v>
      </c>
      <c r="P38" s="76">
        <f>分析係数表!C41</f>
        <v>0.58586841174389814</v>
      </c>
      <c r="Q38" s="82">
        <f t="shared" si="5"/>
        <v>0.44554219577609849</v>
      </c>
      <c r="R38" s="83">
        <v>0.4515619387761336</v>
      </c>
      <c r="S38" s="84">
        <f t="shared" si="6"/>
        <v>0.45311122712080704</v>
      </c>
      <c r="T38" s="85">
        <f>分析係数表!F41</f>
        <v>0.54989448296653598</v>
      </c>
      <c r="U38" s="86">
        <f t="shared" si="7"/>
        <v>0.24916336396392885</v>
      </c>
      <c r="V38" s="87">
        <f>分析係数表!D41</f>
        <v>0.15480856195357251</v>
      </c>
      <c r="W38" s="167">
        <f t="shared" si="8"/>
        <v>0</v>
      </c>
      <c r="X38" s="76">
        <f>分析係数表!E41</f>
        <v>0.14651793789568887</v>
      </c>
      <c r="Y38" s="166">
        <f t="shared" si="9"/>
        <v>0</v>
      </c>
    </row>
    <row r="39" spans="1:25" x14ac:dyDescent="0.2">
      <c r="A39" s="6" t="s">
        <v>51</v>
      </c>
      <c r="B39" s="5" t="s">
        <v>367</v>
      </c>
      <c r="C39" s="90"/>
      <c r="D39" s="76">
        <f>投入係数表!AA39</f>
        <v>1.0269576379974325E-2</v>
      </c>
      <c r="E39" s="77">
        <f>$C$29*D39</f>
        <v>1.0269576379974326</v>
      </c>
      <c r="F39" s="76">
        <f>分析係数表!C42</f>
        <v>0.81969817315329629</v>
      </c>
      <c r="G39" s="77">
        <f>E39*F39</f>
        <v>0.84179529977231959</v>
      </c>
      <c r="H39" s="77">
        <v>0.93171138832865885</v>
      </c>
      <c r="I39" s="77">
        <f>C39+H39</f>
        <v>0.93171138832865885</v>
      </c>
      <c r="J39" s="76">
        <f>分析係数表!G42</f>
        <v>0.48461538461538461</v>
      </c>
      <c r="K39" s="78">
        <f>I39*J39</f>
        <v>0.45152167280542699</v>
      </c>
      <c r="L39" s="79"/>
      <c r="M39" s="80"/>
      <c r="N39" s="81">
        <f>分析係数表!H42</f>
        <v>1.2153460479748329E-2</v>
      </c>
      <c r="O39" s="82">
        <f t="shared" si="4"/>
        <v>0.16844711858481437</v>
      </c>
      <c r="P39" s="76">
        <f>分析係数表!C42</f>
        <v>0.81969817315329629</v>
      </c>
      <c r="Q39" s="82">
        <f>O39*P39</f>
        <v>0.13807579537690901</v>
      </c>
      <c r="R39" s="83">
        <v>0.14249447418334119</v>
      </c>
      <c r="S39" s="84">
        <f>I39+R39</f>
        <v>1.0742058625120001</v>
      </c>
      <c r="T39" s="85">
        <f>分析係数表!F42</f>
        <v>0.55865384615384617</v>
      </c>
      <c r="U39" s="86">
        <f>S39*T39</f>
        <v>0.6001092366533386</v>
      </c>
      <c r="V39" s="87">
        <f>分析係数表!D42</f>
        <v>8.8461538461538466E-2</v>
      </c>
      <c r="W39" s="167">
        <f>ROUND(S39*V39,0)</f>
        <v>0</v>
      </c>
      <c r="X39" s="76">
        <f>分析係数表!E42</f>
        <v>7.8846153846153844E-2</v>
      </c>
      <c r="Y39" s="166">
        <f>ROUND(S39*X39,0)</f>
        <v>0</v>
      </c>
    </row>
    <row r="40" spans="1:25" x14ac:dyDescent="0.2">
      <c r="A40" s="6" t="s">
        <v>194</v>
      </c>
      <c r="B40" s="5" t="s">
        <v>41</v>
      </c>
      <c r="C40" s="90"/>
      <c r="D40" s="76">
        <f>投入係数表!AA40</f>
        <v>0.13350449293966624</v>
      </c>
      <c r="E40" s="77">
        <f>$C$29*D40</f>
        <v>13.350449293966623</v>
      </c>
      <c r="F40" s="76">
        <f>分析係数表!C43</f>
        <v>0.67829131652661068</v>
      </c>
      <c r="G40" s="77">
        <f>E40*F40</f>
        <v>9.0554938278263801</v>
      </c>
      <c r="H40" s="77">
        <v>11.305374696877811</v>
      </c>
      <c r="I40" s="77">
        <f>C40+H40</f>
        <v>11.305374696877811</v>
      </c>
      <c r="J40" s="76">
        <f>分析係数表!G43</f>
        <v>0.37364673754023214</v>
      </c>
      <c r="K40" s="78">
        <f>I40*J40</f>
        <v>4.2242163721582848</v>
      </c>
      <c r="L40" s="79"/>
      <c r="M40" s="80"/>
      <c r="N40" s="81">
        <f>分析係数表!H43</f>
        <v>3.3707727093983487E-2</v>
      </c>
      <c r="O40" s="82">
        <f t="shared" si="4"/>
        <v>0.46718953112047101</v>
      </c>
      <c r="P40" s="76">
        <f>分析係数表!C43</f>
        <v>0.67829131652661068</v>
      </c>
      <c r="Q40" s="82">
        <f>O40*P40</f>
        <v>0.31689060213115422</v>
      </c>
      <c r="R40" s="83">
        <v>0.49659501327776367</v>
      </c>
      <c r="S40" s="84">
        <f>I40+R40</f>
        <v>11.801969710155575</v>
      </c>
      <c r="T40" s="85">
        <f>分析係数表!F43</f>
        <v>0.61386911147956691</v>
      </c>
      <c r="U40" s="86">
        <f>S40*T40</f>
        <v>7.2448646596819648</v>
      </c>
      <c r="V40" s="87">
        <f>分析係数表!D43</f>
        <v>0.15810006827270068</v>
      </c>
      <c r="W40" s="167">
        <f>ROUND(S40*V40,0)</f>
        <v>2</v>
      </c>
      <c r="X40" s="76">
        <f>分析係数表!E43</f>
        <v>0.12220813420462304</v>
      </c>
      <c r="Y40" s="166">
        <f>ROUND(S40*X40,0)</f>
        <v>1</v>
      </c>
    </row>
    <row r="41" spans="1:25" x14ac:dyDescent="0.2">
      <c r="A41" s="6" t="s">
        <v>340</v>
      </c>
      <c r="B41" s="5" t="s">
        <v>42</v>
      </c>
      <c r="C41" s="90"/>
      <c r="D41" s="76">
        <f>投入係数表!AA41</f>
        <v>0</v>
      </c>
      <c r="E41" s="77">
        <f>$C$29*D41</f>
        <v>0</v>
      </c>
      <c r="F41" s="76">
        <f>分析係数表!C44</f>
        <v>0.28860582795323675</v>
      </c>
      <c r="G41" s="77">
        <f>E41*F41</f>
        <v>0</v>
      </c>
      <c r="H41" s="77">
        <v>4.5471180904099592E-3</v>
      </c>
      <c r="I41" s="77">
        <f>C41+H41</f>
        <v>4.5471180904099592E-3</v>
      </c>
      <c r="J41" s="76">
        <f>分析係数表!G44</f>
        <v>0.2722812755519215</v>
      </c>
      <c r="K41" s="78">
        <f>I41*J41</f>
        <v>1.2380951137420412E-3</v>
      </c>
      <c r="L41" s="79"/>
      <c r="M41" s="80"/>
      <c r="N41" s="81">
        <f>分析係数表!H44</f>
        <v>0.11129817145104208</v>
      </c>
      <c r="O41" s="82">
        <f t="shared" si="4"/>
        <v>1.54259408799056</v>
      </c>
      <c r="P41" s="76">
        <f>分析係数表!C44</f>
        <v>0.28860582795323675</v>
      </c>
      <c r="Q41" s="82">
        <f>O41*P41</f>
        <v>0.44520164396028372</v>
      </c>
      <c r="R41" s="83">
        <v>0.44946198820809341</v>
      </c>
      <c r="S41" s="84">
        <f>I41+R41</f>
        <v>0.45400910629850338</v>
      </c>
      <c r="T41" s="85">
        <f>分析係数表!F44</f>
        <v>0.4454210956663941</v>
      </c>
      <c r="U41" s="86">
        <f>S41*T41</f>
        <v>0.20222523356999977</v>
      </c>
      <c r="V41" s="87">
        <f>分析係数表!D44</f>
        <v>0.25695012264922323</v>
      </c>
      <c r="W41" s="167">
        <f>ROUND(S41*V41,0)</f>
        <v>0</v>
      </c>
      <c r="X41" s="76">
        <f>分析係数表!E44</f>
        <v>0.1731398201144726</v>
      </c>
      <c r="Y41" s="166">
        <f>ROUND(S41*X41,0)</f>
        <v>0</v>
      </c>
    </row>
    <row r="42" spans="1:25" x14ac:dyDescent="0.2">
      <c r="A42" s="6" t="s">
        <v>341</v>
      </c>
      <c r="B42" s="5" t="s">
        <v>278</v>
      </c>
      <c r="C42" s="90"/>
      <c r="D42" s="76">
        <f>投入係数表!AA42</f>
        <v>1.2836970474967907E-3</v>
      </c>
      <c r="E42" s="77">
        <f>$C$29*D42</f>
        <v>0.12836970474967907</v>
      </c>
      <c r="F42" s="76">
        <f>分析係数表!C45</f>
        <v>1</v>
      </c>
      <c r="G42" s="77">
        <f>E42*F42</f>
        <v>0.12836970474967907</v>
      </c>
      <c r="H42" s="77">
        <v>0.16110337373667324</v>
      </c>
      <c r="I42" s="77">
        <f>C42+H42</f>
        <v>0.16110337373667324</v>
      </c>
      <c r="J42" s="76">
        <f>分析係数表!G45</f>
        <v>0</v>
      </c>
      <c r="K42" s="78">
        <f>I42*J42</f>
        <v>0</v>
      </c>
      <c r="L42" s="79"/>
      <c r="M42" s="80"/>
      <c r="N42" s="81">
        <f>分析係数表!H45</f>
        <v>0</v>
      </c>
      <c r="O42" s="82">
        <f t="shared" si="4"/>
        <v>0</v>
      </c>
      <c r="P42" s="76">
        <f>分析係数表!C45</f>
        <v>1</v>
      </c>
      <c r="Q42" s="82">
        <f>O42*P42</f>
        <v>0</v>
      </c>
      <c r="R42" s="83">
        <v>4.6156768490924795E-3</v>
      </c>
      <c r="S42" s="84">
        <f>I42+R42</f>
        <v>0.16571905058576572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投入係数表!AA43</f>
        <v>1.0269576379974325E-2</v>
      </c>
      <c r="E43" s="77">
        <f>$C$29*D43</f>
        <v>1.0269576379974326</v>
      </c>
      <c r="F43" s="76">
        <f>分析係数表!C46</f>
        <v>0.35026323939300097</v>
      </c>
      <c r="G43" s="77">
        <f>E43*F43</f>
        <v>0.35970550900436554</v>
      </c>
      <c r="H43" s="77">
        <v>0.43969305716820906</v>
      </c>
      <c r="I43" s="77">
        <f>C43+H43</f>
        <v>0.43969305716820906</v>
      </c>
      <c r="J43" s="76">
        <f>分析係数表!G46</f>
        <v>8.8183421516754845E-3</v>
      </c>
      <c r="K43" s="78">
        <f>I43*J43</f>
        <v>3.8773638198254766E-3</v>
      </c>
      <c r="L43" s="79"/>
      <c r="M43" s="80"/>
      <c r="N43" s="81">
        <f>分析係数表!H46</f>
        <v>2.2070389303971687E-2</v>
      </c>
      <c r="O43" s="82">
        <f t="shared" si="4"/>
        <v>0.30589587965452636</v>
      </c>
      <c r="P43" s="76">
        <f>分析係数表!C46</f>
        <v>0.35026323939300097</v>
      </c>
      <c r="Q43" s="82">
        <f>O43*P43</f>
        <v>0.10714408172476599</v>
      </c>
      <c r="R43" s="83">
        <v>0.11547705427312338</v>
      </c>
      <c r="S43" s="84">
        <f>I43+R43</f>
        <v>0.55517011144133244</v>
      </c>
      <c r="T43" s="85">
        <f>分析係数表!F46</f>
        <v>0.31305114638447973</v>
      </c>
      <c r="U43" s="86">
        <f>S43*T43</f>
        <v>0.17379663982510848</v>
      </c>
      <c r="V43" s="87">
        <f>分析係数表!D46</f>
        <v>2.6455026455026454E-3</v>
      </c>
      <c r="W43" s="167">
        <f>ROUND(S43*V43,0)</f>
        <v>0</v>
      </c>
      <c r="X43" s="76">
        <f>分析係数表!E46</f>
        <v>7.0546737213403876E-3</v>
      </c>
      <c r="Y43" s="166">
        <f>ROUND(S43*X43,0)</f>
        <v>0</v>
      </c>
    </row>
    <row r="44" spans="1:25" x14ac:dyDescent="0.2">
      <c r="A44" s="192">
        <v>40</v>
      </c>
      <c r="B44" s="14" t="s">
        <v>150</v>
      </c>
      <c r="C44" s="197">
        <f>SUM(C5:C43)</f>
        <v>100</v>
      </c>
      <c r="D44" s="92">
        <f>投入係数表!AA44</f>
        <v>0.50449293966623876</v>
      </c>
      <c r="E44" s="91">
        <f>SUM(E5:E43)</f>
        <v>50.449293966623884</v>
      </c>
      <c r="F44" s="92">
        <f>分析係数表!C47</f>
        <v>0.31394387080298369</v>
      </c>
      <c r="G44" s="91">
        <f>SUM(G5:G43)</f>
        <v>23.84587252900721</v>
      </c>
      <c r="H44" s="91">
        <f>SUM(H5:H43)</f>
        <v>28.733747386183261</v>
      </c>
      <c r="I44" s="91">
        <f>SUM(I5:I43)</f>
        <v>128.73374738618327</v>
      </c>
      <c r="J44" s="92">
        <f>分析係数表!G47</f>
        <v>0.19998528352451841</v>
      </c>
      <c r="K44" s="93">
        <f>SUM(K5:K43)</f>
        <v>22.105283673773314</v>
      </c>
      <c r="L44" s="94">
        <f>最終需要_まとめ!$L$33</f>
        <v>0.627</v>
      </c>
      <c r="M44" s="91">
        <f>K44*L44</f>
        <v>13.860012863455868</v>
      </c>
      <c r="N44" s="95">
        <f>分析係数表!H47</f>
        <v>1</v>
      </c>
      <c r="O44" s="96">
        <f>SUM(O5:O43)</f>
        <v>13.860012863455866</v>
      </c>
      <c r="P44" s="92">
        <f>分析係数表!C47</f>
        <v>0.31394387080298369</v>
      </c>
      <c r="Q44" s="96">
        <f>SUM(Q5:Q43)</f>
        <v>4.8421900276578702</v>
      </c>
      <c r="R44" s="91">
        <f>SUM(R5:R43)</f>
        <v>5.3390108226268636</v>
      </c>
      <c r="S44" s="97">
        <f>SUM(S5:S43)</f>
        <v>134.07275820881014</v>
      </c>
      <c r="T44" s="98">
        <f>分析係数表!F47</f>
        <v>0.426688715561511</v>
      </c>
      <c r="U44" s="99">
        <f>SUM(U5:U43)</f>
        <v>67.074273374909609</v>
      </c>
      <c r="V44" s="100">
        <f>分析係数表!D47</f>
        <v>4.9757178154553973E-2</v>
      </c>
      <c r="W44" s="164">
        <f>SUM(W5:W43)</f>
        <v>4</v>
      </c>
      <c r="X44" s="92">
        <f>分析係数表!E47</f>
        <v>4.1907100312144188E-2</v>
      </c>
      <c r="Y44" s="165">
        <f>SUM(Y5:Y43)</f>
        <v>3</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2015年播磨町産業連関表</v>
      </c>
      <c r="H1" s="401"/>
      <c r="I1" s="401"/>
    </row>
    <row r="2" spans="1:25" x14ac:dyDescent="0.2">
      <c r="B2" s="3" t="s">
        <v>281</v>
      </c>
      <c r="S2" s="3" t="s">
        <v>152</v>
      </c>
      <c r="U2" s="64" t="s">
        <v>209</v>
      </c>
      <c r="W2" s="3" t="s">
        <v>130</v>
      </c>
      <c r="Y2" s="3" t="s">
        <v>153</v>
      </c>
    </row>
    <row r="3" spans="1:25" ht="44" x14ac:dyDescent="0.2">
      <c r="B3" s="65"/>
      <c r="C3" s="66" t="s">
        <v>227</v>
      </c>
      <c r="D3" s="66" t="s">
        <v>316</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投入係数表!AB5</f>
        <v>0</v>
      </c>
      <c r="E5" s="77">
        <f t="shared" ref="E5:E38" si="0">$C$30*D5</f>
        <v>0</v>
      </c>
      <c r="F5" s="76">
        <f>分析係数表!C8</f>
        <v>2.4086378737541492E-2</v>
      </c>
      <c r="G5" s="77">
        <f t="shared" ref="G5:G38" si="1">E5*F5</f>
        <v>0</v>
      </c>
      <c r="H5" s="77">
        <f t="array" ref="H5:H43">MMULT(逆行列係数!C5:AO43,'26'!G5:G43)</f>
        <v>2.552492618209985E-5</v>
      </c>
      <c r="I5" s="77">
        <f t="shared" ref="I5:I38" si="2">C5+H5</f>
        <v>2.552492618209985E-5</v>
      </c>
      <c r="J5" s="76">
        <f>分析係数表!G8</f>
        <v>0.12121212121212122</v>
      </c>
      <c r="K5" s="78">
        <f t="shared" ref="K5:K38" si="3">I5*J5</f>
        <v>3.0939304463151334E-6</v>
      </c>
      <c r="L5" s="79" t="s">
        <v>184</v>
      </c>
      <c r="M5" s="80" t="s">
        <v>184</v>
      </c>
      <c r="N5" s="81">
        <f>分析係数表!H8</f>
        <v>1.0986040110106173E-2</v>
      </c>
      <c r="O5" s="82">
        <f t="shared" ref="O5:O43" si="4">$M$44*N5</f>
        <v>0.37006707768700015</v>
      </c>
      <c r="P5" s="76">
        <f>分析係数表!C8</f>
        <v>2.4086378737541492E-2</v>
      </c>
      <c r="Q5" s="82">
        <f t="shared" ref="Q5:Q38" si="5">O5*P5</f>
        <v>8.913575791464276E-3</v>
      </c>
      <c r="R5" s="83">
        <f t="array" ref="R5:R43">MMULT(逆行列係数!C5:AO43,'26'!Q5:Q43)</f>
        <v>9.7713152964163108E-3</v>
      </c>
      <c r="S5" s="84">
        <f t="shared" ref="S5:S38" si="6">I5+R5</f>
        <v>9.7968402225984113E-3</v>
      </c>
      <c r="T5" s="85">
        <f>分析係数表!F8</f>
        <v>0.48484848484848486</v>
      </c>
      <c r="U5" s="86">
        <f t="shared" ref="U5:U38" si="7">S5*T5</f>
        <v>4.749983138229533E-3</v>
      </c>
      <c r="V5" s="87">
        <f>分析係数表!D8</f>
        <v>1.0757575757575757</v>
      </c>
      <c r="W5" s="88">
        <f t="shared" ref="W5:W38" si="8">ROUND(S5*V5,0)</f>
        <v>0</v>
      </c>
      <c r="X5" s="76">
        <f>分析係数表!E8</f>
        <v>0</v>
      </c>
      <c r="Y5" s="89">
        <f t="shared" ref="Y5:Y38" si="9">ROUND(S5*X5,0)</f>
        <v>0</v>
      </c>
    </row>
    <row r="6" spans="1:25" x14ac:dyDescent="0.2">
      <c r="A6" s="6" t="s">
        <v>219</v>
      </c>
      <c r="B6" s="5" t="s">
        <v>265</v>
      </c>
      <c r="C6" s="90"/>
      <c r="D6" s="76">
        <f>投入係数表!AB6</f>
        <v>0</v>
      </c>
      <c r="E6" s="77">
        <f t="shared" si="0"/>
        <v>0</v>
      </c>
      <c r="F6" s="76">
        <f>分析係数表!C9</f>
        <v>0</v>
      </c>
      <c r="G6" s="77">
        <f t="shared" si="1"/>
        <v>0</v>
      </c>
      <c r="H6" s="77">
        <v>0</v>
      </c>
      <c r="I6" s="77">
        <f t="shared" si="2"/>
        <v>0</v>
      </c>
      <c r="J6" s="76">
        <f>分析係数表!G9</f>
        <v>0</v>
      </c>
      <c r="K6" s="78">
        <f t="shared" si="3"/>
        <v>0</v>
      </c>
      <c r="L6" s="79"/>
      <c r="M6" s="80"/>
      <c r="N6" s="81">
        <f>分析係数表!H9</f>
        <v>5.8985450255603618E-4</v>
      </c>
      <c r="O6" s="82">
        <f t="shared" si="4"/>
        <v>1.986937329863088E-2</v>
      </c>
      <c r="P6" s="76">
        <f>分析係数表!C9</f>
        <v>0</v>
      </c>
      <c r="Q6" s="82">
        <f t="shared" si="5"/>
        <v>0</v>
      </c>
      <c r="R6" s="83">
        <v>0</v>
      </c>
      <c r="S6" s="84">
        <f t="shared" si="6"/>
        <v>0</v>
      </c>
      <c r="T6" s="85">
        <f>分析係数表!F9</f>
        <v>0</v>
      </c>
      <c r="U6" s="86">
        <f t="shared" si="7"/>
        <v>0</v>
      </c>
      <c r="V6" s="87">
        <f>分析係数表!D9</f>
        <v>0</v>
      </c>
      <c r="W6" s="88">
        <f t="shared" si="8"/>
        <v>0</v>
      </c>
      <c r="X6" s="76">
        <f>分析係数表!E9</f>
        <v>0</v>
      </c>
      <c r="Y6" s="89">
        <f t="shared" si="9"/>
        <v>0</v>
      </c>
    </row>
    <row r="7" spans="1:25" x14ac:dyDescent="0.2">
      <c r="A7" s="6" t="s">
        <v>220</v>
      </c>
      <c r="B7" s="5" t="s">
        <v>266</v>
      </c>
      <c r="C7" s="90"/>
      <c r="D7" s="76">
        <f>投入係数表!AB7</f>
        <v>0</v>
      </c>
      <c r="E7" s="77">
        <f t="shared" si="0"/>
        <v>0</v>
      </c>
      <c r="F7" s="76">
        <f>分析係数表!C10</f>
        <v>0.85034013605442182</v>
      </c>
      <c r="G7" s="77">
        <f t="shared" si="1"/>
        <v>0</v>
      </c>
      <c r="H7" s="77">
        <v>2.4687164804406732E-4</v>
      </c>
      <c r="I7" s="77">
        <f t="shared" si="2"/>
        <v>2.4687164804406732E-4</v>
      </c>
      <c r="J7" s="76">
        <f>分析係数表!G10</f>
        <v>0.18064516129032257</v>
      </c>
      <c r="K7" s="78">
        <f t="shared" si="3"/>
        <v>4.4596168678928286E-5</v>
      </c>
      <c r="L7" s="79"/>
      <c r="M7" s="80"/>
      <c r="N7" s="81">
        <f>分析係数表!H10</f>
        <v>1.1059771922925679E-3</v>
      </c>
      <c r="O7" s="82">
        <f t="shared" si="4"/>
        <v>3.7255074934932901E-2</v>
      </c>
      <c r="P7" s="76">
        <f>分析係数表!C10</f>
        <v>0.85034013605442182</v>
      </c>
      <c r="Q7" s="82">
        <f t="shared" si="5"/>
        <v>3.167948548888852E-2</v>
      </c>
      <c r="R7" s="83">
        <v>3.9211266440121122E-2</v>
      </c>
      <c r="S7" s="84">
        <f t="shared" si="6"/>
        <v>3.9458138088165187E-2</v>
      </c>
      <c r="T7" s="85">
        <f>分析係数表!F10</f>
        <v>0.52258064516129032</v>
      </c>
      <c r="U7" s="86">
        <f t="shared" si="7"/>
        <v>2.0620059258976645E-2</v>
      </c>
      <c r="V7" s="87">
        <f>分析係数表!D10</f>
        <v>9.0322580645161285E-2</v>
      </c>
      <c r="W7" s="88">
        <f t="shared" si="8"/>
        <v>0</v>
      </c>
      <c r="X7" s="76">
        <f>分析係数表!E10</f>
        <v>0</v>
      </c>
      <c r="Y7" s="89">
        <f t="shared" si="9"/>
        <v>0</v>
      </c>
    </row>
    <row r="8" spans="1:25" x14ac:dyDescent="0.2">
      <c r="A8" s="6" t="s">
        <v>221</v>
      </c>
      <c r="B8" s="5" t="s">
        <v>27</v>
      </c>
      <c r="C8" s="90"/>
      <c r="D8" s="76">
        <f>投入係数表!AB8</f>
        <v>0</v>
      </c>
      <c r="E8" s="77">
        <f t="shared" si="0"/>
        <v>0</v>
      </c>
      <c r="F8" s="76">
        <f>分析係数表!C11</f>
        <v>1.6645596291613995E-2</v>
      </c>
      <c r="G8" s="77">
        <f t="shared" si="1"/>
        <v>0</v>
      </c>
      <c r="H8" s="77">
        <v>4.6807336631607037E-3</v>
      </c>
      <c r="I8" s="77">
        <f t="shared" si="2"/>
        <v>4.6807336631607037E-3</v>
      </c>
      <c r="J8" s="76">
        <f>分析係数表!G11</f>
        <v>0.35897435897435898</v>
      </c>
      <c r="K8" s="78">
        <f t="shared" si="3"/>
        <v>1.6802633662628167E-3</v>
      </c>
      <c r="L8" s="79"/>
      <c r="M8" s="80"/>
      <c r="N8" s="81">
        <f>分析係数表!H11</f>
        <v>-2.457727093983484E-5</v>
      </c>
      <c r="O8" s="82">
        <f t="shared" si="4"/>
        <v>-8.2789055410962002E-4</v>
      </c>
      <c r="P8" s="76">
        <f>分析係数表!C11</f>
        <v>1.6645596291613995E-2</v>
      </c>
      <c r="Q8" s="82">
        <f t="shared" si="5"/>
        <v>-1.3780731937349346E-5</v>
      </c>
      <c r="R8" s="83">
        <v>8.3799779044695826E-4</v>
      </c>
      <c r="S8" s="84">
        <f t="shared" si="6"/>
        <v>5.5187314536076617E-3</v>
      </c>
      <c r="T8" s="85">
        <f>分析係数表!F11</f>
        <v>0.58974358974358976</v>
      </c>
      <c r="U8" s="86">
        <f t="shared" si="7"/>
        <v>3.2546364982814417E-3</v>
      </c>
      <c r="V8" s="87">
        <f>分析係数表!D11</f>
        <v>8.5470085470085479E-3</v>
      </c>
      <c r="W8" s="88">
        <f t="shared" si="8"/>
        <v>0</v>
      </c>
      <c r="X8" s="76">
        <f>分析係数表!E11</f>
        <v>0</v>
      </c>
      <c r="Y8" s="89">
        <f t="shared" si="9"/>
        <v>0</v>
      </c>
    </row>
    <row r="9" spans="1:25" x14ac:dyDescent="0.2">
      <c r="A9" s="6" t="s">
        <v>222</v>
      </c>
      <c r="B9" s="5" t="s">
        <v>190</v>
      </c>
      <c r="C9" s="90"/>
      <c r="D9" s="76">
        <f>投入係数表!AB9</f>
        <v>0</v>
      </c>
      <c r="E9" s="77">
        <f t="shared" si="0"/>
        <v>0</v>
      </c>
      <c r="F9" s="76">
        <f>分析係数表!C12</f>
        <v>5.1883600270696828E-3</v>
      </c>
      <c r="G9" s="77">
        <f t="shared" si="1"/>
        <v>0</v>
      </c>
      <c r="H9" s="77">
        <v>2.0673227986703765E-5</v>
      </c>
      <c r="I9" s="77">
        <f t="shared" si="2"/>
        <v>2.0673227986703765E-5</v>
      </c>
      <c r="J9" s="76">
        <f>分析係数表!G12</f>
        <v>0.13719512195121952</v>
      </c>
      <c r="K9" s="78">
        <f t="shared" si="3"/>
        <v>2.8362660347611875E-6</v>
      </c>
      <c r="L9" s="79"/>
      <c r="M9" s="80"/>
      <c r="N9" s="81">
        <f>分析係数表!H12</f>
        <v>8.9657884388517503E-2</v>
      </c>
      <c r="O9" s="82">
        <f t="shared" si="4"/>
        <v>3.0201447413918938</v>
      </c>
      <c r="P9" s="76">
        <f>分析係数表!C12</f>
        <v>5.1883600270696828E-3</v>
      </c>
      <c r="Q9" s="82">
        <f t="shared" si="5"/>
        <v>1.5669598252202405E-2</v>
      </c>
      <c r="R9" s="83">
        <v>1.6916774424059158E-2</v>
      </c>
      <c r="S9" s="84">
        <f t="shared" si="6"/>
        <v>1.6937447652045863E-2</v>
      </c>
      <c r="T9" s="85">
        <f>分析係数表!F12</f>
        <v>0.31707317073170732</v>
      </c>
      <c r="U9" s="86">
        <f t="shared" si="7"/>
        <v>5.3704102311364936E-3</v>
      </c>
      <c r="V9" s="87">
        <f>分析係数表!D12</f>
        <v>6.7073170731707321E-2</v>
      </c>
      <c r="W9" s="88">
        <f t="shared" si="8"/>
        <v>0</v>
      </c>
      <c r="X9" s="76">
        <f>分析係数表!E12</f>
        <v>5.7926829268292686E-2</v>
      </c>
      <c r="Y9" s="89">
        <f t="shared" si="9"/>
        <v>0</v>
      </c>
    </row>
    <row r="10" spans="1:25" x14ac:dyDescent="0.2">
      <c r="A10" s="6" t="s">
        <v>223</v>
      </c>
      <c r="B10" s="5" t="s">
        <v>28</v>
      </c>
      <c r="C10" s="90"/>
      <c r="D10" s="76">
        <f>投入係数表!AB10</f>
        <v>2.6631158455392811E-3</v>
      </c>
      <c r="E10" s="77">
        <f t="shared" si="0"/>
        <v>0.26631158455392812</v>
      </c>
      <c r="F10" s="76">
        <f>分析係数表!C13</f>
        <v>0</v>
      </c>
      <c r="G10" s="77">
        <f t="shared" si="1"/>
        <v>0</v>
      </c>
      <c r="H10" s="77">
        <v>0</v>
      </c>
      <c r="I10" s="77">
        <f t="shared" si="2"/>
        <v>0</v>
      </c>
      <c r="J10" s="76">
        <f>分析係数表!G13</f>
        <v>0.24459953472914589</v>
      </c>
      <c r="K10" s="78">
        <f t="shared" si="3"/>
        <v>0</v>
      </c>
      <c r="L10" s="79"/>
      <c r="M10" s="80"/>
      <c r="N10" s="81">
        <f>分析係数表!H13</f>
        <v>1.4131930790405034E-2</v>
      </c>
      <c r="O10" s="82">
        <f t="shared" si="4"/>
        <v>0.47603706861303152</v>
      </c>
      <c r="P10" s="76">
        <f>分析係数表!C13</f>
        <v>0</v>
      </c>
      <c r="Q10" s="82">
        <f t="shared" si="5"/>
        <v>0</v>
      </c>
      <c r="R10" s="83">
        <v>0</v>
      </c>
      <c r="S10" s="84">
        <f t="shared" si="6"/>
        <v>0</v>
      </c>
      <c r="T10" s="85">
        <f>分析係数表!F13</f>
        <v>0.38318378198737124</v>
      </c>
      <c r="U10" s="86">
        <f t="shared" si="7"/>
        <v>0</v>
      </c>
      <c r="V10" s="87">
        <f>分析係数表!D13</f>
        <v>4.7856430707876374E-2</v>
      </c>
      <c r="W10" s="88">
        <f t="shared" si="8"/>
        <v>0</v>
      </c>
      <c r="X10" s="76">
        <f>分析係数表!E13</f>
        <v>4.9850448654037885E-2</v>
      </c>
      <c r="Y10" s="89">
        <f t="shared" si="9"/>
        <v>0</v>
      </c>
    </row>
    <row r="11" spans="1:25" x14ac:dyDescent="0.2">
      <c r="A11" s="6" t="s">
        <v>224</v>
      </c>
      <c r="B11" s="5" t="s">
        <v>267</v>
      </c>
      <c r="C11" s="90"/>
      <c r="D11" s="76">
        <f>投入係数表!AB11</f>
        <v>3.9946737683089215E-3</v>
      </c>
      <c r="E11" s="77">
        <f t="shared" si="0"/>
        <v>0.39946737683089217</v>
      </c>
      <c r="F11" s="76">
        <f>分析係数表!C14</f>
        <v>6.5770523283725346E-2</v>
      </c>
      <c r="G11" s="77">
        <f t="shared" si="1"/>
        <v>2.6273178408944879E-2</v>
      </c>
      <c r="H11" s="77">
        <v>3.9378183246191918E-2</v>
      </c>
      <c r="I11" s="77">
        <f t="shared" si="2"/>
        <v>3.9378183246191918E-2</v>
      </c>
      <c r="J11" s="76">
        <f>分析係数表!G14</f>
        <v>0.20976692563817981</v>
      </c>
      <c r="K11" s="78">
        <f t="shared" si="3"/>
        <v>8.2602404367705575E-3</v>
      </c>
      <c r="L11" s="79"/>
      <c r="M11" s="80"/>
      <c r="N11" s="81">
        <f>分析係数表!H14</f>
        <v>1.167420369642155E-3</v>
      </c>
      <c r="O11" s="82">
        <f t="shared" si="4"/>
        <v>3.9324801320206951E-2</v>
      </c>
      <c r="P11" s="76">
        <f>分析係数表!C14</f>
        <v>6.5770523283725346E-2</v>
      </c>
      <c r="Q11" s="82">
        <f t="shared" si="5"/>
        <v>2.5864127608585443E-3</v>
      </c>
      <c r="R11" s="83">
        <v>8.0527312147822792E-3</v>
      </c>
      <c r="S11" s="84">
        <f t="shared" si="6"/>
        <v>4.7430914460974194E-2</v>
      </c>
      <c r="T11" s="85">
        <f>分析係数表!F14</f>
        <v>0.3607103218645949</v>
      </c>
      <c r="U11" s="86">
        <f t="shared" si="7"/>
        <v>1.7108820421550069E-2</v>
      </c>
      <c r="V11" s="87">
        <f>分析係数表!D14</f>
        <v>6.7702552719200892E-2</v>
      </c>
      <c r="W11" s="88">
        <f t="shared" si="8"/>
        <v>0</v>
      </c>
      <c r="X11" s="76">
        <f>分析係数表!E14</f>
        <v>6.8812430632630414E-2</v>
      </c>
      <c r="Y11" s="89">
        <f t="shared" si="9"/>
        <v>0</v>
      </c>
    </row>
    <row r="12" spans="1:25" x14ac:dyDescent="0.2">
      <c r="A12" s="6" t="s">
        <v>225</v>
      </c>
      <c r="B12" s="5" t="s">
        <v>29</v>
      </c>
      <c r="C12" s="90"/>
      <c r="D12" s="76">
        <f>投入係数表!AB12</f>
        <v>1.4647137150466045E-2</v>
      </c>
      <c r="E12" s="77">
        <f t="shared" si="0"/>
        <v>1.4647137150466045</v>
      </c>
      <c r="F12" s="76">
        <f>分析係数表!C15</f>
        <v>0</v>
      </c>
      <c r="G12" s="77">
        <f t="shared" si="1"/>
        <v>0</v>
      </c>
      <c r="H12" s="77">
        <v>0</v>
      </c>
      <c r="I12" s="77">
        <f t="shared" si="2"/>
        <v>0</v>
      </c>
      <c r="J12" s="76">
        <f>分析係数表!G15</f>
        <v>9.5622477491462285E-2</v>
      </c>
      <c r="K12" s="78">
        <f t="shared" si="3"/>
        <v>0</v>
      </c>
      <c r="L12" s="79"/>
      <c r="M12" s="80"/>
      <c r="N12" s="81">
        <f>分析係数表!H15</f>
        <v>8.2333857648446713E-3</v>
      </c>
      <c r="O12" s="82">
        <f t="shared" si="4"/>
        <v>0.2773433356267227</v>
      </c>
      <c r="P12" s="76">
        <f>分析係数表!C15</f>
        <v>0</v>
      </c>
      <c r="Q12" s="82">
        <f t="shared" si="5"/>
        <v>0</v>
      </c>
      <c r="R12" s="83">
        <v>0</v>
      </c>
      <c r="S12" s="84">
        <f t="shared" si="6"/>
        <v>0</v>
      </c>
      <c r="T12" s="85">
        <f>分析係数表!F15</f>
        <v>0.3039816827072338</v>
      </c>
      <c r="U12" s="86">
        <f t="shared" si="7"/>
        <v>0</v>
      </c>
      <c r="V12" s="87">
        <f>分析係数表!D15</f>
        <v>3.1667184104315432E-2</v>
      </c>
      <c r="W12" s="88">
        <f t="shared" si="8"/>
        <v>0</v>
      </c>
      <c r="X12" s="76">
        <f>分析係数表!E15</f>
        <v>2.9261099037565973E-2</v>
      </c>
      <c r="Y12" s="89">
        <f t="shared" si="9"/>
        <v>0</v>
      </c>
    </row>
    <row r="13" spans="1:25" x14ac:dyDescent="0.2">
      <c r="A13" s="6" t="s">
        <v>226</v>
      </c>
      <c r="B13" s="5" t="s">
        <v>30</v>
      </c>
      <c r="C13" s="90"/>
      <c r="D13" s="76">
        <f>投入係数表!AB13</f>
        <v>1.1984021304926764E-2</v>
      </c>
      <c r="E13" s="77">
        <f t="shared" si="0"/>
        <v>1.1984021304926764</v>
      </c>
      <c r="F13" s="76">
        <f>分析係数表!C16</f>
        <v>5.8671439936356373E-2</v>
      </c>
      <c r="G13" s="77">
        <f t="shared" si="1"/>
        <v>7.0311978618802576E-2</v>
      </c>
      <c r="H13" s="77">
        <v>7.6587941293678991E-2</v>
      </c>
      <c r="I13" s="77">
        <f t="shared" si="2"/>
        <v>7.6587941293678991E-2</v>
      </c>
      <c r="J13" s="76">
        <f>分析係数表!G16</f>
        <v>3.3950617283950615E-2</v>
      </c>
      <c r="K13" s="78">
        <f t="shared" si="3"/>
        <v>2.6002078834273731E-3</v>
      </c>
      <c r="L13" s="79"/>
      <c r="M13" s="80"/>
      <c r="N13" s="81">
        <f>分析係数表!H16</f>
        <v>1.6626523790798271E-2</v>
      </c>
      <c r="O13" s="82">
        <f t="shared" si="4"/>
        <v>0.560067959855158</v>
      </c>
      <c r="P13" s="76">
        <f>分析係数表!C16</f>
        <v>5.8671439936356373E-2</v>
      </c>
      <c r="Q13" s="82">
        <f t="shared" si="5"/>
        <v>3.2859993666919558E-2</v>
      </c>
      <c r="R13" s="83">
        <v>3.5376014958136165E-2</v>
      </c>
      <c r="S13" s="84">
        <f t="shared" si="6"/>
        <v>0.11196395625181516</v>
      </c>
      <c r="T13" s="85">
        <f>分析係数表!F16</f>
        <v>0.28858024691358025</v>
      </c>
      <c r="U13" s="86">
        <f t="shared" si="7"/>
        <v>3.2310586140570113E-2</v>
      </c>
      <c r="V13" s="87">
        <f>分析係数表!D16</f>
        <v>0</v>
      </c>
      <c r="W13" s="88">
        <f t="shared" si="8"/>
        <v>0</v>
      </c>
      <c r="X13" s="76">
        <f>分析係数表!E16</f>
        <v>0</v>
      </c>
      <c r="Y13" s="89">
        <f t="shared" si="9"/>
        <v>0</v>
      </c>
    </row>
    <row r="14" spans="1:25" x14ac:dyDescent="0.2">
      <c r="A14" s="6" t="s">
        <v>2</v>
      </c>
      <c r="B14" s="5" t="s">
        <v>364</v>
      </c>
      <c r="C14" s="90"/>
      <c r="D14" s="76">
        <f>投入係数表!AB14</f>
        <v>1.3315579227696404E-2</v>
      </c>
      <c r="E14" s="77">
        <f t="shared" si="0"/>
        <v>1.3315579227696404</v>
      </c>
      <c r="F14" s="76">
        <f>分析係数表!C17</f>
        <v>0.10640681003584229</v>
      </c>
      <c r="G14" s="77">
        <f t="shared" si="1"/>
        <v>0.14168683093986989</v>
      </c>
      <c r="H14" s="77">
        <v>0.16347679345262525</v>
      </c>
      <c r="I14" s="77">
        <f t="shared" si="2"/>
        <v>0.16347679345262525</v>
      </c>
      <c r="J14" s="76">
        <f>分析係数表!G17</f>
        <v>0.21283422459893048</v>
      </c>
      <c r="K14" s="78">
        <f t="shared" si="3"/>
        <v>3.4793456574409007E-2</v>
      </c>
      <c r="L14" s="79"/>
      <c r="M14" s="80"/>
      <c r="N14" s="81">
        <f>分析係数表!H17</f>
        <v>2.9861384191899334E-3</v>
      </c>
      <c r="O14" s="82">
        <f t="shared" si="4"/>
        <v>0.10058870232431884</v>
      </c>
      <c r="P14" s="76">
        <f>分析係数表!C17</f>
        <v>0.10640681003584229</v>
      </c>
      <c r="Q14" s="82">
        <f t="shared" si="5"/>
        <v>1.0703322939975682E-2</v>
      </c>
      <c r="R14" s="83">
        <v>1.8270368150028887E-2</v>
      </c>
      <c r="S14" s="84">
        <f t="shared" si="6"/>
        <v>0.18174716160265414</v>
      </c>
      <c r="T14" s="85">
        <f>分析係数表!F17</f>
        <v>0.3233511586452763</v>
      </c>
      <c r="U14" s="86">
        <f t="shared" si="7"/>
        <v>5.8768155284708488E-2</v>
      </c>
      <c r="V14" s="87">
        <f>分析係数表!D17</f>
        <v>4.4206773618538323E-2</v>
      </c>
      <c r="W14" s="88">
        <f t="shared" si="8"/>
        <v>0</v>
      </c>
      <c r="X14" s="76">
        <f>分析係数表!E17</f>
        <v>4.0641711229946524E-2</v>
      </c>
      <c r="Y14" s="89">
        <f t="shared" si="9"/>
        <v>0</v>
      </c>
    </row>
    <row r="15" spans="1:25" x14ac:dyDescent="0.2">
      <c r="A15" s="6" t="s">
        <v>3</v>
      </c>
      <c r="B15" s="5" t="s">
        <v>31</v>
      </c>
      <c r="C15" s="90"/>
      <c r="D15" s="76">
        <f>投入係数表!AB15</f>
        <v>0</v>
      </c>
      <c r="E15" s="77">
        <f t="shared" si="0"/>
        <v>0</v>
      </c>
      <c r="F15" s="76">
        <f>分析係数表!C18</f>
        <v>0.93182768716018405</v>
      </c>
      <c r="G15" s="77">
        <f t="shared" si="1"/>
        <v>0</v>
      </c>
      <c r="H15" s="77">
        <v>6.3758617598410131E-2</v>
      </c>
      <c r="I15" s="77">
        <f t="shared" si="2"/>
        <v>6.3758617598410131E-2</v>
      </c>
      <c r="J15" s="76">
        <f>分析係数表!G18</f>
        <v>0.215658731332249</v>
      </c>
      <c r="K15" s="78">
        <f t="shared" si="3"/>
        <v>1.3750102582771134E-2</v>
      </c>
      <c r="L15" s="79"/>
      <c r="M15" s="80"/>
      <c r="N15" s="81">
        <f>分析係数表!H18</f>
        <v>4.4239087691702714E-4</v>
      </c>
      <c r="O15" s="82">
        <f t="shared" si="4"/>
        <v>1.4902029973973161E-2</v>
      </c>
      <c r="P15" s="76">
        <f>分析係数表!C18</f>
        <v>0.93182768716018405</v>
      </c>
      <c r="Q15" s="82">
        <f t="shared" si="5"/>
        <v>1.3886124124639149E-2</v>
      </c>
      <c r="R15" s="83">
        <v>3.2243374751477774E-2</v>
      </c>
      <c r="S15" s="84">
        <f t="shared" si="6"/>
        <v>9.6001992349887905E-2</v>
      </c>
      <c r="T15" s="85">
        <f>分析係数表!F18</f>
        <v>0.45992902558036375</v>
      </c>
      <c r="U15" s="86">
        <f t="shared" si="7"/>
        <v>4.4154102795257479E-2</v>
      </c>
      <c r="V15" s="87">
        <f>分析係数表!D18</f>
        <v>2.3436344817388734E-2</v>
      </c>
      <c r="W15" s="88">
        <f t="shared" si="8"/>
        <v>0</v>
      </c>
      <c r="X15" s="76">
        <f>分析係数表!E18</f>
        <v>2.5506432056779535E-2</v>
      </c>
      <c r="Y15" s="89">
        <f t="shared" si="9"/>
        <v>0</v>
      </c>
    </row>
    <row r="16" spans="1:25" x14ac:dyDescent="0.2">
      <c r="A16" s="6" t="s">
        <v>4</v>
      </c>
      <c r="B16" s="5" t="s">
        <v>32</v>
      </c>
      <c r="C16" s="90"/>
      <c r="D16" s="76">
        <f>投入係数表!AB16</f>
        <v>0</v>
      </c>
      <c r="E16" s="77">
        <f t="shared" si="0"/>
        <v>0</v>
      </c>
      <c r="F16" s="76">
        <f>分析係数表!C19</f>
        <v>0.22734014153142079</v>
      </c>
      <c r="G16" s="77">
        <f t="shared" si="1"/>
        <v>0</v>
      </c>
      <c r="H16" s="77">
        <v>6.865173567456407E-3</v>
      </c>
      <c r="I16" s="77">
        <f t="shared" si="2"/>
        <v>6.865173567456407E-3</v>
      </c>
      <c r="J16" s="76">
        <f>分析係数表!G19</f>
        <v>5.767935331761536E-2</v>
      </c>
      <c r="K16" s="78">
        <f t="shared" si="3"/>
        <v>3.9597877178407199E-4</v>
      </c>
      <c r="L16" s="79"/>
      <c r="M16" s="80"/>
      <c r="N16" s="81">
        <f>分析係数表!H19</f>
        <v>-1.1059771922925678E-4</v>
      </c>
      <c r="O16" s="82">
        <f t="shared" si="4"/>
        <v>-3.7255074934932904E-3</v>
      </c>
      <c r="P16" s="76">
        <f>分析係数表!C19</f>
        <v>0.22734014153142079</v>
      </c>
      <c r="Q16" s="82">
        <f t="shared" si="5"/>
        <v>-8.4695740084713333E-4</v>
      </c>
      <c r="R16" s="83">
        <v>5.3635085262623127E-3</v>
      </c>
      <c r="S16" s="84">
        <f t="shared" si="6"/>
        <v>1.222868209371872E-2</v>
      </c>
      <c r="T16" s="85">
        <f>分析係数表!F19</f>
        <v>0.2401481980464803</v>
      </c>
      <c r="U16" s="86">
        <f t="shared" si="7"/>
        <v>2.9366959692898103E-3</v>
      </c>
      <c r="V16" s="87">
        <f>分析係数表!D19</f>
        <v>6.946783428763894E-3</v>
      </c>
      <c r="W16" s="88">
        <f t="shared" si="8"/>
        <v>0</v>
      </c>
      <c r="X16" s="76">
        <f>分析係数表!E19</f>
        <v>7.830919501515661E-3</v>
      </c>
      <c r="Y16" s="89">
        <f t="shared" si="9"/>
        <v>0</v>
      </c>
    </row>
    <row r="17" spans="1:25" x14ac:dyDescent="0.2">
      <c r="A17" s="6" t="s">
        <v>5</v>
      </c>
      <c r="B17" s="5" t="s">
        <v>33</v>
      </c>
      <c r="C17" s="90"/>
      <c r="D17" s="76">
        <f>投入係数表!AB17</f>
        <v>0</v>
      </c>
      <c r="E17" s="77">
        <f t="shared" si="0"/>
        <v>0</v>
      </c>
      <c r="F17" s="76">
        <f>分析係数表!C20</f>
        <v>0.28316987938225679</v>
      </c>
      <c r="G17" s="77">
        <f t="shared" si="1"/>
        <v>0</v>
      </c>
      <c r="H17" s="77">
        <v>6.0670193902253103E-3</v>
      </c>
      <c r="I17" s="77">
        <f t="shared" si="2"/>
        <v>6.0670193902253103E-3</v>
      </c>
      <c r="J17" s="76">
        <f>分析係数表!G20</f>
        <v>0.10003293265272517</v>
      </c>
      <c r="K17" s="78">
        <f t="shared" si="3"/>
        <v>6.0690174206518618E-4</v>
      </c>
      <c r="L17" s="79"/>
      <c r="M17" s="80"/>
      <c r="N17" s="81">
        <f>分析係数表!H20</f>
        <v>5.4069996067636654E-4</v>
      </c>
      <c r="O17" s="82">
        <f t="shared" si="4"/>
        <v>1.8213592190411642E-2</v>
      </c>
      <c r="P17" s="76">
        <f>分析係数表!C20</f>
        <v>0.28316987938225679</v>
      </c>
      <c r="Q17" s="82">
        <f t="shared" si="5"/>
        <v>5.1575407036764786E-3</v>
      </c>
      <c r="R17" s="83">
        <v>1.1216281293749329E-2</v>
      </c>
      <c r="S17" s="84">
        <f t="shared" si="6"/>
        <v>1.7283300683974639E-2</v>
      </c>
      <c r="T17" s="85">
        <f>分析係数表!F20</f>
        <v>0.22295405894944839</v>
      </c>
      <c r="U17" s="86">
        <f t="shared" si="7"/>
        <v>3.8533820395359234E-3</v>
      </c>
      <c r="V17" s="87">
        <f>分析係数表!D20</f>
        <v>1.4243372303639057E-2</v>
      </c>
      <c r="W17" s="88">
        <f t="shared" si="8"/>
        <v>0</v>
      </c>
      <c r="X17" s="76">
        <f>分析係数表!E20</f>
        <v>1.6054668203523793E-2</v>
      </c>
      <c r="Y17" s="89">
        <f t="shared" si="9"/>
        <v>0</v>
      </c>
    </row>
    <row r="18" spans="1:25" x14ac:dyDescent="0.2">
      <c r="A18" s="6" t="s">
        <v>6</v>
      </c>
      <c r="B18" s="5" t="s">
        <v>34</v>
      </c>
      <c r="C18" s="90"/>
      <c r="D18" s="76">
        <f>投入係数表!AB18</f>
        <v>0</v>
      </c>
      <c r="E18" s="77">
        <f t="shared" si="0"/>
        <v>0</v>
      </c>
      <c r="F18" s="76">
        <f>分析係数表!C21</f>
        <v>0.39165775401069514</v>
      </c>
      <c r="G18" s="77">
        <f t="shared" si="1"/>
        <v>0</v>
      </c>
      <c r="H18" s="77">
        <v>2.2926558312718139E-2</v>
      </c>
      <c r="I18" s="77">
        <f t="shared" si="2"/>
        <v>2.2926558312718139E-2</v>
      </c>
      <c r="J18" s="76">
        <f>分析係数表!G21</f>
        <v>0.28516576829358342</v>
      </c>
      <c r="K18" s="78">
        <f t="shared" si="3"/>
        <v>6.5378696155739095E-3</v>
      </c>
      <c r="L18" s="79"/>
      <c r="M18" s="80"/>
      <c r="N18" s="81">
        <f>分析係数表!H21</f>
        <v>9.2164766024380651E-4</v>
      </c>
      <c r="O18" s="82">
        <f t="shared" si="4"/>
        <v>3.1045895779110752E-2</v>
      </c>
      <c r="P18" s="76">
        <f>分析係数表!C21</f>
        <v>0.39165775401069514</v>
      </c>
      <c r="Q18" s="82">
        <f t="shared" si="5"/>
        <v>1.2159365812096637E-2</v>
      </c>
      <c r="R18" s="83">
        <v>2.3814525779004524E-2</v>
      </c>
      <c r="S18" s="84">
        <f t="shared" si="6"/>
        <v>4.6741084091722659E-2</v>
      </c>
      <c r="T18" s="85">
        <f>分析係数表!F21</f>
        <v>0.42597651923502916</v>
      </c>
      <c r="U18" s="86">
        <f t="shared" si="7"/>
        <v>1.9910604306663814E-2</v>
      </c>
      <c r="V18" s="87">
        <f>分析係数表!D21</f>
        <v>3.8470058332718007E-2</v>
      </c>
      <c r="W18" s="88">
        <f t="shared" si="8"/>
        <v>0</v>
      </c>
      <c r="X18" s="76">
        <f>分析係数表!E21</f>
        <v>3.5885697408255188E-2</v>
      </c>
      <c r="Y18" s="89">
        <f t="shared" si="9"/>
        <v>0</v>
      </c>
    </row>
    <row r="19" spans="1:25" x14ac:dyDescent="0.2">
      <c r="A19" s="6" t="s">
        <v>7</v>
      </c>
      <c r="B19" s="5" t="s">
        <v>268</v>
      </c>
      <c r="C19" s="90"/>
      <c r="D19" s="76">
        <f>投入係数表!AB19</f>
        <v>0</v>
      </c>
      <c r="E19" s="77">
        <f t="shared" si="0"/>
        <v>0</v>
      </c>
      <c r="F19" s="76">
        <f>分析係数表!C22</f>
        <v>0.15642615558060879</v>
      </c>
      <c r="G19" s="77">
        <f t="shared" si="1"/>
        <v>0</v>
      </c>
      <c r="H19" s="77">
        <v>1.1745834892581696E-2</v>
      </c>
      <c r="I19" s="77">
        <f t="shared" si="2"/>
        <v>1.1745834892581696E-2</v>
      </c>
      <c r="J19" s="76">
        <f>分析係数表!G22</f>
        <v>0.19460412625639217</v>
      </c>
      <c r="K19" s="78">
        <f t="shared" si="3"/>
        <v>2.2857879364227051E-3</v>
      </c>
      <c r="L19" s="79"/>
      <c r="M19" s="80"/>
      <c r="N19" s="81">
        <f>分析係数表!H22</f>
        <v>4.915454187966968E-5</v>
      </c>
      <c r="O19" s="82">
        <f t="shared" si="4"/>
        <v>1.65578110821924E-3</v>
      </c>
      <c r="P19" s="76">
        <f>分析係数表!C22</f>
        <v>0.15642615558060879</v>
      </c>
      <c r="Q19" s="82">
        <f t="shared" si="5"/>
        <v>2.5900747324173568E-4</v>
      </c>
      <c r="R19" s="83">
        <v>3.5510923285899379E-3</v>
      </c>
      <c r="S19" s="84">
        <f t="shared" si="6"/>
        <v>1.5296927221171635E-2</v>
      </c>
      <c r="T19" s="85">
        <f>分析係数表!F22</f>
        <v>0.41322518074413683</v>
      </c>
      <c r="U19" s="86">
        <f t="shared" si="7"/>
        <v>6.3210755157985556E-3</v>
      </c>
      <c r="V19" s="87">
        <f>分析係数表!D22</f>
        <v>2.140715923117616E-2</v>
      </c>
      <c r="W19" s="88">
        <f t="shared" si="8"/>
        <v>0</v>
      </c>
      <c r="X19" s="76">
        <f>分析係数表!E22</f>
        <v>2.2006700758243698E-2</v>
      </c>
      <c r="Y19" s="89">
        <f t="shared" si="9"/>
        <v>0</v>
      </c>
    </row>
    <row r="20" spans="1:25" x14ac:dyDescent="0.2">
      <c r="A20" s="6" t="s">
        <v>8</v>
      </c>
      <c r="B20" s="5" t="s">
        <v>269</v>
      </c>
      <c r="C20" s="90"/>
      <c r="D20" s="76">
        <f>投入係数表!AB20</f>
        <v>0</v>
      </c>
      <c r="E20" s="77">
        <f t="shared" si="0"/>
        <v>0</v>
      </c>
      <c r="F20" s="76">
        <f>分析係数表!C23</f>
        <v>0</v>
      </c>
      <c r="G20" s="77">
        <f t="shared" si="1"/>
        <v>0</v>
      </c>
      <c r="H20" s="77">
        <v>0</v>
      </c>
      <c r="I20" s="77">
        <f t="shared" si="2"/>
        <v>0</v>
      </c>
      <c r="J20" s="76">
        <f>分析係数表!G23</f>
        <v>0.21581694098755519</v>
      </c>
      <c r="K20" s="78">
        <f t="shared" si="3"/>
        <v>0</v>
      </c>
      <c r="L20" s="79"/>
      <c r="M20" s="80"/>
      <c r="N20" s="81">
        <f>分析係数表!H23</f>
        <v>2.457727093983484E-5</v>
      </c>
      <c r="O20" s="82">
        <f t="shared" si="4"/>
        <v>8.2789055410962002E-4</v>
      </c>
      <c r="P20" s="76">
        <f>分析係数表!C23</f>
        <v>0</v>
      </c>
      <c r="Q20" s="82">
        <f t="shared" si="5"/>
        <v>0</v>
      </c>
      <c r="R20" s="83">
        <v>0</v>
      </c>
      <c r="S20" s="84">
        <f t="shared" si="6"/>
        <v>0</v>
      </c>
      <c r="T20" s="85">
        <f>分析係数表!F23</f>
        <v>0.44146928944199115</v>
      </c>
      <c r="U20" s="86">
        <f t="shared" si="7"/>
        <v>0</v>
      </c>
      <c r="V20" s="87">
        <f>分析係数表!D23</f>
        <v>4.8735447611401042E-2</v>
      </c>
      <c r="W20" s="88">
        <f t="shared" si="8"/>
        <v>0</v>
      </c>
      <c r="X20" s="76">
        <f>分析係数表!E23</f>
        <v>5.2107587314331592E-2</v>
      </c>
      <c r="Y20" s="89">
        <f t="shared" si="9"/>
        <v>0</v>
      </c>
    </row>
    <row r="21" spans="1:25" x14ac:dyDescent="0.2">
      <c r="A21" s="6" t="s">
        <v>9</v>
      </c>
      <c r="B21" s="5" t="s">
        <v>270</v>
      </c>
      <c r="C21" s="90"/>
      <c r="D21" s="76">
        <f>投入係数表!AB21</f>
        <v>0</v>
      </c>
      <c r="E21" s="77">
        <f t="shared" si="0"/>
        <v>0</v>
      </c>
      <c r="F21" s="76">
        <f>分析係数表!C24</f>
        <v>0.44109195402298851</v>
      </c>
      <c r="G21" s="77">
        <f t="shared" si="1"/>
        <v>0</v>
      </c>
      <c r="H21" s="77">
        <v>2.1750693879079332E-2</v>
      </c>
      <c r="I21" s="77">
        <f t="shared" si="2"/>
        <v>2.1750693879079332E-2</v>
      </c>
      <c r="J21" s="76">
        <f>分析係数表!G24</f>
        <v>0.2076771653543307</v>
      </c>
      <c r="K21" s="78">
        <f t="shared" si="3"/>
        <v>4.5171224492969869E-3</v>
      </c>
      <c r="L21" s="79"/>
      <c r="M21" s="80"/>
      <c r="N21" s="81">
        <f>分析係数表!H24</f>
        <v>3.3179315768777033E-4</v>
      </c>
      <c r="O21" s="82">
        <f t="shared" si="4"/>
        <v>1.1176522480479869E-2</v>
      </c>
      <c r="P21" s="76">
        <f>分析係数表!C24</f>
        <v>0.44109195402298851</v>
      </c>
      <c r="Q21" s="82">
        <f t="shared" si="5"/>
        <v>4.929874140096724E-3</v>
      </c>
      <c r="R21" s="83">
        <v>1.7192951192883613E-2</v>
      </c>
      <c r="S21" s="84">
        <f t="shared" si="6"/>
        <v>3.8943645071962948E-2</v>
      </c>
      <c r="T21" s="85">
        <f>分析係数表!F24</f>
        <v>0.39173228346456695</v>
      </c>
      <c r="U21" s="86">
        <f t="shared" si="7"/>
        <v>1.5255483010473676E-2</v>
      </c>
      <c r="V21" s="87">
        <f>分析係数表!D24</f>
        <v>6.7913385826771658E-2</v>
      </c>
      <c r="W21" s="88">
        <f t="shared" si="8"/>
        <v>0</v>
      </c>
      <c r="X21" s="76">
        <f>分析係数表!E24</f>
        <v>7.1850393700787399E-2</v>
      </c>
      <c r="Y21" s="89">
        <f t="shared" si="9"/>
        <v>0</v>
      </c>
    </row>
    <row r="22" spans="1:25" x14ac:dyDescent="0.2">
      <c r="A22" s="6" t="s">
        <v>10</v>
      </c>
      <c r="B22" s="5" t="s">
        <v>271</v>
      </c>
      <c r="C22" s="90"/>
      <c r="D22" s="76">
        <f>投入係数表!AB22</f>
        <v>0</v>
      </c>
      <c r="E22" s="77">
        <f t="shared" si="0"/>
        <v>0</v>
      </c>
      <c r="F22" s="76">
        <f>分析係数表!C25</f>
        <v>7.8343592613318025E-3</v>
      </c>
      <c r="G22" s="77">
        <f t="shared" si="1"/>
        <v>0</v>
      </c>
      <c r="H22" s="77">
        <v>8.4413636733166779E-4</v>
      </c>
      <c r="I22" s="77">
        <f t="shared" si="2"/>
        <v>8.4413636733166779E-4</v>
      </c>
      <c r="J22" s="76">
        <f>分析係数表!G25</f>
        <v>0.2</v>
      </c>
      <c r="K22" s="78">
        <f t="shared" si="3"/>
        <v>1.6882727346633356E-4</v>
      </c>
      <c r="L22" s="79"/>
      <c r="M22" s="80"/>
      <c r="N22" s="81">
        <f>分析係数表!H25</f>
        <v>5.0383405426661419E-4</v>
      </c>
      <c r="O22" s="82">
        <f t="shared" si="4"/>
        <v>1.6971756359247209E-2</v>
      </c>
      <c r="P22" s="76">
        <f>分析係数表!C25</f>
        <v>7.8343592613318025E-3</v>
      </c>
      <c r="Q22" s="82">
        <f t="shared" si="5"/>
        <v>1.3296283661413529E-4</v>
      </c>
      <c r="R22" s="83">
        <v>4.5653841711235685E-4</v>
      </c>
      <c r="S22" s="84">
        <f t="shared" si="6"/>
        <v>1.3006747844440246E-3</v>
      </c>
      <c r="T22" s="85">
        <f>分析係数表!F25</f>
        <v>0.35199999999999998</v>
      </c>
      <c r="U22" s="86">
        <f t="shared" si="7"/>
        <v>4.5783752412429664E-4</v>
      </c>
      <c r="V22" s="87">
        <f>分析係数表!D25</f>
        <v>8.0000000000000002E-3</v>
      </c>
      <c r="W22" s="88">
        <f t="shared" si="8"/>
        <v>0</v>
      </c>
      <c r="X22" s="76">
        <f>分析係数表!E25</f>
        <v>4.0000000000000001E-3</v>
      </c>
      <c r="Y22" s="89">
        <f t="shared" si="9"/>
        <v>0</v>
      </c>
    </row>
    <row r="23" spans="1:25" x14ac:dyDescent="0.2">
      <c r="A23" s="6" t="s">
        <v>11</v>
      </c>
      <c r="B23" s="5" t="s">
        <v>35</v>
      </c>
      <c r="C23" s="90"/>
      <c r="D23" s="76">
        <f>投入係数表!AB23</f>
        <v>0</v>
      </c>
      <c r="E23" s="77">
        <f t="shared" si="0"/>
        <v>0</v>
      </c>
      <c r="F23" s="76">
        <f>分析係数表!C26</f>
        <v>0.12107728337236534</v>
      </c>
      <c r="G23" s="77">
        <f t="shared" si="1"/>
        <v>0</v>
      </c>
      <c r="H23" s="77">
        <v>7.2015101498843518E-3</v>
      </c>
      <c r="I23" s="77">
        <f t="shared" si="2"/>
        <v>7.2015101498843518E-3</v>
      </c>
      <c r="J23" s="76">
        <f>分析係数表!G26</f>
        <v>0.19685039370078741</v>
      </c>
      <c r="K23" s="78">
        <f t="shared" si="3"/>
        <v>1.4176201082449513E-3</v>
      </c>
      <c r="L23" s="79"/>
      <c r="M23" s="80"/>
      <c r="N23" s="81">
        <f>分析係数表!H26</f>
        <v>1.0396185607550137E-2</v>
      </c>
      <c r="O23" s="82">
        <f t="shared" si="4"/>
        <v>0.35019770438836928</v>
      </c>
      <c r="P23" s="76">
        <f>分析係数表!C26</f>
        <v>0.12107728337236534</v>
      </c>
      <c r="Q23" s="82">
        <f t="shared" si="5"/>
        <v>4.2400986690582419E-2</v>
      </c>
      <c r="R23" s="83">
        <v>4.5752640449092746E-2</v>
      </c>
      <c r="S23" s="84">
        <f t="shared" si="6"/>
        <v>5.2954150598977096E-2</v>
      </c>
      <c r="T23" s="85">
        <f>分析係数表!F26</f>
        <v>0.33584388907908252</v>
      </c>
      <c r="U23" s="86">
        <f t="shared" si="7"/>
        <v>1.7784327880039894E-2</v>
      </c>
      <c r="V23" s="87">
        <f>分析係数表!D26</f>
        <v>3.2865457035261898E-2</v>
      </c>
      <c r="W23" s="88">
        <f t="shared" si="8"/>
        <v>0</v>
      </c>
      <c r="X23" s="76">
        <f>分析係数表!E26</f>
        <v>3.457719958918179E-2</v>
      </c>
      <c r="Y23" s="89">
        <f t="shared" si="9"/>
        <v>0</v>
      </c>
    </row>
    <row r="24" spans="1:25" x14ac:dyDescent="0.2">
      <c r="A24" s="6" t="s">
        <v>12</v>
      </c>
      <c r="B24" s="5" t="s">
        <v>365</v>
      </c>
      <c r="C24" s="90"/>
      <c r="D24" s="76">
        <f>投入係数表!AB24</f>
        <v>0</v>
      </c>
      <c r="E24" s="77">
        <f t="shared" si="0"/>
        <v>0</v>
      </c>
      <c r="F24" s="76">
        <f>分析係数表!C27</f>
        <v>2.7391659852820882E-2</v>
      </c>
      <c r="G24" s="77">
        <f t="shared" si="1"/>
        <v>0</v>
      </c>
      <c r="H24" s="77">
        <v>2.2083251224193796E-4</v>
      </c>
      <c r="I24" s="77">
        <f t="shared" si="2"/>
        <v>2.2083251224193796E-4</v>
      </c>
      <c r="J24" s="76">
        <f>分析係数表!G27</f>
        <v>0.16959064327485379</v>
      </c>
      <c r="K24" s="78">
        <f t="shared" si="3"/>
        <v>3.7451127807112283E-5</v>
      </c>
      <c r="L24" s="79"/>
      <c r="M24" s="80"/>
      <c r="N24" s="81">
        <f>分析係数表!H27</f>
        <v>1.0924596932756587E-2</v>
      </c>
      <c r="O24" s="82">
        <f t="shared" si="4"/>
        <v>0.36799735130172612</v>
      </c>
      <c r="P24" s="76">
        <f>分析係数表!C27</f>
        <v>2.7391659852820882E-2</v>
      </c>
      <c r="Q24" s="82">
        <f t="shared" si="5"/>
        <v>1.0080058273595914E-2</v>
      </c>
      <c r="R24" s="83">
        <v>1.0195711404607026E-2</v>
      </c>
      <c r="S24" s="84">
        <f t="shared" si="6"/>
        <v>1.0416543916848965E-2</v>
      </c>
      <c r="T24" s="85">
        <f>分析係数表!F27</f>
        <v>0.32163742690058478</v>
      </c>
      <c r="U24" s="86">
        <f t="shared" si="7"/>
        <v>3.3503503826122403E-3</v>
      </c>
      <c r="V24" s="87">
        <f>分析係数表!D27</f>
        <v>0</v>
      </c>
      <c r="W24" s="88">
        <f t="shared" si="8"/>
        <v>0</v>
      </c>
      <c r="X24" s="76">
        <f>分析係数表!E27</f>
        <v>0</v>
      </c>
      <c r="Y24" s="89">
        <f t="shared" si="9"/>
        <v>0</v>
      </c>
    </row>
    <row r="25" spans="1:25" x14ac:dyDescent="0.2">
      <c r="A25" s="6" t="s">
        <v>13</v>
      </c>
      <c r="B25" s="5" t="s">
        <v>191</v>
      </c>
      <c r="C25" s="90"/>
      <c r="D25" s="76">
        <f>投入係数表!AB25</f>
        <v>0</v>
      </c>
      <c r="E25" s="77">
        <f t="shared" si="0"/>
        <v>0</v>
      </c>
      <c r="F25" s="76">
        <f>分析係数表!C28</f>
        <v>0.24324482738409237</v>
      </c>
      <c r="G25" s="77">
        <f t="shared" si="1"/>
        <v>0</v>
      </c>
      <c r="H25" s="77">
        <v>6.1038737564883698E-2</v>
      </c>
      <c r="I25" s="77">
        <f t="shared" si="2"/>
        <v>6.1038737564883698E-2</v>
      </c>
      <c r="J25" s="76">
        <f>分析係数表!G28</f>
        <v>0.12486010072747622</v>
      </c>
      <c r="K25" s="78">
        <f t="shared" si="3"/>
        <v>7.6213029206293652E-3</v>
      </c>
      <c r="L25" s="79"/>
      <c r="M25" s="80"/>
      <c r="N25" s="81">
        <f>分析係数表!H28</f>
        <v>2.0841525756979944E-2</v>
      </c>
      <c r="O25" s="82">
        <f t="shared" si="4"/>
        <v>0.70205118988495774</v>
      </c>
      <c r="P25" s="76">
        <f>分析係数表!C28</f>
        <v>0.24324482738409237</v>
      </c>
      <c r="Q25" s="82">
        <f t="shared" si="5"/>
        <v>0.17077032049836319</v>
      </c>
      <c r="R25" s="83">
        <v>0.20842135919575036</v>
      </c>
      <c r="S25" s="84">
        <f t="shared" si="6"/>
        <v>0.26946009676063404</v>
      </c>
      <c r="T25" s="85">
        <f>分析係数表!F28</f>
        <v>0.21387101287073307</v>
      </c>
      <c r="U25" s="86">
        <f t="shared" si="7"/>
        <v>5.7629703822442542E-2</v>
      </c>
      <c r="V25" s="87">
        <f>分析係数表!D28</f>
        <v>5.1063234471180746E-3</v>
      </c>
      <c r="W25" s="88">
        <f t="shared" si="8"/>
        <v>0</v>
      </c>
      <c r="X25" s="76">
        <f>分析係数表!E28</f>
        <v>5.1412982652490205E-3</v>
      </c>
      <c r="Y25" s="89">
        <f t="shared" si="9"/>
        <v>0</v>
      </c>
    </row>
    <row r="26" spans="1:25" x14ac:dyDescent="0.2">
      <c r="A26" s="6" t="s">
        <v>14</v>
      </c>
      <c r="B26" s="5" t="s">
        <v>50</v>
      </c>
      <c r="C26" s="90"/>
      <c r="D26" s="76">
        <f>投入係数表!AB26</f>
        <v>3.9946737683089215E-3</v>
      </c>
      <c r="E26" s="77">
        <f t="shared" si="0"/>
        <v>0.39946737683089217</v>
      </c>
      <c r="F26" s="76">
        <f>分析係数表!C29</f>
        <v>5.9106021425932798E-2</v>
      </c>
      <c r="G26" s="77">
        <f t="shared" si="1"/>
        <v>2.3610927333927882E-2</v>
      </c>
      <c r="H26" s="77">
        <v>3.0037671839935682E-2</v>
      </c>
      <c r="I26" s="77">
        <f t="shared" si="2"/>
        <v>3.0037671839935682E-2</v>
      </c>
      <c r="J26" s="76">
        <f>分析係数表!G29</f>
        <v>0.26651982378854627</v>
      </c>
      <c r="K26" s="78">
        <f t="shared" si="3"/>
        <v>8.0056350057978367E-3</v>
      </c>
      <c r="L26" s="79"/>
      <c r="M26" s="80"/>
      <c r="N26" s="81">
        <f>分析係数表!H29</f>
        <v>1.0052103814392449E-2</v>
      </c>
      <c r="O26" s="82">
        <f t="shared" si="4"/>
        <v>0.33860723663083458</v>
      </c>
      <c r="P26" s="76">
        <f>分析係数表!C29</f>
        <v>5.9106021425932798E-2</v>
      </c>
      <c r="Q26" s="82">
        <f t="shared" si="5"/>
        <v>2.0013726583278005E-2</v>
      </c>
      <c r="R26" s="83">
        <v>2.4652908881699465E-2</v>
      </c>
      <c r="S26" s="84">
        <f t="shared" si="6"/>
        <v>5.4690580721635143E-2</v>
      </c>
      <c r="T26" s="85">
        <f>分析係数表!F29</f>
        <v>0.40308370044052866</v>
      </c>
      <c r="U26" s="86">
        <f t="shared" si="7"/>
        <v>2.204488165651813E-2</v>
      </c>
      <c r="V26" s="87">
        <f>分析係数表!D29</f>
        <v>6.1674008810572688E-2</v>
      </c>
      <c r="W26" s="88">
        <f t="shared" si="8"/>
        <v>0</v>
      </c>
      <c r="X26" s="76">
        <f>分析係数表!E29</f>
        <v>2.8634361233480177E-2</v>
      </c>
      <c r="Y26" s="89">
        <f t="shared" si="9"/>
        <v>0</v>
      </c>
    </row>
    <row r="27" spans="1:25" x14ac:dyDescent="0.2">
      <c r="A27" s="6" t="s">
        <v>15</v>
      </c>
      <c r="B27" s="5" t="s">
        <v>36</v>
      </c>
      <c r="C27" s="90"/>
      <c r="D27" s="76">
        <f>投入係数表!AB27</f>
        <v>2.6631158455392811E-3</v>
      </c>
      <c r="E27" s="77">
        <f t="shared" si="0"/>
        <v>0.26631158455392812</v>
      </c>
      <c r="F27" s="76">
        <f>分析係数表!C30</f>
        <v>1</v>
      </c>
      <c r="G27" s="77">
        <f t="shared" si="1"/>
        <v>0.26631158455392812</v>
      </c>
      <c r="H27" s="77">
        <v>0.3238962250136192</v>
      </c>
      <c r="I27" s="77">
        <f t="shared" si="2"/>
        <v>0.3238962250136192</v>
      </c>
      <c r="J27" s="76">
        <f>分析係数表!G30</f>
        <v>0.34458106948813266</v>
      </c>
      <c r="K27" s="78">
        <f t="shared" si="3"/>
        <v>0.11160850761836177</v>
      </c>
      <c r="L27" s="79"/>
      <c r="M27" s="80"/>
      <c r="N27" s="81">
        <f>分析係数表!H30</f>
        <v>0</v>
      </c>
      <c r="O27" s="82">
        <f t="shared" si="4"/>
        <v>0</v>
      </c>
      <c r="P27" s="76">
        <f>分析係数表!C30</f>
        <v>1</v>
      </c>
      <c r="Q27" s="82">
        <f t="shared" si="5"/>
        <v>0</v>
      </c>
      <c r="R27" s="83">
        <v>7.8440197870593226E-2</v>
      </c>
      <c r="S27" s="84">
        <f t="shared" si="6"/>
        <v>0.40233642288421245</v>
      </c>
      <c r="T27" s="85">
        <f>分析係数表!F30</f>
        <v>0.44094938518730342</v>
      </c>
      <c r="U27" s="86">
        <f t="shared" si="7"/>
        <v>0.17740999830925239</v>
      </c>
      <c r="V27" s="87">
        <f>分析係数表!D30</f>
        <v>0.11881612810980841</v>
      </c>
      <c r="W27" s="88">
        <f t="shared" si="8"/>
        <v>0</v>
      </c>
      <c r="X27" s="76">
        <f>分析係数表!E30</f>
        <v>7.9782670860737773E-2</v>
      </c>
      <c r="Y27" s="89">
        <f t="shared" si="9"/>
        <v>0</v>
      </c>
    </row>
    <row r="28" spans="1:25" x14ac:dyDescent="0.2">
      <c r="A28" s="6" t="s">
        <v>16</v>
      </c>
      <c r="B28" s="5" t="s">
        <v>192</v>
      </c>
      <c r="C28" s="90"/>
      <c r="D28" s="76">
        <f>投入係数表!AB28</f>
        <v>7.7230359520639141E-2</v>
      </c>
      <c r="E28" s="77">
        <f t="shared" si="0"/>
        <v>7.7230359520639142</v>
      </c>
      <c r="F28" s="76">
        <f>分析係数表!C31</f>
        <v>9.6726786907147644E-2</v>
      </c>
      <c r="G28" s="77">
        <f t="shared" si="1"/>
        <v>0.74702445281152641</v>
      </c>
      <c r="H28" s="77">
        <v>0.76523893146862731</v>
      </c>
      <c r="I28" s="77">
        <f t="shared" si="2"/>
        <v>0.76523893146862731</v>
      </c>
      <c r="J28" s="76">
        <f>分析係数表!G31</f>
        <v>7.0151306740027508E-2</v>
      </c>
      <c r="K28" s="78">
        <f t="shared" si="3"/>
        <v>5.3682511010866567E-2</v>
      </c>
      <c r="L28" s="79"/>
      <c r="M28" s="80"/>
      <c r="N28" s="81">
        <f>分析係数表!H31</f>
        <v>2.2131832481321275E-2</v>
      </c>
      <c r="O28" s="82">
        <f t="shared" si="4"/>
        <v>0.7455154439757129</v>
      </c>
      <c r="P28" s="76">
        <f>分析係数表!C31</f>
        <v>9.6726786907147644E-2</v>
      </c>
      <c r="Q28" s="82">
        <f t="shared" si="5"/>
        <v>7.2111313485426348E-2</v>
      </c>
      <c r="R28" s="83">
        <v>8.6106782777706323E-2</v>
      </c>
      <c r="S28" s="84">
        <f t="shared" si="6"/>
        <v>0.85134571424633365</v>
      </c>
      <c r="T28" s="85">
        <f>分析係数表!F31</f>
        <v>0.34525447042640989</v>
      </c>
      <c r="U28" s="86">
        <f t="shared" si="7"/>
        <v>0.2939309137219116</v>
      </c>
      <c r="V28" s="87">
        <f>分析係数表!D31</f>
        <v>0</v>
      </c>
      <c r="W28" s="88">
        <f t="shared" si="8"/>
        <v>0</v>
      </c>
      <c r="X28" s="76">
        <f>分析係数表!E31</f>
        <v>0</v>
      </c>
      <c r="Y28" s="89">
        <f t="shared" si="9"/>
        <v>0</v>
      </c>
    </row>
    <row r="29" spans="1:25" x14ac:dyDescent="0.2">
      <c r="A29" s="6" t="s">
        <v>17</v>
      </c>
      <c r="B29" s="5" t="s">
        <v>272</v>
      </c>
      <c r="C29" s="90"/>
      <c r="D29" s="76">
        <f>投入係数表!AB29</f>
        <v>9.3209054593874838E-3</v>
      </c>
      <c r="E29" s="77">
        <f t="shared" si="0"/>
        <v>0.9320905459387484</v>
      </c>
      <c r="F29" s="76">
        <f>分析係数表!C32</f>
        <v>0.7834008097165992</v>
      </c>
      <c r="G29" s="77">
        <f t="shared" si="1"/>
        <v>0.73020048841760254</v>
      </c>
      <c r="H29" s="77">
        <v>0.79668697300077529</v>
      </c>
      <c r="I29" s="77">
        <f t="shared" si="2"/>
        <v>0.79668697300077529</v>
      </c>
      <c r="J29" s="76">
        <f>分析係数表!G32</f>
        <v>0.13992297817715019</v>
      </c>
      <c r="K29" s="78">
        <f t="shared" si="3"/>
        <v>0.11147481393720732</v>
      </c>
      <c r="L29" s="79"/>
      <c r="M29" s="80"/>
      <c r="N29" s="81">
        <f>分析係数表!H32</f>
        <v>6.3286472670074714E-3</v>
      </c>
      <c r="O29" s="82">
        <f t="shared" si="4"/>
        <v>0.21318181768322716</v>
      </c>
      <c r="P29" s="76">
        <f>分析係数表!C32</f>
        <v>0.7834008097165992</v>
      </c>
      <c r="Q29" s="82">
        <f t="shared" si="5"/>
        <v>0.16700680858989658</v>
      </c>
      <c r="R29" s="83">
        <v>0.2065789659010443</v>
      </c>
      <c r="S29" s="84">
        <f t="shared" si="6"/>
        <v>1.0032659389018197</v>
      </c>
      <c r="T29" s="85">
        <f>分析係数表!F32</f>
        <v>0.48138639281129653</v>
      </c>
      <c r="U29" s="86">
        <f t="shared" si="7"/>
        <v>0.4829585713583856</v>
      </c>
      <c r="V29" s="87">
        <f>分析係数表!D32</f>
        <v>1.4120667522464698E-2</v>
      </c>
      <c r="W29" s="88">
        <f t="shared" si="8"/>
        <v>0</v>
      </c>
      <c r="X29" s="76">
        <f>分析係数表!E32</f>
        <v>2.1822849807445442E-2</v>
      </c>
      <c r="Y29" s="89">
        <f t="shared" si="9"/>
        <v>0</v>
      </c>
    </row>
    <row r="30" spans="1:25" x14ac:dyDescent="0.2">
      <c r="A30" s="6" t="s">
        <v>18</v>
      </c>
      <c r="B30" s="5" t="s">
        <v>273</v>
      </c>
      <c r="C30" s="75">
        <f>最終需要_まとめ!C31</f>
        <v>100</v>
      </c>
      <c r="D30" s="76">
        <f>投入係数表!AB30</f>
        <v>0</v>
      </c>
      <c r="E30" s="77">
        <f t="shared" si="0"/>
        <v>0</v>
      </c>
      <c r="F30" s="76">
        <f>分析係数表!C33</f>
        <v>1</v>
      </c>
      <c r="G30" s="77">
        <f t="shared" si="1"/>
        <v>0</v>
      </c>
      <c r="H30" s="77">
        <v>3.5346533361235929E-2</v>
      </c>
      <c r="I30" s="77">
        <f t="shared" si="2"/>
        <v>100.03534653336123</v>
      </c>
      <c r="J30" s="76">
        <f>分析係数表!G33</f>
        <v>0.50732356857523297</v>
      </c>
      <c r="K30" s="78">
        <f t="shared" si="3"/>
        <v>50.750288986964883</v>
      </c>
      <c r="L30" s="79"/>
      <c r="M30" s="80"/>
      <c r="N30" s="81">
        <f>分析係数表!H33</f>
        <v>9.4622493118364133E-4</v>
      </c>
      <c r="O30" s="82">
        <f t="shared" si="4"/>
        <v>3.1873786333220369E-2</v>
      </c>
      <c r="P30" s="76">
        <f>分析係数表!C33</f>
        <v>1</v>
      </c>
      <c r="Q30" s="82">
        <f t="shared" si="5"/>
        <v>3.1873786333220369E-2</v>
      </c>
      <c r="R30" s="83">
        <v>7.3174008850617589E-2</v>
      </c>
      <c r="S30" s="84">
        <f t="shared" si="6"/>
        <v>100.10852054221185</v>
      </c>
      <c r="T30" s="85">
        <f>分析係数表!F33</f>
        <v>0.64713715046604525</v>
      </c>
      <c r="U30" s="86">
        <f t="shared" si="7"/>
        <v>64.783942721058537</v>
      </c>
      <c r="V30" s="87">
        <f>分析係数表!D33</f>
        <v>3.462050599201065E-2</v>
      </c>
      <c r="W30" s="88">
        <f t="shared" si="8"/>
        <v>3</v>
      </c>
      <c r="X30" s="76">
        <f>分析係数表!E33</f>
        <v>3.3288948069241014E-2</v>
      </c>
      <c r="Y30" s="89">
        <f t="shared" si="9"/>
        <v>3</v>
      </c>
    </row>
    <row r="31" spans="1:25" x14ac:dyDescent="0.2">
      <c r="A31" s="6" t="s">
        <v>19</v>
      </c>
      <c r="B31" s="5" t="s">
        <v>274</v>
      </c>
      <c r="C31" s="90"/>
      <c r="D31" s="76">
        <f>投入係数表!AB31</f>
        <v>1.5978695073235686E-2</v>
      </c>
      <c r="E31" s="77">
        <f t="shared" si="0"/>
        <v>1.5978695073235687</v>
      </c>
      <c r="F31" s="76">
        <f>分析係数表!C34</f>
        <v>0.10125199563061926</v>
      </c>
      <c r="G31" s="77">
        <f t="shared" si="1"/>
        <v>0.16178747637382573</v>
      </c>
      <c r="H31" s="77">
        <v>0.19295039788799798</v>
      </c>
      <c r="I31" s="77">
        <f t="shared" si="2"/>
        <v>0.19295039788799798</v>
      </c>
      <c r="J31" s="76">
        <f>分析係数表!G34</f>
        <v>0.42460217226572367</v>
      </c>
      <c r="K31" s="78">
        <f t="shared" si="3"/>
        <v>8.1927158082779644E-2</v>
      </c>
      <c r="L31" s="79"/>
      <c r="M31" s="80"/>
      <c r="N31" s="81">
        <f>分析係数表!H34</f>
        <v>0.15770005898545025</v>
      </c>
      <c r="O31" s="82">
        <f t="shared" si="4"/>
        <v>5.3121597404443772</v>
      </c>
      <c r="P31" s="76">
        <f>分析係数表!C34</f>
        <v>0.10125199563061926</v>
      </c>
      <c r="Q31" s="82">
        <f t="shared" si="5"/>
        <v>0.53786677482862566</v>
      </c>
      <c r="R31" s="83">
        <v>0.570100027876139</v>
      </c>
      <c r="S31" s="84">
        <f t="shared" si="6"/>
        <v>0.76305042576413695</v>
      </c>
      <c r="T31" s="85">
        <f>分析係数表!F34</f>
        <v>0.7004294013639808</v>
      </c>
      <c r="U31" s="86">
        <f t="shared" si="7"/>
        <v>0.5344629529285051</v>
      </c>
      <c r="V31" s="87">
        <f>分析係数表!D34</f>
        <v>0.3617075018944178</v>
      </c>
      <c r="W31" s="88">
        <f t="shared" si="8"/>
        <v>0</v>
      </c>
      <c r="X31" s="76">
        <f>分析係数表!E34</f>
        <v>0.25183127052285931</v>
      </c>
      <c r="Y31" s="89">
        <f t="shared" si="9"/>
        <v>0</v>
      </c>
    </row>
    <row r="32" spans="1:25" x14ac:dyDescent="0.2">
      <c r="A32" s="6" t="s">
        <v>20</v>
      </c>
      <c r="B32" s="5" t="s">
        <v>37</v>
      </c>
      <c r="C32" s="90"/>
      <c r="D32" s="76">
        <f>投入係数表!AB32</f>
        <v>2.6631158455392809E-2</v>
      </c>
      <c r="E32" s="77">
        <f t="shared" si="0"/>
        <v>2.6631158455392807</v>
      </c>
      <c r="F32" s="76">
        <f>分析係数表!C35</f>
        <v>0.28050490883590462</v>
      </c>
      <c r="G32" s="77">
        <f t="shared" si="1"/>
        <v>0.747017067472449</v>
      </c>
      <c r="H32" s="77">
        <v>0.78886920026172325</v>
      </c>
      <c r="I32" s="77">
        <f t="shared" si="2"/>
        <v>0.78886920026172325</v>
      </c>
      <c r="J32" s="76">
        <f>分析係数表!G35</f>
        <v>0.31444397102684279</v>
      </c>
      <c r="K32" s="78">
        <f t="shared" si="3"/>
        <v>0.24805516395106594</v>
      </c>
      <c r="L32" s="79"/>
      <c r="M32" s="80"/>
      <c r="N32" s="81">
        <f>分析係数表!H35</f>
        <v>5.9366397955171055E-2</v>
      </c>
      <c r="O32" s="82">
        <f t="shared" si="4"/>
        <v>1.9997696334517872</v>
      </c>
      <c r="P32" s="76">
        <f>分析係数表!C35</f>
        <v>0.28050490883590462</v>
      </c>
      <c r="Q32" s="82">
        <f t="shared" si="5"/>
        <v>0.56094519872420401</v>
      </c>
      <c r="R32" s="83">
        <v>0.70471145549836622</v>
      </c>
      <c r="S32" s="84">
        <f t="shared" si="6"/>
        <v>1.4935806557600895</v>
      </c>
      <c r="T32" s="85">
        <f>分析係数表!F35</f>
        <v>0.64720920323817643</v>
      </c>
      <c r="U32" s="86">
        <f t="shared" si="7"/>
        <v>0.96665914618644055</v>
      </c>
      <c r="V32" s="87">
        <f>分析係数表!D35</f>
        <v>3.7068598210481467E-2</v>
      </c>
      <c r="W32" s="88">
        <f t="shared" si="8"/>
        <v>0</v>
      </c>
      <c r="X32" s="76">
        <f>分析係数表!E35</f>
        <v>2.8973157221985513E-2</v>
      </c>
      <c r="Y32" s="89">
        <f t="shared" si="9"/>
        <v>0</v>
      </c>
    </row>
    <row r="33" spans="1:25" x14ac:dyDescent="0.2">
      <c r="A33" s="6" t="s">
        <v>21</v>
      </c>
      <c r="B33" s="5" t="s">
        <v>38</v>
      </c>
      <c r="C33" s="90"/>
      <c r="D33" s="76">
        <f>投入係数表!AB33</f>
        <v>1.3315579227696406E-3</v>
      </c>
      <c r="E33" s="77">
        <f t="shared" si="0"/>
        <v>0.13315579227696406</v>
      </c>
      <c r="F33" s="76">
        <f>分析係数表!C36</f>
        <v>0.80389274373750441</v>
      </c>
      <c r="G33" s="77">
        <f t="shared" si="1"/>
        <v>0.10704297519806984</v>
      </c>
      <c r="H33" s="77">
        <v>0.18929928111169117</v>
      </c>
      <c r="I33" s="77">
        <f t="shared" si="2"/>
        <v>0.18929928111169117</v>
      </c>
      <c r="J33" s="76">
        <f>分析係数表!G36</f>
        <v>1.7855841410975876E-2</v>
      </c>
      <c r="K33" s="78">
        <f t="shared" si="3"/>
        <v>3.3800979427420987E-3</v>
      </c>
      <c r="L33" s="79"/>
      <c r="M33" s="80"/>
      <c r="N33" s="81">
        <f>分析係数表!H36</f>
        <v>0.19255062917813606</v>
      </c>
      <c r="O33" s="82">
        <f t="shared" si="4"/>
        <v>6.4861085461718186</v>
      </c>
      <c r="P33" s="76">
        <f>分析係数表!C36</f>
        <v>0.80389274373750441</v>
      </c>
      <c r="Q33" s="82">
        <f t="shared" si="5"/>
        <v>5.2141355953613395</v>
      </c>
      <c r="R33" s="83">
        <v>5.3434561978753292</v>
      </c>
      <c r="S33" s="84">
        <f t="shared" si="6"/>
        <v>5.5327554789870206</v>
      </c>
      <c r="T33" s="85">
        <f>分析係数表!F36</f>
        <v>0.88404635230668316</v>
      </c>
      <c r="U33" s="86">
        <f t="shared" si="7"/>
        <v>4.8912122994032909</v>
      </c>
      <c r="V33" s="87">
        <f>分析係数表!D36</f>
        <v>1.122367174404198E-2</v>
      </c>
      <c r="W33" s="88">
        <f t="shared" si="8"/>
        <v>0</v>
      </c>
      <c r="X33" s="76">
        <f>分析係数表!E36</f>
        <v>3.3525253261424094E-3</v>
      </c>
      <c r="Y33" s="89">
        <f t="shared" si="9"/>
        <v>0</v>
      </c>
    </row>
    <row r="34" spans="1:25" x14ac:dyDescent="0.2">
      <c r="A34" s="6" t="s">
        <v>22</v>
      </c>
      <c r="B34" s="5" t="s">
        <v>377</v>
      </c>
      <c r="C34" s="90"/>
      <c r="D34" s="76">
        <f>投入係数表!AB34</f>
        <v>4.1278295605858856E-2</v>
      </c>
      <c r="E34" s="77">
        <f t="shared" si="0"/>
        <v>4.1278295605858855</v>
      </c>
      <c r="F34" s="76">
        <f>分析係数表!C37</f>
        <v>0.21032967032967032</v>
      </c>
      <c r="G34" s="77">
        <f t="shared" si="1"/>
        <v>0.86820503065509713</v>
      </c>
      <c r="H34" s="77">
        <v>0.9238118306026224</v>
      </c>
      <c r="I34" s="77">
        <f t="shared" si="2"/>
        <v>0.9238118306026224</v>
      </c>
      <c r="J34" s="76">
        <f>分析係数表!G37</f>
        <v>0.29813928761297182</v>
      </c>
      <c r="K34" s="78">
        <f t="shared" si="3"/>
        <v>0.27542460106430122</v>
      </c>
      <c r="L34" s="79"/>
      <c r="M34" s="80"/>
      <c r="N34" s="81">
        <f>分析係数表!H37</f>
        <v>4.7409555642941408E-2</v>
      </c>
      <c r="O34" s="82">
        <f t="shared" si="4"/>
        <v>1.597000878877457</v>
      </c>
      <c r="P34" s="76">
        <f>分析係数表!C37</f>
        <v>0.21032967032967032</v>
      </c>
      <c r="Q34" s="82">
        <f t="shared" si="5"/>
        <v>0.33589666837048926</v>
      </c>
      <c r="R34" s="83">
        <v>0.3706696619571041</v>
      </c>
      <c r="S34" s="84">
        <f t="shared" si="6"/>
        <v>1.2944814925597266</v>
      </c>
      <c r="T34" s="85">
        <f>分析係数表!F37</f>
        <v>0.65348219032429555</v>
      </c>
      <c r="U34" s="86">
        <f t="shared" si="7"/>
        <v>0.84592060109219336</v>
      </c>
      <c r="V34" s="87">
        <f>分析係数表!D37</f>
        <v>7.4641148325358855E-2</v>
      </c>
      <c r="W34" s="88">
        <f t="shared" si="8"/>
        <v>0</v>
      </c>
      <c r="X34" s="76">
        <f>分析係数表!E37</f>
        <v>6.6454013822434876E-2</v>
      </c>
      <c r="Y34" s="89">
        <f t="shared" si="9"/>
        <v>0</v>
      </c>
    </row>
    <row r="35" spans="1:25" x14ac:dyDescent="0.2">
      <c r="A35" s="6" t="s">
        <v>23</v>
      </c>
      <c r="B35" s="5" t="s">
        <v>193</v>
      </c>
      <c r="C35" s="90"/>
      <c r="D35" s="76">
        <f>投入係数表!AB35</f>
        <v>1.0652463382157125E-2</v>
      </c>
      <c r="E35" s="77">
        <f t="shared" si="0"/>
        <v>1.0652463382157125</v>
      </c>
      <c r="F35" s="76">
        <f>分析係数表!C38</f>
        <v>3.0064329788630717E-2</v>
      </c>
      <c r="G35" s="77">
        <f t="shared" si="1"/>
        <v>3.2025917218248434E-2</v>
      </c>
      <c r="H35" s="77">
        <v>4.1142283158720705E-2</v>
      </c>
      <c r="I35" s="77">
        <f t="shared" si="2"/>
        <v>4.1142283158720705E-2</v>
      </c>
      <c r="J35" s="76">
        <f>分析係数表!G38</f>
        <v>0.36119402985074628</v>
      </c>
      <c r="K35" s="78">
        <f t="shared" si="3"/>
        <v>1.4860347051358823E-2</v>
      </c>
      <c r="L35" s="79"/>
      <c r="M35" s="80"/>
      <c r="N35" s="81">
        <f>分析係数表!H38</f>
        <v>4.2911915060951634E-2</v>
      </c>
      <c r="O35" s="82">
        <f t="shared" si="4"/>
        <v>1.4454969074753967</v>
      </c>
      <c r="P35" s="76">
        <f>分析係数表!C38</f>
        <v>3.0064329788630717E-2</v>
      </c>
      <c r="Q35" s="82">
        <f t="shared" si="5"/>
        <v>4.3457895734786152E-2</v>
      </c>
      <c r="R35" s="83">
        <v>4.9837031466142288E-2</v>
      </c>
      <c r="S35" s="84">
        <f t="shared" si="6"/>
        <v>9.0979314624863E-2</v>
      </c>
      <c r="T35" s="85">
        <f>分析係数表!F38</f>
        <v>0.57313432835820899</v>
      </c>
      <c r="U35" s="86">
        <f t="shared" si="7"/>
        <v>5.2143368382011036E-2</v>
      </c>
      <c r="V35" s="87">
        <f>分析係数表!D38</f>
        <v>7.1641791044776124E-2</v>
      </c>
      <c r="W35" s="88">
        <f t="shared" si="8"/>
        <v>0</v>
      </c>
      <c r="X35" s="76">
        <f>分析係数表!E38</f>
        <v>8.6567164179104483E-2</v>
      </c>
      <c r="Y35" s="89">
        <f t="shared" si="9"/>
        <v>0</v>
      </c>
    </row>
    <row r="36" spans="1:25" x14ac:dyDescent="0.2">
      <c r="A36" s="6" t="s">
        <v>24</v>
      </c>
      <c r="B36" s="5" t="s">
        <v>39</v>
      </c>
      <c r="C36" s="90"/>
      <c r="D36" s="76">
        <f>投入係数表!AB36</f>
        <v>0</v>
      </c>
      <c r="E36" s="77">
        <f t="shared" si="0"/>
        <v>0</v>
      </c>
      <c r="F36" s="76">
        <f>分析係数表!C39</f>
        <v>1</v>
      </c>
      <c r="G36" s="77">
        <f t="shared" si="1"/>
        <v>0</v>
      </c>
      <c r="H36" s="77">
        <v>0.17217539461376244</v>
      </c>
      <c r="I36" s="77">
        <f t="shared" si="2"/>
        <v>0.17217539461376244</v>
      </c>
      <c r="J36" s="76">
        <f>分析係数表!G39</f>
        <v>0.35369011652999566</v>
      </c>
      <c r="K36" s="78">
        <f t="shared" si="3"/>
        <v>6.0896735384539623E-2</v>
      </c>
      <c r="L36" s="79"/>
      <c r="M36" s="80"/>
      <c r="N36" s="81">
        <f>分析係数表!H39</f>
        <v>3.7848997247345653E-3</v>
      </c>
      <c r="O36" s="82">
        <f t="shared" si="4"/>
        <v>0.12749514533288148</v>
      </c>
      <c r="P36" s="76">
        <f>分析係数表!C39</f>
        <v>1</v>
      </c>
      <c r="Q36" s="82">
        <f t="shared" si="5"/>
        <v>0.12749514533288148</v>
      </c>
      <c r="R36" s="83">
        <v>0.18070557173897961</v>
      </c>
      <c r="S36" s="84">
        <f t="shared" si="6"/>
        <v>0.35288096635274202</v>
      </c>
      <c r="T36" s="85">
        <f>分析係数表!F39</f>
        <v>0.70414328873543375</v>
      </c>
      <c r="U36" s="86">
        <f t="shared" si="7"/>
        <v>0.2484787641797577</v>
      </c>
      <c r="V36" s="87">
        <f>分析係数表!D39</f>
        <v>4.8338368580060423E-2</v>
      </c>
      <c r="W36" s="88">
        <f t="shared" si="8"/>
        <v>0</v>
      </c>
      <c r="X36" s="76">
        <f>分析係数表!E39</f>
        <v>5.0927924039706515E-2</v>
      </c>
      <c r="Y36" s="89">
        <f t="shared" si="9"/>
        <v>0</v>
      </c>
    </row>
    <row r="37" spans="1:25" x14ac:dyDescent="0.2">
      <c r="A37" s="6" t="s">
        <v>25</v>
      </c>
      <c r="B37" s="5" t="s">
        <v>40</v>
      </c>
      <c r="C37" s="90"/>
      <c r="D37" s="76">
        <f>投入係数表!AB37</f>
        <v>0</v>
      </c>
      <c r="E37" s="77">
        <f t="shared" si="0"/>
        <v>0</v>
      </c>
      <c r="F37" s="76">
        <f>分析係数表!C40</f>
        <v>0.7013368112161722</v>
      </c>
      <c r="G37" s="77">
        <f t="shared" si="1"/>
        <v>0</v>
      </c>
      <c r="H37" s="77">
        <v>1.1221493710209451E-3</v>
      </c>
      <c r="I37" s="77">
        <f t="shared" si="2"/>
        <v>1.1221493710209451E-3</v>
      </c>
      <c r="J37" s="76">
        <f>分析係数表!G40</f>
        <v>0.55395580898075547</v>
      </c>
      <c r="K37" s="78">
        <f t="shared" si="3"/>
        <v>6.2162116262115357E-4</v>
      </c>
      <c r="L37" s="79"/>
      <c r="M37" s="80"/>
      <c r="N37" s="81">
        <f>分析係数表!H40</f>
        <v>3.2392843098702322E-2</v>
      </c>
      <c r="O37" s="82">
        <f t="shared" si="4"/>
        <v>1.0911597503164792</v>
      </c>
      <c r="P37" s="76">
        <f>分析係数表!C40</f>
        <v>0.7013368112161722</v>
      </c>
      <c r="Q37" s="82">
        <f t="shared" si="5"/>
        <v>0.7652704998143941</v>
      </c>
      <c r="R37" s="83">
        <v>0.76584598942332793</v>
      </c>
      <c r="S37" s="84">
        <f t="shared" si="6"/>
        <v>0.76696813879434889</v>
      </c>
      <c r="T37" s="85">
        <f>分析係数表!F40</f>
        <v>0.75181753385602279</v>
      </c>
      <c r="U37" s="86">
        <f t="shared" si="7"/>
        <v>0.57662009465451114</v>
      </c>
      <c r="V37" s="87">
        <f>分析係数表!D40</f>
        <v>0.10919458303635067</v>
      </c>
      <c r="W37" s="88">
        <f t="shared" si="8"/>
        <v>0</v>
      </c>
      <c r="X37" s="76">
        <f>分析係数表!E40</f>
        <v>6.9850320741268707E-2</v>
      </c>
      <c r="Y37" s="89">
        <f t="shared" si="9"/>
        <v>0</v>
      </c>
    </row>
    <row r="38" spans="1:25" x14ac:dyDescent="0.2">
      <c r="A38" s="6" t="s">
        <v>26</v>
      </c>
      <c r="B38" s="5" t="s">
        <v>276</v>
      </c>
      <c r="C38" s="90"/>
      <c r="D38" s="76">
        <f>投入係数表!AB38</f>
        <v>0</v>
      </c>
      <c r="E38" s="77">
        <f t="shared" si="0"/>
        <v>0</v>
      </c>
      <c r="F38" s="76">
        <f>分析係数表!C41</f>
        <v>0.58586841174389814</v>
      </c>
      <c r="G38" s="77">
        <f t="shared" si="1"/>
        <v>0</v>
      </c>
      <c r="H38" s="77">
        <v>3.6294323035144932E-3</v>
      </c>
      <c r="I38" s="77">
        <f t="shared" si="2"/>
        <v>3.6294323035144932E-3</v>
      </c>
      <c r="J38" s="76">
        <f>分析係数表!G41</f>
        <v>0.44498040397949956</v>
      </c>
      <c r="K38" s="78">
        <f t="shared" si="3"/>
        <v>1.6150262526341249E-3</v>
      </c>
      <c r="L38" s="79"/>
      <c r="M38" s="80"/>
      <c r="N38" s="81">
        <f>分析係数表!H41</f>
        <v>5.4868757373181282E-2</v>
      </c>
      <c r="O38" s="82">
        <f t="shared" si="4"/>
        <v>1.8482656620497266</v>
      </c>
      <c r="P38" s="76">
        <f>分析係数表!C41</f>
        <v>0.58586841174389814</v>
      </c>
      <c r="Q38" s="82">
        <f t="shared" si="5"/>
        <v>1.0828404679058576</v>
      </c>
      <c r="R38" s="83">
        <v>1.0974707798911827</v>
      </c>
      <c r="S38" s="84">
        <f t="shared" si="6"/>
        <v>1.1011002121946971</v>
      </c>
      <c r="T38" s="85">
        <f>分析係数表!F41</f>
        <v>0.54989448296653598</v>
      </c>
      <c r="U38" s="86">
        <f t="shared" si="7"/>
        <v>0.60548893187914599</v>
      </c>
      <c r="V38" s="87">
        <f>分析係数表!D41</f>
        <v>0.15480856195357251</v>
      </c>
      <c r="W38" s="88">
        <f t="shared" si="8"/>
        <v>0</v>
      </c>
      <c r="X38" s="76">
        <f>分析係数表!E41</f>
        <v>0.14651793789568887</v>
      </c>
      <c r="Y38" s="89">
        <f t="shared" si="9"/>
        <v>0</v>
      </c>
    </row>
    <row r="39" spans="1:25" x14ac:dyDescent="0.2">
      <c r="A39" s="6" t="s">
        <v>51</v>
      </c>
      <c r="B39" s="5" t="s">
        <v>367</v>
      </c>
      <c r="C39" s="90"/>
      <c r="D39" s="76">
        <f>投入係数表!AB39</f>
        <v>1.3315579227696406E-3</v>
      </c>
      <c r="E39" s="77">
        <f>$C$30*D39</f>
        <v>0.13315579227696406</v>
      </c>
      <c r="F39" s="76">
        <f>分析係数表!C42</f>
        <v>0.81969817315329629</v>
      </c>
      <c r="G39" s="77">
        <f>E39*F39</f>
        <v>0.10914755967420724</v>
      </c>
      <c r="H39" s="77">
        <v>0.12962242860097231</v>
      </c>
      <c r="I39" s="77">
        <f>C39+H39</f>
        <v>0.12962242860097231</v>
      </c>
      <c r="J39" s="76">
        <f>分析係数表!G42</f>
        <v>0.48461538461538461</v>
      </c>
      <c r="K39" s="78">
        <f>I39*J39</f>
        <v>6.2817023091240431E-2</v>
      </c>
      <c r="L39" s="79"/>
      <c r="M39" s="80"/>
      <c r="N39" s="81">
        <f>分析係数表!H42</f>
        <v>1.2153460479748329E-2</v>
      </c>
      <c r="O39" s="82">
        <f t="shared" si="4"/>
        <v>0.40939187900720714</v>
      </c>
      <c r="P39" s="76">
        <f>分析係数表!C42</f>
        <v>0.81969817315329629</v>
      </c>
      <c r="Q39" s="82">
        <f>O39*P39</f>
        <v>0.33557777532600302</v>
      </c>
      <c r="R39" s="83">
        <v>0.34631687988589355</v>
      </c>
      <c r="S39" s="84">
        <f>I39+R39</f>
        <v>0.47593930848686583</v>
      </c>
      <c r="T39" s="85">
        <f>分析係数表!F42</f>
        <v>0.55865384615384617</v>
      </c>
      <c r="U39" s="86">
        <f>S39*T39</f>
        <v>0.26588532522198949</v>
      </c>
      <c r="V39" s="87">
        <f>分析係数表!D42</f>
        <v>8.8461538461538466E-2</v>
      </c>
      <c r="W39" s="88">
        <f>ROUND(S39*V39,0)</f>
        <v>0</v>
      </c>
      <c r="X39" s="76">
        <f>分析係数表!E42</f>
        <v>7.8846153846153844E-2</v>
      </c>
      <c r="Y39" s="89">
        <f>ROUND(S39*X39,0)</f>
        <v>0</v>
      </c>
    </row>
    <row r="40" spans="1:25" x14ac:dyDescent="0.2">
      <c r="A40" s="6" t="s">
        <v>194</v>
      </c>
      <c r="B40" s="5" t="s">
        <v>41</v>
      </c>
      <c r="C40" s="90"/>
      <c r="D40" s="76">
        <f>投入係数表!AB40</f>
        <v>6.1251664447403459E-2</v>
      </c>
      <c r="E40" s="77">
        <f>$C$30*D40</f>
        <v>6.125166444740346</v>
      </c>
      <c r="F40" s="76">
        <f>分析係数表!C43</f>
        <v>0.67829131652661068</v>
      </c>
      <c r="G40" s="77">
        <f>E40*F40</f>
        <v>4.154647211747549</v>
      </c>
      <c r="H40" s="77">
        <v>4.9415787557707329</v>
      </c>
      <c r="I40" s="77">
        <f>C40+H40</f>
        <v>4.9415787557707329</v>
      </c>
      <c r="J40" s="76">
        <f>分析係数表!G43</f>
        <v>0.37364673754023214</v>
      </c>
      <c r="K40" s="78">
        <f>I40*J40</f>
        <v>1.846404780391854</v>
      </c>
      <c r="L40" s="79"/>
      <c r="M40" s="80"/>
      <c r="N40" s="81">
        <f>分析係数表!H43</f>
        <v>3.3707727093983487E-2</v>
      </c>
      <c r="O40" s="82">
        <f t="shared" si="4"/>
        <v>1.1354518949613439</v>
      </c>
      <c r="P40" s="76">
        <f>分析係数表!C43</f>
        <v>0.67829131652661068</v>
      </c>
      <c r="Q40" s="82">
        <f>O40*P40</f>
        <v>0.7701671606859648</v>
      </c>
      <c r="R40" s="83">
        <v>1.2069186300092669</v>
      </c>
      <c r="S40" s="84">
        <f>I40+R40</f>
        <v>6.1484973857799998</v>
      </c>
      <c r="T40" s="85">
        <f>分析係数表!F43</f>
        <v>0.61386911147956691</v>
      </c>
      <c r="U40" s="86">
        <f>S40*T40</f>
        <v>3.7743726271432085</v>
      </c>
      <c r="V40" s="87">
        <f>分析係数表!D43</f>
        <v>0.15810006827270068</v>
      </c>
      <c r="W40" s="88">
        <f>ROUND(S40*V40,0)</f>
        <v>1</v>
      </c>
      <c r="X40" s="76">
        <f>分析係数表!E43</f>
        <v>0.12220813420462304</v>
      </c>
      <c r="Y40" s="89">
        <f>ROUND(S40*X40,0)</f>
        <v>1</v>
      </c>
    </row>
    <row r="41" spans="1:25" x14ac:dyDescent="0.2">
      <c r="A41" s="6" t="s">
        <v>340</v>
      </c>
      <c r="B41" s="5" t="s">
        <v>42</v>
      </c>
      <c r="C41" s="90"/>
      <c r="D41" s="76">
        <f>投入係数表!AB41</f>
        <v>0</v>
      </c>
      <c r="E41" s="77">
        <f>$C$30*D41</f>
        <v>0</v>
      </c>
      <c r="F41" s="76">
        <f>分析係数表!C44</f>
        <v>0.28860582795323675</v>
      </c>
      <c r="G41" s="77">
        <f>E41*F41</f>
        <v>0</v>
      </c>
      <c r="H41" s="77">
        <v>2.2932808877315206E-3</v>
      </c>
      <c r="I41" s="77">
        <f>C41+H41</f>
        <v>2.2932808877315206E-3</v>
      </c>
      <c r="J41" s="76">
        <f>分析係数表!G44</f>
        <v>0.2722812755519215</v>
      </c>
      <c r="K41" s="78">
        <f>I41*J41</f>
        <v>6.2441744531038128E-4</v>
      </c>
      <c r="L41" s="79"/>
      <c r="M41" s="80"/>
      <c r="N41" s="81">
        <f>分析係数表!H44</f>
        <v>0.11129817145104208</v>
      </c>
      <c r="O41" s="82">
        <f t="shared" si="4"/>
        <v>3.7491023742854144</v>
      </c>
      <c r="P41" s="76">
        <f>分析係数表!C44</f>
        <v>0.28860582795323675</v>
      </c>
      <c r="Q41" s="82">
        <f>O41*P41</f>
        <v>1.0820127948120877</v>
      </c>
      <c r="R41" s="83">
        <v>1.0923670849387552</v>
      </c>
      <c r="S41" s="84">
        <f>I41+R41</f>
        <v>1.0946603658264868</v>
      </c>
      <c r="T41" s="85">
        <f>分析係数表!F44</f>
        <v>0.4454210956663941</v>
      </c>
      <c r="U41" s="86">
        <f>S41*T41</f>
        <v>0.48758481952900956</v>
      </c>
      <c r="V41" s="87">
        <f>分析係数表!D44</f>
        <v>0.25695012264922323</v>
      </c>
      <c r="W41" s="88">
        <f>ROUND(S41*V41,0)</f>
        <v>0</v>
      </c>
      <c r="X41" s="76">
        <f>分析係数表!E44</f>
        <v>0.1731398201144726</v>
      </c>
      <c r="Y41" s="89">
        <f>ROUND(S41*X41,0)</f>
        <v>0</v>
      </c>
    </row>
    <row r="42" spans="1:25" x14ac:dyDescent="0.2">
      <c r="A42" s="6" t="s">
        <v>341</v>
      </c>
      <c r="B42" s="5" t="s">
        <v>278</v>
      </c>
      <c r="C42" s="90"/>
      <c r="D42" s="76">
        <f>投入係数表!AB42</f>
        <v>2.6631158455392811E-3</v>
      </c>
      <c r="E42" s="77">
        <f>$C$30*D42</f>
        <v>0.26631158455392812</v>
      </c>
      <c r="F42" s="76">
        <f>分析係数表!C45</f>
        <v>1</v>
      </c>
      <c r="G42" s="77">
        <f>E42*F42</f>
        <v>0.26631158455392812</v>
      </c>
      <c r="H42" s="77">
        <v>0.27787965606940501</v>
      </c>
      <c r="I42" s="77">
        <f>C42+H42</f>
        <v>0.27787965606940501</v>
      </c>
      <c r="J42" s="76">
        <f>分析係数表!G45</f>
        <v>0</v>
      </c>
      <c r="K42" s="78">
        <f>I42*J42</f>
        <v>0</v>
      </c>
      <c r="L42" s="79"/>
      <c r="M42" s="80"/>
      <c r="N42" s="81">
        <f>分析係数表!H45</f>
        <v>0</v>
      </c>
      <c r="O42" s="82">
        <f t="shared" si="4"/>
        <v>0</v>
      </c>
      <c r="P42" s="76">
        <f>分析係数表!C45</f>
        <v>1</v>
      </c>
      <c r="Q42" s="82">
        <f>O42*P42</f>
        <v>0</v>
      </c>
      <c r="R42" s="83">
        <v>1.1217886266119758E-2</v>
      </c>
      <c r="S42" s="84">
        <f>I42+R42</f>
        <v>0.28909754233552476</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投入係数表!AB43</f>
        <v>2.529960053262317E-2</v>
      </c>
      <c r="E43" s="77">
        <f>$C$30*D43</f>
        <v>2.5299600532623168</v>
      </c>
      <c r="F43" s="76">
        <f>分析係数表!C46</f>
        <v>0.35026323939300097</v>
      </c>
      <c r="G43" s="77">
        <f>E43*F43</f>
        <v>0.88615200379054837</v>
      </c>
      <c r="H43" s="77">
        <v>0.90812510461398432</v>
      </c>
      <c r="I43" s="77">
        <f>C43+H43</f>
        <v>0.90812510461398432</v>
      </c>
      <c r="J43" s="76">
        <f>分析係数表!G46</f>
        <v>8.8183421516754845E-3</v>
      </c>
      <c r="K43" s="78">
        <f>I43*J43</f>
        <v>8.0081578890122077E-3</v>
      </c>
      <c r="L43" s="79"/>
      <c r="M43" s="80"/>
      <c r="N43" s="81">
        <f>分析係数表!H46</f>
        <v>2.2070389303971687E-2</v>
      </c>
      <c r="O43" s="82">
        <f t="shared" si="4"/>
        <v>0.74344571759043876</v>
      </c>
      <c r="P43" s="76">
        <f>分析係数表!C46</f>
        <v>0.35026323939300097</v>
      </c>
      <c r="Q43" s="82">
        <f>O43*P43</f>
        <v>0.26040170535608126</v>
      </c>
      <c r="R43" s="83">
        <v>0.28065406299774565</v>
      </c>
      <c r="S43" s="84">
        <f>I43+R43</f>
        <v>1.1887791676117301</v>
      </c>
      <c r="T43" s="85">
        <f>分析係数表!F46</f>
        <v>0.31305114638447973</v>
      </c>
      <c r="U43" s="86">
        <f>S43*T43</f>
        <v>0.37214868121883965</v>
      </c>
      <c r="V43" s="87">
        <f>分析係数表!D46</f>
        <v>2.6455026455026454E-3</v>
      </c>
      <c r="W43" s="88">
        <f>ROUND(S43*V43,0)</f>
        <v>0</v>
      </c>
      <c r="X43" s="76">
        <f>分析係数表!E46</f>
        <v>7.0546737213403876E-3</v>
      </c>
      <c r="Y43" s="89">
        <f>ROUND(S43*X43,0)</f>
        <v>0</v>
      </c>
    </row>
    <row r="44" spans="1:25" x14ac:dyDescent="0.2">
      <c r="A44" s="192">
        <v>40</v>
      </c>
      <c r="B44" s="14" t="s">
        <v>150</v>
      </c>
      <c r="C44" s="197">
        <f>SUM(C5:C43)</f>
        <v>100</v>
      </c>
      <c r="D44" s="92">
        <f>投入係数表!AB44</f>
        <v>0.32623169107856193</v>
      </c>
      <c r="E44" s="91">
        <f>SUM(E5:E43)</f>
        <v>32.623169107856185</v>
      </c>
      <c r="F44" s="92">
        <f>分析係数表!C47</f>
        <v>0.31394387080298369</v>
      </c>
      <c r="G44" s="91">
        <f>SUM(G5:G43)</f>
        <v>9.3377562677685262</v>
      </c>
      <c r="H44" s="91">
        <f>SUM(H5:H43)</f>
        <v>11.010541365630756</v>
      </c>
      <c r="I44" s="91">
        <f>SUM(I5:I43)</f>
        <v>111.01054136563073</v>
      </c>
      <c r="J44" s="92">
        <f>分析係数表!G47</f>
        <v>0.19998528352451841</v>
      </c>
      <c r="K44" s="93">
        <f>SUM(K5:K43)</f>
        <v>53.724419243400675</v>
      </c>
      <c r="L44" s="94">
        <f>最終需要_まとめ!$L$33</f>
        <v>0.627</v>
      </c>
      <c r="M44" s="91">
        <f>K44*L44</f>
        <v>33.68521086561222</v>
      </c>
      <c r="N44" s="95">
        <f>分析係数表!H47</f>
        <v>1</v>
      </c>
      <c r="O44" s="96">
        <f>SUM(O5:O43)</f>
        <v>33.68521086561222</v>
      </c>
      <c r="P44" s="92">
        <f>分析係数表!C47</f>
        <v>0.31394387080298369</v>
      </c>
      <c r="Q44" s="96">
        <f>SUM(Q5:Q43)</f>
        <v>11.768401208564965</v>
      </c>
      <c r="R44" s="91">
        <f>SUM(R5:R43)</f>
        <v>12.975868575718536</v>
      </c>
      <c r="S44" s="97">
        <f>SUM(S5:S43)</f>
        <v>123.98640994134928</v>
      </c>
      <c r="T44" s="98">
        <f>分析係数表!F47</f>
        <v>0.426688715561511</v>
      </c>
      <c r="U44" s="99">
        <f>SUM(U5:U43)</f>
        <v>79.695100912143204</v>
      </c>
      <c r="V44" s="100">
        <f>分析係数表!D47</f>
        <v>4.9757178154553973E-2</v>
      </c>
      <c r="W44" s="101">
        <f>SUM(W5:W43)</f>
        <v>4</v>
      </c>
      <c r="X44" s="92">
        <f>分析係数表!E47</f>
        <v>4.1907100312144188E-2</v>
      </c>
      <c r="Y44" s="102">
        <f>SUM(Y5:Y43)</f>
        <v>4</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2015年播磨町産業連関表</v>
      </c>
      <c r="H1" s="401"/>
      <c r="I1" s="401"/>
    </row>
    <row r="2" spans="1:25" x14ac:dyDescent="0.2">
      <c r="B2" s="3" t="s">
        <v>384</v>
      </c>
      <c r="S2" s="3" t="s">
        <v>152</v>
      </c>
      <c r="U2" s="64" t="s">
        <v>209</v>
      </c>
      <c r="W2" s="3" t="s">
        <v>130</v>
      </c>
      <c r="Y2" s="3" t="s">
        <v>153</v>
      </c>
    </row>
    <row r="3" spans="1:25" ht="44" x14ac:dyDescent="0.2">
      <c r="B3" s="65"/>
      <c r="C3" s="66" t="s">
        <v>227</v>
      </c>
      <c r="D3" s="66" t="s">
        <v>380</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投入係数表!AC5</f>
        <v>0</v>
      </c>
      <c r="E5" s="77">
        <f t="shared" ref="E5:E38" si="0">$C$31*D5</f>
        <v>0</v>
      </c>
      <c r="F5" s="76">
        <f>分析係数表!C8</f>
        <v>2.4086378737541492E-2</v>
      </c>
      <c r="G5" s="77">
        <f t="shared" ref="G5:G38" si="1">E5*F5</f>
        <v>0</v>
      </c>
      <c r="H5" s="77">
        <f t="array" ref="H5:H43">MMULT(逆行列係数!C5:AO43,'27'!G5:G43)</f>
        <v>3.1139650598479605E-5</v>
      </c>
      <c r="I5" s="77">
        <f t="shared" ref="I5:I38" si="2">C5+H5</f>
        <v>3.1139650598479605E-5</v>
      </c>
      <c r="J5" s="76">
        <f>分析係数表!G8</f>
        <v>0.12121212121212122</v>
      </c>
      <c r="K5" s="78">
        <f t="shared" ref="K5:K38" si="3">I5*J5</f>
        <v>3.7745031028460128E-6</v>
      </c>
      <c r="L5" s="79" t="s">
        <v>184</v>
      </c>
      <c r="M5" s="80" t="s">
        <v>184</v>
      </c>
      <c r="N5" s="81">
        <f>分析係数表!H8</f>
        <v>1.0986040110106173E-2</v>
      </c>
      <c r="O5" s="82">
        <f t="shared" ref="O5:O43" si="4">$M$44*N5</f>
        <v>0.31590906986003436</v>
      </c>
      <c r="P5" s="76">
        <f>分析係数表!C8</f>
        <v>2.4086378737541492E-2</v>
      </c>
      <c r="Q5" s="82">
        <f t="shared" ref="Q5:Q38" si="5">O5*P5</f>
        <v>7.6091055032732413E-3</v>
      </c>
      <c r="R5" s="83">
        <f t="array" ref="R5:R43">MMULT(逆行列係数!C5:AO43,'27'!Q5:Q43)</f>
        <v>8.3413178656514594E-3</v>
      </c>
      <c r="S5" s="84">
        <f t="shared" ref="S5:S38" si="6">I5+R5</f>
        <v>8.3724575162499384E-3</v>
      </c>
      <c r="T5" s="85">
        <f>分析係数表!F8</f>
        <v>0.48484848484848486</v>
      </c>
      <c r="U5" s="86">
        <f t="shared" ref="U5:U38" si="7">S5*T5</f>
        <v>4.0593733412120914E-3</v>
      </c>
      <c r="V5" s="87">
        <f>分析係数表!D8</f>
        <v>1.0757575757575757</v>
      </c>
      <c r="W5" s="88">
        <f t="shared" ref="W5:W38" si="8">ROUND(S5*V5,0)</f>
        <v>0</v>
      </c>
      <c r="X5" s="76">
        <f>分析係数表!E8</f>
        <v>0</v>
      </c>
      <c r="Y5" s="89">
        <f t="shared" ref="Y5:Y38" si="9">ROUND(S5*X5,0)</f>
        <v>0</v>
      </c>
    </row>
    <row r="6" spans="1:25" x14ac:dyDescent="0.2">
      <c r="A6" s="6" t="s">
        <v>219</v>
      </c>
      <c r="B6" s="5" t="s">
        <v>265</v>
      </c>
      <c r="C6" s="90"/>
      <c r="D6" s="76">
        <f>投入係数表!AC6</f>
        <v>0</v>
      </c>
      <c r="E6" s="77">
        <f t="shared" si="0"/>
        <v>0</v>
      </c>
      <c r="F6" s="76">
        <f>分析係数表!C9</f>
        <v>0</v>
      </c>
      <c r="G6" s="77">
        <f t="shared" si="1"/>
        <v>0</v>
      </c>
      <c r="H6" s="77">
        <v>0</v>
      </c>
      <c r="I6" s="77">
        <f t="shared" si="2"/>
        <v>0</v>
      </c>
      <c r="J6" s="76">
        <f>分析係数表!G9</f>
        <v>0</v>
      </c>
      <c r="K6" s="78">
        <f t="shared" si="3"/>
        <v>0</v>
      </c>
      <c r="L6" s="79"/>
      <c r="M6" s="80"/>
      <c r="N6" s="81">
        <f>分析係数表!H9</f>
        <v>5.8985450255603618E-4</v>
      </c>
      <c r="O6" s="82">
        <f t="shared" si="4"/>
        <v>1.6961560797854193E-2</v>
      </c>
      <c r="P6" s="76">
        <f>分析係数表!C9</f>
        <v>0</v>
      </c>
      <c r="Q6" s="82">
        <f t="shared" si="5"/>
        <v>0</v>
      </c>
      <c r="R6" s="83">
        <v>0</v>
      </c>
      <c r="S6" s="84">
        <f t="shared" si="6"/>
        <v>0</v>
      </c>
      <c r="T6" s="85">
        <f>分析係数表!F9</f>
        <v>0</v>
      </c>
      <c r="U6" s="86">
        <f t="shared" si="7"/>
        <v>0</v>
      </c>
      <c r="V6" s="87">
        <f>分析係数表!D9</f>
        <v>0</v>
      </c>
      <c r="W6" s="88">
        <f t="shared" si="8"/>
        <v>0</v>
      </c>
      <c r="X6" s="76">
        <f>分析係数表!E9</f>
        <v>0</v>
      </c>
      <c r="Y6" s="89">
        <f t="shared" si="9"/>
        <v>0</v>
      </c>
    </row>
    <row r="7" spans="1:25" x14ac:dyDescent="0.2">
      <c r="A7" s="6" t="s">
        <v>220</v>
      </c>
      <c r="B7" s="5" t="s">
        <v>266</v>
      </c>
      <c r="C7" s="90"/>
      <c r="D7" s="76">
        <f>投入係数表!AC7</f>
        <v>0</v>
      </c>
      <c r="E7" s="77">
        <f t="shared" si="0"/>
        <v>0</v>
      </c>
      <c r="F7" s="76">
        <f>分析係数表!C10</f>
        <v>0.85034013605442182</v>
      </c>
      <c r="G7" s="77">
        <f t="shared" si="1"/>
        <v>0</v>
      </c>
      <c r="H7" s="77">
        <v>4.4856183568117963E-4</v>
      </c>
      <c r="I7" s="77">
        <f t="shared" si="2"/>
        <v>4.4856183568117963E-4</v>
      </c>
      <c r="J7" s="76">
        <f>分析係数表!G10</f>
        <v>0.18064516129032257</v>
      </c>
      <c r="K7" s="78">
        <f t="shared" si="3"/>
        <v>8.1030525155309865E-5</v>
      </c>
      <c r="L7" s="79"/>
      <c r="M7" s="80"/>
      <c r="N7" s="81">
        <f>分析係数表!H10</f>
        <v>1.1059771922925679E-3</v>
      </c>
      <c r="O7" s="82">
        <f t="shared" si="4"/>
        <v>3.1802926495976616E-2</v>
      </c>
      <c r="P7" s="76">
        <f>分析係数表!C10</f>
        <v>0.85034013605442182</v>
      </c>
      <c r="Q7" s="82">
        <f t="shared" si="5"/>
        <v>2.7043304843517531E-2</v>
      </c>
      <c r="R7" s="83">
        <v>3.3472836293774934E-2</v>
      </c>
      <c r="S7" s="84">
        <f t="shared" si="6"/>
        <v>3.3921398129456111E-2</v>
      </c>
      <c r="T7" s="85">
        <f>分析係数表!F10</f>
        <v>0.52258064516129032</v>
      </c>
      <c r="U7" s="86">
        <f t="shared" si="7"/>
        <v>1.772666611926416E-2</v>
      </c>
      <c r="V7" s="87">
        <f>分析係数表!D10</f>
        <v>9.0322580645161285E-2</v>
      </c>
      <c r="W7" s="88">
        <f t="shared" si="8"/>
        <v>0</v>
      </c>
      <c r="X7" s="76">
        <f>分析係数表!E10</f>
        <v>0</v>
      </c>
      <c r="Y7" s="89">
        <f t="shared" si="9"/>
        <v>0</v>
      </c>
    </row>
    <row r="8" spans="1:25" x14ac:dyDescent="0.2">
      <c r="A8" s="6" t="s">
        <v>221</v>
      </c>
      <c r="B8" s="5" t="s">
        <v>27</v>
      </c>
      <c r="C8" s="90"/>
      <c r="D8" s="76">
        <f>投入係数表!AC8</f>
        <v>0</v>
      </c>
      <c r="E8" s="77">
        <f t="shared" si="0"/>
        <v>0</v>
      </c>
      <c r="F8" s="76">
        <f>分析係数表!C11</f>
        <v>1.6645596291613995E-2</v>
      </c>
      <c r="G8" s="77">
        <f t="shared" si="1"/>
        <v>0</v>
      </c>
      <c r="H8" s="77">
        <v>1.4996151153028779E-3</v>
      </c>
      <c r="I8" s="77">
        <f t="shared" si="2"/>
        <v>1.4996151153028779E-3</v>
      </c>
      <c r="J8" s="76">
        <f>分析係数表!G11</f>
        <v>0.35897435897435898</v>
      </c>
      <c r="K8" s="78">
        <f t="shared" si="3"/>
        <v>5.3832337472410998E-4</v>
      </c>
      <c r="L8" s="79"/>
      <c r="M8" s="80"/>
      <c r="N8" s="81">
        <f>分析係数表!H11</f>
        <v>-2.457727093983484E-5</v>
      </c>
      <c r="O8" s="82">
        <f t="shared" si="4"/>
        <v>-7.0673169991059145E-4</v>
      </c>
      <c r="P8" s="76">
        <f>分析係数表!C11</f>
        <v>1.6645596291613995E-2</v>
      </c>
      <c r="Q8" s="82">
        <f t="shared" si="5"/>
        <v>-1.1763970563197796E-5</v>
      </c>
      <c r="R8" s="83">
        <v>7.1535977796103765E-4</v>
      </c>
      <c r="S8" s="84">
        <f t="shared" si="6"/>
        <v>2.2149748932639157E-3</v>
      </c>
      <c r="T8" s="85">
        <f>分析係数表!F11</f>
        <v>0.58974358974358976</v>
      </c>
      <c r="U8" s="86">
        <f t="shared" si="7"/>
        <v>1.3062672447453861E-3</v>
      </c>
      <c r="V8" s="87">
        <f>分析係数表!D11</f>
        <v>8.5470085470085479E-3</v>
      </c>
      <c r="W8" s="88">
        <f t="shared" si="8"/>
        <v>0</v>
      </c>
      <c r="X8" s="76">
        <f>分析係数表!E11</f>
        <v>0</v>
      </c>
      <c r="Y8" s="89">
        <f t="shared" si="9"/>
        <v>0</v>
      </c>
    </row>
    <row r="9" spans="1:25" x14ac:dyDescent="0.2">
      <c r="A9" s="6" t="s">
        <v>222</v>
      </c>
      <c r="B9" s="5" t="s">
        <v>190</v>
      </c>
      <c r="C9" s="90"/>
      <c r="D9" s="76">
        <f>投入係数表!AC9</f>
        <v>2.5258903763576663E-4</v>
      </c>
      <c r="E9" s="77">
        <f t="shared" si="0"/>
        <v>2.5258903763576663E-2</v>
      </c>
      <c r="F9" s="76">
        <f>分析係数表!C12</f>
        <v>5.1883600270696828E-3</v>
      </c>
      <c r="G9" s="77">
        <f t="shared" si="1"/>
        <v>1.3105228661454112E-4</v>
      </c>
      <c r="H9" s="77">
        <v>1.6447140340422717E-4</v>
      </c>
      <c r="I9" s="77">
        <f t="shared" si="2"/>
        <v>1.6447140340422717E-4</v>
      </c>
      <c r="J9" s="76">
        <f>分析係数表!G12</f>
        <v>0.13719512195121952</v>
      </c>
      <c r="K9" s="78">
        <f t="shared" si="3"/>
        <v>2.2564674247531169E-5</v>
      </c>
      <c r="L9" s="79"/>
      <c r="M9" s="80"/>
      <c r="N9" s="81">
        <f>分析係数表!H12</f>
        <v>8.9657884388517503E-2</v>
      </c>
      <c r="O9" s="82">
        <f t="shared" si="4"/>
        <v>2.5781572412738378</v>
      </c>
      <c r="P9" s="76">
        <f>分析係数表!C12</f>
        <v>5.1883600270696828E-3</v>
      </c>
      <c r="Q9" s="82">
        <f t="shared" si="5"/>
        <v>1.3376407974125428E-2</v>
      </c>
      <c r="R9" s="83">
        <v>1.4441064324713038E-2</v>
      </c>
      <c r="S9" s="84">
        <f t="shared" si="6"/>
        <v>1.4605535728117265E-2</v>
      </c>
      <c r="T9" s="85">
        <f>分析係数表!F12</f>
        <v>0.31707317073170732</v>
      </c>
      <c r="U9" s="86">
        <f t="shared" si="7"/>
        <v>4.6310235235493772E-3</v>
      </c>
      <c r="V9" s="87">
        <f>分析係数表!D12</f>
        <v>6.7073170731707321E-2</v>
      </c>
      <c r="W9" s="88">
        <f t="shared" si="8"/>
        <v>0</v>
      </c>
      <c r="X9" s="76">
        <f>分析係数表!E12</f>
        <v>5.7926829268292686E-2</v>
      </c>
      <c r="Y9" s="89">
        <f t="shared" si="9"/>
        <v>0</v>
      </c>
    </row>
    <row r="10" spans="1:25" x14ac:dyDescent="0.2">
      <c r="A10" s="6" t="s">
        <v>223</v>
      </c>
      <c r="B10" s="5" t="s">
        <v>28</v>
      </c>
      <c r="C10" s="90"/>
      <c r="D10" s="76">
        <f>投入係数表!AC10</f>
        <v>4.5466026774437993E-3</v>
      </c>
      <c r="E10" s="77">
        <f t="shared" si="0"/>
        <v>0.45466026774437995</v>
      </c>
      <c r="F10" s="76">
        <f>分析係数表!C13</f>
        <v>0</v>
      </c>
      <c r="G10" s="77">
        <f t="shared" si="1"/>
        <v>0</v>
      </c>
      <c r="H10" s="77">
        <v>0</v>
      </c>
      <c r="I10" s="77">
        <f t="shared" si="2"/>
        <v>0</v>
      </c>
      <c r="J10" s="76">
        <f>分析係数表!G13</f>
        <v>0.24459953472914589</v>
      </c>
      <c r="K10" s="78">
        <f t="shared" si="3"/>
        <v>0</v>
      </c>
      <c r="L10" s="79"/>
      <c r="M10" s="80"/>
      <c r="N10" s="81">
        <f>分析係数表!H13</f>
        <v>1.4131930790405034E-2</v>
      </c>
      <c r="O10" s="82">
        <f t="shared" si="4"/>
        <v>0.4063707274485901</v>
      </c>
      <c r="P10" s="76">
        <f>分析係数表!C13</f>
        <v>0</v>
      </c>
      <c r="Q10" s="82">
        <f t="shared" si="5"/>
        <v>0</v>
      </c>
      <c r="R10" s="83">
        <v>0</v>
      </c>
      <c r="S10" s="84">
        <f t="shared" si="6"/>
        <v>0</v>
      </c>
      <c r="T10" s="85">
        <f>分析係数表!F13</f>
        <v>0.38318378198737124</v>
      </c>
      <c r="U10" s="86">
        <f t="shared" si="7"/>
        <v>0</v>
      </c>
      <c r="V10" s="87">
        <f>分析係数表!D13</f>
        <v>4.7856430707876374E-2</v>
      </c>
      <c r="W10" s="88">
        <f t="shared" si="8"/>
        <v>0</v>
      </c>
      <c r="X10" s="76">
        <f>分析係数表!E13</f>
        <v>4.9850448654037885E-2</v>
      </c>
      <c r="Y10" s="89">
        <f t="shared" si="9"/>
        <v>0</v>
      </c>
    </row>
    <row r="11" spans="1:25" x14ac:dyDescent="0.2">
      <c r="A11" s="6" t="s">
        <v>224</v>
      </c>
      <c r="B11" s="5" t="s">
        <v>267</v>
      </c>
      <c r="C11" s="90"/>
      <c r="D11" s="76">
        <f>投入係数表!AC11</f>
        <v>8.3354382419802975E-3</v>
      </c>
      <c r="E11" s="77">
        <f t="shared" si="0"/>
        <v>0.83354382419802975</v>
      </c>
      <c r="F11" s="76">
        <f>分析係数表!C14</f>
        <v>6.5770523283725346E-2</v>
      </c>
      <c r="G11" s="77">
        <f t="shared" si="1"/>
        <v>5.4822613497421985E-2</v>
      </c>
      <c r="H11" s="77">
        <v>6.3387141751571285E-2</v>
      </c>
      <c r="I11" s="77">
        <f t="shared" si="2"/>
        <v>6.3387141751571285E-2</v>
      </c>
      <c r="J11" s="76">
        <f>分析係数表!G14</f>
        <v>0.20976692563817981</v>
      </c>
      <c r="K11" s="78">
        <f t="shared" si="3"/>
        <v>1.3296525850218616E-2</v>
      </c>
      <c r="L11" s="79"/>
      <c r="M11" s="80"/>
      <c r="N11" s="81">
        <f>分析係数表!H14</f>
        <v>1.167420369642155E-3</v>
      </c>
      <c r="O11" s="82">
        <f t="shared" si="4"/>
        <v>3.3569755745753091E-2</v>
      </c>
      <c r="P11" s="76">
        <f>分析係数表!C14</f>
        <v>6.5770523283725346E-2</v>
      </c>
      <c r="Q11" s="82">
        <f t="shared" si="5"/>
        <v>2.2079004019050262E-3</v>
      </c>
      <c r="R11" s="83">
        <v>6.8742424854295481E-3</v>
      </c>
      <c r="S11" s="84">
        <f t="shared" si="6"/>
        <v>7.0261384237000832E-2</v>
      </c>
      <c r="T11" s="85">
        <f>分析係数表!F14</f>
        <v>0.3607103218645949</v>
      </c>
      <c r="U11" s="86">
        <f t="shared" si="7"/>
        <v>2.5344006522780543E-2</v>
      </c>
      <c r="V11" s="87">
        <f>分析係数表!D14</f>
        <v>6.7702552719200892E-2</v>
      </c>
      <c r="W11" s="88">
        <f t="shared" si="8"/>
        <v>0</v>
      </c>
      <c r="X11" s="76">
        <f>分析係数表!E14</f>
        <v>6.8812430632630414E-2</v>
      </c>
      <c r="Y11" s="89">
        <f t="shared" si="9"/>
        <v>0</v>
      </c>
    </row>
    <row r="12" spans="1:25" x14ac:dyDescent="0.2">
      <c r="A12" s="6" t="s">
        <v>225</v>
      </c>
      <c r="B12" s="5" t="s">
        <v>29</v>
      </c>
      <c r="C12" s="90"/>
      <c r="D12" s="76">
        <f>投入係数表!AC12</f>
        <v>0</v>
      </c>
      <c r="E12" s="77">
        <f t="shared" si="0"/>
        <v>0</v>
      </c>
      <c r="F12" s="76">
        <f>分析係数表!C15</f>
        <v>0</v>
      </c>
      <c r="G12" s="77">
        <f t="shared" si="1"/>
        <v>0</v>
      </c>
      <c r="H12" s="77">
        <v>0</v>
      </c>
      <c r="I12" s="77">
        <f t="shared" si="2"/>
        <v>0</v>
      </c>
      <c r="J12" s="76">
        <f>分析係数表!G15</f>
        <v>9.5622477491462285E-2</v>
      </c>
      <c r="K12" s="78">
        <f t="shared" si="3"/>
        <v>0</v>
      </c>
      <c r="L12" s="79"/>
      <c r="M12" s="80"/>
      <c r="N12" s="81">
        <f>分析係数表!H15</f>
        <v>8.2333857648446713E-3</v>
      </c>
      <c r="O12" s="82">
        <f t="shared" si="4"/>
        <v>0.23675511947004813</v>
      </c>
      <c r="P12" s="76">
        <f>分析係数表!C15</f>
        <v>0</v>
      </c>
      <c r="Q12" s="82">
        <f t="shared" si="5"/>
        <v>0</v>
      </c>
      <c r="R12" s="83">
        <v>0</v>
      </c>
      <c r="S12" s="84">
        <f t="shared" si="6"/>
        <v>0</v>
      </c>
      <c r="T12" s="85">
        <f>分析係数表!F15</f>
        <v>0.3039816827072338</v>
      </c>
      <c r="U12" s="86">
        <f t="shared" si="7"/>
        <v>0</v>
      </c>
      <c r="V12" s="87">
        <f>分析係数表!D15</f>
        <v>3.1667184104315432E-2</v>
      </c>
      <c r="W12" s="88">
        <f t="shared" si="8"/>
        <v>0</v>
      </c>
      <c r="X12" s="76">
        <f>分析係数表!E15</f>
        <v>2.9261099037565973E-2</v>
      </c>
      <c r="Y12" s="89">
        <f t="shared" si="9"/>
        <v>0</v>
      </c>
    </row>
    <row r="13" spans="1:25" x14ac:dyDescent="0.2">
      <c r="A13" s="6" t="s">
        <v>226</v>
      </c>
      <c r="B13" s="5" t="s">
        <v>30</v>
      </c>
      <c r="C13" s="90"/>
      <c r="D13" s="76">
        <f>投入係数表!AC13</f>
        <v>1.7681232634503663E-3</v>
      </c>
      <c r="E13" s="77">
        <f t="shared" si="0"/>
        <v>0.17681232634503663</v>
      </c>
      <c r="F13" s="76">
        <f>分析係数表!C16</f>
        <v>5.8671439936356373E-2</v>
      </c>
      <c r="G13" s="77">
        <f t="shared" si="1"/>
        <v>1.0373833785160259E-2</v>
      </c>
      <c r="H13" s="77">
        <v>1.3707289623710105E-2</v>
      </c>
      <c r="I13" s="77">
        <f t="shared" si="2"/>
        <v>1.3707289623710105E-2</v>
      </c>
      <c r="J13" s="76">
        <f>分析係数表!G16</f>
        <v>3.3950617283950615E-2</v>
      </c>
      <c r="K13" s="78">
        <f t="shared" si="3"/>
        <v>4.6537094401484925E-4</v>
      </c>
      <c r="L13" s="79"/>
      <c r="M13" s="80"/>
      <c r="N13" s="81">
        <f>分析係数表!H16</f>
        <v>1.6626523790798271E-2</v>
      </c>
      <c r="O13" s="82">
        <f t="shared" si="4"/>
        <v>0.47810399498951517</v>
      </c>
      <c r="P13" s="76">
        <f>分析係数表!C16</f>
        <v>5.8671439936356373E-2</v>
      </c>
      <c r="Q13" s="82">
        <f t="shared" si="5"/>
        <v>2.8051049825359369E-2</v>
      </c>
      <c r="R13" s="83">
        <v>3.0198860300217498E-2</v>
      </c>
      <c r="S13" s="84">
        <f t="shared" si="6"/>
        <v>4.3906149923927607E-2</v>
      </c>
      <c r="T13" s="85">
        <f>分析係数表!F16</f>
        <v>0.28858024691358025</v>
      </c>
      <c r="U13" s="86">
        <f t="shared" si="7"/>
        <v>1.2670447586071701E-2</v>
      </c>
      <c r="V13" s="87">
        <f>分析係数表!D16</f>
        <v>0</v>
      </c>
      <c r="W13" s="88">
        <f t="shared" si="8"/>
        <v>0</v>
      </c>
      <c r="X13" s="76">
        <f>分析係数表!E16</f>
        <v>0</v>
      </c>
      <c r="Y13" s="89">
        <f t="shared" si="9"/>
        <v>0</v>
      </c>
    </row>
    <row r="14" spans="1:25" x14ac:dyDescent="0.2">
      <c r="A14" s="6" t="s">
        <v>2</v>
      </c>
      <c r="B14" s="5" t="s">
        <v>364</v>
      </c>
      <c r="C14" s="90"/>
      <c r="D14" s="76">
        <f>投入係数表!AC14</f>
        <v>5.3043697903510986E-3</v>
      </c>
      <c r="E14" s="77">
        <f t="shared" si="0"/>
        <v>0.53043697903510989</v>
      </c>
      <c r="F14" s="76">
        <f>分析係数表!C17</f>
        <v>0.10640681003584229</v>
      </c>
      <c r="G14" s="77">
        <f t="shared" si="1"/>
        <v>5.6442106864175001E-2</v>
      </c>
      <c r="H14" s="77">
        <v>7.4795707198657274E-2</v>
      </c>
      <c r="I14" s="77">
        <f t="shared" si="2"/>
        <v>7.4795707198657274E-2</v>
      </c>
      <c r="J14" s="76">
        <f>分析係数表!G17</f>
        <v>0.21283422459893048</v>
      </c>
      <c r="K14" s="78">
        <f t="shared" si="3"/>
        <v>1.5919086344954862E-2</v>
      </c>
      <c r="L14" s="79"/>
      <c r="M14" s="80"/>
      <c r="N14" s="81">
        <f>分析係数表!H17</f>
        <v>2.9861384191899334E-3</v>
      </c>
      <c r="O14" s="82">
        <f t="shared" si="4"/>
        <v>8.5867901539136871E-2</v>
      </c>
      <c r="P14" s="76">
        <f>分析係数表!C17</f>
        <v>0.10640681003584229</v>
      </c>
      <c r="Q14" s="82">
        <f t="shared" si="5"/>
        <v>9.1369294872513471E-3</v>
      </c>
      <c r="R14" s="83">
        <v>1.5596564396786866E-2</v>
      </c>
      <c r="S14" s="84">
        <f t="shared" si="6"/>
        <v>9.0392271595444135E-2</v>
      </c>
      <c r="T14" s="85">
        <f>分析係数表!F17</f>
        <v>0.3233511586452763</v>
      </c>
      <c r="U14" s="86">
        <f t="shared" si="7"/>
        <v>2.9228445752965359E-2</v>
      </c>
      <c r="V14" s="87">
        <f>分析係数表!D17</f>
        <v>4.4206773618538323E-2</v>
      </c>
      <c r="W14" s="88">
        <f t="shared" si="8"/>
        <v>0</v>
      </c>
      <c r="X14" s="76">
        <f>分析係数表!E17</f>
        <v>4.0641711229946524E-2</v>
      </c>
      <c r="Y14" s="89">
        <f t="shared" si="9"/>
        <v>0</v>
      </c>
    </row>
    <row r="15" spans="1:25" x14ac:dyDescent="0.2">
      <c r="A15" s="6" t="s">
        <v>3</v>
      </c>
      <c r="B15" s="5" t="s">
        <v>31</v>
      </c>
      <c r="C15" s="90"/>
      <c r="D15" s="76">
        <f>投入係数表!AC15</f>
        <v>2.5258903763576663E-4</v>
      </c>
      <c r="E15" s="77">
        <f t="shared" si="0"/>
        <v>2.5258903763576663E-2</v>
      </c>
      <c r="F15" s="76">
        <f>分析係数表!C18</f>
        <v>0.93182768716018405</v>
      </c>
      <c r="G15" s="77">
        <f t="shared" si="1"/>
        <v>2.3536945874215311E-2</v>
      </c>
      <c r="H15" s="77">
        <v>7.7146200183671576E-2</v>
      </c>
      <c r="I15" s="77">
        <f t="shared" si="2"/>
        <v>7.7146200183671576E-2</v>
      </c>
      <c r="J15" s="76">
        <f>分析係数表!G18</f>
        <v>0.215658731332249</v>
      </c>
      <c r="K15" s="78">
        <f t="shared" si="3"/>
        <v>1.6637251658714328E-2</v>
      </c>
      <c r="L15" s="79"/>
      <c r="M15" s="80"/>
      <c r="N15" s="81">
        <f>分析係数表!H18</f>
        <v>4.4239087691702714E-4</v>
      </c>
      <c r="O15" s="82">
        <f t="shared" si="4"/>
        <v>1.2721170598390646E-2</v>
      </c>
      <c r="P15" s="76">
        <f>分析係数表!C18</f>
        <v>0.93182768716018405</v>
      </c>
      <c r="Q15" s="82">
        <f t="shared" si="5"/>
        <v>1.1853938976668491E-2</v>
      </c>
      <c r="R15" s="83">
        <v>2.7524670907102623E-2</v>
      </c>
      <c r="S15" s="84">
        <f t="shared" si="6"/>
        <v>0.10467087109077419</v>
      </c>
      <c r="T15" s="85">
        <f>分析係数表!F18</f>
        <v>0.45992902558036375</v>
      </c>
      <c r="U15" s="86">
        <f t="shared" si="7"/>
        <v>4.8141171747427637E-2</v>
      </c>
      <c r="V15" s="87">
        <f>分析係数表!D18</f>
        <v>2.3436344817388734E-2</v>
      </c>
      <c r="W15" s="88">
        <f t="shared" si="8"/>
        <v>0</v>
      </c>
      <c r="X15" s="76">
        <f>分析係数表!E18</f>
        <v>2.5506432056779535E-2</v>
      </c>
      <c r="Y15" s="89">
        <f t="shared" si="9"/>
        <v>0</v>
      </c>
    </row>
    <row r="16" spans="1:25" x14ac:dyDescent="0.2">
      <c r="A16" s="6" t="s">
        <v>4</v>
      </c>
      <c r="B16" s="5" t="s">
        <v>32</v>
      </c>
      <c r="C16" s="90"/>
      <c r="D16" s="76">
        <f>投入係数表!AC16</f>
        <v>0</v>
      </c>
      <c r="E16" s="77">
        <f t="shared" si="0"/>
        <v>0</v>
      </c>
      <c r="F16" s="76">
        <f>分析係数表!C19</f>
        <v>0.22734014153142079</v>
      </c>
      <c r="G16" s="77">
        <f t="shared" si="1"/>
        <v>0</v>
      </c>
      <c r="H16" s="77">
        <v>1.511969317125092E-2</v>
      </c>
      <c r="I16" s="77">
        <f t="shared" si="2"/>
        <v>1.511969317125092E-2</v>
      </c>
      <c r="J16" s="76">
        <f>分析係数表!G19</f>
        <v>5.767935331761536E-2</v>
      </c>
      <c r="K16" s="78">
        <f t="shared" si="3"/>
        <v>8.72094124478518E-4</v>
      </c>
      <c r="L16" s="79"/>
      <c r="M16" s="80"/>
      <c r="N16" s="81">
        <f>分析係数表!H19</f>
        <v>-1.1059771922925678E-4</v>
      </c>
      <c r="O16" s="82">
        <f t="shared" si="4"/>
        <v>-3.1802926495976616E-3</v>
      </c>
      <c r="P16" s="76">
        <f>分析係数表!C19</f>
        <v>0.22734014153142079</v>
      </c>
      <c r="Q16" s="82">
        <f t="shared" si="5"/>
        <v>-7.2300818107086959E-4</v>
      </c>
      <c r="R16" s="83">
        <v>4.5785780251195035E-3</v>
      </c>
      <c r="S16" s="84">
        <f t="shared" si="6"/>
        <v>1.9698271196370423E-2</v>
      </c>
      <c r="T16" s="85">
        <f>分析係数表!F19</f>
        <v>0.2401481980464803</v>
      </c>
      <c r="U16" s="86">
        <f t="shared" si="7"/>
        <v>4.7305043324392428E-3</v>
      </c>
      <c r="V16" s="87">
        <f>分析係数表!D19</f>
        <v>6.946783428763894E-3</v>
      </c>
      <c r="W16" s="88">
        <f t="shared" si="8"/>
        <v>0</v>
      </c>
      <c r="X16" s="76">
        <f>分析係数表!E19</f>
        <v>7.830919501515661E-3</v>
      </c>
      <c r="Y16" s="89">
        <f t="shared" si="9"/>
        <v>0</v>
      </c>
    </row>
    <row r="17" spans="1:25" x14ac:dyDescent="0.2">
      <c r="A17" s="6" t="s">
        <v>5</v>
      </c>
      <c r="B17" s="5" t="s">
        <v>33</v>
      </c>
      <c r="C17" s="90"/>
      <c r="D17" s="76">
        <f>投入係数表!AC17</f>
        <v>0</v>
      </c>
      <c r="E17" s="77">
        <f t="shared" si="0"/>
        <v>0</v>
      </c>
      <c r="F17" s="76">
        <f>分析係数表!C20</f>
        <v>0.28316987938225679</v>
      </c>
      <c r="G17" s="77">
        <f t="shared" si="1"/>
        <v>0</v>
      </c>
      <c r="H17" s="77">
        <v>9.4489775397925569E-3</v>
      </c>
      <c r="I17" s="77">
        <f t="shared" si="2"/>
        <v>9.4489775397925569E-3</v>
      </c>
      <c r="J17" s="76">
        <f>分析係数表!G20</f>
        <v>0.10003293265272517</v>
      </c>
      <c r="K17" s="78">
        <f t="shared" si="3"/>
        <v>9.4520893387518162E-4</v>
      </c>
      <c r="L17" s="79"/>
      <c r="M17" s="80"/>
      <c r="N17" s="81">
        <f>分析係数表!H20</f>
        <v>5.4069996067636654E-4</v>
      </c>
      <c r="O17" s="82">
        <f t="shared" si="4"/>
        <v>1.5548097398033013E-2</v>
      </c>
      <c r="P17" s="76">
        <f>分析係数表!C20</f>
        <v>0.28316987938225679</v>
      </c>
      <c r="Q17" s="82">
        <f t="shared" si="5"/>
        <v>4.4027528648245889E-3</v>
      </c>
      <c r="R17" s="83">
        <v>9.5748182003743947E-3</v>
      </c>
      <c r="S17" s="84">
        <f t="shared" si="6"/>
        <v>1.9023795740166952E-2</v>
      </c>
      <c r="T17" s="85">
        <f>分析係数表!F20</f>
        <v>0.22295405894944839</v>
      </c>
      <c r="U17" s="86">
        <f t="shared" si="7"/>
        <v>4.2414324768954475E-3</v>
      </c>
      <c r="V17" s="87">
        <f>分析係数表!D20</f>
        <v>1.4243372303639057E-2</v>
      </c>
      <c r="W17" s="88">
        <f t="shared" si="8"/>
        <v>0</v>
      </c>
      <c r="X17" s="76">
        <f>分析係数表!E20</f>
        <v>1.6054668203523793E-2</v>
      </c>
      <c r="Y17" s="89">
        <f t="shared" si="9"/>
        <v>0</v>
      </c>
    </row>
    <row r="18" spans="1:25" x14ac:dyDescent="0.2">
      <c r="A18" s="6" t="s">
        <v>6</v>
      </c>
      <c r="B18" s="5" t="s">
        <v>34</v>
      </c>
      <c r="C18" s="90"/>
      <c r="D18" s="76">
        <f>投入係数表!AC18</f>
        <v>3.0310684516291994E-3</v>
      </c>
      <c r="E18" s="77">
        <f t="shared" si="0"/>
        <v>0.30310684516291991</v>
      </c>
      <c r="F18" s="76">
        <f>分析係数表!C21</f>
        <v>0.39165775401069514</v>
      </c>
      <c r="G18" s="77">
        <f t="shared" si="1"/>
        <v>0.11871414620177674</v>
      </c>
      <c r="H18" s="77">
        <v>0.14685583934355836</v>
      </c>
      <c r="I18" s="77">
        <f t="shared" si="2"/>
        <v>0.14685583934355836</v>
      </c>
      <c r="J18" s="76">
        <f>分析係数表!G21</f>
        <v>0.28516576829358342</v>
      </c>
      <c r="K18" s="78">
        <f t="shared" si="3"/>
        <v>4.1878258254804873E-2</v>
      </c>
      <c r="L18" s="79"/>
      <c r="M18" s="80"/>
      <c r="N18" s="81">
        <f>分析係数表!H21</f>
        <v>9.2164766024380651E-4</v>
      </c>
      <c r="O18" s="82">
        <f t="shared" si="4"/>
        <v>2.6502438746647178E-2</v>
      </c>
      <c r="P18" s="76">
        <f>分析係数表!C21</f>
        <v>0.39165775401069514</v>
      </c>
      <c r="Q18" s="82">
        <f t="shared" si="5"/>
        <v>1.0379885635317856E-2</v>
      </c>
      <c r="R18" s="83">
        <v>2.0329354167425331E-2</v>
      </c>
      <c r="S18" s="84">
        <f t="shared" si="6"/>
        <v>0.16718519351098371</v>
      </c>
      <c r="T18" s="85">
        <f>分析係数表!F21</f>
        <v>0.42597651923502916</v>
      </c>
      <c r="U18" s="86">
        <f t="shared" si="7"/>
        <v>7.1216966799443629E-2</v>
      </c>
      <c r="V18" s="87">
        <f>分析係数表!D21</f>
        <v>3.8470058332718007E-2</v>
      </c>
      <c r="W18" s="88">
        <f t="shared" si="8"/>
        <v>0</v>
      </c>
      <c r="X18" s="76">
        <f>分析係数表!E21</f>
        <v>3.5885697408255188E-2</v>
      </c>
      <c r="Y18" s="89">
        <f t="shared" si="9"/>
        <v>0</v>
      </c>
    </row>
    <row r="19" spans="1:25" x14ac:dyDescent="0.2">
      <c r="A19" s="6" t="s">
        <v>7</v>
      </c>
      <c r="B19" s="5" t="s">
        <v>268</v>
      </c>
      <c r="C19" s="90"/>
      <c r="D19" s="76">
        <f>投入係数表!AC19</f>
        <v>0</v>
      </c>
      <c r="E19" s="77">
        <f t="shared" si="0"/>
        <v>0</v>
      </c>
      <c r="F19" s="76">
        <f>分析係数表!C22</f>
        <v>0.15642615558060879</v>
      </c>
      <c r="G19" s="77">
        <f t="shared" si="1"/>
        <v>0</v>
      </c>
      <c r="H19" s="77">
        <v>1.425519932848473E-2</v>
      </c>
      <c r="I19" s="77">
        <f t="shared" si="2"/>
        <v>1.425519932848473E-2</v>
      </c>
      <c r="J19" s="76">
        <f>分析係数表!G22</f>
        <v>0.19460412625639217</v>
      </c>
      <c r="K19" s="78">
        <f t="shared" si="3"/>
        <v>2.7741206099304795E-3</v>
      </c>
      <c r="L19" s="79"/>
      <c r="M19" s="80"/>
      <c r="N19" s="81">
        <f>分析係数表!H22</f>
        <v>4.915454187966968E-5</v>
      </c>
      <c r="O19" s="82">
        <f t="shared" si="4"/>
        <v>1.4134633998211829E-3</v>
      </c>
      <c r="P19" s="76">
        <f>分析係数表!C22</f>
        <v>0.15642615558060879</v>
      </c>
      <c r="Q19" s="82">
        <f t="shared" si="5"/>
        <v>2.2110264568792461E-4</v>
      </c>
      <c r="R19" s="83">
        <v>3.0314025271407129E-3</v>
      </c>
      <c r="S19" s="84">
        <f t="shared" si="6"/>
        <v>1.7286601855625444E-2</v>
      </c>
      <c r="T19" s="85">
        <f>分析係数表!F22</f>
        <v>0.41322518074413683</v>
      </c>
      <c r="U19" s="86">
        <f t="shared" si="7"/>
        <v>7.1432591762427555E-3</v>
      </c>
      <c r="V19" s="87">
        <f>分析係数表!D22</f>
        <v>2.140715923117616E-2</v>
      </c>
      <c r="W19" s="88">
        <f t="shared" si="8"/>
        <v>0</v>
      </c>
      <c r="X19" s="76">
        <f>分析係数表!E22</f>
        <v>2.2006700758243698E-2</v>
      </c>
      <c r="Y19" s="89">
        <f t="shared" si="9"/>
        <v>0</v>
      </c>
    </row>
    <row r="20" spans="1:25" x14ac:dyDescent="0.2">
      <c r="A20" s="6" t="s">
        <v>8</v>
      </c>
      <c r="B20" s="5" t="s">
        <v>269</v>
      </c>
      <c r="C20" s="90"/>
      <c r="D20" s="76">
        <f>投入係数表!AC20</f>
        <v>0</v>
      </c>
      <c r="E20" s="77">
        <f t="shared" si="0"/>
        <v>0</v>
      </c>
      <c r="F20" s="76">
        <f>分析係数表!C23</f>
        <v>0</v>
      </c>
      <c r="G20" s="77">
        <f t="shared" si="1"/>
        <v>0</v>
      </c>
      <c r="H20" s="77">
        <v>0</v>
      </c>
      <c r="I20" s="77">
        <f t="shared" si="2"/>
        <v>0</v>
      </c>
      <c r="J20" s="76">
        <f>分析係数表!G23</f>
        <v>0.21581694098755519</v>
      </c>
      <c r="K20" s="78">
        <f t="shared" si="3"/>
        <v>0</v>
      </c>
      <c r="L20" s="79"/>
      <c r="M20" s="80"/>
      <c r="N20" s="81">
        <f>分析係数表!H23</f>
        <v>2.457727093983484E-5</v>
      </c>
      <c r="O20" s="82">
        <f t="shared" si="4"/>
        <v>7.0673169991059145E-4</v>
      </c>
      <c r="P20" s="76">
        <f>分析係数表!C23</f>
        <v>0</v>
      </c>
      <c r="Q20" s="82">
        <f t="shared" si="5"/>
        <v>0</v>
      </c>
      <c r="R20" s="83">
        <v>0</v>
      </c>
      <c r="S20" s="84">
        <f t="shared" si="6"/>
        <v>0</v>
      </c>
      <c r="T20" s="85">
        <f>分析係数表!F23</f>
        <v>0.44146928944199115</v>
      </c>
      <c r="U20" s="86">
        <f t="shared" si="7"/>
        <v>0</v>
      </c>
      <c r="V20" s="87">
        <f>分析係数表!D23</f>
        <v>4.8735447611401042E-2</v>
      </c>
      <c r="W20" s="88">
        <f t="shared" si="8"/>
        <v>0</v>
      </c>
      <c r="X20" s="76">
        <f>分析係数表!E23</f>
        <v>5.2107587314331592E-2</v>
      </c>
      <c r="Y20" s="89">
        <f t="shared" si="9"/>
        <v>0</v>
      </c>
    </row>
    <row r="21" spans="1:25" x14ac:dyDescent="0.2">
      <c r="A21" s="6" t="s">
        <v>9</v>
      </c>
      <c r="B21" s="5" t="s">
        <v>270</v>
      </c>
      <c r="C21" s="90"/>
      <c r="D21" s="76">
        <f>投入係数表!AC21</f>
        <v>1.2629451881788331E-3</v>
      </c>
      <c r="E21" s="77">
        <f t="shared" si="0"/>
        <v>0.12629451881788331</v>
      </c>
      <c r="F21" s="76">
        <f>分析係数表!C24</f>
        <v>0.44109195402298851</v>
      </c>
      <c r="G21" s="77">
        <f t="shared" si="1"/>
        <v>5.5707496087773242E-2</v>
      </c>
      <c r="H21" s="77">
        <v>8.0813235911898887E-2</v>
      </c>
      <c r="I21" s="77">
        <f t="shared" si="2"/>
        <v>8.0813235911898887E-2</v>
      </c>
      <c r="J21" s="76">
        <f>分析係数表!G24</f>
        <v>0.2076771653543307</v>
      </c>
      <c r="K21" s="78">
        <f t="shared" si="3"/>
        <v>1.6783063757293961E-2</v>
      </c>
      <c r="L21" s="79"/>
      <c r="M21" s="80"/>
      <c r="N21" s="81">
        <f>分析係数表!H24</f>
        <v>3.3179315768777033E-4</v>
      </c>
      <c r="O21" s="82">
        <f t="shared" si="4"/>
        <v>9.5408779487929831E-3</v>
      </c>
      <c r="P21" s="76">
        <f>分析係数表!C24</f>
        <v>0.44109195402298851</v>
      </c>
      <c r="Q21" s="82">
        <f t="shared" si="5"/>
        <v>4.2084044975279396E-3</v>
      </c>
      <c r="R21" s="83">
        <v>1.4676823600305977E-2</v>
      </c>
      <c r="S21" s="84">
        <f t="shared" si="6"/>
        <v>9.5490059512204864E-2</v>
      </c>
      <c r="T21" s="85">
        <f>分析係数表!F24</f>
        <v>0.39173228346456695</v>
      </c>
      <c r="U21" s="86">
        <f t="shared" si="7"/>
        <v>3.7406539060883405E-2</v>
      </c>
      <c r="V21" s="87">
        <f>分析係数表!D24</f>
        <v>6.7913385826771658E-2</v>
      </c>
      <c r="W21" s="88">
        <f t="shared" si="8"/>
        <v>0</v>
      </c>
      <c r="X21" s="76">
        <f>分析係数表!E24</f>
        <v>7.1850393700787399E-2</v>
      </c>
      <c r="Y21" s="89">
        <f t="shared" si="9"/>
        <v>0</v>
      </c>
    </row>
    <row r="22" spans="1:25" x14ac:dyDescent="0.2">
      <c r="A22" s="6" t="s">
        <v>10</v>
      </c>
      <c r="B22" s="5" t="s">
        <v>271</v>
      </c>
      <c r="C22" s="90"/>
      <c r="D22" s="76">
        <f>投入係数表!AC22</f>
        <v>0</v>
      </c>
      <c r="E22" s="77">
        <f t="shared" si="0"/>
        <v>0</v>
      </c>
      <c r="F22" s="76">
        <f>分析係数表!C25</f>
        <v>7.8343592613318025E-3</v>
      </c>
      <c r="G22" s="77">
        <f t="shared" si="1"/>
        <v>0</v>
      </c>
      <c r="H22" s="77">
        <v>1.1186361316139072E-3</v>
      </c>
      <c r="I22" s="77">
        <f t="shared" si="2"/>
        <v>1.1186361316139072E-3</v>
      </c>
      <c r="J22" s="76">
        <f>分析係数表!G25</f>
        <v>0.2</v>
      </c>
      <c r="K22" s="78">
        <f t="shared" si="3"/>
        <v>2.2372722632278143E-4</v>
      </c>
      <c r="L22" s="79"/>
      <c r="M22" s="80"/>
      <c r="N22" s="81">
        <f>分析係数表!H25</f>
        <v>5.0383405426661419E-4</v>
      </c>
      <c r="O22" s="82">
        <f t="shared" si="4"/>
        <v>1.4487999848167123E-2</v>
      </c>
      <c r="P22" s="76">
        <f>分析係数表!C25</f>
        <v>7.8343592613318025E-3</v>
      </c>
      <c r="Q22" s="82">
        <f t="shared" si="5"/>
        <v>1.1350419578866184E-4</v>
      </c>
      <c r="R22" s="83">
        <v>3.8972563462486958E-4</v>
      </c>
      <c r="S22" s="84">
        <f t="shared" si="6"/>
        <v>1.5083617662387768E-3</v>
      </c>
      <c r="T22" s="85">
        <f>分析係数表!F25</f>
        <v>0.35199999999999998</v>
      </c>
      <c r="U22" s="86">
        <f t="shared" si="7"/>
        <v>5.3094334171604942E-4</v>
      </c>
      <c r="V22" s="87">
        <f>分析係数表!D25</f>
        <v>8.0000000000000002E-3</v>
      </c>
      <c r="W22" s="88">
        <f t="shared" si="8"/>
        <v>0</v>
      </c>
      <c r="X22" s="76">
        <f>分析係数表!E25</f>
        <v>4.0000000000000001E-3</v>
      </c>
      <c r="Y22" s="89">
        <f t="shared" si="9"/>
        <v>0</v>
      </c>
    </row>
    <row r="23" spans="1:25" x14ac:dyDescent="0.2">
      <c r="A23" s="6" t="s">
        <v>11</v>
      </c>
      <c r="B23" s="5" t="s">
        <v>35</v>
      </c>
      <c r="C23" s="90"/>
      <c r="D23" s="76">
        <f>投入係数表!AC23</f>
        <v>2.5258903763576663E-4</v>
      </c>
      <c r="E23" s="77">
        <f t="shared" si="0"/>
        <v>2.5258903763576663E-2</v>
      </c>
      <c r="F23" s="76">
        <f>分析係数表!C26</f>
        <v>0.12107728337236534</v>
      </c>
      <c r="G23" s="77">
        <f t="shared" si="1"/>
        <v>3.058279448657877E-3</v>
      </c>
      <c r="H23" s="77">
        <v>1.269913991374897E-2</v>
      </c>
      <c r="I23" s="77">
        <f t="shared" si="2"/>
        <v>1.269913991374897E-2</v>
      </c>
      <c r="J23" s="76">
        <f>分析係数表!G26</f>
        <v>0.19685039370078741</v>
      </c>
      <c r="K23" s="78">
        <f t="shared" si="3"/>
        <v>2.4998306916828683E-3</v>
      </c>
      <c r="L23" s="79"/>
      <c r="M23" s="80"/>
      <c r="N23" s="81">
        <f>分析係数表!H26</f>
        <v>1.0396185607550137E-2</v>
      </c>
      <c r="O23" s="82">
        <f t="shared" si="4"/>
        <v>0.29894750906218015</v>
      </c>
      <c r="P23" s="76">
        <f>分析係数表!C26</f>
        <v>0.12107728337236534</v>
      </c>
      <c r="Q23" s="82">
        <f t="shared" si="5"/>
        <v>3.619575226818434E-2</v>
      </c>
      <c r="R23" s="83">
        <v>3.9056903354527196E-2</v>
      </c>
      <c r="S23" s="84">
        <f t="shared" si="6"/>
        <v>5.1756043268276167E-2</v>
      </c>
      <c r="T23" s="85">
        <f>分析係数表!F26</f>
        <v>0.33584388907908252</v>
      </c>
      <c r="U23" s="86">
        <f t="shared" si="7"/>
        <v>1.7381950854563136E-2</v>
      </c>
      <c r="V23" s="87">
        <f>分析係数表!D26</f>
        <v>3.2865457035261898E-2</v>
      </c>
      <c r="W23" s="88">
        <f t="shared" si="8"/>
        <v>0</v>
      </c>
      <c r="X23" s="76">
        <f>分析係数表!E26</f>
        <v>3.457719958918179E-2</v>
      </c>
      <c r="Y23" s="89">
        <f t="shared" si="9"/>
        <v>0</v>
      </c>
    </row>
    <row r="24" spans="1:25" x14ac:dyDescent="0.2">
      <c r="A24" s="6" t="s">
        <v>12</v>
      </c>
      <c r="B24" s="5" t="s">
        <v>365</v>
      </c>
      <c r="C24" s="90"/>
      <c r="D24" s="76">
        <f>投入係数表!AC24</f>
        <v>2.5258903763576663E-4</v>
      </c>
      <c r="E24" s="77">
        <f t="shared" si="0"/>
        <v>2.5258903763576663E-2</v>
      </c>
      <c r="F24" s="76">
        <f>分析係数表!C27</f>
        <v>2.7391659852820882E-2</v>
      </c>
      <c r="G24" s="77">
        <f t="shared" si="1"/>
        <v>6.9188330014702921E-4</v>
      </c>
      <c r="H24" s="77">
        <v>9.7787431289441903E-4</v>
      </c>
      <c r="I24" s="77">
        <f t="shared" si="2"/>
        <v>9.7787431289441903E-4</v>
      </c>
      <c r="J24" s="76">
        <f>分析係数表!G27</f>
        <v>0.16959064327485379</v>
      </c>
      <c r="K24" s="78">
        <f t="shared" si="3"/>
        <v>1.6583833376572019E-4</v>
      </c>
      <c r="L24" s="79"/>
      <c r="M24" s="80"/>
      <c r="N24" s="81">
        <f>分析係数表!H27</f>
        <v>1.0924596932756587E-2</v>
      </c>
      <c r="O24" s="82">
        <f t="shared" si="4"/>
        <v>0.31414224061025792</v>
      </c>
      <c r="P24" s="76">
        <f>分析係数表!C27</f>
        <v>2.7391659852820882E-2</v>
      </c>
      <c r="Q24" s="82">
        <f t="shared" si="5"/>
        <v>8.6048774001991988E-3</v>
      </c>
      <c r="R24" s="83">
        <v>8.7036051045723574E-3</v>
      </c>
      <c r="S24" s="84">
        <f t="shared" si="6"/>
        <v>9.6814794174667762E-3</v>
      </c>
      <c r="T24" s="85">
        <f>分析係数表!F27</f>
        <v>0.32163742690058478</v>
      </c>
      <c r="U24" s="86">
        <f t="shared" si="7"/>
        <v>3.1139261284249863E-3</v>
      </c>
      <c r="V24" s="87">
        <f>分析係数表!D27</f>
        <v>0</v>
      </c>
      <c r="W24" s="88">
        <f t="shared" si="8"/>
        <v>0</v>
      </c>
      <c r="X24" s="76">
        <f>分析係数表!E27</f>
        <v>0</v>
      </c>
      <c r="Y24" s="89">
        <f t="shared" si="9"/>
        <v>0</v>
      </c>
    </row>
    <row r="25" spans="1:25" x14ac:dyDescent="0.2">
      <c r="A25" s="6" t="s">
        <v>13</v>
      </c>
      <c r="B25" s="5" t="s">
        <v>191</v>
      </c>
      <c r="C25" s="90"/>
      <c r="D25" s="76">
        <f>投入係数表!AC25</f>
        <v>0</v>
      </c>
      <c r="E25" s="77">
        <f t="shared" si="0"/>
        <v>0</v>
      </c>
      <c r="F25" s="76">
        <f>分析係数表!C28</f>
        <v>0.24324482738409237</v>
      </c>
      <c r="G25" s="77">
        <f t="shared" si="1"/>
        <v>0</v>
      </c>
      <c r="H25" s="77">
        <v>8.1620831798938781E-2</v>
      </c>
      <c r="I25" s="77">
        <f t="shared" si="2"/>
        <v>8.1620831798938781E-2</v>
      </c>
      <c r="J25" s="76">
        <f>分析係数表!G28</f>
        <v>0.12486010072747622</v>
      </c>
      <c r="K25" s="78">
        <f t="shared" si="3"/>
        <v>1.019118527987589E-2</v>
      </c>
      <c r="L25" s="79"/>
      <c r="M25" s="80"/>
      <c r="N25" s="81">
        <f>分析係数表!H28</f>
        <v>2.0841525756979944E-2</v>
      </c>
      <c r="O25" s="82">
        <f t="shared" si="4"/>
        <v>0.59930848152418148</v>
      </c>
      <c r="P25" s="76">
        <f>分析係数表!C28</f>
        <v>0.24324482738409237</v>
      </c>
      <c r="Q25" s="82">
        <f t="shared" si="5"/>
        <v>0.14577868813817205</v>
      </c>
      <c r="R25" s="83">
        <v>0.17791963050056148</v>
      </c>
      <c r="S25" s="84">
        <f t="shared" si="6"/>
        <v>0.25954046229950023</v>
      </c>
      <c r="T25" s="85">
        <f>分析係数表!F28</f>
        <v>0.21387101287073307</v>
      </c>
      <c r="U25" s="86">
        <f t="shared" si="7"/>
        <v>5.5508181552932426E-2</v>
      </c>
      <c r="V25" s="87">
        <f>分析係数表!D28</f>
        <v>5.1063234471180746E-3</v>
      </c>
      <c r="W25" s="88">
        <f t="shared" si="8"/>
        <v>0</v>
      </c>
      <c r="X25" s="76">
        <f>分析係数表!E28</f>
        <v>5.1412982652490205E-3</v>
      </c>
      <c r="Y25" s="89">
        <f t="shared" si="9"/>
        <v>0</v>
      </c>
    </row>
    <row r="26" spans="1:25" x14ac:dyDescent="0.2">
      <c r="A26" s="6" t="s">
        <v>14</v>
      </c>
      <c r="B26" s="5" t="s">
        <v>50</v>
      </c>
      <c r="C26" s="90"/>
      <c r="D26" s="76">
        <f>投入係数表!AC26</f>
        <v>6.3147259408941649E-3</v>
      </c>
      <c r="E26" s="77">
        <f t="shared" si="0"/>
        <v>0.63147259408941647</v>
      </c>
      <c r="F26" s="76">
        <f>分析係数表!C29</f>
        <v>5.9106021425932798E-2</v>
      </c>
      <c r="G26" s="77">
        <f t="shared" si="1"/>
        <v>3.7323832676138417E-2</v>
      </c>
      <c r="H26" s="77">
        <v>4.2134957918709623E-2</v>
      </c>
      <c r="I26" s="77">
        <f t="shared" si="2"/>
        <v>4.2134957918709623E-2</v>
      </c>
      <c r="J26" s="76">
        <f>分析係数表!G29</f>
        <v>0.26651982378854627</v>
      </c>
      <c r="K26" s="78">
        <f t="shared" si="3"/>
        <v>1.1229801559832301E-2</v>
      </c>
      <c r="L26" s="79"/>
      <c r="M26" s="80"/>
      <c r="N26" s="81">
        <f>分析係数表!H29</f>
        <v>1.0052103814392449E-2</v>
      </c>
      <c r="O26" s="82">
        <f t="shared" si="4"/>
        <v>0.28905326526343189</v>
      </c>
      <c r="P26" s="76">
        <f>分析係数表!C29</f>
        <v>5.9106021425932798E-2</v>
      </c>
      <c r="Q26" s="82">
        <f t="shared" si="5"/>
        <v>1.7084788489896242E-2</v>
      </c>
      <c r="R26" s="83">
        <v>2.1045042868549763E-2</v>
      </c>
      <c r="S26" s="84">
        <f t="shared" si="6"/>
        <v>6.3180000787259383E-2</v>
      </c>
      <c r="T26" s="85">
        <f>分析係数表!F29</f>
        <v>0.40308370044052866</v>
      </c>
      <c r="U26" s="86">
        <f t="shared" si="7"/>
        <v>2.5466828511164025E-2</v>
      </c>
      <c r="V26" s="87">
        <f>分析係数表!D29</f>
        <v>6.1674008810572688E-2</v>
      </c>
      <c r="W26" s="88">
        <f t="shared" si="8"/>
        <v>0</v>
      </c>
      <c r="X26" s="76">
        <f>分析係数表!E29</f>
        <v>2.8634361233480177E-2</v>
      </c>
      <c r="Y26" s="89">
        <f t="shared" si="9"/>
        <v>0</v>
      </c>
    </row>
    <row r="27" spans="1:25" x14ac:dyDescent="0.2">
      <c r="A27" s="6" t="s">
        <v>15</v>
      </c>
      <c r="B27" s="5" t="s">
        <v>36</v>
      </c>
      <c r="C27" s="90"/>
      <c r="D27" s="76">
        <f>投入係数表!AC27</f>
        <v>3.0310684516291994E-3</v>
      </c>
      <c r="E27" s="77">
        <f t="shared" si="0"/>
        <v>0.30310684516291991</v>
      </c>
      <c r="F27" s="76">
        <f>分析係数表!C30</f>
        <v>1</v>
      </c>
      <c r="G27" s="77">
        <f t="shared" si="1"/>
        <v>0.30310684516291991</v>
      </c>
      <c r="H27" s="77">
        <v>0.35214218326038343</v>
      </c>
      <c r="I27" s="77">
        <f t="shared" si="2"/>
        <v>0.35214218326038343</v>
      </c>
      <c r="J27" s="76">
        <f>分析係数表!G30</f>
        <v>0.34458106948813266</v>
      </c>
      <c r="K27" s="78">
        <f t="shared" si="3"/>
        <v>0.12134153011974894</v>
      </c>
      <c r="L27" s="79"/>
      <c r="M27" s="80"/>
      <c r="N27" s="81">
        <f>分析係数表!H30</f>
        <v>0</v>
      </c>
      <c r="O27" s="82">
        <f t="shared" si="4"/>
        <v>0</v>
      </c>
      <c r="P27" s="76">
        <f>分析係数表!C30</f>
        <v>1</v>
      </c>
      <c r="Q27" s="82">
        <f t="shared" si="5"/>
        <v>0</v>
      </c>
      <c r="R27" s="83">
        <v>6.6960752369047152E-2</v>
      </c>
      <c r="S27" s="84">
        <f t="shared" si="6"/>
        <v>0.41910293562943057</v>
      </c>
      <c r="T27" s="85">
        <f>分析係数表!F30</f>
        <v>0.44094938518730342</v>
      </c>
      <c r="U27" s="86">
        <f t="shared" si="7"/>
        <v>0.18480318179599142</v>
      </c>
      <c r="V27" s="87">
        <f>分析係数表!D30</f>
        <v>0.11881612810980841</v>
      </c>
      <c r="W27" s="88">
        <f t="shared" si="8"/>
        <v>0</v>
      </c>
      <c r="X27" s="76">
        <f>分析係数表!E30</f>
        <v>7.9782670860737773E-2</v>
      </c>
      <c r="Y27" s="89">
        <f t="shared" si="9"/>
        <v>0</v>
      </c>
    </row>
    <row r="28" spans="1:25" x14ac:dyDescent="0.2">
      <c r="A28" s="6" t="s">
        <v>16</v>
      </c>
      <c r="B28" s="5" t="s">
        <v>192</v>
      </c>
      <c r="C28" s="90"/>
      <c r="D28" s="76">
        <f>投入係数表!AC28</f>
        <v>2.3743369537762061E-2</v>
      </c>
      <c r="E28" s="77">
        <f t="shared" si="0"/>
        <v>2.374336953776206</v>
      </c>
      <c r="F28" s="76">
        <f>分析係数表!C31</f>
        <v>9.6726786907147644E-2</v>
      </c>
      <c r="G28" s="77">
        <f t="shared" si="1"/>
        <v>0.22966198457367715</v>
      </c>
      <c r="H28" s="77">
        <v>0.24147117823182482</v>
      </c>
      <c r="I28" s="77">
        <f t="shared" si="2"/>
        <v>0.24147117823182482</v>
      </c>
      <c r="J28" s="76">
        <f>分析係数表!G31</f>
        <v>7.0151306740027508E-2</v>
      </c>
      <c r="K28" s="78">
        <f t="shared" si="3"/>
        <v>1.6939518693016596E-2</v>
      </c>
      <c r="L28" s="79"/>
      <c r="M28" s="80"/>
      <c r="N28" s="81">
        <f>分析係数表!H31</f>
        <v>2.2131832481321275E-2</v>
      </c>
      <c r="O28" s="82">
        <f t="shared" si="4"/>
        <v>0.63641189576948765</v>
      </c>
      <c r="P28" s="76">
        <f>分析係数表!C31</f>
        <v>9.6726786907147644E-2</v>
      </c>
      <c r="Q28" s="82">
        <f t="shared" si="5"/>
        <v>6.1558077827269089E-2</v>
      </c>
      <c r="R28" s="83">
        <v>7.3505359693067276E-2</v>
      </c>
      <c r="S28" s="84">
        <f t="shared" si="6"/>
        <v>0.31497653792489211</v>
      </c>
      <c r="T28" s="85">
        <f>分析係数表!F31</f>
        <v>0.34525447042640989</v>
      </c>
      <c r="U28" s="86">
        <f t="shared" si="7"/>
        <v>0.10874705779800263</v>
      </c>
      <c r="V28" s="87">
        <f>分析係数表!D31</f>
        <v>0</v>
      </c>
      <c r="W28" s="88">
        <f t="shared" si="8"/>
        <v>0</v>
      </c>
      <c r="X28" s="76">
        <f>分析係数表!E31</f>
        <v>0</v>
      </c>
      <c r="Y28" s="89">
        <f t="shared" si="9"/>
        <v>0</v>
      </c>
    </row>
    <row r="29" spans="1:25" x14ac:dyDescent="0.2">
      <c r="A29" s="6" t="s">
        <v>17</v>
      </c>
      <c r="B29" s="5" t="s">
        <v>272</v>
      </c>
      <c r="C29" s="90"/>
      <c r="D29" s="76">
        <f>投入係数表!AC29</f>
        <v>2.2733013387218996E-3</v>
      </c>
      <c r="E29" s="77">
        <f t="shared" si="0"/>
        <v>0.22733013387218998</v>
      </c>
      <c r="F29" s="76">
        <f>分析係数表!C32</f>
        <v>0.7834008097165992</v>
      </c>
      <c r="G29" s="77">
        <f t="shared" si="1"/>
        <v>0.17809061094845652</v>
      </c>
      <c r="H29" s="77">
        <v>0.20208838283841893</v>
      </c>
      <c r="I29" s="77">
        <f t="shared" si="2"/>
        <v>0.20208838283841893</v>
      </c>
      <c r="J29" s="76">
        <f>分析係数表!G32</f>
        <v>0.13992297817715019</v>
      </c>
      <c r="K29" s="78">
        <f t="shared" si="3"/>
        <v>2.8276808381755666E-2</v>
      </c>
      <c r="L29" s="79"/>
      <c r="M29" s="80"/>
      <c r="N29" s="81">
        <f>分析係数表!H32</f>
        <v>6.3286472670074714E-3</v>
      </c>
      <c r="O29" s="82">
        <f t="shared" si="4"/>
        <v>0.18198341272697729</v>
      </c>
      <c r="P29" s="76">
        <f>分析係数表!C32</f>
        <v>0.7834008097165992</v>
      </c>
      <c r="Q29" s="82">
        <f t="shared" si="5"/>
        <v>0.14256595288530408</v>
      </c>
      <c r="R29" s="83">
        <v>0.17634686494766549</v>
      </c>
      <c r="S29" s="84">
        <f t="shared" si="6"/>
        <v>0.37843524778608439</v>
      </c>
      <c r="T29" s="85">
        <f>分析係数表!F32</f>
        <v>0.48138639281129653</v>
      </c>
      <c r="U29" s="86">
        <f t="shared" si="7"/>
        <v>0.18217357884439236</v>
      </c>
      <c r="V29" s="87">
        <f>分析係数表!D32</f>
        <v>1.4120667522464698E-2</v>
      </c>
      <c r="W29" s="88">
        <f t="shared" si="8"/>
        <v>0</v>
      </c>
      <c r="X29" s="76">
        <f>分析係数表!E32</f>
        <v>2.1822849807445442E-2</v>
      </c>
      <c r="Y29" s="89">
        <f t="shared" si="9"/>
        <v>0</v>
      </c>
    </row>
    <row r="30" spans="1:25" x14ac:dyDescent="0.2">
      <c r="A30" s="6" t="s">
        <v>18</v>
      </c>
      <c r="B30" s="5" t="s">
        <v>273</v>
      </c>
      <c r="C30" s="90"/>
      <c r="D30" s="76">
        <f>投入係数表!AC30</f>
        <v>1.5155342258145997E-3</v>
      </c>
      <c r="E30" s="77">
        <f t="shared" si="0"/>
        <v>0.15155342258145996</v>
      </c>
      <c r="F30" s="76">
        <f>分析係数表!C33</f>
        <v>1</v>
      </c>
      <c r="G30" s="77">
        <f t="shared" si="1"/>
        <v>0.15155342258145996</v>
      </c>
      <c r="H30" s="77">
        <v>0.16809394336638431</v>
      </c>
      <c r="I30" s="77">
        <f t="shared" si="2"/>
        <v>0.16809394336638431</v>
      </c>
      <c r="J30" s="76">
        <f>分析係数表!G33</f>
        <v>0.50732356857523297</v>
      </c>
      <c r="K30" s="78">
        <f t="shared" si="3"/>
        <v>8.5278019204517191E-2</v>
      </c>
      <c r="L30" s="79"/>
      <c r="M30" s="80"/>
      <c r="N30" s="81">
        <f>分析係数表!H33</f>
        <v>9.4622493118364133E-4</v>
      </c>
      <c r="O30" s="82">
        <f t="shared" si="4"/>
        <v>2.7209170446557768E-2</v>
      </c>
      <c r="P30" s="76">
        <f>分析係数表!C33</f>
        <v>1</v>
      </c>
      <c r="Q30" s="82">
        <f t="shared" si="5"/>
        <v>2.7209170446557768E-2</v>
      </c>
      <c r="R30" s="83">
        <v>6.2465251484705546E-2</v>
      </c>
      <c r="S30" s="84">
        <f t="shared" si="6"/>
        <v>0.23055919485108986</v>
      </c>
      <c r="T30" s="85">
        <f>分析係数表!F33</f>
        <v>0.64713715046604525</v>
      </c>
      <c r="U30" s="86">
        <f t="shared" si="7"/>
        <v>0.14920342036967998</v>
      </c>
      <c r="V30" s="87">
        <f>分析係数表!D33</f>
        <v>3.462050599201065E-2</v>
      </c>
      <c r="W30" s="88">
        <f t="shared" si="8"/>
        <v>0</v>
      </c>
      <c r="X30" s="76">
        <f>分析係数表!E33</f>
        <v>3.3288948069241014E-2</v>
      </c>
      <c r="Y30" s="89">
        <f t="shared" si="9"/>
        <v>0</v>
      </c>
    </row>
    <row r="31" spans="1:25" x14ac:dyDescent="0.2">
      <c r="A31" s="6" t="s">
        <v>19</v>
      </c>
      <c r="B31" s="5" t="s">
        <v>274</v>
      </c>
      <c r="C31" s="75">
        <f>最終需要_まとめ!C32</f>
        <v>100</v>
      </c>
      <c r="D31" s="76">
        <f>投入係数表!AC31</f>
        <v>1.1366506693609498E-2</v>
      </c>
      <c r="E31" s="77">
        <f t="shared" si="0"/>
        <v>1.1366506693609497</v>
      </c>
      <c r="F31" s="76">
        <f>分析係数表!C34</f>
        <v>0.10125199563061926</v>
      </c>
      <c r="G31" s="77">
        <f t="shared" si="1"/>
        <v>0.11508814860767534</v>
      </c>
      <c r="H31" s="77">
        <v>0.1446564605560772</v>
      </c>
      <c r="I31" s="77">
        <f t="shared" si="2"/>
        <v>100.14465646055608</v>
      </c>
      <c r="J31" s="76">
        <f>分析係数表!G34</f>
        <v>0.42460217226572367</v>
      </c>
      <c r="K31" s="78">
        <f t="shared" si="3"/>
        <v>42.521638673956751</v>
      </c>
      <c r="L31" s="79"/>
      <c r="M31" s="80"/>
      <c r="N31" s="81">
        <f>分析係数表!H34</f>
        <v>0.15770005898545025</v>
      </c>
      <c r="O31" s="82">
        <f t="shared" si="4"/>
        <v>4.53474395247631</v>
      </c>
      <c r="P31" s="76">
        <f>分析係数表!C34</f>
        <v>0.10125199563061926</v>
      </c>
      <c r="Q31" s="82">
        <f t="shared" si="5"/>
        <v>0.45915187486210846</v>
      </c>
      <c r="R31" s="83">
        <v>0.48666790534081972</v>
      </c>
      <c r="S31" s="84">
        <f t="shared" si="6"/>
        <v>100.6313243658969</v>
      </c>
      <c r="T31" s="85">
        <f>分析係数表!F34</f>
        <v>0.7004294013639808</v>
      </c>
      <c r="U31" s="86">
        <f t="shared" si="7"/>
        <v>70.485138284069748</v>
      </c>
      <c r="V31" s="87">
        <f>分析係数表!D34</f>
        <v>0.3617075018944178</v>
      </c>
      <c r="W31" s="88">
        <f t="shared" si="8"/>
        <v>36</v>
      </c>
      <c r="X31" s="76">
        <f>分析係数表!E34</f>
        <v>0.25183127052285931</v>
      </c>
      <c r="Y31" s="89">
        <f t="shared" si="9"/>
        <v>25</v>
      </c>
    </row>
    <row r="32" spans="1:25" x14ac:dyDescent="0.2">
      <c r="A32" s="6" t="s">
        <v>20</v>
      </c>
      <c r="B32" s="5" t="s">
        <v>37</v>
      </c>
      <c r="C32" s="90"/>
      <c r="D32" s="76">
        <f>投入係数表!AC32</f>
        <v>1.7681232634503663E-2</v>
      </c>
      <c r="E32" s="77">
        <f t="shared" si="0"/>
        <v>1.7681232634503663</v>
      </c>
      <c r="F32" s="76">
        <f>分析係数表!C35</f>
        <v>0.28050490883590462</v>
      </c>
      <c r="G32" s="77">
        <f t="shared" si="1"/>
        <v>0.49596725482478715</v>
      </c>
      <c r="H32" s="77">
        <v>0.57497393646513928</v>
      </c>
      <c r="I32" s="77">
        <f t="shared" si="2"/>
        <v>0.57497393646513928</v>
      </c>
      <c r="J32" s="76">
        <f>分析係数表!G35</f>
        <v>0.31444397102684279</v>
      </c>
      <c r="K32" s="78">
        <f t="shared" si="3"/>
        <v>0.180797087819034</v>
      </c>
      <c r="L32" s="79"/>
      <c r="M32" s="80"/>
      <c r="N32" s="81">
        <f>分析係数表!H35</f>
        <v>5.9366397955171055E-2</v>
      </c>
      <c r="O32" s="82">
        <f t="shared" si="4"/>
        <v>1.7071104211340336</v>
      </c>
      <c r="P32" s="76">
        <f>分析係数表!C35</f>
        <v>0.28050490883590462</v>
      </c>
      <c r="Q32" s="82">
        <f t="shared" si="5"/>
        <v>0.47885285305302483</v>
      </c>
      <c r="R32" s="83">
        <v>0.60157942667489661</v>
      </c>
      <c r="S32" s="84">
        <f t="shared" si="6"/>
        <v>1.176553363140036</v>
      </c>
      <c r="T32" s="85">
        <f>分析係数表!F35</f>
        <v>0.64720920323817643</v>
      </c>
      <c r="U32" s="86">
        <f t="shared" si="7"/>
        <v>0.76147616472505952</v>
      </c>
      <c r="V32" s="87">
        <f>分析係数表!D35</f>
        <v>3.7068598210481467E-2</v>
      </c>
      <c r="W32" s="88">
        <f t="shared" si="8"/>
        <v>0</v>
      </c>
      <c r="X32" s="76">
        <f>分析係数表!E35</f>
        <v>2.8973157221985513E-2</v>
      </c>
      <c r="Y32" s="89">
        <f t="shared" si="9"/>
        <v>0</v>
      </c>
    </row>
    <row r="33" spans="1:25" x14ac:dyDescent="0.2">
      <c r="A33" s="6" t="s">
        <v>21</v>
      </c>
      <c r="B33" s="5" t="s">
        <v>38</v>
      </c>
      <c r="C33" s="90"/>
      <c r="D33" s="76">
        <f>投入係数表!AC33</f>
        <v>2.7279616064662792E-2</v>
      </c>
      <c r="E33" s="77">
        <f t="shared" si="0"/>
        <v>2.7279616064662791</v>
      </c>
      <c r="F33" s="76">
        <f>分析係数表!C36</f>
        <v>0.80389274373750441</v>
      </c>
      <c r="G33" s="77">
        <f t="shared" si="1"/>
        <v>2.1929885406327472</v>
      </c>
      <c r="H33" s="77">
        <v>2.2785097561016596</v>
      </c>
      <c r="I33" s="77">
        <f t="shared" si="2"/>
        <v>2.2785097561016596</v>
      </c>
      <c r="J33" s="76">
        <f>分析係数表!G36</f>
        <v>1.7855841410975876E-2</v>
      </c>
      <c r="K33" s="78">
        <f t="shared" si="3"/>
        <v>4.0684708858312553E-2</v>
      </c>
      <c r="L33" s="79"/>
      <c r="M33" s="80"/>
      <c r="N33" s="81">
        <f>分析係数表!H36</f>
        <v>0.19255062917813606</v>
      </c>
      <c r="O33" s="82">
        <f t="shared" si="4"/>
        <v>5.5368895029495286</v>
      </c>
      <c r="P33" s="76">
        <f>分析係数表!C36</f>
        <v>0.80389274373750441</v>
      </c>
      <c r="Q33" s="82">
        <f t="shared" si="5"/>
        <v>4.451065294297484</v>
      </c>
      <c r="R33" s="83">
        <v>4.5614602840633314</v>
      </c>
      <c r="S33" s="84">
        <f t="shared" si="6"/>
        <v>6.8399700401649906</v>
      </c>
      <c r="T33" s="85">
        <f>分析係数表!F36</f>
        <v>0.88404635230668316</v>
      </c>
      <c r="U33" s="86">
        <f t="shared" si="7"/>
        <v>6.0468505638948571</v>
      </c>
      <c r="V33" s="87">
        <f>分析係数表!D36</f>
        <v>1.122367174404198E-2</v>
      </c>
      <c r="W33" s="88">
        <f t="shared" si="8"/>
        <v>0</v>
      </c>
      <c r="X33" s="76">
        <f>分析係数表!E36</f>
        <v>3.3525253261424094E-3</v>
      </c>
      <c r="Y33" s="89">
        <f t="shared" si="9"/>
        <v>0</v>
      </c>
    </row>
    <row r="34" spans="1:25" x14ac:dyDescent="0.2">
      <c r="A34" s="6" t="s">
        <v>22</v>
      </c>
      <c r="B34" s="5" t="s">
        <v>377</v>
      </c>
      <c r="C34" s="90"/>
      <c r="D34" s="76">
        <f>投入係数表!AC34</f>
        <v>2.1217479161404394E-2</v>
      </c>
      <c r="E34" s="77">
        <f t="shared" si="0"/>
        <v>2.1217479161404396</v>
      </c>
      <c r="F34" s="76">
        <f>分析係数表!C37</f>
        <v>0.21032967032967032</v>
      </c>
      <c r="G34" s="77">
        <f t="shared" si="1"/>
        <v>0.44626653972448366</v>
      </c>
      <c r="H34" s="77">
        <v>0.48573692905623433</v>
      </c>
      <c r="I34" s="77">
        <f t="shared" si="2"/>
        <v>0.48573692905623433</v>
      </c>
      <c r="J34" s="76">
        <f>分析係数表!G37</f>
        <v>0.29813928761297182</v>
      </c>
      <c r="K34" s="78">
        <f t="shared" si="3"/>
        <v>0.14481726199613834</v>
      </c>
      <c r="L34" s="79"/>
      <c r="M34" s="80"/>
      <c r="N34" s="81">
        <f>分析係数表!H37</f>
        <v>4.7409555642941408E-2</v>
      </c>
      <c r="O34" s="82">
        <f t="shared" si="4"/>
        <v>1.3632854491275308</v>
      </c>
      <c r="P34" s="76">
        <f>分析係数表!C37</f>
        <v>0.21032967032967032</v>
      </c>
      <c r="Q34" s="82">
        <f t="shared" si="5"/>
        <v>0.28673937908023006</v>
      </c>
      <c r="R34" s="83">
        <v>0.31642346805365534</v>
      </c>
      <c r="S34" s="84">
        <f t="shared" si="6"/>
        <v>0.80216039710988962</v>
      </c>
      <c r="T34" s="85">
        <f>分析係数表!F37</f>
        <v>0.65348219032429555</v>
      </c>
      <c r="U34" s="86">
        <f t="shared" si="7"/>
        <v>0.52419753329477736</v>
      </c>
      <c r="V34" s="87">
        <f>分析係数表!D37</f>
        <v>7.4641148325358855E-2</v>
      </c>
      <c r="W34" s="88">
        <f t="shared" si="8"/>
        <v>0</v>
      </c>
      <c r="X34" s="76">
        <f>分析係数表!E37</f>
        <v>6.6454013822434876E-2</v>
      </c>
      <c r="Y34" s="89">
        <f t="shared" si="9"/>
        <v>0</v>
      </c>
    </row>
    <row r="35" spans="1:25" x14ac:dyDescent="0.2">
      <c r="A35" s="6" t="s">
        <v>23</v>
      </c>
      <c r="B35" s="5" t="s">
        <v>193</v>
      </c>
      <c r="C35" s="90"/>
      <c r="D35" s="76">
        <f>投入係数表!AC35</f>
        <v>3.8393533720636523E-2</v>
      </c>
      <c r="E35" s="77">
        <f t="shared" si="0"/>
        <v>3.8393533720636523</v>
      </c>
      <c r="F35" s="76">
        <f>分析係数表!C38</f>
        <v>3.0064329788630717E-2</v>
      </c>
      <c r="G35" s="77">
        <f t="shared" si="1"/>
        <v>0.11542758595281305</v>
      </c>
      <c r="H35" s="77">
        <v>0.12335610174692536</v>
      </c>
      <c r="I35" s="77">
        <f t="shared" si="2"/>
        <v>0.12335610174692536</v>
      </c>
      <c r="J35" s="76">
        <f>分析係数表!G38</f>
        <v>0.36119402985074628</v>
      </c>
      <c r="K35" s="78">
        <f t="shared" si="3"/>
        <v>4.4555487496650656E-2</v>
      </c>
      <c r="L35" s="79"/>
      <c r="M35" s="80"/>
      <c r="N35" s="81">
        <f>分析係数表!H38</f>
        <v>4.2911915060951634E-2</v>
      </c>
      <c r="O35" s="82">
        <f t="shared" si="4"/>
        <v>1.2339535480438928</v>
      </c>
      <c r="P35" s="76">
        <f>分析係数表!C38</f>
        <v>3.0064329788630717E-2</v>
      </c>
      <c r="Q35" s="82">
        <f t="shared" si="5"/>
        <v>3.7097986412242573E-2</v>
      </c>
      <c r="R35" s="83">
        <v>4.2543558193442986E-2</v>
      </c>
      <c r="S35" s="84">
        <f t="shared" si="6"/>
        <v>0.16589965994036834</v>
      </c>
      <c r="T35" s="85">
        <f>分析係数表!F38</f>
        <v>0.57313432835820899</v>
      </c>
      <c r="U35" s="86">
        <f t="shared" si="7"/>
        <v>9.5082790174778276E-2</v>
      </c>
      <c r="V35" s="87">
        <f>分析係数表!D38</f>
        <v>7.1641791044776124E-2</v>
      </c>
      <c r="W35" s="88">
        <f t="shared" si="8"/>
        <v>0</v>
      </c>
      <c r="X35" s="76">
        <f>分析係数表!E38</f>
        <v>8.6567164179104483E-2</v>
      </c>
      <c r="Y35" s="89">
        <f t="shared" si="9"/>
        <v>0</v>
      </c>
    </row>
    <row r="36" spans="1:25" x14ac:dyDescent="0.2">
      <c r="A36" s="6" t="s">
        <v>24</v>
      </c>
      <c r="B36" s="5" t="s">
        <v>39</v>
      </c>
      <c r="C36" s="90"/>
      <c r="D36" s="76">
        <f>投入係数表!AC36</f>
        <v>0</v>
      </c>
      <c r="E36" s="77">
        <f t="shared" si="0"/>
        <v>0</v>
      </c>
      <c r="F36" s="76">
        <f>分析係数表!C39</f>
        <v>1</v>
      </c>
      <c r="G36" s="77">
        <f t="shared" si="1"/>
        <v>0</v>
      </c>
      <c r="H36" s="77">
        <v>6.4379838907112852E-2</v>
      </c>
      <c r="I36" s="77">
        <f t="shared" si="2"/>
        <v>6.4379838907112852E-2</v>
      </c>
      <c r="J36" s="76">
        <f>分析係数表!G39</f>
        <v>0.35369011652999566</v>
      </c>
      <c r="K36" s="78">
        <f t="shared" si="3"/>
        <v>2.2770512725239094E-2</v>
      </c>
      <c r="L36" s="79"/>
      <c r="M36" s="80"/>
      <c r="N36" s="81">
        <f>分析係数表!H39</f>
        <v>3.7848997247345653E-3</v>
      </c>
      <c r="O36" s="82">
        <f t="shared" si="4"/>
        <v>0.10883668178623107</v>
      </c>
      <c r="P36" s="76">
        <f>分析係数表!C39</f>
        <v>1</v>
      </c>
      <c r="Q36" s="82">
        <f t="shared" si="5"/>
        <v>0.10883668178623107</v>
      </c>
      <c r="R36" s="83">
        <v>0.15425995050246027</v>
      </c>
      <c r="S36" s="84">
        <f t="shared" si="6"/>
        <v>0.21863978940957313</v>
      </c>
      <c r="T36" s="85">
        <f>分析係数表!F39</f>
        <v>0.70414328873543375</v>
      </c>
      <c r="U36" s="86">
        <f t="shared" si="7"/>
        <v>0.15395374036327947</v>
      </c>
      <c r="V36" s="87">
        <f>分析係数表!D39</f>
        <v>4.8338368580060423E-2</v>
      </c>
      <c r="W36" s="88">
        <f t="shared" si="8"/>
        <v>0</v>
      </c>
      <c r="X36" s="76">
        <f>分析係数表!E39</f>
        <v>5.0927924039706515E-2</v>
      </c>
      <c r="Y36" s="89">
        <f t="shared" si="9"/>
        <v>0</v>
      </c>
    </row>
    <row r="37" spans="1:25" x14ac:dyDescent="0.2">
      <c r="A37" s="6" t="s">
        <v>25</v>
      </c>
      <c r="B37" s="5" t="s">
        <v>40</v>
      </c>
      <c r="C37" s="90"/>
      <c r="D37" s="76">
        <f>投入係数表!AC37</f>
        <v>0</v>
      </c>
      <c r="E37" s="77">
        <f t="shared" si="0"/>
        <v>0</v>
      </c>
      <c r="F37" s="76">
        <f>分析係数表!C40</f>
        <v>0.7013368112161722</v>
      </c>
      <c r="G37" s="77">
        <f t="shared" si="1"/>
        <v>0</v>
      </c>
      <c r="H37" s="77">
        <v>1.4186592274793939E-3</v>
      </c>
      <c r="I37" s="77">
        <f t="shared" si="2"/>
        <v>1.4186592274793939E-3</v>
      </c>
      <c r="J37" s="76">
        <f>分析係数表!G40</f>
        <v>0.55395580898075547</v>
      </c>
      <c r="K37" s="78">
        <f t="shared" si="3"/>
        <v>7.8587452002636126E-4</v>
      </c>
      <c r="L37" s="79"/>
      <c r="M37" s="80"/>
      <c r="N37" s="81">
        <f>分析係数表!H40</f>
        <v>3.2392843098702322E-2</v>
      </c>
      <c r="O37" s="82">
        <f t="shared" si="4"/>
        <v>0.93147238048215952</v>
      </c>
      <c r="P37" s="76">
        <f>分析係数表!C40</f>
        <v>0.7013368112161722</v>
      </c>
      <c r="Q37" s="82">
        <f t="shared" si="5"/>
        <v>0.65327586906329482</v>
      </c>
      <c r="R37" s="83">
        <v>0.65376713780356943</v>
      </c>
      <c r="S37" s="84">
        <f t="shared" si="6"/>
        <v>0.65518579703104884</v>
      </c>
      <c r="T37" s="85">
        <f>分析係数表!F40</f>
        <v>0.75181753385602279</v>
      </c>
      <c r="U37" s="86">
        <f t="shared" si="7"/>
        <v>0.49258017014137584</v>
      </c>
      <c r="V37" s="87">
        <f>分析係数表!D40</f>
        <v>0.10919458303635067</v>
      </c>
      <c r="W37" s="88">
        <f t="shared" si="8"/>
        <v>0</v>
      </c>
      <c r="X37" s="76">
        <f>分析係数表!E40</f>
        <v>6.9850320741268707E-2</v>
      </c>
      <c r="Y37" s="89">
        <f t="shared" si="9"/>
        <v>0</v>
      </c>
    </row>
    <row r="38" spans="1:25" x14ac:dyDescent="0.2">
      <c r="A38" s="6" t="s">
        <v>26</v>
      </c>
      <c r="B38" s="5" t="s">
        <v>276</v>
      </c>
      <c r="C38" s="90"/>
      <c r="D38" s="76">
        <f>投入係数表!AC38</f>
        <v>0</v>
      </c>
      <c r="E38" s="77">
        <f t="shared" si="0"/>
        <v>0</v>
      </c>
      <c r="F38" s="76">
        <f>分析係数表!C41</f>
        <v>0.58586841174389814</v>
      </c>
      <c r="G38" s="77">
        <f t="shared" si="1"/>
        <v>0</v>
      </c>
      <c r="H38" s="77">
        <v>1.7640846349910007E-3</v>
      </c>
      <c r="I38" s="77">
        <f t="shared" si="2"/>
        <v>1.7640846349910007E-3</v>
      </c>
      <c r="J38" s="76">
        <f>分析係数表!G41</f>
        <v>0.44498040397949956</v>
      </c>
      <c r="K38" s="78">
        <f t="shared" si="3"/>
        <v>7.8498309353232354E-4</v>
      </c>
      <c r="L38" s="79"/>
      <c r="M38" s="80"/>
      <c r="N38" s="81">
        <f>分析係数表!H41</f>
        <v>5.4868757373181282E-2</v>
      </c>
      <c r="O38" s="82">
        <f t="shared" si="4"/>
        <v>1.5777785200503953</v>
      </c>
      <c r="P38" s="76">
        <f>分析係数表!C41</f>
        <v>0.58586841174389814</v>
      </c>
      <c r="Q38" s="82">
        <f t="shared" si="5"/>
        <v>0.92437059562556323</v>
      </c>
      <c r="R38" s="83">
        <v>0.93685981320182998</v>
      </c>
      <c r="S38" s="84">
        <f t="shared" si="6"/>
        <v>0.93862389783682099</v>
      </c>
      <c r="T38" s="85">
        <f>分析係数表!F41</f>
        <v>0.54989448296653598</v>
      </c>
      <c r="U38" s="86">
        <f t="shared" si="7"/>
        <v>0.51614410300101332</v>
      </c>
      <c r="V38" s="87">
        <f>分析係数表!D41</f>
        <v>0.15480856195357251</v>
      </c>
      <c r="W38" s="88">
        <f t="shared" si="8"/>
        <v>0</v>
      </c>
      <c r="X38" s="76">
        <f>分析係数表!E41</f>
        <v>0.14651793789568887</v>
      </c>
      <c r="Y38" s="89">
        <f t="shared" si="9"/>
        <v>0</v>
      </c>
    </row>
    <row r="39" spans="1:25" x14ac:dyDescent="0.2">
      <c r="A39" s="6" t="s">
        <v>51</v>
      </c>
      <c r="B39" s="5" t="s">
        <v>367</v>
      </c>
      <c r="C39" s="90"/>
      <c r="D39" s="76">
        <f>投入係数表!AC39</f>
        <v>2.5258903763576663E-4</v>
      </c>
      <c r="E39" s="77">
        <f>$C$31*D39</f>
        <v>2.5258903763576663E-2</v>
      </c>
      <c r="F39" s="76">
        <f>分析係数表!C42</f>
        <v>0.81969817315329629</v>
      </c>
      <c r="G39" s="77">
        <f>E39*F39</f>
        <v>2.0704677270858712E-2</v>
      </c>
      <c r="H39" s="77">
        <v>3.6419564386433637E-2</v>
      </c>
      <c r="I39" s="77">
        <f>C39+H39</f>
        <v>3.6419564386433637E-2</v>
      </c>
      <c r="J39" s="76">
        <f>分析係数表!G42</f>
        <v>0.48461538461538461</v>
      </c>
      <c r="K39" s="78">
        <f>I39*J39</f>
        <v>1.76494812026563E-2</v>
      </c>
      <c r="L39" s="79"/>
      <c r="M39" s="80"/>
      <c r="N39" s="81">
        <f>分析係数表!H42</f>
        <v>1.2153460479748329E-2</v>
      </c>
      <c r="O39" s="82">
        <f t="shared" si="4"/>
        <v>0.34947882560578747</v>
      </c>
      <c r="P39" s="76">
        <f>分析係数表!C42</f>
        <v>0.81969817315329629</v>
      </c>
      <c r="Q39" s="82">
        <f>O39*P39</f>
        <v>0.28646715490482344</v>
      </c>
      <c r="R39" s="83">
        <v>0.29563462949848102</v>
      </c>
      <c r="S39" s="84">
        <f>I39+R39</f>
        <v>0.33205419388491464</v>
      </c>
      <c r="T39" s="85">
        <f>分析係数表!F42</f>
        <v>0.55865384615384617</v>
      </c>
      <c r="U39" s="86">
        <f>S39*T39</f>
        <v>0.18550335254532252</v>
      </c>
      <c r="V39" s="87">
        <f>分析係数表!D42</f>
        <v>8.8461538461538466E-2</v>
      </c>
      <c r="W39" s="88">
        <f>ROUND(S39*V39,0)</f>
        <v>0</v>
      </c>
      <c r="X39" s="76">
        <f>分析係数表!E42</f>
        <v>7.8846153846153844E-2</v>
      </c>
      <c r="Y39" s="89">
        <f>ROUND(S39*X39,0)</f>
        <v>0</v>
      </c>
    </row>
    <row r="40" spans="1:25" x14ac:dyDescent="0.2">
      <c r="A40" s="6" t="s">
        <v>194</v>
      </c>
      <c r="B40" s="5" t="s">
        <v>41</v>
      </c>
      <c r="C40" s="90"/>
      <c r="D40" s="76">
        <f>投入係数表!AC40</f>
        <v>8.6132861833796412E-2</v>
      </c>
      <c r="E40" s="77">
        <f>$C$31*D40</f>
        <v>8.6132861833796408</v>
      </c>
      <c r="F40" s="76">
        <f>分析係数表!C43</f>
        <v>0.67829131652661068</v>
      </c>
      <c r="G40" s="77">
        <f>E40*F40</f>
        <v>5.8423172249450426</v>
      </c>
      <c r="H40" s="77">
        <v>6.6682082202908477</v>
      </c>
      <c r="I40" s="77">
        <f>C40+H40</f>
        <v>6.6682082202908477</v>
      </c>
      <c r="J40" s="76">
        <f>分析係数表!G43</f>
        <v>0.37364673754023214</v>
      </c>
      <c r="K40" s="78">
        <f>I40*J40</f>
        <v>2.4915542467506326</v>
      </c>
      <c r="L40" s="79"/>
      <c r="M40" s="80"/>
      <c r="N40" s="81">
        <f>分析係数表!H43</f>
        <v>3.3707727093983487E-2</v>
      </c>
      <c r="O40" s="82">
        <f t="shared" si="4"/>
        <v>0.96928252642737622</v>
      </c>
      <c r="P40" s="76">
        <f>分析係数表!C43</f>
        <v>0.67829131652661068</v>
      </c>
      <c r="Q40" s="82">
        <f>O40*P40</f>
        <v>0.65745592093666427</v>
      </c>
      <c r="R40" s="83">
        <v>1.0302903575914826</v>
      </c>
      <c r="S40" s="84">
        <f>I40+R40</f>
        <v>7.6984985778823303</v>
      </c>
      <c r="T40" s="85">
        <f>分析係数表!F43</f>
        <v>0.61386911147956691</v>
      </c>
      <c r="U40" s="86">
        <f>S40*T40</f>
        <v>4.7258704817313353</v>
      </c>
      <c r="V40" s="87">
        <f>分析係数表!D43</f>
        <v>0.15810006827270068</v>
      </c>
      <c r="W40" s="88">
        <f>ROUND(S40*V40,0)</f>
        <v>1</v>
      </c>
      <c r="X40" s="76">
        <f>分析係数表!E43</f>
        <v>0.12220813420462304</v>
      </c>
      <c r="Y40" s="89">
        <f>ROUND(S40*X40,0)</f>
        <v>1</v>
      </c>
    </row>
    <row r="41" spans="1:25" x14ac:dyDescent="0.2">
      <c r="A41" s="6" t="s">
        <v>340</v>
      </c>
      <c r="B41" s="5" t="s">
        <v>42</v>
      </c>
      <c r="C41" s="90"/>
      <c r="D41" s="76">
        <f>投入係数表!AC41</f>
        <v>7.5776711290729984E-4</v>
      </c>
      <c r="E41" s="77">
        <f>$C$31*D41</f>
        <v>7.5776711290729978E-2</v>
      </c>
      <c r="F41" s="76">
        <f>分析係数表!C44</f>
        <v>0.28860582795323675</v>
      </c>
      <c r="G41" s="77">
        <f>E41*F41</f>
        <v>2.1869600501634508E-2</v>
      </c>
      <c r="H41" s="77">
        <v>2.4404385815331966E-2</v>
      </c>
      <c r="I41" s="77">
        <f>C41+H41</f>
        <v>2.4404385815331966E-2</v>
      </c>
      <c r="J41" s="76">
        <f>分析係数表!G44</f>
        <v>0.2722812755519215</v>
      </c>
      <c r="K41" s="78">
        <f>I41*J41</f>
        <v>6.6448572988598072E-3</v>
      </c>
      <c r="L41" s="79"/>
      <c r="M41" s="80"/>
      <c r="N41" s="81">
        <f>分析係数表!H44</f>
        <v>0.11129817145104208</v>
      </c>
      <c r="O41" s="82">
        <f t="shared" si="4"/>
        <v>3.2004345030451136</v>
      </c>
      <c r="P41" s="76">
        <f>分析係数表!C44</f>
        <v>0.28860582795323675</v>
      </c>
      <c r="Q41" s="82">
        <f>O41*P41</f>
        <v>0.92366404956144077</v>
      </c>
      <c r="R41" s="83">
        <v>0.93250302595302104</v>
      </c>
      <c r="S41" s="84">
        <f>I41+R41</f>
        <v>0.95690741176835303</v>
      </c>
      <c r="T41" s="85">
        <f>分析係数表!F44</f>
        <v>0.4454210956663941</v>
      </c>
      <c r="U41" s="86">
        <f>S41*T41</f>
        <v>0.42622674780115316</v>
      </c>
      <c r="V41" s="87">
        <f>分析係数表!D44</f>
        <v>0.25695012264922323</v>
      </c>
      <c r="W41" s="88">
        <f>ROUND(S41*V41,0)</f>
        <v>0</v>
      </c>
      <c r="X41" s="76">
        <f>分析係数表!E44</f>
        <v>0.1731398201144726</v>
      </c>
      <c r="Y41" s="89">
        <f>ROUND(S41*X41,0)</f>
        <v>0</v>
      </c>
    </row>
    <row r="42" spans="1:25" x14ac:dyDescent="0.2">
      <c r="A42" s="6" t="s">
        <v>341</v>
      </c>
      <c r="B42" s="5" t="s">
        <v>278</v>
      </c>
      <c r="C42" s="90"/>
      <c r="D42" s="76">
        <f>投入係数表!AC42</f>
        <v>1.5155342258145997E-3</v>
      </c>
      <c r="E42" s="77">
        <f>$C$31*D42</f>
        <v>0.15155342258145996</v>
      </c>
      <c r="F42" s="76">
        <f>分析係数表!C45</f>
        <v>1</v>
      </c>
      <c r="G42" s="77">
        <f>E42*F42</f>
        <v>0.15155342258145996</v>
      </c>
      <c r="H42" s="77">
        <v>0.16336694691635853</v>
      </c>
      <c r="I42" s="77">
        <f>C42+H42</f>
        <v>0.16336694691635853</v>
      </c>
      <c r="J42" s="76">
        <f>分析係数表!G45</f>
        <v>0</v>
      </c>
      <c r="K42" s="78">
        <f>I42*J42</f>
        <v>0</v>
      </c>
      <c r="L42" s="79"/>
      <c r="M42" s="80"/>
      <c r="N42" s="81">
        <f>分析係数表!H45</f>
        <v>0</v>
      </c>
      <c r="O42" s="82">
        <f t="shared" si="4"/>
        <v>0</v>
      </c>
      <c r="P42" s="76">
        <f>分析係数表!C45</f>
        <v>1</v>
      </c>
      <c r="Q42" s="82">
        <f>O42*P42</f>
        <v>0</v>
      </c>
      <c r="R42" s="83">
        <v>9.5761882907154823E-3</v>
      </c>
      <c r="S42" s="84">
        <f>I42+R42</f>
        <v>0.17294313520707402</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投入係数表!AC43</f>
        <v>9.0932053548875985E-3</v>
      </c>
      <c r="E43" s="77">
        <f>$C$31*D43</f>
        <v>0.90932053548875991</v>
      </c>
      <c r="F43" s="76">
        <f>分析係数表!C46</f>
        <v>0.35026323939300097</v>
      </c>
      <c r="G43" s="77">
        <f>E43*F43</f>
        <v>0.31850155640687133</v>
      </c>
      <c r="H43" s="77">
        <v>0.33956622009612092</v>
      </c>
      <c r="I43" s="77">
        <f>C43+H43</f>
        <v>0.33956622009612092</v>
      </c>
      <c r="J43" s="76">
        <f>分析係数表!G46</f>
        <v>8.8183421516754845E-3</v>
      </c>
      <c r="K43" s="78">
        <f>I43*J43</f>
        <v>2.9944111119587381E-3</v>
      </c>
      <c r="L43" s="79"/>
      <c r="M43" s="80"/>
      <c r="N43" s="81">
        <f>分析係数表!H46</f>
        <v>2.2070389303971687E-2</v>
      </c>
      <c r="O43" s="82">
        <f t="shared" si="4"/>
        <v>0.63464506651971109</v>
      </c>
      <c r="P43" s="76">
        <f>分析係数表!C46</f>
        <v>0.35026323939300097</v>
      </c>
      <c r="Q43" s="82">
        <f>O43*P43</f>
        <v>0.22229283686398058</v>
      </c>
      <c r="R43" s="83">
        <v>0.23958133360094847</v>
      </c>
      <c r="S43" s="84">
        <f>I43+R43</f>
        <v>0.57914755369706938</v>
      </c>
      <c r="T43" s="85">
        <f>分析係数表!F46</f>
        <v>0.31305114638447973</v>
      </c>
      <c r="U43" s="86">
        <f>S43*T43</f>
        <v>0.18130280561063461</v>
      </c>
      <c r="V43" s="87">
        <f>分析係数表!D46</f>
        <v>2.6455026455026454E-3</v>
      </c>
      <c r="W43" s="88">
        <f>ROUND(S43*V43,0)</f>
        <v>0</v>
      </c>
      <c r="X43" s="76">
        <f>分析係数表!E46</f>
        <v>7.0546737213403876E-3</v>
      </c>
      <c r="Y43" s="89">
        <f>ROUND(S43*X43,0)</f>
        <v>0</v>
      </c>
    </row>
    <row r="44" spans="1:25" x14ac:dyDescent="0.2">
      <c r="A44" s="192">
        <v>40</v>
      </c>
      <c r="B44" s="14" t="s">
        <v>150</v>
      </c>
      <c r="C44" s="197">
        <f>SUM(C5:C43)</f>
        <v>100</v>
      </c>
      <c r="D44" s="92">
        <f>投入係数表!AC44</f>
        <v>0.27582722909825713</v>
      </c>
      <c r="E44" s="91">
        <f>SUM(E5:E43)</f>
        <v>27.582722909825709</v>
      </c>
      <c r="F44" s="92">
        <f>分析係数表!C47</f>
        <v>0.31394387080298369</v>
      </c>
      <c r="G44" s="91">
        <f>SUM(G5:G43)</f>
        <v>10.943899604736968</v>
      </c>
      <c r="H44" s="91">
        <f>SUM(H5:H43)</f>
        <v>12.506781304031213</v>
      </c>
      <c r="I44" s="91">
        <f>SUM(I5:I43)</f>
        <v>112.50678130403119</v>
      </c>
      <c r="J44" s="92">
        <f>分析係数表!G47</f>
        <v>0.19998528352451841</v>
      </c>
      <c r="K44" s="93">
        <f>SUM(K5:K43)</f>
        <v>45.862040519875826</v>
      </c>
      <c r="L44" s="94">
        <f>最終需要_まとめ!$L$33</f>
        <v>0.627</v>
      </c>
      <c r="M44" s="91">
        <f>K44*L44</f>
        <v>28.755499405962144</v>
      </c>
      <c r="N44" s="95">
        <f>分析係数表!H47</f>
        <v>1</v>
      </c>
      <c r="O44" s="96">
        <f>SUM(O5:O43)</f>
        <v>28.755499405962137</v>
      </c>
      <c r="P44" s="92">
        <f>分析係数表!C47</f>
        <v>0.31394387080298369</v>
      </c>
      <c r="Q44" s="96">
        <f>SUM(Q5:Q43)</f>
        <v>10.046137318602286</v>
      </c>
      <c r="R44" s="91">
        <f>SUM(R5:R43)</f>
        <v>11.07689610759798</v>
      </c>
      <c r="S44" s="97">
        <f>SUM(S5:S43)</f>
        <v>123.5836774116292</v>
      </c>
      <c r="T44" s="98">
        <f>分析係数表!F47</f>
        <v>0.426688715561511</v>
      </c>
      <c r="U44" s="99">
        <f>SUM(U5:U43)</f>
        <v>85.58910191023412</v>
      </c>
      <c r="V44" s="100">
        <f>分析係数表!D47</f>
        <v>4.9757178154553973E-2</v>
      </c>
      <c r="W44" s="101">
        <f>SUM(W5:W43)</f>
        <v>37</v>
      </c>
      <c r="X44" s="92">
        <f>分析係数表!E47</f>
        <v>4.1907100312144188E-2</v>
      </c>
      <c r="Y44" s="102">
        <f>SUM(Y5:Y43)</f>
        <v>26</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2015年播磨町産業連関表</v>
      </c>
      <c r="H1" s="401"/>
      <c r="I1" s="401"/>
    </row>
    <row r="2" spans="1:25" x14ac:dyDescent="0.2">
      <c r="B2" s="3" t="s">
        <v>291</v>
      </c>
      <c r="S2" s="3" t="s">
        <v>152</v>
      </c>
      <c r="U2" s="64" t="s">
        <v>209</v>
      </c>
      <c r="W2" s="3" t="s">
        <v>130</v>
      </c>
      <c r="Y2" s="3" t="s">
        <v>153</v>
      </c>
    </row>
    <row r="3" spans="1:25" ht="44" x14ac:dyDescent="0.2">
      <c r="B3" s="65"/>
      <c r="C3" s="66" t="s">
        <v>227</v>
      </c>
      <c r="D3" s="66" t="s">
        <v>233</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投入係数表!AD5</f>
        <v>0</v>
      </c>
      <c r="E5" s="77">
        <f t="shared" ref="E5:E38" si="0">$C$32*D5</f>
        <v>0</v>
      </c>
      <c r="F5" s="76">
        <f>分析係数表!C8</f>
        <v>2.4086378737541492E-2</v>
      </c>
      <c r="G5" s="77">
        <f t="shared" ref="G5:G38" si="1">E5*F5</f>
        <v>0</v>
      </c>
      <c r="H5" s="77">
        <f t="array" ref="H5:H43">MMULT(逆行列係数!C5:AO43,'28'!G5:G43)</f>
        <v>3.3581277447226552E-5</v>
      </c>
      <c r="I5" s="77">
        <f t="shared" ref="I5:I38" si="2">C5+H5</f>
        <v>3.3581277447226552E-5</v>
      </c>
      <c r="J5" s="76">
        <f>分析係数表!G8</f>
        <v>0.12121212121212122</v>
      </c>
      <c r="K5" s="78">
        <f t="shared" ref="K5:K38" si="3">I5*J5</f>
        <v>4.070457872391097E-6</v>
      </c>
      <c r="L5" s="79" t="s">
        <v>184</v>
      </c>
      <c r="M5" s="80" t="s">
        <v>184</v>
      </c>
      <c r="N5" s="81">
        <f>分析係数表!H8</f>
        <v>1.0986040110106173E-2</v>
      </c>
      <c r="O5" s="82">
        <f t="shared" ref="O5:O43" si="4">$M$44*N5</f>
        <v>0.24870843957032523</v>
      </c>
      <c r="P5" s="76">
        <f>分析係数表!C8</f>
        <v>2.4086378737541492E-2</v>
      </c>
      <c r="Q5" s="82">
        <f t="shared" ref="Q5:Q38" si="5">O5*P5</f>
        <v>5.9904856707138051E-3</v>
      </c>
      <c r="R5" s="83">
        <f t="array" ref="R5:R43">MMULT(逆行列係数!C5:AO43,'28'!Q5:Q43)</f>
        <v>6.5669407695239535E-3</v>
      </c>
      <c r="S5" s="84">
        <f t="shared" ref="S5:S38" si="6">I5+R5</f>
        <v>6.6005220469711797E-3</v>
      </c>
      <c r="T5" s="85">
        <f>分析係数表!F8</f>
        <v>0.48484848484848486</v>
      </c>
      <c r="U5" s="86">
        <f t="shared" ref="U5:U38" si="7">S5*T5</f>
        <v>3.2002531136829963E-3</v>
      </c>
      <c r="V5" s="87">
        <f>分析係数表!D8</f>
        <v>1.0757575757575757</v>
      </c>
      <c r="W5" s="88">
        <f t="shared" ref="W5:W38" si="8">ROUND(S5*V5,0)</f>
        <v>0</v>
      </c>
      <c r="X5" s="76">
        <f>分析係数表!E8</f>
        <v>0</v>
      </c>
      <c r="Y5" s="89">
        <f t="shared" ref="Y5:Y38" si="9">ROUND(S5*X5,0)</f>
        <v>0</v>
      </c>
    </row>
    <row r="6" spans="1:25" x14ac:dyDescent="0.2">
      <c r="A6" s="6" t="s">
        <v>219</v>
      </c>
      <c r="B6" s="5" t="s">
        <v>265</v>
      </c>
      <c r="C6" s="90"/>
      <c r="D6" s="76">
        <f>投入係数表!AD6</f>
        <v>0</v>
      </c>
      <c r="E6" s="77">
        <f t="shared" si="0"/>
        <v>0</v>
      </c>
      <c r="F6" s="76">
        <f>分析係数表!C9</f>
        <v>0</v>
      </c>
      <c r="G6" s="77">
        <f t="shared" si="1"/>
        <v>0</v>
      </c>
      <c r="H6" s="77">
        <v>0</v>
      </c>
      <c r="I6" s="77">
        <f t="shared" si="2"/>
        <v>0</v>
      </c>
      <c r="J6" s="76">
        <f>分析係数表!G9</f>
        <v>0</v>
      </c>
      <c r="K6" s="78">
        <f t="shared" si="3"/>
        <v>0</v>
      </c>
      <c r="L6" s="79"/>
      <c r="M6" s="80"/>
      <c r="N6" s="81">
        <f>分析係数表!H9</f>
        <v>5.8985450255603618E-4</v>
      </c>
      <c r="O6" s="82">
        <f t="shared" si="4"/>
        <v>1.335347326552082E-2</v>
      </c>
      <c r="P6" s="76">
        <f>分析係数表!C9</f>
        <v>0</v>
      </c>
      <c r="Q6" s="82">
        <f t="shared" si="5"/>
        <v>0</v>
      </c>
      <c r="R6" s="83">
        <v>0</v>
      </c>
      <c r="S6" s="84">
        <f t="shared" si="6"/>
        <v>0</v>
      </c>
      <c r="T6" s="85">
        <f>分析係数表!F9</f>
        <v>0</v>
      </c>
      <c r="U6" s="86">
        <f t="shared" si="7"/>
        <v>0</v>
      </c>
      <c r="V6" s="87">
        <f>分析係数表!D9</f>
        <v>0</v>
      </c>
      <c r="W6" s="88">
        <f t="shared" si="8"/>
        <v>0</v>
      </c>
      <c r="X6" s="76">
        <f>分析係数表!E9</f>
        <v>0</v>
      </c>
      <c r="Y6" s="89">
        <f t="shared" si="9"/>
        <v>0</v>
      </c>
    </row>
    <row r="7" spans="1:25" x14ac:dyDescent="0.2">
      <c r="A7" s="6" t="s">
        <v>220</v>
      </c>
      <c r="B7" s="5" t="s">
        <v>266</v>
      </c>
      <c r="C7" s="90"/>
      <c r="D7" s="76">
        <f>投入係数表!AD7</f>
        <v>0</v>
      </c>
      <c r="E7" s="77">
        <f t="shared" si="0"/>
        <v>0</v>
      </c>
      <c r="F7" s="76">
        <f>分析係数表!C10</f>
        <v>0.85034013605442182</v>
      </c>
      <c r="G7" s="77">
        <f t="shared" si="1"/>
        <v>0</v>
      </c>
      <c r="H7" s="77">
        <v>8.1838448147581431E-4</v>
      </c>
      <c r="I7" s="77">
        <f t="shared" si="2"/>
        <v>8.1838448147581431E-4</v>
      </c>
      <c r="J7" s="76">
        <f>分析係数表!G10</f>
        <v>0.18064516129032257</v>
      </c>
      <c r="K7" s="78">
        <f t="shared" si="3"/>
        <v>1.4783719665369547E-4</v>
      </c>
      <c r="L7" s="79"/>
      <c r="M7" s="80"/>
      <c r="N7" s="81">
        <f>分析係数表!H10</f>
        <v>1.1059771922925679E-3</v>
      </c>
      <c r="O7" s="82">
        <f t="shared" si="4"/>
        <v>2.5037762372851536E-2</v>
      </c>
      <c r="P7" s="76">
        <f>分析係数表!C10</f>
        <v>0.85034013605442182</v>
      </c>
      <c r="Q7" s="82">
        <f t="shared" si="5"/>
        <v>2.1290614262628859E-2</v>
      </c>
      <c r="R7" s="83">
        <v>2.6352446564152632E-2</v>
      </c>
      <c r="S7" s="84">
        <f t="shared" si="6"/>
        <v>2.7170831045628448E-2</v>
      </c>
      <c r="T7" s="85">
        <f>分析係数表!F10</f>
        <v>0.52258064516129032</v>
      </c>
      <c r="U7" s="86">
        <f t="shared" si="7"/>
        <v>1.4198950417392931E-2</v>
      </c>
      <c r="V7" s="87">
        <f>分析係数表!D10</f>
        <v>9.0322580645161285E-2</v>
      </c>
      <c r="W7" s="88">
        <f t="shared" si="8"/>
        <v>0</v>
      </c>
      <c r="X7" s="76">
        <f>分析係数表!E10</f>
        <v>0</v>
      </c>
      <c r="Y7" s="89">
        <f t="shared" si="9"/>
        <v>0</v>
      </c>
    </row>
    <row r="8" spans="1:25" x14ac:dyDescent="0.2">
      <c r="A8" s="6" t="s">
        <v>221</v>
      </c>
      <c r="B8" s="5" t="s">
        <v>27</v>
      </c>
      <c r="C8" s="90"/>
      <c r="D8" s="76">
        <f>投入係数表!AD8</f>
        <v>0</v>
      </c>
      <c r="E8" s="77">
        <f t="shared" si="0"/>
        <v>0</v>
      </c>
      <c r="F8" s="76">
        <f>分析係数表!C11</f>
        <v>1.6645596291613995E-2</v>
      </c>
      <c r="G8" s="77">
        <f t="shared" si="1"/>
        <v>0</v>
      </c>
      <c r="H8" s="77">
        <v>4.6758616294279568E-4</v>
      </c>
      <c r="I8" s="77">
        <f t="shared" si="2"/>
        <v>4.6758616294279568E-4</v>
      </c>
      <c r="J8" s="76">
        <f>分析係数表!G11</f>
        <v>0.35897435897435898</v>
      </c>
      <c r="K8" s="78">
        <f t="shared" si="3"/>
        <v>1.6785144310767024E-4</v>
      </c>
      <c r="L8" s="79"/>
      <c r="M8" s="80"/>
      <c r="N8" s="81">
        <f>分析係数表!H11</f>
        <v>-2.457727093983484E-5</v>
      </c>
      <c r="O8" s="82">
        <f t="shared" si="4"/>
        <v>-5.5639471939670083E-4</v>
      </c>
      <c r="P8" s="76">
        <f>分析係数表!C11</f>
        <v>1.6645596291613995E-2</v>
      </c>
      <c r="Q8" s="82">
        <f t="shared" si="5"/>
        <v>-9.2615218778633322E-6</v>
      </c>
      <c r="R8" s="83">
        <v>5.6318742031335447E-4</v>
      </c>
      <c r="S8" s="84">
        <f t="shared" si="6"/>
        <v>1.0307735832561502E-3</v>
      </c>
      <c r="T8" s="85">
        <f>分析係数表!F11</f>
        <v>0.58974358974358976</v>
      </c>
      <c r="U8" s="86">
        <f t="shared" si="7"/>
        <v>6.0789211320234503E-4</v>
      </c>
      <c r="V8" s="87">
        <f>分析係数表!D11</f>
        <v>8.5470085470085479E-3</v>
      </c>
      <c r="W8" s="88">
        <f t="shared" si="8"/>
        <v>0</v>
      </c>
      <c r="X8" s="76">
        <f>分析係数表!E11</f>
        <v>0</v>
      </c>
      <c r="Y8" s="89">
        <f t="shared" si="9"/>
        <v>0</v>
      </c>
    </row>
    <row r="9" spans="1:25" x14ac:dyDescent="0.2">
      <c r="A9" s="6" t="s">
        <v>222</v>
      </c>
      <c r="B9" s="5" t="s">
        <v>190</v>
      </c>
      <c r="C9" s="90"/>
      <c r="D9" s="76">
        <f>投入係数表!AD9</f>
        <v>0</v>
      </c>
      <c r="E9" s="77">
        <f t="shared" si="0"/>
        <v>0</v>
      </c>
      <c r="F9" s="76">
        <f>分析係数表!C12</f>
        <v>5.1883600270696828E-3</v>
      </c>
      <c r="G9" s="77">
        <f t="shared" si="1"/>
        <v>0</v>
      </c>
      <c r="H9" s="77">
        <v>1.4600230092805529E-5</v>
      </c>
      <c r="I9" s="77">
        <f t="shared" si="2"/>
        <v>1.4600230092805529E-5</v>
      </c>
      <c r="J9" s="76">
        <f>分析係数表!G12</f>
        <v>0.13719512195121952</v>
      </c>
      <c r="K9" s="78">
        <f t="shared" si="3"/>
        <v>2.0030803480983196E-6</v>
      </c>
      <c r="L9" s="79"/>
      <c r="M9" s="80"/>
      <c r="N9" s="81">
        <f>分析係数表!H12</f>
        <v>8.9657884388517503E-2</v>
      </c>
      <c r="O9" s="82">
        <f t="shared" si="4"/>
        <v>2.0297279363591647</v>
      </c>
      <c r="P9" s="76">
        <f>分析係数表!C12</f>
        <v>5.1883600270696828E-3</v>
      </c>
      <c r="Q9" s="82">
        <f t="shared" si="5"/>
        <v>1.0530959290832528E-2</v>
      </c>
      <c r="R9" s="83">
        <v>1.1369140416023387E-2</v>
      </c>
      <c r="S9" s="84">
        <f t="shared" si="6"/>
        <v>1.1383740646116193E-2</v>
      </c>
      <c r="T9" s="85">
        <f>分析係数表!F12</f>
        <v>0.31707317073170732</v>
      </c>
      <c r="U9" s="86">
        <f t="shared" si="7"/>
        <v>3.6094787414514759E-3</v>
      </c>
      <c r="V9" s="87">
        <f>分析係数表!D12</f>
        <v>6.7073170731707321E-2</v>
      </c>
      <c r="W9" s="88">
        <f t="shared" si="8"/>
        <v>0</v>
      </c>
      <c r="X9" s="76">
        <f>分析係数表!E12</f>
        <v>5.7926829268292686E-2</v>
      </c>
      <c r="Y9" s="89">
        <f t="shared" si="9"/>
        <v>0</v>
      </c>
    </row>
    <row r="10" spans="1:25" x14ac:dyDescent="0.2">
      <c r="A10" s="6" t="s">
        <v>223</v>
      </c>
      <c r="B10" s="5" t="s">
        <v>28</v>
      </c>
      <c r="C10" s="90"/>
      <c r="D10" s="76">
        <f>投入係数表!AD10</f>
        <v>1.7043033659991478E-3</v>
      </c>
      <c r="E10" s="77">
        <f t="shared" si="0"/>
        <v>0.17043033659991477</v>
      </c>
      <c r="F10" s="76">
        <f>分析係数表!C13</f>
        <v>0</v>
      </c>
      <c r="G10" s="77">
        <f t="shared" si="1"/>
        <v>0</v>
      </c>
      <c r="H10" s="77">
        <v>0</v>
      </c>
      <c r="I10" s="77">
        <f t="shared" si="2"/>
        <v>0</v>
      </c>
      <c r="J10" s="76">
        <f>分析係数表!G13</f>
        <v>0.24459953472914589</v>
      </c>
      <c r="K10" s="78">
        <f t="shared" si="3"/>
        <v>0</v>
      </c>
      <c r="L10" s="79"/>
      <c r="M10" s="80"/>
      <c r="N10" s="81">
        <f>分析係数表!H13</f>
        <v>1.4131930790405034E-2</v>
      </c>
      <c r="O10" s="82">
        <f t="shared" si="4"/>
        <v>0.31992696365310297</v>
      </c>
      <c r="P10" s="76">
        <f>分析係数表!C13</f>
        <v>0</v>
      </c>
      <c r="Q10" s="82">
        <f t="shared" si="5"/>
        <v>0</v>
      </c>
      <c r="R10" s="83">
        <v>0</v>
      </c>
      <c r="S10" s="84">
        <f t="shared" si="6"/>
        <v>0</v>
      </c>
      <c r="T10" s="85">
        <f>分析係数表!F13</f>
        <v>0.38318378198737124</v>
      </c>
      <c r="U10" s="86">
        <f t="shared" si="7"/>
        <v>0</v>
      </c>
      <c r="V10" s="87">
        <f>分析係数表!D13</f>
        <v>4.7856430707876374E-2</v>
      </c>
      <c r="W10" s="88">
        <f t="shared" si="8"/>
        <v>0</v>
      </c>
      <c r="X10" s="76">
        <f>分析係数表!E13</f>
        <v>4.9850448654037885E-2</v>
      </c>
      <c r="Y10" s="89">
        <f t="shared" si="9"/>
        <v>0</v>
      </c>
    </row>
    <row r="11" spans="1:25" x14ac:dyDescent="0.2">
      <c r="A11" s="6" t="s">
        <v>224</v>
      </c>
      <c r="B11" s="5" t="s">
        <v>267</v>
      </c>
      <c r="C11" s="90"/>
      <c r="D11" s="76">
        <f>投入係数表!AD11</f>
        <v>4.2607584149978693E-3</v>
      </c>
      <c r="E11" s="77">
        <f t="shared" si="0"/>
        <v>0.42607584149978694</v>
      </c>
      <c r="F11" s="76">
        <f>分析係数表!C14</f>
        <v>6.5770523283725346E-2</v>
      </c>
      <c r="G11" s="77">
        <f t="shared" si="1"/>
        <v>2.8023231053994607E-2</v>
      </c>
      <c r="H11" s="77">
        <v>3.8171201528416132E-2</v>
      </c>
      <c r="I11" s="77">
        <f t="shared" si="2"/>
        <v>3.8171201528416132E-2</v>
      </c>
      <c r="J11" s="76">
        <f>分析係数表!G14</f>
        <v>0.20976692563817981</v>
      </c>
      <c r="K11" s="78">
        <f t="shared" si="3"/>
        <v>8.0070555925312419E-3</v>
      </c>
      <c r="L11" s="79"/>
      <c r="M11" s="80"/>
      <c r="N11" s="81">
        <f>分析係数表!H14</f>
        <v>1.167420369642155E-3</v>
      </c>
      <c r="O11" s="82">
        <f t="shared" si="4"/>
        <v>2.6428749171343288E-2</v>
      </c>
      <c r="P11" s="76">
        <f>分析係数表!C14</f>
        <v>6.5770523283725346E-2</v>
      </c>
      <c r="Q11" s="82">
        <f t="shared" si="5"/>
        <v>1.7382326627335706E-3</v>
      </c>
      <c r="R11" s="83">
        <v>5.4119437676692986E-3</v>
      </c>
      <c r="S11" s="84">
        <f t="shared" si="6"/>
        <v>4.3583145296085431E-2</v>
      </c>
      <c r="T11" s="85">
        <f>分析係数表!F14</f>
        <v>0.3607103218645949</v>
      </c>
      <c r="U11" s="86">
        <f t="shared" si="7"/>
        <v>1.5720890367622382E-2</v>
      </c>
      <c r="V11" s="87">
        <f>分析係数表!D14</f>
        <v>6.7702552719200892E-2</v>
      </c>
      <c r="W11" s="88">
        <f t="shared" si="8"/>
        <v>0</v>
      </c>
      <c r="X11" s="76">
        <f>分析係数表!E14</f>
        <v>6.8812430632630414E-2</v>
      </c>
      <c r="Y11" s="89">
        <f t="shared" si="9"/>
        <v>0</v>
      </c>
    </row>
    <row r="12" spans="1:25" x14ac:dyDescent="0.2">
      <c r="A12" s="6" t="s">
        <v>225</v>
      </c>
      <c r="B12" s="5" t="s">
        <v>29</v>
      </c>
      <c r="C12" s="90"/>
      <c r="D12" s="76">
        <f>投入係数表!AD12</f>
        <v>0</v>
      </c>
      <c r="E12" s="77">
        <f t="shared" si="0"/>
        <v>0</v>
      </c>
      <c r="F12" s="76">
        <f>分析係数表!C15</f>
        <v>0</v>
      </c>
      <c r="G12" s="77">
        <f t="shared" si="1"/>
        <v>0</v>
      </c>
      <c r="H12" s="77">
        <v>0</v>
      </c>
      <c r="I12" s="77">
        <f t="shared" si="2"/>
        <v>0</v>
      </c>
      <c r="J12" s="76">
        <f>分析係数表!G15</f>
        <v>9.5622477491462285E-2</v>
      </c>
      <c r="K12" s="78">
        <f t="shared" si="3"/>
        <v>0</v>
      </c>
      <c r="L12" s="79"/>
      <c r="M12" s="80"/>
      <c r="N12" s="81">
        <f>分析係数表!H15</f>
        <v>8.2333857648446713E-3</v>
      </c>
      <c r="O12" s="82">
        <f t="shared" si="4"/>
        <v>0.18639223099789476</v>
      </c>
      <c r="P12" s="76">
        <f>分析係数表!C15</f>
        <v>0</v>
      </c>
      <c r="Q12" s="82">
        <f t="shared" si="5"/>
        <v>0</v>
      </c>
      <c r="R12" s="83">
        <v>0</v>
      </c>
      <c r="S12" s="84">
        <f t="shared" si="6"/>
        <v>0</v>
      </c>
      <c r="T12" s="85">
        <f>分析係数表!F15</f>
        <v>0.3039816827072338</v>
      </c>
      <c r="U12" s="86">
        <f t="shared" si="7"/>
        <v>0</v>
      </c>
      <c r="V12" s="87">
        <f>分析係数表!D15</f>
        <v>3.1667184104315432E-2</v>
      </c>
      <c r="W12" s="88">
        <f t="shared" si="8"/>
        <v>0</v>
      </c>
      <c r="X12" s="76">
        <f>分析係数表!E15</f>
        <v>2.9261099037565973E-2</v>
      </c>
      <c r="Y12" s="89">
        <f t="shared" si="9"/>
        <v>0</v>
      </c>
    </row>
    <row r="13" spans="1:25" x14ac:dyDescent="0.2">
      <c r="A13" s="6" t="s">
        <v>226</v>
      </c>
      <c r="B13" s="5" t="s">
        <v>30</v>
      </c>
      <c r="C13" s="90"/>
      <c r="D13" s="76">
        <f>投入係数表!AD13</f>
        <v>4.2607584149978694E-4</v>
      </c>
      <c r="E13" s="77">
        <f t="shared" si="0"/>
        <v>4.2607584149978693E-2</v>
      </c>
      <c r="F13" s="76">
        <f>分析係数表!C16</f>
        <v>5.8671439936356373E-2</v>
      </c>
      <c r="G13" s="77">
        <f t="shared" si="1"/>
        <v>2.4998483142887246E-3</v>
      </c>
      <c r="H13" s="77">
        <v>5.6481518859551631E-3</v>
      </c>
      <c r="I13" s="77">
        <f t="shared" si="2"/>
        <v>5.6481518859551631E-3</v>
      </c>
      <c r="J13" s="76">
        <f>分析係数表!G16</f>
        <v>3.3950617283950615E-2</v>
      </c>
      <c r="K13" s="78">
        <f t="shared" si="3"/>
        <v>1.9175824304168762E-4</v>
      </c>
      <c r="L13" s="79"/>
      <c r="M13" s="80"/>
      <c r="N13" s="81">
        <f>分析係数表!H16</f>
        <v>1.6626523790798271E-2</v>
      </c>
      <c r="O13" s="82">
        <f t="shared" si="4"/>
        <v>0.37640102767186812</v>
      </c>
      <c r="P13" s="76">
        <f>分析係数表!C16</f>
        <v>5.8671439936356373E-2</v>
      </c>
      <c r="Q13" s="82">
        <f t="shared" si="5"/>
        <v>2.2083990287032822E-2</v>
      </c>
      <c r="R13" s="83">
        <v>2.3774915438157587E-2</v>
      </c>
      <c r="S13" s="84">
        <f t="shared" si="6"/>
        <v>2.9423067324112751E-2</v>
      </c>
      <c r="T13" s="85">
        <f>分析係数表!F16</f>
        <v>0.28858024691358025</v>
      </c>
      <c r="U13" s="86">
        <f t="shared" si="7"/>
        <v>8.4909160333473521E-3</v>
      </c>
      <c r="V13" s="87">
        <f>分析係数表!D16</f>
        <v>0</v>
      </c>
      <c r="W13" s="88">
        <f t="shared" si="8"/>
        <v>0</v>
      </c>
      <c r="X13" s="76">
        <f>分析係数表!E16</f>
        <v>0</v>
      </c>
      <c r="Y13" s="89">
        <f t="shared" si="9"/>
        <v>0</v>
      </c>
    </row>
    <row r="14" spans="1:25" x14ac:dyDescent="0.2">
      <c r="A14" s="6" t="s">
        <v>2</v>
      </c>
      <c r="B14" s="5" t="s">
        <v>364</v>
      </c>
      <c r="C14" s="90"/>
      <c r="D14" s="76">
        <f>投入係数表!AD14</f>
        <v>2.9825308904985089E-3</v>
      </c>
      <c r="E14" s="77">
        <f t="shared" si="0"/>
        <v>0.29825308904985087</v>
      </c>
      <c r="F14" s="76">
        <f>分析係数表!C17</f>
        <v>0.10640681003584229</v>
      </c>
      <c r="G14" s="77">
        <f t="shared" si="1"/>
        <v>3.1736159789130636E-2</v>
      </c>
      <c r="H14" s="77">
        <v>5.472143333419744E-2</v>
      </c>
      <c r="I14" s="77">
        <f t="shared" si="2"/>
        <v>5.472143333419744E-2</v>
      </c>
      <c r="J14" s="76">
        <f>分析係数表!G17</f>
        <v>0.21283422459893048</v>
      </c>
      <c r="K14" s="78">
        <f t="shared" si="3"/>
        <v>1.1646593832625979E-2</v>
      </c>
      <c r="L14" s="79"/>
      <c r="M14" s="80"/>
      <c r="N14" s="81">
        <f>分析係数表!H17</f>
        <v>2.9861384191899334E-3</v>
      </c>
      <c r="O14" s="82">
        <f t="shared" si="4"/>
        <v>6.760195840669915E-2</v>
      </c>
      <c r="P14" s="76">
        <f>分析係数表!C17</f>
        <v>0.10640681003584229</v>
      </c>
      <c r="Q14" s="82">
        <f t="shared" si="5"/>
        <v>7.1933087462325487E-3</v>
      </c>
      <c r="R14" s="83">
        <v>1.2278840856014571E-2</v>
      </c>
      <c r="S14" s="84">
        <f t="shared" si="6"/>
        <v>6.7000274190212011E-2</v>
      </c>
      <c r="T14" s="85">
        <f>分析係数表!F17</f>
        <v>0.3233511586452763</v>
      </c>
      <c r="U14" s="86">
        <f t="shared" si="7"/>
        <v>2.1664616288956256E-2</v>
      </c>
      <c r="V14" s="87">
        <f>分析係数表!D17</f>
        <v>4.4206773618538323E-2</v>
      </c>
      <c r="W14" s="88">
        <f t="shared" si="8"/>
        <v>0</v>
      </c>
      <c r="X14" s="76">
        <f>分析係数表!E17</f>
        <v>4.0641711229946524E-2</v>
      </c>
      <c r="Y14" s="89">
        <f t="shared" si="9"/>
        <v>0</v>
      </c>
    </row>
    <row r="15" spans="1:25" x14ac:dyDescent="0.2">
      <c r="A15" s="6" t="s">
        <v>3</v>
      </c>
      <c r="B15" s="5" t="s">
        <v>31</v>
      </c>
      <c r="C15" s="90"/>
      <c r="D15" s="76">
        <f>投入係数表!AD15</f>
        <v>0</v>
      </c>
      <c r="E15" s="77">
        <f t="shared" si="0"/>
        <v>0</v>
      </c>
      <c r="F15" s="76">
        <f>分析係数表!C18</f>
        <v>0.93182768716018405</v>
      </c>
      <c r="G15" s="77">
        <f t="shared" si="1"/>
        <v>0</v>
      </c>
      <c r="H15" s="77">
        <v>6.0582263174753813E-2</v>
      </c>
      <c r="I15" s="77">
        <f t="shared" si="2"/>
        <v>6.0582263174753813E-2</v>
      </c>
      <c r="J15" s="76">
        <f>分析係数表!G18</f>
        <v>0.215658731332249</v>
      </c>
      <c r="K15" s="78">
        <f t="shared" si="3"/>
        <v>1.3065094017503835E-2</v>
      </c>
      <c r="L15" s="79"/>
      <c r="M15" s="80"/>
      <c r="N15" s="81">
        <f>分析係数表!H18</f>
        <v>4.4239087691702714E-4</v>
      </c>
      <c r="O15" s="82">
        <f t="shared" si="4"/>
        <v>1.0015104949140615E-2</v>
      </c>
      <c r="P15" s="76">
        <f>分析係数表!C18</f>
        <v>0.93182768716018405</v>
      </c>
      <c r="Q15" s="82">
        <f t="shared" si="5"/>
        <v>9.3323520814242132E-3</v>
      </c>
      <c r="R15" s="83">
        <v>2.1669583446987512E-2</v>
      </c>
      <c r="S15" s="84">
        <f t="shared" si="6"/>
        <v>8.2251846621741329E-2</v>
      </c>
      <c r="T15" s="85">
        <f>分析係数表!F18</f>
        <v>0.45992902558036375</v>
      </c>
      <c r="U15" s="86">
        <f t="shared" si="7"/>
        <v>3.7830011668923025E-2</v>
      </c>
      <c r="V15" s="87">
        <f>分析係数表!D18</f>
        <v>2.3436344817388734E-2</v>
      </c>
      <c r="W15" s="88">
        <f t="shared" si="8"/>
        <v>0</v>
      </c>
      <c r="X15" s="76">
        <f>分析係数表!E18</f>
        <v>2.5506432056779535E-2</v>
      </c>
      <c r="Y15" s="89">
        <f t="shared" si="9"/>
        <v>0</v>
      </c>
    </row>
    <row r="16" spans="1:25" x14ac:dyDescent="0.2">
      <c r="A16" s="6" t="s">
        <v>4</v>
      </c>
      <c r="B16" s="5" t="s">
        <v>32</v>
      </c>
      <c r="C16" s="90"/>
      <c r="D16" s="76">
        <f>投入係数表!AD16</f>
        <v>0</v>
      </c>
      <c r="E16" s="77">
        <f t="shared" si="0"/>
        <v>0</v>
      </c>
      <c r="F16" s="76">
        <f>分析係数表!C19</f>
        <v>0.22734014153142079</v>
      </c>
      <c r="G16" s="77">
        <f t="shared" si="1"/>
        <v>0</v>
      </c>
      <c r="H16" s="77">
        <v>7.4417988815563118E-3</v>
      </c>
      <c r="I16" s="77">
        <f t="shared" si="2"/>
        <v>7.4417988815563118E-3</v>
      </c>
      <c r="J16" s="76">
        <f>分析係数表!G19</f>
        <v>5.767935331761536E-2</v>
      </c>
      <c r="K16" s="78">
        <f t="shared" si="3"/>
        <v>4.2923814700792132E-4</v>
      </c>
      <c r="L16" s="79"/>
      <c r="M16" s="80"/>
      <c r="N16" s="81">
        <f>分析係数表!H19</f>
        <v>-1.1059771922925678E-4</v>
      </c>
      <c r="O16" s="82">
        <f t="shared" si="4"/>
        <v>-2.5037762372851539E-3</v>
      </c>
      <c r="P16" s="76">
        <f>分析係数表!C19</f>
        <v>0.22734014153142079</v>
      </c>
      <c r="Q16" s="82">
        <f t="shared" si="5"/>
        <v>-5.6920884414741514E-4</v>
      </c>
      <c r="R16" s="83">
        <v>3.6046163428703568E-3</v>
      </c>
      <c r="S16" s="84">
        <f t="shared" si="6"/>
        <v>1.1046415224426669E-2</v>
      </c>
      <c r="T16" s="85">
        <f>分析係数表!F19</f>
        <v>0.2401481980464803</v>
      </c>
      <c r="U16" s="86">
        <f t="shared" si="7"/>
        <v>2.6527767110192707E-3</v>
      </c>
      <c r="V16" s="87">
        <f>分析係数表!D19</f>
        <v>6.946783428763894E-3</v>
      </c>
      <c r="W16" s="88">
        <f t="shared" si="8"/>
        <v>0</v>
      </c>
      <c r="X16" s="76">
        <f>分析係数表!E19</f>
        <v>7.830919501515661E-3</v>
      </c>
      <c r="Y16" s="89">
        <f t="shared" si="9"/>
        <v>0</v>
      </c>
    </row>
    <row r="17" spans="1:25" x14ac:dyDescent="0.2">
      <c r="A17" s="6" t="s">
        <v>5</v>
      </c>
      <c r="B17" s="5" t="s">
        <v>33</v>
      </c>
      <c r="C17" s="90"/>
      <c r="D17" s="76">
        <f>投入係数表!AD17</f>
        <v>0</v>
      </c>
      <c r="E17" s="77">
        <f t="shared" si="0"/>
        <v>0</v>
      </c>
      <c r="F17" s="76">
        <f>分析係数表!C20</f>
        <v>0.28316987938225679</v>
      </c>
      <c r="G17" s="77">
        <f t="shared" si="1"/>
        <v>0</v>
      </c>
      <c r="H17" s="77">
        <v>7.3958861082083251E-3</v>
      </c>
      <c r="I17" s="77">
        <f t="shared" si="2"/>
        <v>7.3958861082083251E-3</v>
      </c>
      <c r="J17" s="76">
        <f>分析係数表!G20</f>
        <v>0.10003293265272517</v>
      </c>
      <c r="K17" s="78">
        <f t="shared" si="3"/>
        <v>7.39832176969629E-4</v>
      </c>
      <c r="L17" s="79"/>
      <c r="M17" s="80"/>
      <c r="N17" s="81">
        <f>分析係数表!H20</f>
        <v>5.4069996067636654E-4</v>
      </c>
      <c r="O17" s="82">
        <f t="shared" si="4"/>
        <v>1.2240683826727418E-2</v>
      </c>
      <c r="P17" s="76">
        <f>分析係数表!C20</f>
        <v>0.28316987938225679</v>
      </c>
      <c r="Q17" s="82">
        <f t="shared" si="5"/>
        <v>3.4661929627707445E-3</v>
      </c>
      <c r="R17" s="83">
        <v>7.5380491444570832E-3</v>
      </c>
      <c r="S17" s="84">
        <f t="shared" si="6"/>
        <v>1.4933935252665408E-2</v>
      </c>
      <c r="T17" s="85">
        <f>分析係数表!F20</f>
        <v>0.22295405894944839</v>
      </c>
      <c r="U17" s="86">
        <f t="shared" si="7"/>
        <v>3.3295814806700089E-3</v>
      </c>
      <c r="V17" s="87">
        <f>分析係数表!D20</f>
        <v>1.4243372303639057E-2</v>
      </c>
      <c r="W17" s="88">
        <f t="shared" si="8"/>
        <v>0</v>
      </c>
      <c r="X17" s="76">
        <f>分析係数表!E20</f>
        <v>1.6054668203523793E-2</v>
      </c>
      <c r="Y17" s="89">
        <f t="shared" si="9"/>
        <v>0</v>
      </c>
    </row>
    <row r="18" spans="1:25" x14ac:dyDescent="0.2">
      <c r="A18" s="6" t="s">
        <v>6</v>
      </c>
      <c r="B18" s="5" t="s">
        <v>34</v>
      </c>
      <c r="C18" s="90"/>
      <c r="D18" s="76">
        <f>投入係数表!AD18</f>
        <v>0</v>
      </c>
      <c r="E18" s="77">
        <f t="shared" si="0"/>
        <v>0</v>
      </c>
      <c r="F18" s="76">
        <f>分析係数表!C21</f>
        <v>0.39165775401069514</v>
      </c>
      <c r="G18" s="77">
        <f t="shared" si="1"/>
        <v>0</v>
      </c>
      <c r="H18" s="77">
        <v>2.3381895082236925E-2</v>
      </c>
      <c r="I18" s="77">
        <f t="shared" si="2"/>
        <v>2.3381895082236925E-2</v>
      </c>
      <c r="J18" s="76">
        <f>分析係数表!G21</f>
        <v>0.28516576829358342</v>
      </c>
      <c r="K18" s="78">
        <f t="shared" si="3"/>
        <v>6.6677160752860523E-3</v>
      </c>
      <c r="L18" s="79"/>
      <c r="M18" s="80"/>
      <c r="N18" s="81">
        <f>分析係数表!H21</f>
        <v>9.2164766024380651E-4</v>
      </c>
      <c r="O18" s="82">
        <f t="shared" si="4"/>
        <v>2.0864801977376279E-2</v>
      </c>
      <c r="P18" s="76">
        <f>分析係数表!C21</f>
        <v>0.39165775401069514</v>
      </c>
      <c r="Q18" s="82">
        <f t="shared" si="5"/>
        <v>8.1718614803371042E-3</v>
      </c>
      <c r="R18" s="83">
        <v>1.6004864800788953E-2</v>
      </c>
      <c r="S18" s="84">
        <f t="shared" si="6"/>
        <v>3.9386759883025882E-2</v>
      </c>
      <c r="T18" s="85">
        <f>分析係数表!F21</f>
        <v>0.42597651923502916</v>
      </c>
      <c r="U18" s="86">
        <f t="shared" si="7"/>
        <v>1.677783487891725E-2</v>
      </c>
      <c r="V18" s="87">
        <f>分析係数表!D21</f>
        <v>3.8470058332718007E-2</v>
      </c>
      <c r="W18" s="88">
        <f t="shared" si="8"/>
        <v>0</v>
      </c>
      <c r="X18" s="76">
        <f>分析係数表!E21</f>
        <v>3.5885697408255188E-2</v>
      </c>
      <c r="Y18" s="89">
        <f t="shared" si="9"/>
        <v>0</v>
      </c>
    </row>
    <row r="19" spans="1:25" x14ac:dyDescent="0.2">
      <c r="A19" s="6" t="s">
        <v>7</v>
      </c>
      <c r="B19" s="5" t="s">
        <v>268</v>
      </c>
      <c r="C19" s="90"/>
      <c r="D19" s="76">
        <f>投入係数表!AD19</f>
        <v>0</v>
      </c>
      <c r="E19" s="77">
        <f t="shared" si="0"/>
        <v>0</v>
      </c>
      <c r="F19" s="76">
        <f>分析係数表!C22</f>
        <v>0.15642615558060879</v>
      </c>
      <c r="G19" s="77">
        <f t="shared" si="1"/>
        <v>0</v>
      </c>
      <c r="H19" s="77">
        <v>1.8554451678291173E-2</v>
      </c>
      <c r="I19" s="77">
        <f t="shared" si="2"/>
        <v>1.8554451678291173E-2</v>
      </c>
      <c r="J19" s="76">
        <f>分析係数表!G22</f>
        <v>0.19460412625639217</v>
      </c>
      <c r="K19" s="78">
        <f t="shared" si="3"/>
        <v>3.6107728570203032E-3</v>
      </c>
      <c r="L19" s="79"/>
      <c r="M19" s="80"/>
      <c r="N19" s="81">
        <f>分析係数表!H22</f>
        <v>4.915454187966968E-5</v>
      </c>
      <c r="O19" s="82">
        <f t="shared" si="4"/>
        <v>1.1127894387934017E-3</v>
      </c>
      <c r="P19" s="76">
        <f>分析係数表!C22</f>
        <v>0.15642615558060879</v>
      </c>
      <c r="Q19" s="82">
        <f t="shared" si="5"/>
        <v>1.7406937388115499E-4</v>
      </c>
      <c r="R19" s="83">
        <v>2.3865582351552724E-3</v>
      </c>
      <c r="S19" s="84">
        <f t="shared" si="6"/>
        <v>2.0941009913446447E-2</v>
      </c>
      <c r="T19" s="85">
        <f>分析係数表!F22</f>
        <v>0.41322518074413683</v>
      </c>
      <c r="U19" s="86">
        <f t="shared" si="7"/>
        <v>8.6533526064486686E-3</v>
      </c>
      <c r="V19" s="87">
        <f>分析係数表!D22</f>
        <v>2.140715923117616E-2</v>
      </c>
      <c r="W19" s="88">
        <f t="shared" si="8"/>
        <v>0</v>
      </c>
      <c r="X19" s="76">
        <f>分析係数表!E22</f>
        <v>2.2006700758243698E-2</v>
      </c>
      <c r="Y19" s="89">
        <f t="shared" si="9"/>
        <v>0</v>
      </c>
    </row>
    <row r="20" spans="1:25" x14ac:dyDescent="0.2">
      <c r="A20" s="6" t="s">
        <v>8</v>
      </c>
      <c r="B20" s="5" t="s">
        <v>269</v>
      </c>
      <c r="C20" s="90"/>
      <c r="D20" s="76">
        <f>投入係数表!AD20</f>
        <v>0</v>
      </c>
      <c r="E20" s="77">
        <f t="shared" si="0"/>
        <v>0</v>
      </c>
      <c r="F20" s="76">
        <f>分析係数表!C23</f>
        <v>0</v>
      </c>
      <c r="G20" s="77">
        <f t="shared" si="1"/>
        <v>0</v>
      </c>
      <c r="H20" s="77">
        <v>0</v>
      </c>
      <c r="I20" s="77">
        <f t="shared" si="2"/>
        <v>0</v>
      </c>
      <c r="J20" s="76">
        <f>分析係数表!G23</f>
        <v>0.21581694098755519</v>
      </c>
      <c r="K20" s="78">
        <f t="shared" si="3"/>
        <v>0</v>
      </c>
      <c r="L20" s="79"/>
      <c r="M20" s="80"/>
      <c r="N20" s="81">
        <f>分析係数表!H23</f>
        <v>2.457727093983484E-5</v>
      </c>
      <c r="O20" s="82">
        <f t="shared" si="4"/>
        <v>5.5639471939670083E-4</v>
      </c>
      <c r="P20" s="76">
        <f>分析係数表!C23</f>
        <v>0</v>
      </c>
      <c r="Q20" s="82">
        <f t="shared" si="5"/>
        <v>0</v>
      </c>
      <c r="R20" s="83">
        <v>0</v>
      </c>
      <c r="S20" s="84">
        <f t="shared" si="6"/>
        <v>0</v>
      </c>
      <c r="T20" s="85">
        <f>分析係数表!F23</f>
        <v>0.44146928944199115</v>
      </c>
      <c r="U20" s="86">
        <f t="shared" si="7"/>
        <v>0</v>
      </c>
      <c r="V20" s="87">
        <f>分析係数表!D23</f>
        <v>4.8735447611401042E-2</v>
      </c>
      <c r="W20" s="88">
        <f t="shared" si="8"/>
        <v>0</v>
      </c>
      <c r="X20" s="76">
        <f>分析係数表!E23</f>
        <v>5.2107587314331592E-2</v>
      </c>
      <c r="Y20" s="89">
        <f t="shared" si="9"/>
        <v>0</v>
      </c>
    </row>
    <row r="21" spans="1:25" x14ac:dyDescent="0.2">
      <c r="A21" s="6" t="s">
        <v>9</v>
      </c>
      <c r="B21" s="5" t="s">
        <v>270</v>
      </c>
      <c r="C21" s="90"/>
      <c r="D21" s="76">
        <f>投入係数表!AD21</f>
        <v>0</v>
      </c>
      <c r="E21" s="77">
        <f t="shared" si="0"/>
        <v>0</v>
      </c>
      <c r="F21" s="76">
        <f>分析係数表!C24</f>
        <v>0.44109195402298851</v>
      </c>
      <c r="G21" s="77">
        <f t="shared" si="1"/>
        <v>0</v>
      </c>
      <c r="H21" s="77">
        <v>3.1387485373045566E-2</v>
      </c>
      <c r="I21" s="77">
        <f t="shared" si="2"/>
        <v>3.1387485373045566E-2</v>
      </c>
      <c r="J21" s="76">
        <f>分析係数表!G24</f>
        <v>0.2076771653543307</v>
      </c>
      <c r="K21" s="78">
        <f t="shared" si="3"/>
        <v>6.5184639898746202E-3</v>
      </c>
      <c r="L21" s="79"/>
      <c r="M21" s="80"/>
      <c r="N21" s="81">
        <f>分析係数表!H24</f>
        <v>3.3179315768777033E-4</v>
      </c>
      <c r="O21" s="82">
        <f t="shared" si="4"/>
        <v>7.5113287118554603E-3</v>
      </c>
      <c r="P21" s="76">
        <f>分析係数表!C24</f>
        <v>0.44109195402298851</v>
      </c>
      <c r="Q21" s="82">
        <f t="shared" si="5"/>
        <v>3.3131866588213023E-3</v>
      </c>
      <c r="R21" s="83">
        <v>1.1554748640481552E-2</v>
      </c>
      <c r="S21" s="84">
        <f t="shared" si="6"/>
        <v>4.294223401352712E-2</v>
      </c>
      <c r="T21" s="85">
        <f>分析係数表!F24</f>
        <v>0.39173228346456695</v>
      </c>
      <c r="U21" s="86">
        <f t="shared" si="7"/>
        <v>1.6821859387188776E-2</v>
      </c>
      <c r="V21" s="87">
        <f>分析係数表!D24</f>
        <v>6.7913385826771658E-2</v>
      </c>
      <c r="W21" s="88">
        <f t="shared" si="8"/>
        <v>0</v>
      </c>
      <c r="X21" s="76">
        <f>分析係数表!E24</f>
        <v>7.1850393700787399E-2</v>
      </c>
      <c r="Y21" s="89">
        <f t="shared" si="9"/>
        <v>0</v>
      </c>
    </row>
    <row r="22" spans="1:25" x14ac:dyDescent="0.2">
      <c r="A22" s="6" t="s">
        <v>10</v>
      </c>
      <c r="B22" s="5" t="s">
        <v>271</v>
      </c>
      <c r="C22" s="90"/>
      <c r="D22" s="76">
        <f>投入係数表!AD22</f>
        <v>0</v>
      </c>
      <c r="E22" s="77">
        <f t="shared" si="0"/>
        <v>0</v>
      </c>
      <c r="F22" s="76">
        <f>分析係数表!C25</f>
        <v>7.8343592613318025E-3</v>
      </c>
      <c r="G22" s="77">
        <f t="shared" si="1"/>
        <v>0</v>
      </c>
      <c r="H22" s="77">
        <v>1.4185387647584126E-3</v>
      </c>
      <c r="I22" s="77">
        <f t="shared" si="2"/>
        <v>1.4185387647584126E-3</v>
      </c>
      <c r="J22" s="76">
        <f>分析係数表!G25</f>
        <v>0.2</v>
      </c>
      <c r="K22" s="78">
        <f t="shared" si="3"/>
        <v>2.8370775295168252E-4</v>
      </c>
      <c r="L22" s="79"/>
      <c r="M22" s="80"/>
      <c r="N22" s="81">
        <f>分析係数表!H25</f>
        <v>5.0383405426661419E-4</v>
      </c>
      <c r="O22" s="82">
        <f t="shared" si="4"/>
        <v>1.1406091747632366E-2</v>
      </c>
      <c r="P22" s="76">
        <f>分析係数表!C25</f>
        <v>7.8343592613318025E-3</v>
      </c>
      <c r="Q22" s="82">
        <f t="shared" si="5"/>
        <v>8.9359420518663873E-5</v>
      </c>
      <c r="R22" s="83">
        <v>3.0682263884050773E-4</v>
      </c>
      <c r="S22" s="84">
        <f t="shared" si="6"/>
        <v>1.7253614035989203E-3</v>
      </c>
      <c r="T22" s="85">
        <f>分析係数表!F25</f>
        <v>0.35199999999999998</v>
      </c>
      <c r="U22" s="86">
        <f t="shared" si="7"/>
        <v>6.0732721406681989E-4</v>
      </c>
      <c r="V22" s="87">
        <f>分析係数表!D25</f>
        <v>8.0000000000000002E-3</v>
      </c>
      <c r="W22" s="88">
        <f t="shared" si="8"/>
        <v>0</v>
      </c>
      <c r="X22" s="76">
        <f>分析係数表!E25</f>
        <v>4.0000000000000001E-3</v>
      </c>
      <c r="Y22" s="89">
        <f t="shared" si="9"/>
        <v>0</v>
      </c>
    </row>
    <row r="23" spans="1:25" x14ac:dyDescent="0.2">
      <c r="A23" s="6" t="s">
        <v>11</v>
      </c>
      <c r="B23" s="5" t="s">
        <v>35</v>
      </c>
      <c r="C23" s="90"/>
      <c r="D23" s="76">
        <f>投入係数表!AD23</f>
        <v>0</v>
      </c>
      <c r="E23" s="77">
        <f t="shared" si="0"/>
        <v>0</v>
      </c>
      <c r="F23" s="76">
        <f>分析係数表!C26</f>
        <v>0.12107728337236534</v>
      </c>
      <c r="G23" s="77">
        <f t="shared" si="1"/>
        <v>0</v>
      </c>
      <c r="H23" s="77">
        <v>1.2587375475874732E-2</v>
      </c>
      <c r="I23" s="77">
        <f t="shared" si="2"/>
        <v>1.2587375475874732E-2</v>
      </c>
      <c r="J23" s="76">
        <f>分析係数表!G26</f>
        <v>0.19685039370078741</v>
      </c>
      <c r="K23" s="78">
        <f t="shared" si="3"/>
        <v>2.4778298180855771E-3</v>
      </c>
      <c r="L23" s="79"/>
      <c r="M23" s="80"/>
      <c r="N23" s="81">
        <f>分析係数表!H26</f>
        <v>1.0396185607550137E-2</v>
      </c>
      <c r="O23" s="82">
        <f t="shared" si="4"/>
        <v>0.23535496630480443</v>
      </c>
      <c r="P23" s="76">
        <f>分析係数表!C26</f>
        <v>0.12107728337236534</v>
      </c>
      <c r="Q23" s="82">
        <f t="shared" si="5"/>
        <v>2.8496139948380302E-2</v>
      </c>
      <c r="R23" s="83">
        <v>3.0748662873330019E-2</v>
      </c>
      <c r="S23" s="84">
        <f t="shared" si="6"/>
        <v>4.3336038349204749E-2</v>
      </c>
      <c r="T23" s="85">
        <f>分析係数表!F26</f>
        <v>0.33584388907908252</v>
      </c>
      <c r="U23" s="86">
        <f t="shared" si="7"/>
        <v>1.4554143656477185E-2</v>
      </c>
      <c r="V23" s="87">
        <f>分析係数表!D26</f>
        <v>3.2865457035261898E-2</v>
      </c>
      <c r="W23" s="88">
        <f t="shared" si="8"/>
        <v>0</v>
      </c>
      <c r="X23" s="76">
        <f>分析係数表!E26</f>
        <v>3.457719958918179E-2</v>
      </c>
      <c r="Y23" s="89">
        <f t="shared" si="9"/>
        <v>0</v>
      </c>
    </row>
    <row r="24" spans="1:25" x14ac:dyDescent="0.2">
      <c r="A24" s="6" t="s">
        <v>12</v>
      </c>
      <c r="B24" s="5" t="s">
        <v>365</v>
      </c>
      <c r="C24" s="90"/>
      <c r="D24" s="76">
        <f>投入係数表!AD24</f>
        <v>0</v>
      </c>
      <c r="E24" s="77">
        <f t="shared" si="0"/>
        <v>0</v>
      </c>
      <c r="F24" s="76">
        <f>分析係数表!C27</f>
        <v>2.7391659852820882E-2</v>
      </c>
      <c r="G24" s="77">
        <f t="shared" si="1"/>
        <v>0</v>
      </c>
      <c r="H24" s="77">
        <v>3.7592209252480053E-4</v>
      </c>
      <c r="I24" s="77">
        <f t="shared" si="2"/>
        <v>3.7592209252480053E-4</v>
      </c>
      <c r="J24" s="76">
        <f>分析係数表!G27</f>
        <v>0.16959064327485379</v>
      </c>
      <c r="K24" s="78">
        <f t="shared" si="3"/>
        <v>6.3752869492510024E-5</v>
      </c>
      <c r="L24" s="79"/>
      <c r="M24" s="80"/>
      <c r="N24" s="81">
        <f>分析係数表!H27</f>
        <v>1.0924596932756587E-2</v>
      </c>
      <c r="O24" s="82">
        <f t="shared" si="4"/>
        <v>0.24731745277183351</v>
      </c>
      <c r="P24" s="76">
        <f>分析係数表!C27</f>
        <v>2.7391659852820882E-2</v>
      </c>
      <c r="Q24" s="82">
        <f t="shared" si="5"/>
        <v>6.7744355419921565E-3</v>
      </c>
      <c r="R24" s="83">
        <v>6.8521617475356946E-3</v>
      </c>
      <c r="S24" s="84">
        <f t="shared" si="6"/>
        <v>7.2280838400604949E-3</v>
      </c>
      <c r="T24" s="85">
        <f>分析係数表!F27</f>
        <v>0.32163742690058478</v>
      </c>
      <c r="U24" s="86">
        <f t="shared" si="7"/>
        <v>2.3248222877387554E-3</v>
      </c>
      <c r="V24" s="87">
        <f>分析係数表!D27</f>
        <v>0</v>
      </c>
      <c r="W24" s="88">
        <f t="shared" si="8"/>
        <v>0</v>
      </c>
      <c r="X24" s="76">
        <f>分析係数表!E27</f>
        <v>0</v>
      </c>
      <c r="Y24" s="89">
        <f t="shared" si="9"/>
        <v>0</v>
      </c>
    </row>
    <row r="25" spans="1:25" x14ac:dyDescent="0.2">
      <c r="A25" s="6" t="s">
        <v>13</v>
      </c>
      <c r="B25" s="5" t="s">
        <v>191</v>
      </c>
      <c r="C25" s="90"/>
      <c r="D25" s="76">
        <f>投入係数表!AD25</f>
        <v>0</v>
      </c>
      <c r="E25" s="77">
        <f t="shared" si="0"/>
        <v>0</v>
      </c>
      <c r="F25" s="76">
        <f>分析係数表!C28</f>
        <v>0.24324482738409237</v>
      </c>
      <c r="G25" s="77">
        <f t="shared" si="1"/>
        <v>0</v>
      </c>
      <c r="H25" s="77">
        <v>0.11054365344576597</v>
      </c>
      <c r="I25" s="77">
        <f t="shared" si="2"/>
        <v>0.11054365344576597</v>
      </c>
      <c r="J25" s="76">
        <f>分析係数表!G28</f>
        <v>0.12486010072747622</v>
      </c>
      <c r="K25" s="78">
        <f t="shared" si="3"/>
        <v>1.3802491704021563E-2</v>
      </c>
      <c r="L25" s="79"/>
      <c r="M25" s="80"/>
      <c r="N25" s="81">
        <f>分析係数表!H28</f>
        <v>2.0841525756979944E-2</v>
      </c>
      <c r="O25" s="82">
        <f t="shared" si="4"/>
        <v>0.47182272204840225</v>
      </c>
      <c r="P25" s="76">
        <f>分析係数表!C28</f>
        <v>0.24324482738409237</v>
      </c>
      <c r="Q25" s="82">
        <f t="shared" si="5"/>
        <v>0.1147684365805562</v>
      </c>
      <c r="R25" s="83">
        <v>0.1400723116000715</v>
      </c>
      <c r="S25" s="84">
        <f t="shared" si="6"/>
        <v>0.2506159650458375</v>
      </c>
      <c r="T25" s="85">
        <f>分析係数表!F28</f>
        <v>0.21387101287073307</v>
      </c>
      <c r="U25" s="86">
        <f t="shared" si="7"/>
        <v>5.3599490285929502E-2</v>
      </c>
      <c r="V25" s="87">
        <f>分析係数表!D28</f>
        <v>5.1063234471180746E-3</v>
      </c>
      <c r="W25" s="88">
        <f t="shared" si="8"/>
        <v>0</v>
      </c>
      <c r="X25" s="76">
        <f>分析係数表!E28</f>
        <v>5.1412982652490205E-3</v>
      </c>
      <c r="Y25" s="89">
        <f t="shared" si="9"/>
        <v>0</v>
      </c>
    </row>
    <row r="26" spans="1:25" x14ac:dyDescent="0.2">
      <c r="A26" s="6" t="s">
        <v>14</v>
      </c>
      <c r="B26" s="5" t="s">
        <v>50</v>
      </c>
      <c r="C26" s="90"/>
      <c r="D26" s="76">
        <f>投入係数表!AD26</f>
        <v>1.6190881976991905E-2</v>
      </c>
      <c r="E26" s="77">
        <f t="shared" si="0"/>
        <v>1.6190881976991904</v>
      </c>
      <c r="F26" s="76">
        <f>分析係数表!C29</f>
        <v>5.9106021425932798E-2</v>
      </c>
      <c r="G26" s="77">
        <f t="shared" si="1"/>
        <v>9.5697861703683273E-2</v>
      </c>
      <c r="H26" s="77">
        <v>0.10296611498630373</v>
      </c>
      <c r="I26" s="77">
        <f t="shared" si="2"/>
        <v>0.10296611498630373</v>
      </c>
      <c r="J26" s="76">
        <f>分析係数表!G29</f>
        <v>0.26651982378854627</v>
      </c>
      <c r="K26" s="78">
        <f t="shared" si="3"/>
        <v>2.7442510822340865E-2</v>
      </c>
      <c r="L26" s="79"/>
      <c r="M26" s="80"/>
      <c r="N26" s="81">
        <f>分析係数表!H29</f>
        <v>1.0052103814392449E-2</v>
      </c>
      <c r="O26" s="82">
        <f t="shared" si="4"/>
        <v>0.22756544023325062</v>
      </c>
      <c r="P26" s="76">
        <f>分析係数表!C29</f>
        <v>5.9106021425932798E-2</v>
      </c>
      <c r="Q26" s="82">
        <f t="shared" si="5"/>
        <v>1.345048778622834E-2</v>
      </c>
      <c r="R26" s="83">
        <v>1.6568311175258778E-2</v>
      </c>
      <c r="S26" s="84">
        <f t="shared" si="6"/>
        <v>0.11953442616156251</v>
      </c>
      <c r="T26" s="85">
        <f>分析係数表!F29</f>
        <v>0.40308370044052866</v>
      </c>
      <c r="U26" s="86">
        <f t="shared" si="7"/>
        <v>4.8182378827237755E-2</v>
      </c>
      <c r="V26" s="87">
        <f>分析係数表!D29</f>
        <v>6.1674008810572688E-2</v>
      </c>
      <c r="W26" s="88">
        <f t="shared" si="8"/>
        <v>0</v>
      </c>
      <c r="X26" s="76">
        <f>分析係数表!E29</f>
        <v>2.8634361233480177E-2</v>
      </c>
      <c r="Y26" s="89">
        <f t="shared" si="9"/>
        <v>0</v>
      </c>
    </row>
    <row r="27" spans="1:25" x14ac:dyDescent="0.2">
      <c r="A27" s="6" t="s">
        <v>15</v>
      </c>
      <c r="B27" s="5" t="s">
        <v>36</v>
      </c>
      <c r="C27" s="90"/>
      <c r="D27" s="76">
        <f>投入係数表!AD27</f>
        <v>2.5564550489987218E-3</v>
      </c>
      <c r="E27" s="77">
        <f t="shared" si="0"/>
        <v>0.2556455048998722</v>
      </c>
      <c r="F27" s="76">
        <f>分析係数表!C30</f>
        <v>1</v>
      </c>
      <c r="G27" s="77">
        <f t="shared" si="1"/>
        <v>0.2556455048998722</v>
      </c>
      <c r="H27" s="77">
        <v>0.29642936140559512</v>
      </c>
      <c r="I27" s="77">
        <f t="shared" si="2"/>
        <v>0.29642936140559512</v>
      </c>
      <c r="J27" s="76">
        <f>分析係数表!G30</f>
        <v>0.34458106948813266</v>
      </c>
      <c r="K27" s="78">
        <f t="shared" si="3"/>
        <v>0.10214394638082416</v>
      </c>
      <c r="L27" s="79"/>
      <c r="M27" s="80"/>
      <c r="N27" s="81">
        <f>分析係数表!H30</f>
        <v>0</v>
      </c>
      <c r="O27" s="82">
        <f t="shared" si="4"/>
        <v>0</v>
      </c>
      <c r="P27" s="76">
        <f>分析係数表!C30</f>
        <v>1</v>
      </c>
      <c r="Q27" s="82">
        <f t="shared" si="5"/>
        <v>0</v>
      </c>
      <c r="R27" s="83">
        <v>5.2716765117061096E-2</v>
      </c>
      <c r="S27" s="84">
        <f t="shared" si="6"/>
        <v>0.3491461265226562</v>
      </c>
      <c r="T27" s="85">
        <f>分析係数表!F30</f>
        <v>0.44094938518730342</v>
      </c>
      <c r="U27" s="86">
        <f t="shared" si="7"/>
        <v>0.1539557698306937</v>
      </c>
      <c r="V27" s="87">
        <f>分析係数表!D30</f>
        <v>0.11881612810980841</v>
      </c>
      <c r="W27" s="88">
        <f t="shared" si="8"/>
        <v>0</v>
      </c>
      <c r="X27" s="76">
        <f>分析係数表!E30</f>
        <v>7.9782670860737773E-2</v>
      </c>
      <c r="Y27" s="89">
        <f t="shared" si="9"/>
        <v>0</v>
      </c>
    </row>
    <row r="28" spans="1:25" x14ac:dyDescent="0.2">
      <c r="A28" s="6" t="s">
        <v>16</v>
      </c>
      <c r="B28" s="5" t="s">
        <v>192</v>
      </c>
      <c r="C28" s="90"/>
      <c r="D28" s="76">
        <f>投入係数表!AD28</f>
        <v>4.6868342564976564E-3</v>
      </c>
      <c r="E28" s="77">
        <f t="shared" si="0"/>
        <v>0.46868342564976562</v>
      </c>
      <c r="F28" s="76">
        <f>分析係数表!C31</f>
        <v>9.6726786907147644E-2</v>
      </c>
      <c r="G28" s="77">
        <f t="shared" si="1"/>
        <v>4.5334241839736854E-2</v>
      </c>
      <c r="H28" s="77">
        <v>5.7211539010770598E-2</v>
      </c>
      <c r="I28" s="77">
        <f t="shared" si="2"/>
        <v>5.7211539010770598E-2</v>
      </c>
      <c r="J28" s="76">
        <f>分析係数表!G31</f>
        <v>7.0151306740027508E-2</v>
      </c>
      <c r="K28" s="78">
        <f t="shared" si="3"/>
        <v>4.0134642222136186E-3</v>
      </c>
      <c r="L28" s="79"/>
      <c r="M28" s="80"/>
      <c r="N28" s="81">
        <f>分析係数表!H31</f>
        <v>2.2131832481321275E-2</v>
      </c>
      <c r="O28" s="82">
        <f t="shared" si="4"/>
        <v>0.50103344481672907</v>
      </c>
      <c r="P28" s="76">
        <f>分析係数表!C31</f>
        <v>9.6726786907147644E-2</v>
      </c>
      <c r="Q28" s="82">
        <f t="shared" si="5"/>
        <v>4.8463355250141872E-2</v>
      </c>
      <c r="R28" s="83">
        <v>5.7869194187485484E-2</v>
      </c>
      <c r="S28" s="84">
        <f t="shared" si="6"/>
        <v>0.11508073319825608</v>
      </c>
      <c r="T28" s="85">
        <f>分析係数表!F31</f>
        <v>0.34525447042640989</v>
      </c>
      <c r="U28" s="86">
        <f t="shared" si="7"/>
        <v>3.9732137596646872E-2</v>
      </c>
      <c r="V28" s="87">
        <f>分析係数表!D31</f>
        <v>0</v>
      </c>
      <c r="W28" s="88">
        <f t="shared" si="8"/>
        <v>0</v>
      </c>
      <c r="X28" s="76">
        <f>分析係数表!E31</f>
        <v>0</v>
      </c>
      <c r="Y28" s="89">
        <f t="shared" si="9"/>
        <v>0</v>
      </c>
    </row>
    <row r="29" spans="1:25" x14ac:dyDescent="0.2">
      <c r="A29" s="6" t="s">
        <v>17</v>
      </c>
      <c r="B29" s="5" t="s">
        <v>272</v>
      </c>
      <c r="C29" s="90"/>
      <c r="D29" s="76">
        <f>投入係数表!AD29</f>
        <v>1.2782275244993609E-3</v>
      </c>
      <c r="E29" s="77">
        <f t="shared" si="0"/>
        <v>0.1278227524499361</v>
      </c>
      <c r="F29" s="76">
        <f>分析係数表!C32</f>
        <v>0.7834008097165992</v>
      </c>
      <c r="G29" s="77">
        <f t="shared" si="1"/>
        <v>0.10013644776948435</v>
      </c>
      <c r="H29" s="77">
        <v>0.12202555480671554</v>
      </c>
      <c r="I29" s="77">
        <f t="shared" si="2"/>
        <v>0.12202555480671554</v>
      </c>
      <c r="J29" s="76">
        <f>分析係数表!G32</f>
        <v>0.13992297817715019</v>
      </c>
      <c r="K29" s="78">
        <f t="shared" si="3"/>
        <v>1.7074179042274703E-2</v>
      </c>
      <c r="L29" s="79"/>
      <c r="M29" s="80"/>
      <c r="N29" s="81">
        <f>分析係数表!H32</f>
        <v>6.3286472670074714E-3</v>
      </c>
      <c r="O29" s="82">
        <f t="shared" si="4"/>
        <v>0.14327164024465044</v>
      </c>
      <c r="P29" s="76">
        <f>分析係数表!C32</f>
        <v>0.7834008097165992</v>
      </c>
      <c r="Q29" s="82">
        <f t="shared" si="5"/>
        <v>0.11223911897708445</v>
      </c>
      <c r="R29" s="83">
        <v>0.13883410699061211</v>
      </c>
      <c r="S29" s="84">
        <f t="shared" si="6"/>
        <v>0.26085966179732767</v>
      </c>
      <c r="T29" s="85">
        <f>分析係数表!F32</f>
        <v>0.48138639281129653</v>
      </c>
      <c r="U29" s="86">
        <f t="shared" si="7"/>
        <v>0.12557429162259034</v>
      </c>
      <c r="V29" s="87">
        <f>分析係数表!D32</f>
        <v>1.4120667522464698E-2</v>
      </c>
      <c r="W29" s="88">
        <f t="shared" si="8"/>
        <v>0</v>
      </c>
      <c r="X29" s="76">
        <f>分析係数表!E32</f>
        <v>2.1822849807445442E-2</v>
      </c>
      <c r="Y29" s="89">
        <f t="shared" si="9"/>
        <v>0</v>
      </c>
    </row>
    <row r="30" spans="1:25" x14ac:dyDescent="0.2">
      <c r="A30" s="6" t="s">
        <v>18</v>
      </c>
      <c r="B30" s="5" t="s">
        <v>273</v>
      </c>
      <c r="C30" s="90"/>
      <c r="D30" s="76">
        <f>投入係数表!AD30</f>
        <v>2.9825308904985089E-3</v>
      </c>
      <c r="E30" s="77">
        <f t="shared" si="0"/>
        <v>0.29825308904985087</v>
      </c>
      <c r="F30" s="76">
        <f>分析係数表!C33</f>
        <v>1</v>
      </c>
      <c r="G30" s="77">
        <f t="shared" si="1"/>
        <v>0.29825308904985087</v>
      </c>
      <c r="H30" s="77">
        <v>0.31568020153896303</v>
      </c>
      <c r="I30" s="77">
        <f t="shared" si="2"/>
        <v>0.31568020153896303</v>
      </c>
      <c r="J30" s="76">
        <f>分析係数表!G33</f>
        <v>0.50732356857523297</v>
      </c>
      <c r="K30" s="78">
        <f t="shared" si="3"/>
        <v>0.16015200637329549</v>
      </c>
      <c r="L30" s="79"/>
      <c r="M30" s="80"/>
      <c r="N30" s="81">
        <f>分析係数表!H33</f>
        <v>9.4622493118364133E-4</v>
      </c>
      <c r="O30" s="82">
        <f t="shared" si="4"/>
        <v>2.142119669677298E-2</v>
      </c>
      <c r="P30" s="76">
        <f>分析係数表!C33</f>
        <v>1</v>
      </c>
      <c r="Q30" s="82">
        <f t="shared" si="5"/>
        <v>2.142119669677298E-2</v>
      </c>
      <c r="R30" s="83">
        <v>4.9177553626466704E-2</v>
      </c>
      <c r="S30" s="84">
        <f t="shared" si="6"/>
        <v>0.36485775516542973</v>
      </c>
      <c r="T30" s="85">
        <f>分析係数表!F33</f>
        <v>0.64713715046604525</v>
      </c>
      <c r="U30" s="86">
        <f t="shared" si="7"/>
        <v>0.23611300800319421</v>
      </c>
      <c r="V30" s="87">
        <f>分析係数表!D33</f>
        <v>3.462050599201065E-2</v>
      </c>
      <c r="W30" s="88">
        <f t="shared" si="8"/>
        <v>0</v>
      </c>
      <c r="X30" s="76">
        <f>分析係数表!E33</f>
        <v>3.3288948069241014E-2</v>
      </c>
      <c r="Y30" s="89">
        <f t="shared" si="9"/>
        <v>0</v>
      </c>
    </row>
    <row r="31" spans="1:25" x14ac:dyDescent="0.2">
      <c r="A31" s="6" t="s">
        <v>19</v>
      </c>
      <c r="B31" s="5" t="s">
        <v>274</v>
      </c>
      <c r="C31" s="90"/>
      <c r="D31" s="76">
        <f>投入係数表!AD31</f>
        <v>5.5389859394972306E-3</v>
      </c>
      <c r="E31" s="77">
        <f t="shared" si="0"/>
        <v>0.55389859394972307</v>
      </c>
      <c r="F31" s="76">
        <f>分析係数表!C34</f>
        <v>0.10125199563061926</v>
      </c>
      <c r="G31" s="77">
        <f t="shared" si="1"/>
        <v>5.6083338014403517E-2</v>
      </c>
      <c r="H31" s="77">
        <v>9.2991790997352608E-2</v>
      </c>
      <c r="I31" s="77">
        <f t="shared" si="2"/>
        <v>9.2991790997352608E-2</v>
      </c>
      <c r="J31" s="76">
        <f>分析係数表!G34</f>
        <v>0.42460217226572367</v>
      </c>
      <c r="K31" s="78">
        <f t="shared" si="3"/>
        <v>3.9484516460356084E-2</v>
      </c>
      <c r="L31" s="79"/>
      <c r="M31" s="80"/>
      <c r="N31" s="81">
        <f>分析係数表!H34</f>
        <v>0.15770005898545025</v>
      </c>
      <c r="O31" s="82">
        <f t="shared" si="4"/>
        <v>3.5701067170089305</v>
      </c>
      <c r="P31" s="76">
        <f>分析係数表!C34</f>
        <v>0.10125199563061926</v>
      </c>
      <c r="Q31" s="82">
        <f t="shared" si="5"/>
        <v>0.36148042971143268</v>
      </c>
      <c r="R31" s="83">
        <v>0.38314321073434504</v>
      </c>
      <c r="S31" s="84">
        <f t="shared" si="6"/>
        <v>0.47613500173169765</v>
      </c>
      <c r="T31" s="85">
        <f>分析係数表!F34</f>
        <v>0.7004294013639808</v>
      </c>
      <c r="U31" s="86">
        <f t="shared" si="7"/>
        <v>0.33349895423137094</v>
      </c>
      <c r="V31" s="87">
        <f>分析係数表!D34</f>
        <v>0.3617075018944178</v>
      </c>
      <c r="W31" s="88">
        <f t="shared" si="8"/>
        <v>0</v>
      </c>
      <c r="X31" s="76">
        <f>分析係数表!E34</f>
        <v>0.25183127052285931</v>
      </c>
      <c r="Y31" s="89">
        <f t="shared" si="9"/>
        <v>0</v>
      </c>
    </row>
    <row r="32" spans="1:25" x14ac:dyDescent="0.2">
      <c r="A32" s="6" t="s">
        <v>20</v>
      </c>
      <c r="B32" s="5" t="s">
        <v>37</v>
      </c>
      <c r="C32" s="75">
        <f>最終需要_まとめ!C33</f>
        <v>100</v>
      </c>
      <c r="D32" s="76">
        <f>投入係数表!AD32</f>
        <v>4.8146570089475926E-2</v>
      </c>
      <c r="E32" s="77">
        <f t="shared" si="0"/>
        <v>4.8146570089475924</v>
      </c>
      <c r="F32" s="76">
        <f>分析係数表!C35</f>
        <v>0.28050490883590462</v>
      </c>
      <c r="G32" s="77">
        <f t="shared" si="1"/>
        <v>1.3505349253709937</v>
      </c>
      <c r="H32" s="77">
        <v>1.4242339136552638</v>
      </c>
      <c r="I32" s="77">
        <f t="shared" si="2"/>
        <v>101.42423391365526</v>
      </c>
      <c r="J32" s="76">
        <f>分析係数表!G35</f>
        <v>0.31444397102684279</v>
      </c>
      <c r="K32" s="78">
        <f t="shared" si="3"/>
        <v>31.892238870165141</v>
      </c>
      <c r="L32" s="79"/>
      <c r="M32" s="80"/>
      <c r="N32" s="81">
        <f>分析係数表!H35</f>
        <v>5.9366397955171055E-2</v>
      </c>
      <c r="O32" s="82">
        <f t="shared" si="4"/>
        <v>1.3439714447027307</v>
      </c>
      <c r="P32" s="76">
        <f>分析係数表!C35</f>
        <v>0.28050490883590462</v>
      </c>
      <c r="Q32" s="82">
        <f t="shared" si="5"/>
        <v>0.37699058757439852</v>
      </c>
      <c r="R32" s="83">
        <v>0.47361058849058557</v>
      </c>
      <c r="S32" s="84">
        <f t="shared" si="6"/>
        <v>101.89784450214584</v>
      </c>
      <c r="T32" s="85">
        <f>分析係数表!F35</f>
        <v>0.64720920323817643</v>
      </c>
      <c r="U32" s="86">
        <f t="shared" si="7"/>
        <v>65.949222751921411</v>
      </c>
      <c r="V32" s="87">
        <f>分析係数表!D35</f>
        <v>3.7068598210481467E-2</v>
      </c>
      <c r="W32" s="88">
        <f t="shared" si="8"/>
        <v>4</v>
      </c>
      <c r="X32" s="76">
        <f>分析係数表!E35</f>
        <v>2.8973157221985513E-2</v>
      </c>
      <c r="Y32" s="89">
        <f t="shared" si="9"/>
        <v>3</v>
      </c>
    </row>
    <row r="33" spans="1:25" x14ac:dyDescent="0.2">
      <c r="A33" s="6" t="s">
        <v>21</v>
      </c>
      <c r="B33" s="5" t="s">
        <v>38</v>
      </c>
      <c r="C33" s="90"/>
      <c r="D33" s="76">
        <f>投入係数表!AD33</f>
        <v>1.4486578610992756E-2</v>
      </c>
      <c r="E33" s="77">
        <f t="shared" si="0"/>
        <v>1.4486578610992757</v>
      </c>
      <c r="F33" s="76">
        <f>分析係数表!C36</f>
        <v>0.80389274373750441</v>
      </c>
      <c r="G33" s="77">
        <f t="shared" si="1"/>
        <v>1.1645655426960013</v>
      </c>
      <c r="H33" s="77">
        <v>1.2652420356480716</v>
      </c>
      <c r="I33" s="77">
        <f t="shared" si="2"/>
        <v>1.2652420356480716</v>
      </c>
      <c r="J33" s="76">
        <f>分析係数表!G36</f>
        <v>1.7855841410975876E-2</v>
      </c>
      <c r="K33" s="78">
        <f t="shared" si="3"/>
        <v>2.259196113503225E-2</v>
      </c>
      <c r="L33" s="79"/>
      <c r="M33" s="80"/>
      <c r="N33" s="81">
        <f>分析係数表!H36</f>
        <v>0.19255062917813606</v>
      </c>
      <c r="O33" s="82">
        <f t="shared" si="4"/>
        <v>4.3590744291134529</v>
      </c>
      <c r="P33" s="76">
        <f>分析係数表!C36</f>
        <v>0.80389274373750441</v>
      </c>
      <c r="Q33" s="82">
        <f t="shared" si="5"/>
        <v>3.5042283029760095</v>
      </c>
      <c r="R33" s="83">
        <v>3.5911399122349987</v>
      </c>
      <c r="S33" s="84">
        <f t="shared" si="6"/>
        <v>4.8563819478830705</v>
      </c>
      <c r="T33" s="85">
        <f>分析係数表!F36</f>
        <v>0.88404635230668316</v>
      </c>
      <c r="U33" s="86">
        <f t="shared" si="7"/>
        <v>4.2932667464340533</v>
      </c>
      <c r="V33" s="87">
        <f>分析係数表!D36</f>
        <v>1.122367174404198E-2</v>
      </c>
      <c r="W33" s="88">
        <f t="shared" si="8"/>
        <v>0</v>
      </c>
      <c r="X33" s="76">
        <f>分析係数表!E36</f>
        <v>3.3525253261424094E-3</v>
      </c>
      <c r="Y33" s="89">
        <f t="shared" si="9"/>
        <v>0</v>
      </c>
    </row>
    <row r="34" spans="1:25" x14ac:dyDescent="0.2">
      <c r="A34" s="6" t="s">
        <v>22</v>
      </c>
      <c r="B34" s="5" t="s">
        <v>377</v>
      </c>
      <c r="C34" s="90"/>
      <c r="D34" s="76">
        <f>投入係数表!AD34</f>
        <v>2.7694929697486152E-2</v>
      </c>
      <c r="E34" s="77">
        <f t="shared" si="0"/>
        <v>2.7694929697486153</v>
      </c>
      <c r="F34" s="76">
        <f>分析係数表!C37</f>
        <v>0.21032967032967032</v>
      </c>
      <c r="G34" s="77">
        <f t="shared" si="1"/>
        <v>0.58250654330756579</v>
      </c>
      <c r="H34" s="77">
        <v>0.63553718824037719</v>
      </c>
      <c r="I34" s="77">
        <f t="shared" si="2"/>
        <v>0.63553718824037719</v>
      </c>
      <c r="J34" s="76">
        <f>分析係数表!G37</f>
        <v>0.29813928761297182</v>
      </c>
      <c r="K34" s="78">
        <f t="shared" si="3"/>
        <v>0.18947860455353721</v>
      </c>
      <c r="L34" s="79"/>
      <c r="M34" s="80"/>
      <c r="N34" s="81">
        <f>分析係数表!H37</f>
        <v>4.7409555642941408E-2</v>
      </c>
      <c r="O34" s="82">
        <f t="shared" si="4"/>
        <v>1.0732854137162358</v>
      </c>
      <c r="P34" s="76">
        <f>分析係数表!C37</f>
        <v>0.21032967032967032</v>
      </c>
      <c r="Q34" s="82">
        <f t="shared" si="5"/>
        <v>0.22574376723657968</v>
      </c>
      <c r="R34" s="83">
        <v>0.24911341424265732</v>
      </c>
      <c r="S34" s="84">
        <f t="shared" si="6"/>
        <v>0.88465060248303451</v>
      </c>
      <c r="T34" s="85">
        <f>分析係数表!F37</f>
        <v>0.65348219032429555</v>
      </c>
      <c r="U34" s="86">
        <f t="shared" si="7"/>
        <v>0.57810341338232107</v>
      </c>
      <c r="V34" s="87">
        <f>分析係数表!D37</f>
        <v>7.4641148325358855E-2</v>
      </c>
      <c r="W34" s="88">
        <f t="shared" si="8"/>
        <v>0</v>
      </c>
      <c r="X34" s="76">
        <f>分析係数表!E37</f>
        <v>6.6454013822434876E-2</v>
      </c>
      <c r="Y34" s="89">
        <f t="shared" si="9"/>
        <v>0</v>
      </c>
    </row>
    <row r="35" spans="1:25" x14ac:dyDescent="0.2">
      <c r="A35" s="6" t="s">
        <v>23</v>
      </c>
      <c r="B35" s="5" t="s">
        <v>193</v>
      </c>
      <c r="C35" s="90"/>
      <c r="D35" s="76">
        <f>投入係数表!AD35</f>
        <v>5.8372390285470817E-2</v>
      </c>
      <c r="E35" s="77">
        <f t="shared" si="0"/>
        <v>5.8372390285470814</v>
      </c>
      <c r="F35" s="76">
        <f>分析係数表!C38</f>
        <v>3.0064329788630717E-2</v>
      </c>
      <c r="G35" s="77">
        <f t="shared" si="1"/>
        <v>0.17549267920930584</v>
      </c>
      <c r="H35" s="77">
        <v>0.18706078601449388</v>
      </c>
      <c r="I35" s="77">
        <f t="shared" si="2"/>
        <v>0.18706078601449388</v>
      </c>
      <c r="J35" s="76">
        <f>分析係数表!G38</f>
        <v>0.36119402985074628</v>
      </c>
      <c r="K35" s="78">
        <f t="shared" si="3"/>
        <v>6.7565239127623161E-2</v>
      </c>
      <c r="L35" s="79"/>
      <c r="M35" s="80"/>
      <c r="N35" s="81">
        <f>分析係数表!H38</f>
        <v>4.2911915060951634E-2</v>
      </c>
      <c r="O35" s="82">
        <f t="shared" si="4"/>
        <v>0.97146518006663962</v>
      </c>
      <c r="P35" s="76">
        <f>分析係数表!C38</f>
        <v>3.0064329788630717E-2</v>
      </c>
      <c r="Q35" s="82">
        <f t="shared" si="5"/>
        <v>2.9206449551694977E-2</v>
      </c>
      <c r="R35" s="83">
        <v>3.3493631495760748E-2</v>
      </c>
      <c r="S35" s="84">
        <f t="shared" si="6"/>
        <v>0.22055441751025462</v>
      </c>
      <c r="T35" s="85">
        <f>分析係数表!F38</f>
        <v>0.57313432835820899</v>
      </c>
      <c r="U35" s="86">
        <f t="shared" si="7"/>
        <v>0.1264073079461758</v>
      </c>
      <c r="V35" s="87">
        <f>分析係数表!D38</f>
        <v>7.1641791044776124E-2</v>
      </c>
      <c r="W35" s="88">
        <f t="shared" si="8"/>
        <v>0</v>
      </c>
      <c r="X35" s="76">
        <f>分析係数表!E38</f>
        <v>8.6567164179104483E-2</v>
      </c>
      <c r="Y35" s="89">
        <f t="shared" si="9"/>
        <v>0</v>
      </c>
    </row>
    <row r="36" spans="1:25" x14ac:dyDescent="0.2">
      <c r="A36" s="6" t="s">
        <v>24</v>
      </c>
      <c r="B36" s="5" t="s">
        <v>39</v>
      </c>
      <c r="C36" s="90"/>
      <c r="D36" s="76">
        <f>投入係数表!AD36</f>
        <v>0</v>
      </c>
      <c r="E36" s="77">
        <f t="shared" si="0"/>
        <v>0</v>
      </c>
      <c r="F36" s="76">
        <f>分析係数表!C39</f>
        <v>1</v>
      </c>
      <c r="G36" s="77">
        <f t="shared" si="1"/>
        <v>0</v>
      </c>
      <c r="H36" s="77">
        <v>6.4795600405945175E-2</v>
      </c>
      <c r="I36" s="77">
        <f t="shared" si="2"/>
        <v>6.4795600405945175E-2</v>
      </c>
      <c r="J36" s="76">
        <f>分析係数表!G39</f>
        <v>0.35369011652999566</v>
      </c>
      <c r="K36" s="78">
        <f t="shared" si="3"/>
        <v>2.2917563458209785E-2</v>
      </c>
      <c r="L36" s="79"/>
      <c r="M36" s="80"/>
      <c r="N36" s="81">
        <f>分析係数表!H39</f>
        <v>3.7848997247345653E-3</v>
      </c>
      <c r="O36" s="82">
        <f t="shared" si="4"/>
        <v>8.5684786787091918E-2</v>
      </c>
      <c r="P36" s="76">
        <f>分析係数表!C39</f>
        <v>1</v>
      </c>
      <c r="Q36" s="82">
        <f t="shared" si="5"/>
        <v>8.5684786787091918E-2</v>
      </c>
      <c r="R36" s="83">
        <v>0.12144555265431511</v>
      </c>
      <c r="S36" s="84">
        <f t="shared" si="6"/>
        <v>0.18624115306026029</v>
      </c>
      <c r="T36" s="85">
        <f>分析係数表!F39</f>
        <v>0.70414328873543375</v>
      </c>
      <c r="U36" s="86">
        <f t="shared" si="7"/>
        <v>0.13114045801373098</v>
      </c>
      <c r="V36" s="87">
        <f>分析係数表!D39</f>
        <v>4.8338368580060423E-2</v>
      </c>
      <c r="W36" s="88">
        <f t="shared" si="8"/>
        <v>0</v>
      </c>
      <c r="X36" s="76">
        <f>分析係数表!E39</f>
        <v>5.0927924039706515E-2</v>
      </c>
      <c r="Y36" s="89">
        <f t="shared" si="9"/>
        <v>0</v>
      </c>
    </row>
    <row r="37" spans="1:25" x14ac:dyDescent="0.2">
      <c r="A37" s="6" t="s">
        <v>25</v>
      </c>
      <c r="B37" s="5" t="s">
        <v>40</v>
      </c>
      <c r="C37" s="90"/>
      <c r="D37" s="76">
        <f>投入係数表!AD37</f>
        <v>0</v>
      </c>
      <c r="E37" s="77">
        <f t="shared" si="0"/>
        <v>0</v>
      </c>
      <c r="F37" s="76">
        <f>分析係数表!C40</f>
        <v>0.7013368112161722</v>
      </c>
      <c r="G37" s="77">
        <f t="shared" si="1"/>
        <v>0</v>
      </c>
      <c r="H37" s="77">
        <v>1.8874548514082154E-3</v>
      </c>
      <c r="I37" s="77">
        <f t="shared" si="2"/>
        <v>1.8874548514082154E-3</v>
      </c>
      <c r="J37" s="76">
        <f>分析係数表!G40</f>
        <v>0.55395580898075547</v>
      </c>
      <c r="K37" s="78">
        <f t="shared" si="3"/>
        <v>1.0455665791264895E-3</v>
      </c>
      <c r="L37" s="79"/>
      <c r="M37" s="80"/>
      <c r="N37" s="81">
        <f>分析係数表!H40</f>
        <v>3.2392843098702322E-2</v>
      </c>
      <c r="O37" s="82">
        <f t="shared" si="4"/>
        <v>0.73332824016485165</v>
      </c>
      <c r="P37" s="76">
        <f>分析係数表!C40</f>
        <v>0.7013368112161722</v>
      </c>
      <c r="Q37" s="82">
        <f t="shared" si="5"/>
        <v>0.51431008953198432</v>
      </c>
      <c r="R37" s="83">
        <v>0.51469685488144867</v>
      </c>
      <c r="S37" s="84">
        <f t="shared" si="6"/>
        <v>0.51658430973285685</v>
      </c>
      <c r="T37" s="85">
        <f>分析係数表!F40</f>
        <v>0.75181753385602279</v>
      </c>
      <c r="U37" s="86">
        <f t="shared" si="7"/>
        <v>0.38837714177207228</v>
      </c>
      <c r="V37" s="87">
        <f>分析係数表!D40</f>
        <v>0.10919458303635067</v>
      </c>
      <c r="W37" s="88">
        <f t="shared" si="8"/>
        <v>0</v>
      </c>
      <c r="X37" s="76">
        <f>分析係数表!E40</f>
        <v>6.9850320741268707E-2</v>
      </c>
      <c r="Y37" s="89">
        <f t="shared" si="9"/>
        <v>0</v>
      </c>
    </row>
    <row r="38" spans="1:25" x14ac:dyDescent="0.2">
      <c r="A38" s="6" t="s">
        <v>26</v>
      </c>
      <c r="B38" s="5" t="s">
        <v>276</v>
      </c>
      <c r="C38" s="90"/>
      <c r="D38" s="76">
        <f>投入係数表!AD38</f>
        <v>0</v>
      </c>
      <c r="E38" s="77">
        <f t="shared" si="0"/>
        <v>0</v>
      </c>
      <c r="F38" s="76">
        <f>分析係数表!C41</f>
        <v>0.58586841174389814</v>
      </c>
      <c r="G38" s="77">
        <f t="shared" si="1"/>
        <v>0</v>
      </c>
      <c r="H38" s="77">
        <v>2.200886684987859E-3</v>
      </c>
      <c r="I38" s="77">
        <f t="shared" si="2"/>
        <v>2.200886684987859E-3</v>
      </c>
      <c r="J38" s="76">
        <f>分析係数表!G41</f>
        <v>0.44498040397949956</v>
      </c>
      <c r="K38" s="78">
        <f t="shared" si="3"/>
        <v>9.7935144619899902E-4</v>
      </c>
      <c r="L38" s="79"/>
      <c r="M38" s="80"/>
      <c r="N38" s="81">
        <f>分析係数表!H41</f>
        <v>5.4868757373181282E-2</v>
      </c>
      <c r="O38" s="82">
        <f t="shared" si="4"/>
        <v>1.2421512110531345</v>
      </c>
      <c r="P38" s="76">
        <f>分析係数表!C41</f>
        <v>0.58586841174389814</v>
      </c>
      <c r="Q38" s="82">
        <f t="shared" si="5"/>
        <v>0.7277371571654595</v>
      </c>
      <c r="R38" s="83">
        <v>0.73756965047191558</v>
      </c>
      <c r="S38" s="84">
        <f t="shared" si="6"/>
        <v>0.73977053715690344</v>
      </c>
      <c r="T38" s="85">
        <f>分析係数表!F41</f>
        <v>0.54989448296653598</v>
      </c>
      <c r="U38" s="86">
        <f t="shared" si="7"/>
        <v>0.40679573704377203</v>
      </c>
      <c r="V38" s="87">
        <f>分析係数表!D41</f>
        <v>0.15480856195357251</v>
      </c>
      <c r="W38" s="88">
        <f t="shared" si="8"/>
        <v>0</v>
      </c>
      <c r="X38" s="76">
        <f>分析係数表!E41</f>
        <v>0.14651793789568887</v>
      </c>
      <c r="Y38" s="89">
        <f t="shared" si="9"/>
        <v>0</v>
      </c>
    </row>
    <row r="39" spans="1:25" x14ac:dyDescent="0.2">
      <c r="A39" s="6" t="s">
        <v>51</v>
      </c>
      <c r="B39" s="5" t="s">
        <v>367</v>
      </c>
      <c r="C39" s="90"/>
      <c r="D39" s="76">
        <f>投入係数表!AD39</f>
        <v>2.5564550489987218E-3</v>
      </c>
      <c r="E39" s="77">
        <f>$C$32*D39</f>
        <v>0.2556455048998722</v>
      </c>
      <c r="F39" s="76">
        <f>分析係数表!C42</f>
        <v>0.81969817315329629</v>
      </c>
      <c r="G39" s="77">
        <f>E39*F39</f>
        <v>0.2095521533412773</v>
      </c>
      <c r="H39" s="77">
        <v>0.23011385503448778</v>
      </c>
      <c r="I39" s="77">
        <f>C39+H39</f>
        <v>0.23011385503448778</v>
      </c>
      <c r="J39" s="76">
        <f>分析係数表!G42</f>
        <v>0.48461538461538461</v>
      </c>
      <c r="K39" s="78">
        <f>I39*J39</f>
        <v>0.11151671436286716</v>
      </c>
      <c r="L39" s="79"/>
      <c r="M39" s="80"/>
      <c r="N39" s="81">
        <f>分析係数表!H42</f>
        <v>1.2153460479748329E-2</v>
      </c>
      <c r="O39" s="82">
        <f t="shared" si="4"/>
        <v>0.27513718874166854</v>
      </c>
      <c r="P39" s="76">
        <f>分析係数表!C42</f>
        <v>0.81969817315329629</v>
      </c>
      <c r="Q39" s="82">
        <f>O39*P39</f>
        <v>0.22552945097807939</v>
      </c>
      <c r="R39" s="83">
        <v>0.23274680723188798</v>
      </c>
      <c r="S39" s="84">
        <f>I39+R39</f>
        <v>0.46286066226637579</v>
      </c>
      <c r="T39" s="85">
        <f>分析係数表!F42</f>
        <v>0.55865384615384617</v>
      </c>
      <c r="U39" s="86">
        <f>S39*T39</f>
        <v>0.25857888920842725</v>
      </c>
      <c r="V39" s="87">
        <f>分析係数表!D42</f>
        <v>8.8461538461538466E-2</v>
      </c>
      <c r="W39" s="88">
        <f>ROUND(S39*V39,0)</f>
        <v>0</v>
      </c>
      <c r="X39" s="76">
        <f>分析係数表!E42</f>
        <v>7.8846153846153844E-2</v>
      </c>
      <c r="Y39" s="89">
        <f>ROUND(S39*X39,0)</f>
        <v>0</v>
      </c>
    </row>
    <row r="40" spans="1:25" x14ac:dyDescent="0.2">
      <c r="A40" s="6" t="s">
        <v>194</v>
      </c>
      <c r="B40" s="5" t="s">
        <v>41</v>
      </c>
      <c r="C40" s="90"/>
      <c r="D40" s="76">
        <f>投入係数表!AD40</f>
        <v>0.11674478057094163</v>
      </c>
      <c r="E40" s="77">
        <f>$C$32*D40</f>
        <v>11.674478057094163</v>
      </c>
      <c r="F40" s="76">
        <f>分析係数表!C43</f>
        <v>0.67829131652661068</v>
      </c>
      <c r="G40" s="77">
        <f>E40*F40</f>
        <v>7.9186970911074273</v>
      </c>
      <c r="H40" s="77">
        <v>9.0348902280235563</v>
      </c>
      <c r="I40" s="77">
        <f>C40+H40</f>
        <v>9.0348902280235563</v>
      </c>
      <c r="J40" s="76">
        <f>分析係数表!G43</f>
        <v>0.37364673754023214</v>
      </c>
      <c r="K40" s="78">
        <f>I40*J40</f>
        <v>3.375857257735126</v>
      </c>
      <c r="L40" s="79"/>
      <c r="M40" s="80"/>
      <c r="N40" s="81">
        <f>分析係数表!H43</f>
        <v>3.3707727093983487E-2</v>
      </c>
      <c r="O40" s="82">
        <f t="shared" si="4"/>
        <v>0.76309535765257519</v>
      </c>
      <c r="P40" s="76">
        <f>分析係数表!C43</f>
        <v>0.67829131652661068</v>
      </c>
      <c r="Q40" s="82">
        <f>O40*P40</f>
        <v>0.51760095477751011</v>
      </c>
      <c r="R40" s="83">
        <v>0.81112551549868372</v>
      </c>
      <c r="S40" s="84">
        <f>I40+R40</f>
        <v>9.8460157435222406</v>
      </c>
      <c r="T40" s="85">
        <f>分析係数表!F43</f>
        <v>0.61386911147956691</v>
      </c>
      <c r="U40" s="86">
        <f>S40*T40</f>
        <v>6.0441649360898255</v>
      </c>
      <c r="V40" s="87">
        <f>分析係数表!D43</f>
        <v>0.15810006827270068</v>
      </c>
      <c r="W40" s="88">
        <f>ROUND(S40*V40,0)</f>
        <v>2</v>
      </c>
      <c r="X40" s="76">
        <f>分析係数表!E43</f>
        <v>0.12220813420462304</v>
      </c>
      <c r="Y40" s="89">
        <f>ROUND(S40*X40,0)</f>
        <v>1</v>
      </c>
    </row>
    <row r="41" spans="1:25" x14ac:dyDescent="0.2">
      <c r="A41" s="6" t="s">
        <v>340</v>
      </c>
      <c r="B41" s="5" t="s">
        <v>42</v>
      </c>
      <c r="C41" s="90"/>
      <c r="D41" s="76">
        <f>投入係数表!AD41</f>
        <v>0</v>
      </c>
      <c r="E41" s="77">
        <f>$C$32*D41</f>
        <v>0</v>
      </c>
      <c r="F41" s="76">
        <f>分析係数表!C44</f>
        <v>0.28860582795323675</v>
      </c>
      <c r="G41" s="77">
        <f>E41*F41</f>
        <v>0</v>
      </c>
      <c r="H41" s="77">
        <v>3.1582550527391303E-3</v>
      </c>
      <c r="I41" s="77">
        <f>C41+H41</f>
        <v>3.1582550527391303E-3</v>
      </c>
      <c r="J41" s="76">
        <f>分析係数表!G44</f>
        <v>0.2722812755519215</v>
      </c>
      <c r="K41" s="78">
        <f>I41*J41</f>
        <v>8.5993371427811149E-4</v>
      </c>
      <c r="L41" s="79"/>
      <c r="M41" s="80"/>
      <c r="N41" s="81">
        <f>分析係数表!H44</f>
        <v>0.11129817145104208</v>
      </c>
      <c r="O41" s="82">
        <f t="shared" si="4"/>
        <v>2.5196334867879595</v>
      </c>
      <c r="P41" s="76">
        <f>分析係数表!C44</f>
        <v>0.28860582795323675</v>
      </c>
      <c r="Q41" s="82">
        <f>O41*P41</f>
        <v>0.72718090859313989</v>
      </c>
      <c r="R41" s="83">
        <v>0.73413964525341635</v>
      </c>
      <c r="S41" s="84">
        <f>I41+R41</f>
        <v>0.7372979003061555</v>
      </c>
      <c r="T41" s="85">
        <f>分析係数表!F44</f>
        <v>0.4454210956663941</v>
      </c>
      <c r="U41" s="86">
        <f>S41*T41</f>
        <v>0.3284080385868996</v>
      </c>
      <c r="V41" s="87">
        <f>分析係数表!D44</f>
        <v>0.25695012264922323</v>
      </c>
      <c r="W41" s="88">
        <f>ROUND(S41*V41,0)</f>
        <v>0</v>
      </c>
      <c r="X41" s="76">
        <f>分析係数表!E44</f>
        <v>0.1731398201144726</v>
      </c>
      <c r="Y41" s="89">
        <f>ROUND(S41*X41,0)</f>
        <v>0</v>
      </c>
    </row>
    <row r="42" spans="1:25" x14ac:dyDescent="0.2">
      <c r="A42" s="6" t="s">
        <v>341</v>
      </c>
      <c r="B42" s="5" t="s">
        <v>278</v>
      </c>
      <c r="C42" s="90"/>
      <c r="D42" s="76">
        <f>投入係数表!AD42</f>
        <v>2.5564550489987218E-3</v>
      </c>
      <c r="E42" s="77">
        <f>$C$32*D42</f>
        <v>0.2556455048998722</v>
      </c>
      <c r="F42" s="76">
        <f>分析係数表!C45</f>
        <v>1</v>
      </c>
      <c r="G42" s="77">
        <f>E42*F42</f>
        <v>0.2556455048998722</v>
      </c>
      <c r="H42" s="77">
        <v>0.27314066970837825</v>
      </c>
      <c r="I42" s="77">
        <f>C42+H42</f>
        <v>0.27314066970837825</v>
      </c>
      <c r="J42" s="76">
        <f>分析係数表!G45</f>
        <v>0</v>
      </c>
      <c r="K42" s="78">
        <f>I42*J42</f>
        <v>0</v>
      </c>
      <c r="L42" s="79"/>
      <c r="M42" s="80"/>
      <c r="N42" s="81">
        <f>分析係数表!H45</f>
        <v>0</v>
      </c>
      <c r="O42" s="82">
        <f t="shared" si="4"/>
        <v>0</v>
      </c>
      <c r="P42" s="76">
        <f>分析係数表!C45</f>
        <v>1</v>
      </c>
      <c r="Q42" s="82">
        <f>O42*P42</f>
        <v>0</v>
      </c>
      <c r="R42" s="83">
        <v>7.5391277872163846E-3</v>
      </c>
      <c r="S42" s="84">
        <f>I42+R42</f>
        <v>0.28067979749559463</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投入係数表!AD43</f>
        <v>8.9475926714955266E-3</v>
      </c>
      <c r="E43" s="77">
        <f>$C$32*D43</f>
        <v>0.89475926714955267</v>
      </c>
      <c r="F43" s="76">
        <f>分析係数表!C46</f>
        <v>0.35026323939300097</v>
      </c>
      <c r="G43" s="77">
        <f>E43*F43</f>
        <v>0.31340127938870987</v>
      </c>
      <c r="H43" s="77">
        <v>0.34175912028065963</v>
      </c>
      <c r="I43" s="77">
        <f>C43+H43</f>
        <v>0.34175912028065963</v>
      </c>
      <c r="J43" s="76">
        <f>分析係数表!G46</f>
        <v>8.8183421516754845E-3</v>
      </c>
      <c r="K43" s="78">
        <f>I43*J43</f>
        <v>3.0137488560904729E-3</v>
      </c>
      <c r="L43" s="79"/>
      <c r="M43" s="80"/>
      <c r="N43" s="81">
        <f>分析係数表!H46</f>
        <v>2.2070389303971687E-2</v>
      </c>
      <c r="O43" s="82">
        <f t="shared" si="4"/>
        <v>0.49964245801823731</v>
      </c>
      <c r="P43" s="76">
        <f>分析係数表!C46</f>
        <v>0.35026323939300097</v>
      </c>
      <c r="Q43" s="82">
        <f>O43*P43</f>
        <v>0.17500638588374928</v>
      </c>
      <c r="R43" s="83">
        <v>0.18861724880665617</v>
      </c>
      <c r="S43" s="84">
        <f>I43+R43</f>
        <v>0.53037636908731578</v>
      </c>
      <c r="T43" s="85">
        <f>分析係数表!F46</f>
        <v>0.31305114638447973</v>
      </c>
      <c r="U43" s="86">
        <f>S43*T43</f>
        <v>0.16603493035802214</v>
      </c>
      <c r="V43" s="87">
        <f>分析係数表!D46</f>
        <v>2.6455026455026454E-3</v>
      </c>
      <c r="W43" s="88">
        <f>ROUND(S43*V43,0)</f>
        <v>0</v>
      </c>
      <c r="X43" s="76">
        <f>分析係数表!E46</f>
        <v>7.0546737213403876E-3</v>
      </c>
      <c r="Y43" s="89">
        <f>ROUND(S43*X43,0)</f>
        <v>0</v>
      </c>
    </row>
    <row r="44" spans="1:25" x14ac:dyDescent="0.2">
      <c r="A44" s="192">
        <v>40</v>
      </c>
      <c r="B44" s="14" t="s">
        <v>150</v>
      </c>
      <c r="C44" s="197">
        <f>SUM(C5:C43)</f>
        <v>100</v>
      </c>
      <c r="D44" s="92">
        <f>投入係数表!AD44</f>
        <v>0.32211333617383892</v>
      </c>
      <c r="E44" s="91">
        <f>SUM(E5:E43)</f>
        <v>32.211333617383893</v>
      </c>
      <c r="F44" s="92">
        <f>分析係数表!C47</f>
        <v>0.31394387080298369</v>
      </c>
      <c r="G44" s="91">
        <f>SUM(G5:G43)</f>
        <v>12.883805441755598</v>
      </c>
      <c r="H44" s="91">
        <f>SUM(H5:H43)</f>
        <v>14.824868765323615</v>
      </c>
      <c r="I44" s="91">
        <f>SUM(I5:I43)</f>
        <v>114.82486876532361</v>
      </c>
      <c r="J44" s="92">
        <f>分析係数表!G47</f>
        <v>0.19998528352451841</v>
      </c>
      <c r="K44" s="93">
        <f>SUM(K5:K43)</f>
        <v>36.106201503688936</v>
      </c>
      <c r="L44" s="94">
        <f>最終需要_まとめ!$L$33</f>
        <v>0.627</v>
      </c>
      <c r="M44" s="91">
        <f>K44*L44</f>
        <v>22.638588342812962</v>
      </c>
      <c r="N44" s="95">
        <f>分析係数表!H47</f>
        <v>1</v>
      </c>
      <c r="O44" s="96">
        <f>SUM(O5:O43)</f>
        <v>22.638588342812962</v>
      </c>
      <c r="P44" s="92">
        <f>分析係数表!C47</f>
        <v>0.31394387080298369</v>
      </c>
      <c r="Q44" s="96">
        <f>SUM(Q5:Q43)</f>
        <v>7.9091085840801894</v>
      </c>
      <c r="R44" s="91">
        <f>SUM(R5:R43)</f>
        <v>8.7206028855831441</v>
      </c>
      <c r="S44" s="97">
        <f>SUM(S5:S43)</f>
        <v>123.54547165090678</v>
      </c>
      <c r="T44" s="98">
        <f>分析係数表!F47</f>
        <v>0.426688715561511</v>
      </c>
      <c r="U44" s="99">
        <f>SUM(U5:U43)</f>
        <v>79.832201088121479</v>
      </c>
      <c r="V44" s="100">
        <f>分析係数表!D47</f>
        <v>4.9757178154553973E-2</v>
      </c>
      <c r="W44" s="101">
        <f>SUM(W5:W43)</f>
        <v>6</v>
      </c>
      <c r="X44" s="92">
        <f>分析係数表!E47</f>
        <v>4.1907100312144188E-2</v>
      </c>
      <c r="Y44" s="102">
        <f>SUM(Y5:Y43)</f>
        <v>4</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2015年播磨町産業連関表</v>
      </c>
      <c r="H1" s="401"/>
      <c r="I1" s="401"/>
    </row>
    <row r="2" spans="1:25" x14ac:dyDescent="0.2">
      <c r="B2" s="3" t="s">
        <v>290</v>
      </c>
      <c r="S2" s="3" t="s">
        <v>152</v>
      </c>
      <c r="U2" s="64" t="s">
        <v>209</v>
      </c>
      <c r="W2" s="3" t="s">
        <v>130</v>
      </c>
      <c r="Y2" s="3" t="s">
        <v>153</v>
      </c>
    </row>
    <row r="3" spans="1:25" ht="44" x14ac:dyDescent="0.2">
      <c r="B3" s="65"/>
      <c r="C3" s="66" t="s">
        <v>227</v>
      </c>
      <c r="D3" s="66" t="s">
        <v>232</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投入係数表!AE5</f>
        <v>0</v>
      </c>
      <c r="E5" s="77">
        <f t="shared" ref="E5:E38" si="0">$C$33*D5</f>
        <v>0</v>
      </c>
      <c r="F5" s="76">
        <f>分析係数表!C8</f>
        <v>2.4086378737541492E-2</v>
      </c>
      <c r="G5" s="77">
        <f t="shared" ref="G5:G38" si="1">E5*F5</f>
        <v>0</v>
      </c>
      <c r="H5" s="77">
        <f t="array" ref="H5:H43">MMULT(逆行列係数!C5:AO43,'29'!G5:G43)</f>
        <v>3.1420189063416907E-5</v>
      </c>
      <c r="I5" s="77">
        <f t="shared" ref="I5:I38" si="2">C5+H5</f>
        <v>3.1420189063416907E-5</v>
      </c>
      <c r="J5" s="76">
        <f>分析係数表!G8</f>
        <v>0.12121212121212122</v>
      </c>
      <c r="K5" s="78">
        <f t="shared" ref="K5:K38" si="3">I5*J5</f>
        <v>3.8085077652626553E-6</v>
      </c>
      <c r="L5" s="79" t="s">
        <v>185</v>
      </c>
      <c r="M5" s="80" t="s">
        <v>185</v>
      </c>
      <c r="N5" s="81">
        <f>分析係数表!H8</f>
        <v>1.0986040110106173E-2</v>
      </c>
      <c r="O5" s="82">
        <f t="shared" ref="O5:O43" si="4">$M$44*N5</f>
        <v>2.2728495174757564E-2</v>
      </c>
      <c r="P5" s="76">
        <f>分析係数表!C8</f>
        <v>2.4086378737541492E-2</v>
      </c>
      <c r="Q5" s="82">
        <f t="shared" ref="Q5:Q38" si="5">O5*P5</f>
        <v>5.4744714291359497E-4</v>
      </c>
      <c r="R5" s="83">
        <f t="array" ref="R5:R43">MMULT(逆行列係数!C5:AO43,'29'!Q5:Q43)</f>
        <v>6.001271281782935E-4</v>
      </c>
      <c r="S5" s="84">
        <f t="shared" ref="S5:S38" si="6">I5+R5</f>
        <v>6.3154731724171043E-4</v>
      </c>
      <c r="T5" s="85">
        <f>分析係数表!F8</f>
        <v>0.48484848484848486</v>
      </c>
      <c r="U5" s="86">
        <f t="shared" ref="U5:U38" si="7">S5*T5</f>
        <v>3.0620475987476871E-4</v>
      </c>
      <c r="V5" s="87">
        <f>分析係数表!D8</f>
        <v>1.0757575757575757</v>
      </c>
      <c r="W5" s="88">
        <f t="shared" ref="W5:W38" si="8">ROUND(S5*V5,0)</f>
        <v>0</v>
      </c>
      <c r="X5" s="76">
        <f>分析係数表!E8</f>
        <v>0</v>
      </c>
      <c r="Y5" s="89">
        <f t="shared" ref="Y5:Y38" si="9">ROUND(S5*X5,0)</f>
        <v>0</v>
      </c>
    </row>
    <row r="6" spans="1:25" x14ac:dyDescent="0.2">
      <c r="A6" s="6" t="s">
        <v>219</v>
      </c>
      <c r="B6" s="5" t="s">
        <v>265</v>
      </c>
      <c r="C6" s="90"/>
      <c r="D6" s="76">
        <f>投入係数表!AE6</f>
        <v>0</v>
      </c>
      <c r="E6" s="77">
        <f t="shared" si="0"/>
        <v>0</v>
      </c>
      <c r="F6" s="76">
        <f>分析係数表!C9</f>
        <v>0</v>
      </c>
      <c r="G6" s="77">
        <f t="shared" si="1"/>
        <v>0</v>
      </c>
      <c r="H6" s="77">
        <v>0</v>
      </c>
      <c r="I6" s="77">
        <f t="shared" si="2"/>
        <v>0</v>
      </c>
      <c r="J6" s="76">
        <f>分析係数表!G9</f>
        <v>0</v>
      </c>
      <c r="K6" s="78">
        <f t="shared" si="3"/>
        <v>0</v>
      </c>
      <c r="L6" s="79"/>
      <c r="M6" s="80"/>
      <c r="N6" s="81">
        <f>分析係数表!H9</f>
        <v>5.8985450255603618E-4</v>
      </c>
      <c r="O6" s="82">
        <f t="shared" si="4"/>
        <v>1.2203218885775873E-3</v>
      </c>
      <c r="P6" s="76">
        <f>分析係数表!C9</f>
        <v>0</v>
      </c>
      <c r="Q6" s="82">
        <f t="shared" si="5"/>
        <v>0</v>
      </c>
      <c r="R6" s="83">
        <v>0</v>
      </c>
      <c r="S6" s="84">
        <f t="shared" si="6"/>
        <v>0</v>
      </c>
      <c r="T6" s="85">
        <f>分析係数表!F9</f>
        <v>0</v>
      </c>
      <c r="U6" s="86">
        <f t="shared" si="7"/>
        <v>0</v>
      </c>
      <c r="V6" s="87">
        <f>分析係数表!D9</f>
        <v>0</v>
      </c>
      <c r="W6" s="88">
        <f t="shared" si="8"/>
        <v>0</v>
      </c>
      <c r="X6" s="76">
        <f>分析係数表!E9</f>
        <v>0</v>
      </c>
      <c r="Y6" s="89">
        <f t="shared" si="9"/>
        <v>0</v>
      </c>
    </row>
    <row r="7" spans="1:25" x14ac:dyDescent="0.2">
      <c r="A7" s="6" t="s">
        <v>220</v>
      </c>
      <c r="B7" s="5" t="s">
        <v>266</v>
      </c>
      <c r="C7" s="90"/>
      <c r="D7" s="76">
        <f>投入係数表!AE7</f>
        <v>0</v>
      </c>
      <c r="E7" s="77">
        <f t="shared" si="0"/>
        <v>0</v>
      </c>
      <c r="F7" s="76">
        <f>分析係数表!C10</f>
        <v>0.85034013605442182</v>
      </c>
      <c r="G7" s="77">
        <f t="shared" si="1"/>
        <v>0</v>
      </c>
      <c r="H7" s="77">
        <v>7.5351801815250714E-5</v>
      </c>
      <c r="I7" s="77">
        <f t="shared" si="2"/>
        <v>7.5351801815250714E-5</v>
      </c>
      <c r="J7" s="76">
        <f>分析係数表!G10</f>
        <v>0.18064516129032257</v>
      </c>
      <c r="K7" s="78">
        <f t="shared" si="3"/>
        <v>1.3611938392432387E-5</v>
      </c>
      <c r="L7" s="79"/>
      <c r="M7" s="80"/>
      <c r="N7" s="81">
        <f>分析係数表!H10</f>
        <v>1.1059771922925679E-3</v>
      </c>
      <c r="O7" s="82">
        <f t="shared" si="4"/>
        <v>2.2881035410829763E-3</v>
      </c>
      <c r="P7" s="76">
        <f>分析係数表!C10</f>
        <v>0.85034013605442182</v>
      </c>
      <c r="Q7" s="82">
        <f t="shared" si="5"/>
        <v>1.9456662764311024E-3</v>
      </c>
      <c r="R7" s="83">
        <v>2.4082474065261423E-3</v>
      </c>
      <c r="S7" s="84">
        <f t="shared" si="6"/>
        <v>2.4835992083413931E-3</v>
      </c>
      <c r="T7" s="85">
        <f>分析係数表!F10</f>
        <v>0.52258064516129032</v>
      </c>
      <c r="U7" s="86">
        <f t="shared" si="7"/>
        <v>1.2978808766171152E-3</v>
      </c>
      <c r="V7" s="87">
        <f>分析係数表!D10</f>
        <v>9.0322580645161285E-2</v>
      </c>
      <c r="W7" s="88">
        <f t="shared" si="8"/>
        <v>0</v>
      </c>
      <c r="X7" s="76">
        <f>分析係数表!E10</f>
        <v>0</v>
      </c>
      <c r="Y7" s="89">
        <f t="shared" si="9"/>
        <v>0</v>
      </c>
    </row>
    <row r="8" spans="1:25" x14ac:dyDescent="0.2">
      <c r="A8" s="6" t="s">
        <v>221</v>
      </c>
      <c r="B8" s="5" t="s">
        <v>27</v>
      </c>
      <c r="C8" s="90"/>
      <c r="D8" s="76">
        <f>投入係数表!AE8</f>
        <v>0</v>
      </c>
      <c r="E8" s="77">
        <f t="shared" si="0"/>
        <v>0</v>
      </c>
      <c r="F8" s="76">
        <f>分析係数表!C11</f>
        <v>1.6645596291613995E-2</v>
      </c>
      <c r="G8" s="77">
        <f t="shared" si="1"/>
        <v>0</v>
      </c>
      <c r="H8" s="77">
        <v>3.1563736913447967E-4</v>
      </c>
      <c r="I8" s="77">
        <f t="shared" si="2"/>
        <v>3.1563736913447967E-4</v>
      </c>
      <c r="J8" s="76">
        <f>分析係数表!G11</f>
        <v>0.35897435897435898</v>
      </c>
      <c r="K8" s="78">
        <f t="shared" si="3"/>
        <v>1.1330572225340296E-4</v>
      </c>
      <c r="L8" s="79"/>
      <c r="M8" s="80"/>
      <c r="N8" s="81">
        <f>分析係数表!H11</f>
        <v>-2.457727093983484E-5</v>
      </c>
      <c r="O8" s="82">
        <f t="shared" si="4"/>
        <v>-5.0846745357399472E-5</v>
      </c>
      <c r="P8" s="76">
        <f>分析係数表!C11</f>
        <v>1.6645596291613995E-2</v>
      </c>
      <c r="Q8" s="82">
        <f t="shared" si="5"/>
        <v>-8.4637439596176984E-7</v>
      </c>
      <c r="R8" s="83">
        <v>5.1467503825726711E-5</v>
      </c>
      <c r="S8" s="84">
        <f t="shared" si="6"/>
        <v>3.6710487296020639E-4</v>
      </c>
      <c r="T8" s="85">
        <f>分析係数表!F11</f>
        <v>0.58974358974358976</v>
      </c>
      <c r="U8" s="86">
        <f t="shared" si="7"/>
        <v>2.1649774559191659E-4</v>
      </c>
      <c r="V8" s="87">
        <f>分析係数表!D11</f>
        <v>8.5470085470085479E-3</v>
      </c>
      <c r="W8" s="88">
        <f t="shared" si="8"/>
        <v>0</v>
      </c>
      <c r="X8" s="76">
        <f>分析係数表!E11</f>
        <v>0</v>
      </c>
      <c r="Y8" s="89">
        <f t="shared" si="9"/>
        <v>0</v>
      </c>
    </row>
    <row r="9" spans="1:25" x14ac:dyDescent="0.2">
      <c r="A9" s="6" t="s">
        <v>222</v>
      </c>
      <c r="B9" s="5" t="s">
        <v>190</v>
      </c>
      <c r="C9" s="90"/>
      <c r="D9" s="76">
        <f>投入係数表!AE9</f>
        <v>0</v>
      </c>
      <c r="E9" s="77">
        <f t="shared" si="0"/>
        <v>0</v>
      </c>
      <c r="F9" s="76">
        <f>分析係数表!C12</f>
        <v>5.1883600270696828E-3</v>
      </c>
      <c r="G9" s="77">
        <f t="shared" si="1"/>
        <v>0</v>
      </c>
      <c r="H9" s="77">
        <v>1.2634648513375243E-5</v>
      </c>
      <c r="I9" s="77">
        <f t="shared" si="2"/>
        <v>1.2634648513375243E-5</v>
      </c>
      <c r="J9" s="76">
        <f>分析係数表!G12</f>
        <v>0.13719512195121952</v>
      </c>
      <c r="K9" s="78">
        <f t="shared" si="3"/>
        <v>1.733412143603311E-6</v>
      </c>
      <c r="L9" s="79"/>
      <c r="M9" s="80"/>
      <c r="N9" s="81">
        <f>分析係数表!H12</f>
        <v>8.9657884388517503E-2</v>
      </c>
      <c r="O9" s="82">
        <f t="shared" si="4"/>
        <v>0.18548892706379327</v>
      </c>
      <c r="P9" s="76">
        <f>分析係数表!C12</f>
        <v>5.1883600270696828E-3</v>
      </c>
      <c r="Q9" s="82">
        <f t="shared" si="5"/>
        <v>9.6238333464182893E-4</v>
      </c>
      <c r="R9" s="83">
        <v>1.0389814416155436E-3</v>
      </c>
      <c r="S9" s="84">
        <f t="shared" si="6"/>
        <v>1.0516160901289189E-3</v>
      </c>
      <c r="T9" s="85">
        <f>分析係数表!F12</f>
        <v>0.31707317073170732</v>
      </c>
      <c r="U9" s="86">
        <f t="shared" si="7"/>
        <v>3.3343924808965721E-4</v>
      </c>
      <c r="V9" s="87">
        <f>分析係数表!D12</f>
        <v>6.7073170731707321E-2</v>
      </c>
      <c r="W9" s="88">
        <f t="shared" si="8"/>
        <v>0</v>
      </c>
      <c r="X9" s="76">
        <f>分析係数表!E12</f>
        <v>5.7926829268292686E-2</v>
      </c>
      <c r="Y9" s="89">
        <f t="shared" si="9"/>
        <v>0</v>
      </c>
    </row>
    <row r="10" spans="1:25" x14ac:dyDescent="0.2">
      <c r="A10" s="6" t="s">
        <v>223</v>
      </c>
      <c r="B10" s="5" t="s">
        <v>28</v>
      </c>
      <c r="C10" s="90"/>
      <c r="D10" s="76">
        <f>投入係数表!AE10</f>
        <v>0</v>
      </c>
      <c r="E10" s="77">
        <f t="shared" si="0"/>
        <v>0</v>
      </c>
      <c r="F10" s="76">
        <f>分析係数表!C13</f>
        <v>0</v>
      </c>
      <c r="G10" s="77">
        <f t="shared" si="1"/>
        <v>0</v>
      </c>
      <c r="H10" s="77">
        <v>0</v>
      </c>
      <c r="I10" s="77">
        <f t="shared" si="2"/>
        <v>0</v>
      </c>
      <c r="J10" s="76">
        <f>分析係数表!G13</f>
        <v>0.24459953472914589</v>
      </c>
      <c r="K10" s="78">
        <f t="shared" si="3"/>
        <v>0</v>
      </c>
      <c r="L10" s="79"/>
      <c r="M10" s="80"/>
      <c r="N10" s="81">
        <f>分析係数表!H13</f>
        <v>1.4131930790405034E-2</v>
      </c>
      <c r="O10" s="82">
        <f t="shared" si="4"/>
        <v>2.9236878580504697E-2</v>
      </c>
      <c r="P10" s="76">
        <f>分析係数表!C13</f>
        <v>0</v>
      </c>
      <c r="Q10" s="82">
        <f t="shared" si="5"/>
        <v>0</v>
      </c>
      <c r="R10" s="83">
        <v>0</v>
      </c>
      <c r="S10" s="84">
        <f t="shared" si="6"/>
        <v>0</v>
      </c>
      <c r="T10" s="85">
        <f>分析係数表!F13</f>
        <v>0.38318378198737124</v>
      </c>
      <c r="U10" s="86">
        <f t="shared" si="7"/>
        <v>0</v>
      </c>
      <c r="V10" s="87">
        <f>分析係数表!D13</f>
        <v>4.7856430707876374E-2</v>
      </c>
      <c r="W10" s="88">
        <f t="shared" si="8"/>
        <v>0</v>
      </c>
      <c r="X10" s="76">
        <f>分析係数表!E13</f>
        <v>4.9850448654037885E-2</v>
      </c>
      <c r="Y10" s="89">
        <f t="shared" si="9"/>
        <v>0</v>
      </c>
    </row>
    <row r="11" spans="1:25" x14ac:dyDescent="0.2">
      <c r="A11" s="6" t="s">
        <v>224</v>
      </c>
      <c r="B11" s="5" t="s">
        <v>267</v>
      </c>
      <c r="C11" s="90"/>
      <c r="D11" s="76">
        <f>投入係数表!AE11</f>
        <v>2.1864295605276583E-4</v>
      </c>
      <c r="E11" s="77">
        <f t="shared" si="0"/>
        <v>2.1864295605276585E-2</v>
      </c>
      <c r="F11" s="76">
        <f>分析係数表!C14</f>
        <v>6.5770523283725346E-2</v>
      </c>
      <c r="G11" s="77">
        <f t="shared" si="1"/>
        <v>1.4380261631890975E-3</v>
      </c>
      <c r="H11" s="77">
        <v>6.2045321101452874E-3</v>
      </c>
      <c r="I11" s="77">
        <f t="shared" si="2"/>
        <v>6.2045321101452874E-3</v>
      </c>
      <c r="J11" s="76">
        <f>分析係数表!G14</f>
        <v>0.20976692563817981</v>
      </c>
      <c r="K11" s="78">
        <f t="shared" si="3"/>
        <v>1.3015056257685454E-3</v>
      </c>
      <c r="L11" s="79"/>
      <c r="M11" s="80"/>
      <c r="N11" s="81">
        <f>分析係数表!H14</f>
        <v>1.167420369642155E-3</v>
      </c>
      <c r="O11" s="82">
        <f t="shared" si="4"/>
        <v>2.4152204044764749E-3</v>
      </c>
      <c r="P11" s="76">
        <f>分析係数表!C14</f>
        <v>6.5770523283725346E-2</v>
      </c>
      <c r="Q11" s="82">
        <f t="shared" si="5"/>
        <v>1.5885030984794855E-4</v>
      </c>
      <c r="R11" s="83">
        <v>4.9457645274136235E-4</v>
      </c>
      <c r="S11" s="84">
        <f t="shared" si="6"/>
        <v>6.6991085628866501E-3</v>
      </c>
      <c r="T11" s="85">
        <f>分析係数表!F14</f>
        <v>0.3607103218645949</v>
      </c>
      <c r="U11" s="86">
        <f t="shared" si="7"/>
        <v>2.4164376059247071E-3</v>
      </c>
      <c r="V11" s="87">
        <f>分析係数表!D14</f>
        <v>6.7702552719200892E-2</v>
      </c>
      <c r="W11" s="88">
        <f t="shared" si="8"/>
        <v>0</v>
      </c>
      <c r="X11" s="76">
        <f>分析係数表!E14</f>
        <v>6.8812430632630414E-2</v>
      </c>
      <c r="Y11" s="89">
        <f t="shared" si="9"/>
        <v>0</v>
      </c>
    </row>
    <row r="12" spans="1:25" x14ac:dyDescent="0.2">
      <c r="A12" s="6" t="s">
        <v>225</v>
      </c>
      <c r="B12" s="5" t="s">
        <v>29</v>
      </c>
      <c r="C12" s="90"/>
      <c r="D12" s="76">
        <f>投入係数表!AE12</f>
        <v>7.2880985350921943E-5</v>
      </c>
      <c r="E12" s="77">
        <f t="shared" si="0"/>
        <v>7.2880985350921943E-3</v>
      </c>
      <c r="F12" s="76">
        <f>分析係数表!C15</f>
        <v>0</v>
      </c>
      <c r="G12" s="77">
        <f t="shared" si="1"/>
        <v>0</v>
      </c>
      <c r="H12" s="77">
        <v>0</v>
      </c>
      <c r="I12" s="77">
        <f t="shared" si="2"/>
        <v>0</v>
      </c>
      <c r="J12" s="76">
        <f>分析係数表!G15</f>
        <v>9.5622477491462285E-2</v>
      </c>
      <c r="K12" s="78">
        <f t="shared" si="3"/>
        <v>0</v>
      </c>
      <c r="L12" s="79"/>
      <c r="M12" s="80"/>
      <c r="N12" s="81">
        <f>分析係数表!H15</f>
        <v>8.2333857648446713E-3</v>
      </c>
      <c r="O12" s="82">
        <f t="shared" si="4"/>
        <v>1.7033659694728823E-2</v>
      </c>
      <c r="P12" s="76">
        <f>分析係数表!C15</f>
        <v>0</v>
      </c>
      <c r="Q12" s="82">
        <f t="shared" si="5"/>
        <v>0</v>
      </c>
      <c r="R12" s="83">
        <v>0</v>
      </c>
      <c r="S12" s="84">
        <f t="shared" si="6"/>
        <v>0</v>
      </c>
      <c r="T12" s="85">
        <f>分析係数表!F15</f>
        <v>0.3039816827072338</v>
      </c>
      <c r="U12" s="86">
        <f t="shared" si="7"/>
        <v>0</v>
      </c>
      <c r="V12" s="87">
        <f>分析係数表!D15</f>
        <v>3.1667184104315432E-2</v>
      </c>
      <c r="W12" s="88">
        <f t="shared" si="8"/>
        <v>0</v>
      </c>
      <c r="X12" s="76">
        <f>分析係数表!E15</f>
        <v>2.9261099037565973E-2</v>
      </c>
      <c r="Y12" s="89">
        <f t="shared" si="9"/>
        <v>0</v>
      </c>
    </row>
    <row r="13" spans="1:25" x14ac:dyDescent="0.2">
      <c r="A13" s="6" t="s">
        <v>226</v>
      </c>
      <c r="B13" s="5" t="s">
        <v>30</v>
      </c>
      <c r="C13" s="90"/>
      <c r="D13" s="76">
        <f>投入係数表!AE13</f>
        <v>7.2880985350921943E-5</v>
      </c>
      <c r="E13" s="77">
        <f t="shared" si="0"/>
        <v>7.2880985350921943E-3</v>
      </c>
      <c r="F13" s="76">
        <f>分析係数表!C16</f>
        <v>5.8671439936356373E-2</v>
      </c>
      <c r="G13" s="77">
        <f t="shared" si="1"/>
        <v>4.2760323545190855E-4</v>
      </c>
      <c r="H13" s="77">
        <v>1.6514461557227988E-3</v>
      </c>
      <c r="I13" s="77">
        <f t="shared" si="2"/>
        <v>1.6514461557227988E-3</v>
      </c>
      <c r="J13" s="76">
        <f>分析係数表!G16</f>
        <v>3.3950617283950615E-2</v>
      </c>
      <c r="K13" s="78">
        <f t="shared" si="3"/>
        <v>5.6067616397996254E-5</v>
      </c>
      <c r="L13" s="79"/>
      <c r="M13" s="80"/>
      <c r="N13" s="81">
        <f>分析係数表!H16</f>
        <v>1.6626523790798271E-2</v>
      </c>
      <c r="O13" s="82">
        <f t="shared" si="4"/>
        <v>3.4397823234280749E-2</v>
      </c>
      <c r="P13" s="76">
        <f>分析係数表!C16</f>
        <v>5.8671439936356373E-2</v>
      </c>
      <c r="Q13" s="82">
        <f t="shared" si="5"/>
        <v>2.0181698198315067E-3</v>
      </c>
      <c r="R13" s="83">
        <v>2.1726968805320271E-3</v>
      </c>
      <c r="S13" s="84">
        <f t="shared" si="6"/>
        <v>3.8241430362548259E-3</v>
      </c>
      <c r="T13" s="85">
        <f>分析係数表!F16</f>
        <v>0.28858024691358025</v>
      </c>
      <c r="U13" s="86">
        <f t="shared" si="7"/>
        <v>1.1035721416352662E-3</v>
      </c>
      <c r="V13" s="87">
        <f>分析係数表!D16</f>
        <v>0</v>
      </c>
      <c r="W13" s="88">
        <f t="shared" si="8"/>
        <v>0</v>
      </c>
      <c r="X13" s="76">
        <f>分析係数表!E16</f>
        <v>0</v>
      </c>
      <c r="Y13" s="89">
        <f t="shared" si="9"/>
        <v>0</v>
      </c>
    </row>
    <row r="14" spans="1:25" x14ac:dyDescent="0.2">
      <c r="A14" s="6" t="s">
        <v>2</v>
      </c>
      <c r="B14" s="5" t="s">
        <v>364</v>
      </c>
      <c r="C14" s="90"/>
      <c r="D14" s="76">
        <f>投入係数表!AE14</f>
        <v>3.6440492675460972E-4</v>
      </c>
      <c r="E14" s="77">
        <f t="shared" si="0"/>
        <v>3.644049267546097E-2</v>
      </c>
      <c r="F14" s="76">
        <f>分析係数表!C17</f>
        <v>0.10640681003584229</v>
      </c>
      <c r="G14" s="77">
        <f t="shared" si="1"/>
        <v>3.8775165817302778E-3</v>
      </c>
      <c r="H14" s="77">
        <v>8.5337558760618E-3</v>
      </c>
      <c r="I14" s="77">
        <f t="shared" si="2"/>
        <v>8.5337558760618E-3</v>
      </c>
      <c r="J14" s="76">
        <f>分析係数表!G17</f>
        <v>0.21283422459893048</v>
      </c>
      <c r="K14" s="78">
        <f t="shared" si="3"/>
        <v>1.8162753147981799E-3</v>
      </c>
      <c r="L14" s="79"/>
      <c r="M14" s="80"/>
      <c r="N14" s="81">
        <f>分析係数表!H17</f>
        <v>2.9861384191899334E-3</v>
      </c>
      <c r="O14" s="82">
        <f t="shared" si="4"/>
        <v>6.1778795609240362E-3</v>
      </c>
      <c r="P14" s="76">
        <f>分析係数表!C17</f>
        <v>0.10640681003584229</v>
      </c>
      <c r="Q14" s="82">
        <f t="shared" si="5"/>
        <v>6.5736845686355672E-4</v>
      </c>
      <c r="R14" s="83">
        <v>1.1221154200866206E-3</v>
      </c>
      <c r="S14" s="84">
        <f t="shared" si="6"/>
        <v>9.6558712961484199E-3</v>
      </c>
      <c r="T14" s="85">
        <f>分析係数表!F17</f>
        <v>0.3233511586452763</v>
      </c>
      <c r="U14" s="86">
        <f t="shared" si="7"/>
        <v>3.1222371713392574E-3</v>
      </c>
      <c r="V14" s="87">
        <f>分析係数表!D17</f>
        <v>4.4206773618538323E-2</v>
      </c>
      <c r="W14" s="88">
        <f t="shared" si="8"/>
        <v>0</v>
      </c>
      <c r="X14" s="76">
        <f>分析係数表!E17</f>
        <v>4.0641711229946524E-2</v>
      </c>
      <c r="Y14" s="89">
        <f t="shared" si="9"/>
        <v>0</v>
      </c>
    </row>
    <row r="15" spans="1:25" x14ac:dyDescent="0.2">
      <c r="A15" s="6" t="s">
        <v>3</v>
      </c>
      <c r="B15" s="5" t="s">
        <v>31</v>
      </c>
      <c r="C15" s="90"/>
      <c r="D15" s="76">
        <f>投入係数表!AE15</f>
        <v>7.2880985350921943E-5</v>
      </c>
      <c r="E15" s="77">
        <f t="shared" si="0"/>
        <v>7.2880985350921943E-3</v>
      </c>
      <c r="F15" s="76">
        <f>分析係数表!C18</f>
        <v>0.93182768716018405</v>
      </c>
      <c r="G15" s="77">
        <f t="shared" si="1"/>
        <v>6.7912520017504845E-3</v>
      </c>
      <c r="H15" s="77">
        <v>6.7074276343720193E-2</v>
      </c>
      <c r="I15" s="77">
        <f t="shared" si="2"/>
        <v>6.7074276343720193E-2</v>
      </c>
      <c r="J15" s="76">
        <f>分析係数表!G18</f>
        <v>0.215658731332249</v>
      </c>
      <c r="K15" s="78">
        <f t="shared" si="3"/>
        <v>1.4465153341315378E-2</v>
      </c>
      <c r="L15" s="79"/>
      <c r="M15" s="80"/>
      <c r="N15" s="81">
        <f>分析係数表!H18</f>
        <v>4.4239087691702714E-4</v>
      </c>
      <c r="O15" s="82">
        <f t="shared" si="4"/>
        <v>9.1524141643319046E-4</v>
      </c>
      <c r="P15" s="76">
        <f>分析係数表!C18</f>
        <v>0.93182768716018405</v>
      </c>
      <c r="Q15" s="82">
        <f t="shared" si="5"/>
        <v>8.5284729226815076E-4</v>
      </c>
      <c r="R15" s="83">
        <v>1.9802987934979064E-3</v>
      </c>
      <c r="S15" s="84">
        <f t="shared" si="6"/>
        <v>6.9054575137218105E-2</v>
      </c>
      <c r="T15" s="85">
        <f>分析係数表!F18</f>
        <v>0.45992902558036375</v>
      </c>
      <c r="U15" s="86">
        <f t="shared" si="7"/>
        <v>3.1760203454726736E-2</v>
      </c>
      <c r="V15" s="87">
        <f>分析係数表!D18</f>
        <v>2.3436344817388734E-2</v>
      </c>
      <c r="W15" s="88">
        <f t="shared" si="8"/>
        <v>0</v>
      </c>
      <c r="X15" s="76">
        <f>分析係数表!E18</f>
        <v>2.5506432056779535E-2</v>
      </c>
      <c r="Y15" s="89">
        <f t="shared" si="9"/>
        <v>0</v>
      </c>
    </row>
    <row r="16" spans="1:25" x14ac:dyDescent="0.2">
      <c r="A16" s="6" t="s">
        <v>4</v>
      </c>
      <c r="B16" s="5" t="s">
        <v>32</v>
      </c>
      <c r="C16" s="90"/>
      <c r="D16" s="76">
        <f>投入係数表!AE16</f>
        <v>0</v>
      </c>
      <c r="E16" s="77">
        <f t="shared" si="0"/>
        <v>0</v>
      </c>
      <c r="F16" s="76">
        <f>分析係数表!C19</f>
        <v>0.22734014153142079</v>
      </c>
      <c r="G16" s="77">
        <f t="shared" si="1"/>
        <v>0</v>
      </c>
      <c r="H16" s="77">
        <v>1.0300992871863804E-2</v>
      </c>
      <c r="I16" s="77">
        <f t="shared" si="2"/>
        <v>1.0300992871863804E-2</v>
      </c>
      <c r="J16" s="76">
        <f>分析係数表!G19</f>
        <v>5.767935331761536E-2</v>
      </c>
      <c r="K16" s="78">
        <f t="shared" si="3"/>
        <v>5.9415460737846963E-4</v>
      </c>
      <c r="L16" s="79"/>
      <c r="M16" s="80"/>
      <c r="N16" s="81">
        <f>分析係数表!H19</f>
        <v>-1.1059771922925678E-4</v>
      </c>
      <c r="O16" s="82">
        <f t="shared" si="4"/>
        <v>-2.2881035410829762E-4</v>
      </c>
      <c r="P16" s="76">
        <f>分析係数表!C19</f>
        <v>0.22734014153142079</v>
      </c>
      <c r="Q16" s="82">
        <f t="shared" si="5"/>
        <v>-5.2017778286834889E-5</v>
      </c>
      <c r="R16" s="83">
        <v>3.2941184182298409E-4</v>
      </c>
      <c r="S16" s="84">
        <f t="shared" si="6"/>
        <v>1.0630404713686788E-2</v>
      </c>
      <c r="T16" s="85">
        <f>分析係数表!F19</f>
        <v>0.2401481980464803</v>
      </c>
      <c r="U16" s="86">
        <f t="shared" si="7"/>
        <v>2.5528725364966924E-3</v>
      </c>
      <c r="V16" s="87">
        <f>分析係数表!D19</f>
        <v>6.946783428763894E-3</v>
      </c>
      <c r="W16" s="88">
        <f t="shared" si="8"/>
        <v>0</v>
      </c>
      <c r="X16" s="76">
        <f>分析係数表!E19</f>
        <v>7.830919501515661E-3</v>
      </c>
      <c r="Y16" s="89">
        <f t="shared" si="9"/>
        <v>0</v>
      </c>
    </row>
    <row r="17" spans="1:25" x14ac:dyDescent="0.2">
      <c r="A17" s="6" t="s">
        <v>5</v>
      </c>
      <c r="B17" s="5" t="s">
        <v>33</v>
      </c>
      <c r="C17" s="90"/>
      <c r="D17" s="76">
        <f>投入係数表!AE17</f>
        <v>0</v>
      </c>
      <c r="E17" s="77">
        <f t="shared" si="0"/>
        <v>0</v>
      </c>
      <c r="F17" s="76">
        <f>分析係数表!C20</f>
        <v>0.28316987938225679</v>
      </c>
      <c r="G17" s="77">
        <f t="shared" si="1"/>
        <v>0</v>
      </c>
      <c r="H17" s="77">
        <v>5.0317062867887893E-3</v>
      </c>
      <c r="I17" s="77">
        <f t="shared" si="2"/>
        <v>5.0317062867887893E-3</v>
      </c>
      <c r="J17" s="76">
        <f>分析係数表!G20</f>
        <v>0.10003293265272517</v>
      </c>
      <c r="K17" s="78">
        <f t="shared" si="3"/>
        <v>5.0333633611463684E-4</v>
      </c>
      <c r="L17" s="79"/>
      <c r="M17" s="80"/>
      <c r="N17" s="81">
        <f>分析係数表!H20</f>
        <v>5.4069996067636654E-4</v>
      </c>
      <c r="O17" s="82">
        <f t="shared" si="4"/>
        <v>1.1186283978627885E-3</v>
      </c>
      <c r="P17" s="76">
        <f>分析係数表!C20</f>
        <v>0.28316987938225679</v>
      </c>
      <c r="Q17" s="82">
        <f t="shared" si="5"/>
        <v>3.16761868496373E-4</v>
      </c>
      <c r="R17" s="83">
        <v>6.8887293854148876E-4</v>
      </c>
      <c r="S17" s="84">
        <f t="shared" si="6"/>
        <v>5.7205792253302778E-3</v>
      </c>
      <c r="T17" s="85">
        <f>分析係数表!F20</f>
        <v>0.22295405894944839</v>
      </c>
      <c r="U17" s="86">
        <f t="shared" si="7"/>
        <v>1.2754263578292765E-3</v>
      </c>
      <c r="V17" s="87">
        <f>分析係数表!D20</f>
        <v>1.4243372303639057E-2</v>
      </c>
      <c r="W17" s="88">
        <f t="shared" si="8"/>
        <v>0</v>
      </c>
      <c r="X17" s="76">
        <f>分析係数表!E20</f>
        <v>1.6054668203523793E-2</v>
      </c>
      <c r="Y17" s="89">
        <f t="shared" si="9"/>
        <v>0</v>
      </c>
    </row>
    <row r="18" spans="1:25" x14ac:dyDescent="0.2">
      <c r="A18" s="6" t="s">
        <v>6</v>
      </c>
      <c r="B18" s="5" t="s">
        <v>34</v>
      </c>
      <c r="C18" s="90"/>
      <c r="D18" s="76">
        <f>投入係数表!AE18</f>
        <v>3.6440492675460972E-4</v>
      </c>
      <c r="E18" s="77">
        <f t="shared" si="0"/>
        <v>3.644049267546097E-2</v>
      </c>
      <c r="F18" s="76">
        <f>分析係数表!C21</f>
        <v>0.39165775401069514</v>
      </c>
      <c r="G18" s="77">
        <f t="shared" si="1"/>
        <v>1.4272201516314231E-2</v>
      </c>
      <c r="H18" s="77">
        <v>5.6092372226270455E-2</v>
      </c>
      <c r="I18" s="77">
        <f t="shared" si="2"/>
        <v>5.6092372226270455E-2</v>
      </c>
      <c r="J18" s="76">
        <f>分析係数表!G21</f>
        <v>0.28516576829358342</v>
      </c>
      <c r="K18" s="78">
        <f t="shared" si="3"/>
        <v>1.5995624421314074E-2</v>
      </c>
      <c r="L18" s="79"/>
      <c r="M18" s="80"/>
      <c r="N18" s="81">
        <f>分析係数表!H21</f>
        <v>9.2164766024380651E-4</v>
      </c>
      <c r="O18" s="82">
        <f t="shared" si="4"/>
        <v>1.9067529509024801E-3</v>
      </c>
      <c r="P18" s="76">
        <f>分析係数表!C21</f>
        <v>0.39165775401069514</v>
      </c>
      <c r="Q18" s="82">
        <f t="shared" si="5"/>
        <v>7.4679457820373061E-4</v>
      </c>
      <c r="R18" s="83">
        <v>1.4626222295706197E-3</v>
      </c>
      <c r="S18" s="84">
        <f t="shared" si="6"/>
        <v>5.7554994455841071E-2</v>
      </c>
      <c r="T18" s="85">
        <f>分析係数表!F21</f>
        <v>0.42597651923502916</v>
      </c>
      <c r="U18" s="86">
        <f t="shared" si="7"/>
        <v>2.4517076202890582E-2</v>
      </c>
      <c r="V18" s="87">
        <f>分析係数表!D21</f>
        <v>3.8470058332718007E-2</v>
      </c>
      <c r="W18" s="88">
        <f t="shared" si="8"/>
        <v>0</v>
      </c>
      <c r="X18" s="76">
        <f>分析係数表!E21</f>
        <v>3.5885697408255188E-2</v>
      </c>
      <c r="Y18" s="89">
        <f t="shared" si="9"/>
        <v>0</v>
      </c>
    </row>
    <row r="19" spans="1:25" x14ac:dyDescent="0.2">
      <c r="A19" s="6" t="s">
        <v>7</v>
      </c>
      <c r="B19" s="5" t="s">
        <v>268</v>
      </c>
      <c r="C19" s="90"/>
      <c r="D19" s="76">
        <f>投入係数表!AE19</f>
        <v>0</v>
      </c>
      <c r="E19" s="77">
        <f t="shared" si="0"/>
        <v>0</v>
      </c>
      <c r="F19" s="76">
        <f>分析係数表!C22</f>
        <v>0.15642615558060879</v>
      </c>
      <c r="G19" s="77">
        <f t="shared" si="1"/>
        <v>0</v>
      </c>
      <c r="H19" s="77">
        <v>3.1971391481902421E-3</v>
      </c>
      <c r="I19" s="77">
        <f t="shared" si="2"/>
        <v>3.1971391481902421E-3</v>
      </c>
      <c r="J19" s="76">
        <f>分析係数表!G22</f>
        <v>0.19460412625639217</v>
      </c>
      <c r="K19" s="78">
        <f t="shared" si="3"/>
        <v>6.2217647045366799E-4</v>
      </c>
      <c r="L19" s="79"/>
      <c r="M19" s="80"/>
      <c r="N19" s="81">
        <f>分析係数表!H22</f>
        <v>4.915454187966968E-5</v>
      </c>
      <c r="O19" s="82">
        <f t="shared" si="4"/>
        <v>1.0169349071479894E-4</v>
      </c>
      <c r="P19" s="76">
        <f>分析係数表!C22</f>
        <v>0.15642615558060879</v>
      </c>
      <c r="Q19" s="82">
        <f t="shared" si="5"/>
        <v>1.5907521800088335E-5</v>
      </c>
      <c r="R19" s="83">
        <v>2.1809825764544161E-4</v>
      </c>
      <c r="S19" s="84">
        <f t="shared" si="6"/>
        <v>3.4152374058356839E-3</v>
      </c>
      <c r="T19" s="85">
        <f>分析係数表!F22</f>
        <v>0.41322518074413683</v>
      </c>
      <c r="U19" s="86">
        <f t="shared" si="7"/>
        <v>1.4112620943105875E-3</v>
      </c>
      <c r="V19" s="87">
        <f>分析係数表!D22</f>
        <v>2.140715923117616E-2</v>
      </c>
      <c r="W19" s="88">
        <f t="shared" si="8"/>
        <v>0</v>
      </c>
      <c r="X19" s="76">
        <f>分析係数表!E22</f>
        <v>2.2006700758243698E-2</v>
      </c>
      <c r="Y19" s="89">
        <f t="shared" si="9"/>
        <v>0</v>
      </c>
    </row>
    <row r="20" spans="1:25" x14ac:dyDescent="0.2">
      <c r="A20" s="6" t="s">
        <v>8</v>
      </c>
      <c r="B20" s="5" t="s">
        <v>269</v>
      </c>
      <c r="C20" s="90"/>
      <c r="D20" s="76">
        <f>投入係数表!AE20</f>
        <v>0</v>
      </c>
      <c r="E20" s="77">
        <f t="shared" si="0"/>
        <v>0</v>
      </c>
      <c r="F20" s="76">
        <f>分析係数表!C23</f>
        <v>0</v>
      </c>
      <c r="G20" s="77">
        <f t="shared" si="1"/>
        <v>0</v>
      </c>
      <c r="H20" s="77">
        <v>0</v>
      </c>
      <c r="I20" s="77">
        <f t="shared" si="2"/>
        <v>0</v>
      </c>
      <c r="J20" s="76">
        <f>分析係数表!G23</f>
        <v>0.21581694098755519</v>
      </c>
      <c r="K20" s="78">
        <f t="shared" si="3"/>
        <v>0</v>
      </c>
      <c r="L20" s="79"/>
      <c r="M20" s="80"/>
      <c r="N20" s="81">
        <f>分析係数表!H23</f>
        <v>2.457727093983484E-5</v>
      </c>
      <c r="O20" s="82">
        <f t="shared" si="4"/>
        <v>5.0846745357399472E-5</v>
      </c>
      <c r="P20" s="76">
        <f>分析係数表!C23</f>
        <v>0</v>
      </c>
      <c r="Q20" s="82">
        <f t="shared" si="5"/>
        <v>0</v>
      </c>
      <c r="R20" s="83">
        <v>0</v>
      </c>
      <c r="S20" s="84">
        <f t="shared" si="6"/>
        <v>0</v>
      </c>
      <c r="T20" s="85">
        <f>分析係数表!F23</f>
        <v>0.44146928944199115</v>
      </c>
      <c r="U20" s="86">
        <f t="shared" si="7"/>
        <v>0</v>
      </c>
      <c r="V20" s="87">
        <f>分析係数表!D23</f>
        <v>4.8735447611401042E-2</v>
      </c>
      <c r="W20" s="88">
        <f t="shared" si="8"/>
        <v>0</v>
      </c>
      <c r="X20" s="76">
        <f>分析係数表!E23</f>
        <v>5.2107587314331592E-2</v>
      </c>
      <c r="Y20" s="89">
        <f t="shared" si="9"/>
        <v>0</v>
      </c>
    </row>
    <row r="21" spans="1:25" x14ac:dyDescent="0.2">
      <c r="A21" s="6" t="s">
        <v>9</v>
      </c>
      <c r="B21" s="5" t="s">
        <v>270</v>
      </c>
      <c r="C21" s="90"/>
      <c r="D21" s="76">
        <f>投入係数表!AE21</f>
        <v>0</v>
      </c>
      <c r="E21" s="77">
        <f t="shared" si="0"/>
        <v>0</v>
      </c>
      <c r="F21" s="76">
        <f>分析係数表!C24</f>
        <v>0.44109195402298851</v>
      </c>
      <c r="G21" s="77">
        <f t="shared" si="1"/>
        <v>0</v>
      </c>
      <c r="H21" s="77">
        <v>3.393342750201703E-3</v>
      </c>
      <c r="I21" s="77">
        <f t="shared" si="2"/>
        <v>3.393342750201703E-3</v>
      </c>
      <c r="J21" s="76">
        <f>分析係数表!G24</f>
        <v>0.2076771653543307</v>
      </c>
      <c r="K21" s="78">
        <f t="shared" si="3"/>
        <v>7.0471980343755837E-4</v>
      </c>
      <c r="L21" s="79"/>
      <c r="M21" s="80"/>
      <c r="N21" s="81">
        <f>分析係数表!H24</f>
        <v>3.3179315768777033E-4</v>
      </c>
      <c r="O21" s="82">
        <f t="shared" si="4"/>
        <v>6.8643106232489279E-4</v>
      </c>
      <c r="P21" s="76">
        <f>分析係数表!C24</f>
        <v>0.44109195402298851</v>
      </c>
      <c r="Q21" s="82">
        <f t="shared" si="5"/>
        <v>3.0277921858296275E-4</v>
      </c>
      <c r="R21" s="83">
        <v>1.0559434540075667E-3</v>
      </c>
      <c r="S21" s="84">
        <f t="shared" si="6"/>
        <v>4.4492862042092695E-3</v>
      </c>
      <c r="T21" s="85">
        <f>分析係数表!F24</f>
        <v>0.39173228346456695</v>
      </c>
      <c r="U21" s="86">
        <f t="shared" si="7"/>
        <v>1.7429290445622927E-3</v>
      </c>
      <c r="V21" s="87">
        <f>分析係数表!D24</f>
        <v>6.7913385826771658E-2</v>
      </c>
      <c r="W21" s="88">
        <f t="shared" si="8"/>
        <v>0</v>
      </c>
      <c r="X21" s="76">
        <f>分析係数表!E24</f>
        <v>7.1850393700787399E-2</v>
      </c>
      <c r="Y21" s="89">
        <f t="shared" si="9"/>
        <v>0</v>
      </c>
    </row>
    <row r="22" spans="1:25" x14ac:dyDescent="0.2">
      <c r="A22" s="6" t="s">
        <v>10</v>
      </c>
      <c r="B22" s="5" t="s">
        <v>271</v>
      </c>
      <c r="C22" s="90"/>
      <c r="D22" s="76">
        <f>投入係数表!AE22</f>
        <v>0</v>
      </c>
      <c r="E22" s="77">
        <f t="shared" si="0"/>
        <v>0</v>
      </c>
      <c r="F22" s="76">
        <f>分析係数表!C25</f>
        <v>7.8343592613318025E-3</v>
      </c>
      <c r="G22" s="77">
        <f t="shared" si="1"/>
        <v>0</v>
      </c>
      <c r="H22" s="77">
        <v>1.6432151925292073E-4</v>
      </c>
      <c r="I22" s="77">
        <f t="shared" si="2"/>
        <v>1.6432151925292073E-4</v>
      </c>
      <c r="J22" s="76">
        <f>分析係数表!G25</f>
        <v>0.2</v>
      </c>
      <c r="K22" s="78">
        <f t="shared" si="3"/>
        <v>3.2864303850584148E-5</v>
      </c>
      <c r="L22" s="79"/>
      <c r="M22" s="80"/>
      <c r="N22" s="81">
        <f>分析係数表!H25</f>
        <v>5.0383405426661419E-4</v>
      </c>
      <c r="O22" s="82">
        <f t="shared" si="4"/>
        <v>1.0423582798266891E-3</v>
      </c>
      <c r="P22" s="76">
        <f>分析係数表!C25</f>
        <v>7.8343592613318025E-3</v>
      </c>
      <c r="Q22" s="82">
        <f t="shared" si="5"/>
        <v>8.166209243186108E-6</v>
      </c>
      <c r="R22" s="83">
        <v>2.8039325398207843E-5</v>
      </c>
      <c r="S22" s="84">
        <f t="shared" si="6"/>
        <v>1.9236084465112859E-4</v>
      </c>
      <c r="T22" s="85">
        <f>分析係数表!F25</f>
        <v>0.35199999999999998</v>
      </c>
      <c r="U22" s="86">
        <f t="shared" si="7"/>
        <v>6.7711017317197253E-5</v>
      </c>
      <c r="V22" s="87">
        <f>分析係数表!D25</f>
        <v>8.0000000000000002E-3</v>
      </c>
      <c r="W22" s="88">
        <f t="shared" si="8"/>
        <v>0</v>
      </c>
      <c r="X22" s="76">
        <f>分析係数表!E25</f>
        <v>4.0000000000000001E-3</v>
      </c>
      <c r="Y22" s="89">
        <f t="shared" si="9"/>
        <v>0</v>
      </c>
    </row>
    <row r="23" spans="1:25" x14ac:dyDescent="0.2">
      <c r="A23" s="6" t="s">
        <v>11</v>
      </c>
      <c r="B23" s="5" t="s">
        <v>35</v>
      </c>
      <c r="C23" s="90"/>
      <c r="D23" s="76">
        <f>投入係数表!AE23</f>
        <v>0</v>
      </c>
      <c r="E23" s="77">
        <f t="shared" si="0"/>
        <v>0</v>
      </c>
      <c r="F23" s="76">
        <f>分析係数表!C26</f>
        <v>0.12107728337236534</v>
      </c>
      <c r="G23" s="77">
        <f t="shared" si="1"/>
        <v>0</v>
      </c>
      <c r="H23" s="77">
        <v>2.4104175072409981E-3</v>
      </c>
      <c r="I23" s="77">
        <f t="shared" si="2"/>
        <v>2.4104175072409981E-3</v>
      </c>
      <c r="J23" s="76">
        <f>分析係数表!G26</f>
        <v>0.19685039370078741</v>
      </c>
      <c r="K23" s="78">
        <f t="shared" si="3"/>
        <v>4.7449163528366108E-4</v>
      </c>
      <c r="L23" s="79"/>
      <c r="M23" s="80"/>
      <c r="N23" s="81">
        <f>分析係数表!H26</f>
        <v>1.0396185607550137E-2</v>
      </c>
      <c r="O23" s="82">
        <f t="shared" si="4"/>
        <v>2.1508173286179978E-2</v>
      </c>
      <c r="P23" s="76">
        <f>分析係数表!C26</f>
        <v>0.12107728337236534</v>
      </c>
      <c r="Q23" s="82">
        <f t="shared" si="5"/>
        <v>2.6041511917927512E-3</v>
      </c>
      <c r="R23" s="83">
        <v>2.8100004847206412E-3</v>
      </c>
      <c r="S23" s="84">
        <f t="shared" si="6"/>
        <v>5.2204179919616393E-3</v>
      </c>
      <c r="T23" s="85">
        <f>分析係数表!F26</f>
        <v>0.33584388907908252</v>
      </c>
      <c r="U23" s="86">
        <f t="shared" si="7"/>
        <v>1.7532454810388115E-3</v>
      </c>
      <c r="V23" s="87">
        <f>分析係数表!D26</f>
        <v>3.2865457035261898E-2</v>
      </c>
      <c r="W23" s="88">
        <f t="shared" si="8"/>
        <v>0</v>
      </c>
      <c r="X23" s="76">
        <f>分析係数表!E26</f>
        <v>3.457719958918179E-2</v>
      </c>
      <c r="Y23" s="89">
        <f t="shared" si="9"/>
        <v>0</v>
      </c>
    </row>
    <row r="24" spans="1:25" x14ac:dyDescent="0.2">
      <c r="A24" s="6" t="s">
        <v>12</v>
      </c>
      <c r="B24" s="5" t="s">
        <v>365</v>
      </c>
      <c r="C24" s="90"/>
      <c r="D24" s="76">
        <f>投入係数表!AE24</f>
        <v>0</v>
      </c>
      <c r="E24" s="77">
        <f t="shared" si="0"/>
        <v>0</v>
      </c>
      <c r="F24" s="76">
        <f>分析係数表!C27</f>
        <v>2.7391659852820882E-2</v>
      </c>
      <c r="G24" s="77">
        <f t="shared" si="1"/>
        <v>0</v>
      </c>
      <c r="H24" s="77">
        <v>8.7124601986674079E-5</v>
      </c>
      <c r="I24" s="77">
        <f t="shared" si="2"/>
        <v>8.7124601986674079E-5</v>
      </c>
      <c r="J24" s="76">
        <f>分析係数表!G27</f>
        <v>0.16959064327485379</v>
      </c>
      <c r="K24" s="78">
        <f t="shared" si="3"/>
        <v>1.4775517295985663E-5</v>
      </c>
      <c r="L24" s="79"/>
      <c r="M24" s="80"/>
      <c r="N24" s="81">
        <f>分析係数表!H27</f>
        <v>1.0924596932756587E-2</v>
      </c>
      <c r="O24" s="82">
        <f t="shared" si="4"/>
        <v>2.2601378311364065E-2</v>
      </c>
      <c r="P24" s="76">
        <f>分析係数表!C27</f>
        <v>2.7391659852820882E-2</v>
      </c>
      <c r="Q24" s="82">
        <f t="shared" si="5"/>
        <v>6.190892669098077E-4</v>
      </c>
      <c r="R24" s="83">
        <v>6.2619236196641531E-4</v>
      </c>
      <c r="S24" s="84">
        <f t="shared" si="6"/>
        <v>7.1331696395308941E-4</v>
      </c>
      <c r="T24" s="85">
        <f>分析係数表!F27</f>
        <v>0.32163742690058478</v>
      </c>
      <c r="U24" s="86">
        <f t="shared" si="7"/>
        <v>2.2942943285040885E-4</v>
      </c>
      <c r="V24" s="87">
        <f>分析係数表!D27</f>
        <v>0</v>
      </c>
      <c r="W24" s="88">
        <f t="shared" si="8"/>
        <v>0</v>
      </c>
      <c r="X24" s="76">
        <f>分析係数表!E27</f>
        <v>0</v>
      </c>
      <c r="Y24" s="89">
        <f t="shared" si="9"/>
        <v>0</v>
      </c>
    </row>
    <row r="25" spans="1:25" x14ac:dyDescent="0.2">
      <c r="A25" s="6" t="s">
        <v>13</v>
      </c>
      <c r="B25" s="5" t="s">
        <v>191</v>
      </c>
      <c r="C25" s="90"/>
      <c r="D25" s="76">
        <f>投入係数表!AE25</f>
        <v>0</v>
      </c>
      <c r="E25" s="77">
        <f t="shared" si="0"/>
        <v>0</v>
      </c>
      <c r="F25" s="76">
        <f>分析係数表!C28</f>
        <v>0.24324482738409237</v>
      </c>
      <c r="G25" s="77">
        <f t="shared" si="1"/>
        <v>0</v>
      </c>
      <c r="H25" s="77">
        <v>1.2594175253173846E-2</v>
      </c>
      <c r="I25" s="77">
        <f t="shared" si="2"/>
        <v>1.2594175253173846E-2</v>
      </c>
      <c r="J25" s="76">
        <f>分析係数表!G28</f>
        <v>0.12486010072747622</v>
      </c>
      <c r="K25" s="78">
        <f t="shared" si="3"/>
        <v>1.5725099906907748E-3</v>
      </c>
      <c r="L25" s="79"/>
      <c r="M25" s="80"/>
      <c r="N25" s="81">
        <f>分析係数表!H28</f>
        <v>2.0841525756979944E-2</v>
      </c>
      <c r="O25" s="82">
        <f t="shared" si="4"/>
        <v>4.311804006307475E-2</v>
      </c>
      <c r="P25" s="76">
        <f>分析係数表!C28</f>
        <v>0.24324482738409237</v>
      </c>
      <c r="Q25" s="82">
        <f t="shared" si="5"/>
        <v>1.0488240212282996E-2</v>
      </c>
      <c r="R25" s="83">
        <v>1.2800662751209741E-2</v>
      </c>
      <c r="S25" s="84">
        <f t="shared" si="6"/>
        <v>2.5394838004383587E-2</v>
      </c>
      <c r="T25" s="85">
        <f>分析係数表!F28</f>
        <v>0.21387101287073307</v>
      </c>
      <c r="U25" s="86">
        <f t="shared" si="7"/>
        <v>5.4312197256857035E-3</v>
      </c>
      <c r="V25" s="87">
        <f>分析係数表!D28</f>
        <v>5.1063234471180746E-3</v>
      </c>
      <c r="W25" s="88">
        <f t="shared" si="8"/>
        <v>0</v>
      </c>
      <c r="X25" s="76">
        <f>分析係数表!E28</f>
        <v>5.1412982652490205E-3</v>
      </c>
      <c r="Y25" s="89">
        <f t="shared" si="9"/>
        <v>0</v>
      </c>
    </row>
    <row r="26" spans="1:25" x14ac:dyDescent="0.2">
      <c r="A26" s="6" t="s">
        <v>14</v>
      </c>
      <c r="B26" s="5" t="s">
        <v>50</v>
      </c>
      <c r="C26" s="90"/>
      <c r="D26" s="76">
        <f>投入係数表!AE26</f>
        <v>0</v>
      </c>
      <c r="E26" s="77">
        <f t="shared" si="0"/>
        <v>0</v>
      </c>
      <c r="F26" s="76">
        <f>分析係数表!C29</f>
        <v>5.9106021425932798E-2</v>
      </c>
      <c r="G26" s="77">
        <f t="shared" si="1"/>
        <v>0</v>
      </c>
      <c r="H26" s="77">
        <v>2.9369851878586566E-3</v>
      </c>
      <c r="I26" s="77">
        <f t="shared" si="2"/>
        <v>2.9369851878586566E-3</v>
      </c>
      <c r="J26" s="76">
        <f>分析係数表!G29</f>
        <v>0.26651982378854627</v>
      </c>
      <c r="K26" s="78">
        <f t="shared" si="3"/>
        <v>7.8276477473765958E-4</v>
      </c>
      <c r="L26" s="79"/>
      <c r="M26" s="80"/>
      <c r="N26" s="81">
        <f>分析係数表!H29</f>
        <v>1.0052103814392449E-2</v>
      </c>
      <c r="O26" s="82">
        <f t="shared" si="4"/>
        <v>2.0796318851176381E-2</v>
      </c>
      <c r="P26" s="76">
        <f>分析係数表!C29</f>
        <v>5.9106021425932798E-2</v>
      </c>
      <c r="Q26" s="82">
        <f t="shared" si="5"/>
        <v>1.2291876675981613E-3</v>
      </c>
      <c r="R26" s="83">
        <v>1.5141133982076655E-3</v>
      </c>
      <c r="S26" s="84">
        <f t="shared" si="6"/>
        <v>4.4510985860663219E-3</v>
      </c>
      <c r="T26" s="85">
        <f>分析係数表!F29</f>
        <v>0.40308370044052866</v>
      </c>
      <c r="U26" s="86">
        <f t="shared" si="7"/>
        <v>1.7941652890972179E-3</v>
      </c>
      <c r="V26" s="87">
        <f>分析係数表!D29</f>
        <v>6.1674008810572688E-2</v>
      </c>
      <c r="W26" s="88">
        <f t="shared" si="8"/>
        <v>0</v>
      </c>
      <c r="X26" s="76">
        <f>分析係数表!E29</f>
        <v>2.8634361233480177E-2</v>
      </c>
      <c r="Y26" s="89">
        <f t="shared" si="9"/>
        <v>0</v>
      </c>
    </row>
    <row r="27" spans="1:25" x14ac:dyDescent="0.2">
      <c r="A27" s="6" t="s">
        <v>15</v>
      </c>
      <c r="B27" s="5" t="s">
        <v>36</v>
      </c>
      <c r="C27" s="90"/>
      <c r="D27" s="76">
        <f>投入係数表!AE27</f>
        <v>9.4745280956198535E-3</v>
      </c>
      <c r="E27" s="77">
        <f t="shared" si="0"/>
        <v>0.9474528095619853</v>
      </c>
      <c r="F27" s="76">
        <f>分析係数表!C30</f>
        <v>1</v>
      </c>
      <c r="G27" s="77">
        <f t="shared" si="1"/>
        <v>0.9474528095619853</v>
      </c>
      <c r="H27" s="77">
        <v>0.96716669817790824</v>
      </c>
      <c r="I27" s="77">
        <f t="shared" si="2"/>
        <v>0.96716669817790824</v>
      </c>
      <c r="J27" s="76">
        <f>分析係数表!G30</f>
        <v>0.34458106948813266</v>
      </c>
      <c r="K27" s="78">
        <f t="shared" si="3"/>
        <v>0.33326733523144964</v>
      </c>
      <c r="L27" s="79"/>
      <c r="M27" s="80"/>
      <c r="N27" s="81">
        <f>分析係数表!H30</f>
        <v>0</v>
      </c>
      <c r="O27" s="82">
        <f t="shared" si="4"/>
        <v>0</v>
      </c>
      <c r="P27" s="76">
        <f>分析係数表!C30</f>
        <v>1</v>
      </c>
      <c r="Q27" s="82">
        <f t="shared" si="5"/>
        <v>0</v>
      </c>
      <c r="R27" s="83">
        <v>4.8175797478442759E-3</v>
      </c>
      <c r="S27" s="84">
        <f t="shared" si="6"/>
        <v>0.97198427792575248</v>
      </c>
      <c r="T27" s="85">
        <f>分析係数表!F30</f>
        <v>0.44094938518730342</v>
      </c>
      <c r="U27" s="86">
        <f t="shared" si="7"/>
        <v>0.42859586976308561</v>
      </c>
      <c r="V27" s="87">
        <f>分析係数表!D30</f>
        <v>0.11881612810980841</v>
      </c>
      <c r="W27" s="88">
        <f t="shared" si="8"/>
        <v>0</v>
      </c>
      <c r="X27" s="76">
        <f>分析係数表!E30</f>
        <v>7.9782670860737773E-2</v>
      </c>
      <c r="Y27" s="89">
        <f t="shared" si="9"/>
        <v>0</v>
      </c>
    </row>
    <row r="28" spans="1:25" x14ac:dyDescent="0.2">
      <c r="A28" s="6" t="s">
        <v>16</v>
      </c>
      <c r="B28" s="5" t="s">
        <v>192</v>
      </c>
      <c r="C28" s="90"/>
      <c r="D28" s="76">
        <f>投入係数表!AE28</f>
        <v>1.6033816777202827E-3</v>
      </c>
      <c r="E28" s="77">
        <f t="shared" si="0"/>
        <v>0.16033816777202828</v>
      </c>
      <c r="F28" s="76">
        <f>分析係数表!C31</f>
        <v>9.6726786907147644E-2</v>
      </c>
      <c r="G28" s="77">
        <f t="shared" si="1"/>
        <v>1.5508995787167468E-2</v>
      </c>
      <c r="H28" s="77">
        <v>1.8692282966114918E-2</v>
      </c>
      <c r="I28" s="77">
        <f t="shared" si="2"/>
        <v>1.8692282966114918E-2</v>
      </c>
      <c r="J28" s="76">
        <f>分析係数表!G31</f>
        <v>7.0151306740027508E-2</v>
      </c>
      <c r="K28" s="78">
        <f t="shared" si="3"/>
        <v>1.3112880760273189E-3</v>
      </c>
      <c r="L28" s="79"/>
      <c r="M28" s="80"/>
      <c r="N28" s="81">
        <f>分析係数表!H31</f>
        <v>2.2131832481321275E-2</v>
      </c>
      <c r="O28" s="82">
        <f t="shared" si="4"/>
        <v>4.5787494194338224E-2</v>
      </c>
      <c r="P28" s="76">
        <f>分析係数表!C31</f>
        <v>9.6726786907147644E-2</v>
      </c>
      <c r="Q28" s="82">
        <f t="shared" si="5"/>
        <v>4.4288771939480134E-3</v>
      </c>
      <c r="R28" s="83">
        <v>5.2884401636296785E-3</v>
      </c>
      <c r="S28" s="84">
        <f t="shared" si="6"/>
        <v>2.3980723129744596E-2</v>
      </c>
      <c r="T28" s="85">
        <f>分析係数表!F31</f>
        <v>0.34525447042640989</v>
      </c>
      <c r="U28" s="86">
        <f t="shared" si="7"/>
        <v>8.2794518646023291E-3</v>
      </c>
      <c r="V28" s="87">
        <f>分析係数表!D31</f>
        <v>0</v>
      </c>
      <c r="W28" s="88">
        <f t="shared" si="8"/>
        <v>0</v>
      </c>
      <c r="X28" s="76">
        <f>分析係数表!E31</f>
        <v>0</v>
      </c>
      <c r="Y28" s="89">
        <f t="shared" si="9"/>
        <v>0</v>
      </c>
    </row>
    <row r="29" spans="1:25" x14ac:dyDescent="0.2">
      <c r="A29" s="6" t="s">
        <v>17</v>
      </c>
      <c r="B29" s="5" t="s">
        <v>272</v>
      </c>
      <c r="C29" s="90"/>
      <c r="D29" s="76">
        <f>投入係数表!AE29</f>
        <v>2.1864295605276583E-4</v>
      </c>
      <c r="E29" s="77">
        <f t="shared" si="0"/>
        <v>2.1864295605276585E-2</v>
      </c>
      <c r="F29" s="76">
        <f>分析係数表!C32</f>
        <v>0.7834008097165992</v>
      </c>
      <c r="G29" s="77">
        <f t="shared" si="1"/>
        <v>1.7128506881056757E-2</v>
      </c>
      <c r="H29" s="77">
        <v>2.2902869393953442E-2</v>
      </c>
      <c r="I29" s="77">
        <f t="shared" si="2"/>
        <v>2.2902869393953442E-2</v>
      </c>
      <c r="J29" s="76">
        <f>分析係数表!G32</f>
        <v>0.13992297817715019</v>
      </c>
      <c r="K29" s="78">
        <f t="shared" si="3"/>
        <v>3.2046376944042682E-3</v>
      </c>
      <c r="L29" s="79"/>
      <c r="M29" s="80"/>
      <c r="N29" s="81">
        <f>分析係数表!H32</f>
        <v>6.3286472670074714E-3</v>
      </c>
      <c r="O29" s="82">
        <f t="shared" si="4"/>
        <v>1.3093036929530363E-2</v>
      </c>
      <c r="P29" s="76">
        <f>分析係数表!C32</f>
        <v>0.7834008097165992</v>
      </c>
      <c r="Q29" s="82">
        <f t="shared" si="5"/>
        <v>1.0257095732243423E-2</v>
      </c>
      <c r="R29" s="83">
        <v>1.2687508056740675E-2</v>
      </c>
      <c r="S29" s="84">
        <f t="shared" si="6"/>
        <v>3.5590377450694113E-2</v>
      </c>
      <c r="T29" s="85">
        <f>分析係数表!F32</f>
        <v>0.48138639281129653</v>
      </c>
      <c r="U29" s="86">
        <f t="shared" si="7"/>
        <v>1.7132723419782146E-2</v>
      </c>
      <c r="V29" s="87">
        <f>分析係数表!D32</f>
        <v>1.4120667522464698E-2</v>
      </c>
      <c r="W29" s="88">
        <f t="shared" si="8"/>
        <v>0</v>
      </c>
      <c r="X29" s="76">
        <f>分析係数表!E32</f>
        <v>2.1822849807445442E-2</v>
      </c>
      <c r="Y29" s="89">
        <f t="shared" si="9"/>
        <v>0</v>
      </c>
    </row>
    <row r="30" spans="1:25" x14ac:dyDescent="0.2">
      <c r="A30" s="6" t="s">
        <v>18</v>
      </c>
      <c r="B30" s="5" t="s">
        <v>273</v>
      </c>
      <c r="C30" s="90"/>
      <c r="D30" s="76">
        <f>投入係数表!AE30</f>
        <v>0</v>
      </c>
      <c r="E30" s="77">
        <f t="shared" si="0"/>
        <v>0</v>
      </c>
      <c r="F30" s="76">
        <f>分析係数表!C33</f>
        <v>1</v>
      </c>
      <c r="G30" s="77">
        <f t="shared" si="1"/>
        <v>0</v>
      </c>
      <c r="H30" s="77">
        <v>1.0346929060714308E-2</v>
      </c>
      <c r="I30" s="77">
        <f t="shared" si="2"/>
        <v>1.0346929060714308E-2</v>
      </c>
      <c r="J30" s="76">
        <f>分析係数表!G33</f>
        <v>0.50732356857523297</v>
      </c>
      <c r="K30" s="78">
        <f t="shared" si="3"/>
        <v>5.2492409748763659E-3</v>
      </c>
      <c r="L30" s="79"/>
      <c r="M30" s="80"/>
      <c r="N30" s="81">
        <f>分析係数表!H33</f>
        <v>9.4622493118364133E-4</v>
      </c>
      <c r="O30" s="82">
        <f t="shared" si="4"/>
        <v>1.9575996962598796E-3</v>
      </c>
      <c r="P30" s="76">
        <f>分析係数表!C33</f>
        <v>1</v>
      </c>
      <c r="Q30" s="82">
        <f t="shared" si="5"/>
        <v>1.9575996962598796E-3</v>
      </c>
      <c r="R30" s="83">
        <v>4.4941450006141742E-3</v>
      </c>
      <c r="S30" s="84">
        <f t="shared" si="6"/>
        <v>1.4841074061328483E-2</v>
      </c>
      <c r="T30" s="85">
        <f>分析係数表!F33</f>
        <v>0.64713715046604525</v>
      </c>
      <c r="U30" s="86">
        <f t="shared" si="7"/>
        <v>9.6042103779036513E-3</v>
      </c>
      <c r="V30" s="87">
        <f>分析係数表!D33</f>
        <v>3.462050599201065E-2</v>
      </c>
      <c r="W30" s="88">
        <f t="shared" si="8"/>
        <v>0</v>
      </c>
      <c r="X30" s="76">
        <f>分析係数表!E33</f>
        <v>3.3288948069241014E-2</v>
      </c>
      <c r="Y30" s="89">
        <f t="shared" si="9"/>
        <v>0</v>
      </c>
    </row>
    <row r="31" spans="1:25" x14ac:dyDescent="0.2">
      <c r="A31" s="6" t="s">
        <v>19</v>
      </c>
      <c r="B31" s="5" t="s">
        <v>274</v>
      </c>
      <c r="C31" s="90"/>
      <c r="D31" s="76">
        <f>投入係数表!AE31</f>
        <v>7.2880985350921943E-4</v>
      </c>
      <c r="E31" s="77">
        <f t="shared" si="0"/>
        <v>7.288098535092194E-2</v>
      </c>
      <c r="F31" s="76">
        <f>分析係数表!C34</f>
        <v>0.10125199563061926</v>
      </c>
      <c r="G31" s="77">
        <f t="shared" si="1"/>
        <v>7.3793452103067744E-3</v>
      </c>
      <c r="H31" s="77">
        <v>1.8764691376510784E-2</v>
      </c>
      <c r="I31" s="77">
        <f t="shared" si="2"/>
        <v>1.8764691376510784E-2</v>
      </c>
      <c r="J31" s="76">
        <f>分析係数表!G34</f>
        <v>0.42460217226572367</v>
      </c>
      <c r="K31" s="78">
        <f t="shared" si="3"/>
        <v>7.9675287203623719E-3</v>
      </c>
      <c r="L31" s="79"/>
      <c r="M31" s="80"/>
      <c r="N31" s="81">
        <f>分析係数表!H34</f>
        <v>0.15770005898545025</v>
      </c>
      <c r="O31" s="82">
        <f t="shared" si="4"/>
        <v>0.32625814158575372</v>
      </c>
      <c r="P31" s="76">
        <f>分析係数表!C34</f>
        <v>0.10125199563061926</v>
      </c>
      <c r="Q31" s="82">
        <f t="shared" si="5"/>
        <v>3.3034287926294696E-2</v>
      </c>
      <c r="R31" s="83">
        <v>3.50139650727627E-2</v>
      </c>
      <c r="S31" s="84">
        <f t="shared" si="6"/>
        <v>5.3778656449273488E-2</v>
      </c>
      <c r="T31" s="85">
        <f>分析係数表!F34</f>
        <v>0.7004294013639808</v>
      </c>
      <c r="U31" s="86">
        <f t="shared" si="7"/>
        <v>3.7668152142923815E-2</v>
      </c>
      <c r="V31" s="87">
        <f>分析係数表!D34</f>
        <v>0.3617075018944178</v>
      </c>
      <c r="W31" s="88">
        <f t="shared" si="8"/>
        <v>0</v>
      </c>
      <c r="X31" s="76">
        <f>分析係数表!E34</f>
        <v>0.25183127052285931</v>
      </c>
      <c r="Y31" s="89">
        <f t="shared" si="9"/>
        <v>0</v>
      </c>
    </row>
    <row r="32" spans="1:25" x14ac:dyDescent="0.2">
      <c r="A32" s="6" t="s">
        <v>20</v>
      </c>
      <c r="B32" s="5" t="s">
        <v>37</v>
      </c>
      <c r="C32" s="90"/>
      <c r="D32" s="76">
        <f>投入係数表!AE32</f>
        <v>7.6816558559871725E-2</v>
      </c>
      <c r="E32" s="77">
        <f t="shared" si="0"/>
        <v>7.6816558559871728</v>
      </c>
      <c r="F32" s="76">
        <f>分析係数表!C35</f>
        <v>0.28050490883590462</v>
      </c>
      <c r="G32" s="77">
        <f t="shared" si="1"/>
        <v>2.1547421755924749</v>
      </c>
      <c r="H32" s="77">
        <v>2.2136739303045085</v>
      </c>
      <c r="I32" s="77">
        <f t="shared" si="2"/>
        <v>2.2136739303045085</v>
      </c>
      <c r="J32" s="76">
        <f>分析係数表!G35</f>
        <v>0.31444397102684279</v>
      </c>
      <c r="K32" s="78">
        <f t="shared" si="3"/>
        <v>0.69607642120354807</v>
      </c>
      <c r="L32" s="79"/>
      <c r="M32" s="80"/>
      <c r="N32" s="81">
        <f>分析係数表!H35</f>
        <v>5.9366397955171055E-2</v>
      </c>
      <c r="O32" s="82">
        <f t="shared" si="4"/>
        <v>0.12282031341079842</v>
      </c>
      <c r="P32" s="76">
        <f>分析係数表!C35</f>
        <v>0.28050490883590462</v>
      </c>
      <c r="Q32" s="82">
        <f t="shared" si="5"/>
        <v>3.4451700816493243E-2</v>
      </c>
      <c r="R32" s="83">
        <v>4.3281426210623572E-2</v>
      </c>
      <c r="S32" s="84">
        <f t="shared" si="6"/>
        <v>2.2569553565151321</v>
      </c>
      <c r="T32" s="85">
        <f>分析係数表!F35</f>
        <v>0.64720920323817643</v>
      </c>
      <c r="U32" s="86">
        <f t="shared" si="7"/>
        <v>1.460722278034293</v>
      </c>
      <c r="V32" s="87">
        <f>分析係数表!D35</f>
        <v>3.7068598210481467E-2</v>
      </c>
      <c r="W32" s="88">
        <f t="shared" si="8"/>
        <v>0</v>
      </c>
      <c r="X32" s="76">
        <f>分析係数表!E35</f>
        <v>2.8973157221985513E-2</v>
      </c>
      <c r="Y32" s="89">
        <f t="shared" si="9"/>
        <v>0</v>
      </c>
    </row>
    <row r="33" spans="1:25" x14ac:dyDescent="0.2">
      <c r="A33" s="6" t="s">
        <v>21</v>
      </c>
      <c r="B33" s="5" t="s">
        <v>38</v>
      </c>
      <c r="C33" s="75">
        <f>最終需要_まとめ!C34</f>
        <v>100</v>
      </c>
      <c r="D33" s="76">
        <f>投入係数表!AE33</f>
        <v>1.2462648495007653E-2</v>
      </c>
      <c r="E33" s="77">
        <f t="shared" si="0"/>
        <v>1.2462648495007653</v>
      </c>
      <c r="F33" s="76">
        <f>分析係数表!C36</f>
        <v>0.80389274373750441</v>
      </c>
      <c r="G33" s="77">
        <f t="shared" si="1"/>
        <v>1.0018632692887783</v>
      </c>
      <c r="H33" s="77">
        <v>1.0479339795010039</v>
      </c>
      <c r="I33" s="77">
        <f t="shared" si="2"/>
        <v>101.04793397950101</v>
      </c>
      <c r="J33" s="76">
        <f>分析係数表!G36</f>
        <v>1.7855841410975876E-2</v>
      </c>
      <c r="K33" s="78">
        <f t="shared" si="3"/>
        <v>1.8042958840447305</v>
      </c>
      <c r="L33" s="79"/>
      <c r="M33" s="80"/>
      <c r="N33" s="81">
        <f>分析係数表!H36</f>
        <v>0.19255062917813606</v>
      </c>
      <c r="O33" s="82">
        <f t="shared" si="4"/>
        <v>0.39835882650254617</v>
      </c>
      <c r="P33" s="76">
        <f>分析係数表!C36</f>
        <v>0.80389274373750441</v>
      </c>
      <c r="Q33" s="82">
        <f t="shared" si="5"/>
        <v>0.32023777002918435</v>
      </c>
      <c r="R33" s="83">
        <v>0.32818028333949284</v>
      </c>
      <c r="S33" s="84">
        <f t="shared" si="6"/>
        <v>101.3761142628405</v>
      </c>
      <c r="T33" s="85">
        <f>分析係数表!F36</f>
        <v>0.88404635230668316</v>
      </c>
      <c r="U33" s="86">
        <f t="shared" si="7"/>
        <v>89.621184025089661</v>
      </c>
      <c r="V33" s="87">
        <f>分析係数表!D36</f>
        <v>1.122367174404198E-2</v>
      </c>
      <c r="W33" s="88">
        <f t="shared" si="8"/>
        <v>1</v>
      </c>
      <c r="X33" s="76">
        <f>分析係数表!E36</f>
        <v>3.3525253261424094E-3</v>
      </c>
      <c r="Y33" s="89">
        <f t="shared" si="9"/>
        <v>0</v>
      </c>
    </row>
    <row r="34" spans="1:25" x14ac:dyDescent="0.2">
      <c r="A34" s="6" t="s">
        <v>22</v>
      </c>
      <c r="B34" s="5" t="s">
        <v>377</v>
      </c>
      <c r="C34" s="90"/>
      <c r="D34" s="76">
        <f>投入係数表!AE34</f>
        <v>1.4576197070184389E-4</v>
      </c>
      <c r="E34" s="77">
        <f t="shared" si="0"/>
        <v>1.4576197070184389E-2</v>
      </c>
      <c r="F34" s="76">
        <f>分析係数表!C37</f>
        <v>0.21032967032967032</v>
      </c>
      <c r="G34" s="77">
        <f t="shared" si="1"/>
        <v>3.0658067244321886E-3</v>
      </c>
      <c r="H34" s="77">
        <v>2.6283764585583329E-2</v>
      </c>
      <c r="I34" s="77">
        <f t="shared" si="2"/>
        <v>2.6283764585583329E-2</v>
      </c>
      <c r="J34" s="76">
        <f>分析係数表!G37</f>
        <v>0.29813928761297182</v>
      </c>
      <c r="K34" s="78">
        <f t="shared" si="3"/>
        <v>7.8362228493328717E-3</v>
      </c>
      <c r="L34" s="79"/>
      <c r="M34" s="80"/>
      <c r="N34" s="81">
        <f>分析係数表!H37</f>
        <v>4.7409555642941408E-2</v>
      </c>
      <c r="O34" s="82">
        <f t="shared" si="4"/>
        <v>9.8083371794423585E-2</v>
      </c>
      <c r="P34" s="76">
        <f>分析係数表!C37</f>
        <v>0.21032967032967032</v>
      </c>
      <c r="Q34" s="82">
        <f t="shared" si="5"/>
        <v>2.0629843254343597E-2</v>
      </c>
      <c r="R34" s="83">
        <v>2.2765504232037242E-2</v>
      </c>
      <c r="S34" s="84">
        <f t="shared" si="6"/>
        <v>4.9049268817620575E-2</v>
      </c>
      <c r="T34" s="85">
        <f>分析係数表!F37</f>
        <v>0.65348219032429555</v>
      </c>
      <c r="U34" s="86">
        <f t="shared" si="7"/>
        <v>3.2052823620743867E-2</v>
      </c>
      <c r="V34" s="87">
        <f>分析係数表!D37</f>
        <v>7.4641148325358855E-2</v>
      </c>
      <c r="W34" s="88">
        <f t="shared" si="8"/>
        <v>0</v>
      </c>
      <c r="X34" s="76">
        <f>分析係数表!E37</f>
        <v>6.6454013822434876E-2</v>
      </c>
      <c r="Y34" s="89">
        <f t="shared" si="9"/>
        <v>0</v>
      </c>
    </row>
    <row r="35" spans="1:25" x14ac:dyDescent="0.2">
      <c r="A35" s="6" t="s">
        <v>23</v>
      </c>
      <c r="B35" s="5" t="s">
        <v>193</v>
      </c>
      <c r="C35" s="90"/>
      <c r="D35" s="76">
        <f>投入係数表!AE35</f>
        <v>8.0169083886014137E-4</v>
      </c>
      <c r="E35" s="77">
        <f t="shared" si="0"/>
        <v>8.0169083886014139E-2</v>
      </c>
      <c r="F35" s="76">
        <f>分析係数表!C38</f>
        <v>3.0064329788630717E-2</v>
      </c>
      <c r="G35" s="77">
        <f t="shared" si="1"/>
        <v>2.4102297768015296E-3</v>
      </c>
      <c r="H35" s="77">
        <v>7.5667233095035374E-3</v>
      </c>
      <c r="I35" s="77">
        <f t="shared" si="2"/>
        <v>7.5667233095035374E-3</v>
      </c>
      <c r="J35" s="76">
        <f>分析係数表!G38</f>
        <v>0.36119402985074628</v>
      </c>
      <c r="K35" s="78">
        <f t="shared" si="3"/>
        <v>2.7330552849251584E-3</v>
      </c>
      <c r="L35" s="79"/>
      <c r="M35" s="80"/>
      <c r="N35" s="81">
        <f>分析係数表!H38</f>
        <v>4.2911915060951634E-2</v>
      </c>
      <c r="O35" s="82">
        <f t="shared" si="4"/>
        <v>8.8778417394019482E-2</v>
      </c>
      <c r="P35" s="76">
        <f>分析係数表!C38</f>
        <v>3.0064329788630717E-2</v>
      </c>
      <c r="Q35" s="82">
        <f t="shared" si="5"/>
        <v>2.6690636186465114E-3</v>
      </c>
      <c r="R35" s="83">
        <v>3.0608524710768847E-3</v>
      </c>
      <c r="S35" s="84">
        <f t="shared" si="6"/>
        <v>1.0627575780580422E-2</v>
      </c>
      <c r="T35" s="85">
        <f>分析係数表!F38</f>
        <v>0.57313432835820899</v>
      </c>
      <c r="U35" s="86">
        <f t="shared" si="7"/>
        <v>6.0910285070789284E-3</v>
      </c>
      <c r="V35" s="87">
        <f>分析係数表!D38</f>
        <v>7.1641791044776124E-2</v>
      </c>
      <c r="W35" s="88">
        <f t="shared" si="8"/>
        <v>0</v>
      </c>
      <c r="X35" s="76">
        <f>分析係数表!E38</f>
        <v>8.6567164179104483E-2</v>
      </c>
      <c r="Y35" s="89">
        <f t="shared" si="9"/>
        <v>0</v>
      </c>
    </row>
    <row r="36" spans="1:25" x14ac:dyDescent="0.2">
      <c r="A36" s="6" t="s">
        <v>24</v>
      </c>
      <c r="B36" s="5" t="s">
        <v>39</v>
      </c>
      <c r="C36" s="90"/>
      <c r="D36" s="76">
        <f>投入係数表!AE36</f>
        <v>0</v>
      </c>
      <c r="E36" s="77">
        <f t="shared" si="0"/>
        <v>0</v>
      </c>
      <c r="F36" s="76">
        <f>分析係数表!C39</f>
        <v>1</v>
      </c>
      <c r="G36" s="77">
        <f t="shared" si="1"/>
        <v>0</v>
      </c>
      <c r="H36" s="77">
        <v>8.6460157772599334E-3</v>
      </c>
      <c r="I36" s="77">
        <f t="shared" si="2"/>
        <v>8.6460157772599334E-3</v>
      </c>
      <c r="J36" s="76">
        <f>分析係数表!G39</f>
        <v>0.35369011652999566</v>
      </c>
      <c r="K36" s="78">
        <f t="shared" si="3"/>
        <v>3.0580103277792468E-3</v>
      </c>
      <c r="L36" s="79"/>
      <c r="M36" s="80"/>
      <c r="N36" s="81">
        <f>分析係数表!H39</f>
        <v>3.7848997247345653E-3</v>
      </c>
      <c r="O36" s="82">
        <f t="shared" si="4"/>
        <v>7.8303987850395183E-3</v>
      </c>
      <c r="P36" s="76">
        <f>分析係数表!C39</f>
        <v>1</v>
      </c>
      <c r="Q36" s="82">
        <f t="shared" si="5"/>
        <v>7.8303987850395183E-3</v>
      </c>
      <c r="R36" s="83">
        <v>1.109843583220611E-2</v>
      </c>
      <c r="S36" s="84">
        <f t="shared" si="6"/>
        <v>1.9744451609466043E-2</v>
      </c>
      <c r="T36" s="85">
        <f>分析係数表!F39</f>
        <v>0.70414328873543375</v>
      </c>
      <c r="U36" s="86">
        <f t="shared" si="7"/>
        <v>1.3902923090567048E-2</v>
      </c>
      <c r="V36" s="87">
        <f>分析係数表!D39</f>
        <v>4.8338368580060423E-2</v>
      </c>
      <c r="W36" s="88">
        <f t="shared" si="8"/>
        <v>0</v>
      </c>
      <c r="X36" s="76">
        <f>分析係数表!E39</f>
        <v>5.0927924039706515E-2</v>
      </c>
      <c r="Y36" s="89">
        <f t="shared" si="9"/>
        <v>0</v>
      </c>
    </row>
    <row r="37" spans="1:25" x14ac:dyDescent="0.2">
      <c r="A37" s="6" t="s">
        <v>25</v>
      </c>
      <c r="B37" s="5" t="s">
        <v>40</v>
      </c>
      <c r="C37" s="90"/>
      <c r="D37" s="76">
        <f>投入係数表!AE37</f>
        <v>0</v>
      </c>
      <c r="E37" s="77">
        <f t="shared" si="0"/>
        <v>0</v>
      </c>
      <c r="F37" s="76">
        <f>分析係数表!C40</f>
        <v>0.7013368112161722</v>
      </c>
      <c r="G37" s="77">
        <f t="shared" si="1"/>
        <v>0</v>
      </c>
      <c r="H37" s="77">
        <v>2.9096841330712909E-4</v>
      </c>
      <c r="I37" s="77">
        <f t="shared" si="2"/>
        <v>2.9096841330712909E-4</v>
      </c>
      <c r="J37" s="76">
        <f>分析係数表!G40</f>
        <v>0.55395580898075547</v>
      </c>
      <c r="K37" s="78">
        <f t="shared" si="3"/>
        <v>1.6118364278139752E-4</v>
      </c>
      <c r="L37" s="79"/>
      <c r="M37" s="80"/>
      <c r="N37" s="81">
        <f>分析係数表!H40</f>
        <v>3.2392843098702322E-2</v>
      </c>
      <c r="O37" s="82">
        <f t="shared" si="4"/>
        <v>6.701601038105251E-2</v>
      </c>
      <c r="P37" s="76">
        <f>分析係数表!C40</f>
        <v>0.7013368112161722</v>
      </c>
      <c r="Q37" s="82">
        <f t="shared" si="5"/>
        <v>4.7000795021077263E-2</v>
      </c>
      <c r="R37" s="83">
        <v>4.7036139999294527E-2</v>
      </c>
      <c r="S37" s="84">
        <f t="shared" si="6"/>
        <v>4.7327108412601654E-2</v>
      </c>
      <c r="T37" s="85">
        <f>分析係数表!F40</f>
        <v>0.75181753385602279</v>
      </c>
      <c r="U37" s="86">
        <f t="shared" si="7"/>
        <v>3.5581349931298807E-2</v>
      </c>
      <c r="V37" s="87">
        <f>分析係数表!D40</f>
        <v>0.10919458303635067</v>
      </c>
      <c r="W37" s="88">
        <f t="shared" si="8"/>
        <v>0</v>
      </c>
      <c r="X37" s="76">
        <f>分析係数表!E40</f>
        <v>6.9850320741268707E-2</v>
      </c>
      <c r="Y37" s="89">
        <f t="shared" si="9"/>
        <v>0</v>
      </c>
    </row>
    <row r="38" spans="1:25" x14ac:dyDescent="0.2">
      <c r="A38" s="6" t="s">
        <v>26</v>
      </c>
      <c r="B38" s="5" t="s">
        <v>276</v>
      </c>
      <c r="C38" s="90"/>
      <c r="D38" s="76">
        <f>投入係数表!AE38</f>
        <v>0</v>
      </c>
      <c r="E38" s="77">
        <f t="shared" si="0"/>
        <v>0</v>
      </c>
      <c r="F38" s="76">
        <f>分析係数表!C41</f>
        <v>0.58586841174389814</v>
      </c>
      <c r="G38" s="77">
        <f t="shared" si="1"/>
        <v>0</v>
      </c>
      <c r="H38" s="77">
        <v>1.2393564088159924E-4</v>
      </c>
      <c r="I38" s="77">
        <f t="shared" si="2"/>
        <v>1.2393564088159924E-4</v>
      </c>
      <c r="J38" s="76">
        <f>分析係数表!G41</f>
        <v>0.44498040397949956</v>
      </c>
      <c r="K38" s="78">
        <f t="shared" si="3"/>
        <v>5.5148931546952208E-5</v>
      </c>
      <c r="L38" s="79"/>
      <c r="M38" s="80"/>
      <c r="N38" s="81">
        <f>分析係数表!H41</f>
        <v>5.4868757373181282E-2</v>
      </c>
      <c r="O38" s="82">
        <f t="shared" si="4"/>
        <v>0.11351535901039432</v>
      </c>
      <c r="P38" s="76">
        <f>分析係数表!C41</f>
        <v>0.58586841174389814</v>
      </c>
      <c r="Q38" s="82">
        <f t="shared" si="5"/>
        <v>6.6505063091958111E-2</v>
      </c>
      <c r="R38" s="83">
        <v>6.7403616341931094E-2</v>
      </c>
      <c r="S38" s="84">
        <f t="shared" si="6"/>
        <v>6.7527551982812697E-2</v>
      </c>
      <c r="T38" s="85">
        <f>分析係数表!F41</f>
        <v>0.54989448296653598</v>
      </c>
      <c r="U38" s="86">
        <f t="shared" si="7"/>
        <v>3.7133028283584668E-2</v>
      </c>
      <c r="V38" s="87">
        <f>分析係数表!D41</f>
        <v>0.15480856195357251</v>
      </c>
      <c r="W38" s="88">
        <f t="shared" si="8"/>
        <v>0</v>
      </c>
      <c r="X38" s="76">
        <f>分析係数表!E41</f>
        <v>0.14651793789568887</v>
      </c>
      <c r="Y38" s="89">
        <f t="shared" si="9"/>
        <v>0</v>
      </c>
    </row>
    <row r="39" spans="1:25" x14ac:dyDescent="0.2">
      <c r="A39" s="6" t="s">
        <v>51</v>
      </c>
      <c r="B39" s="5" t="s">
        <v>367</v>
      </c>
      <c r="C39" s="90"/>
      <c r="D39" s="76">
        <f>投入係数表!AE39</f>
        <v>7.2880985350921943E-5</v>
      </c>
      <c r="E39" s="77">
        <f>$C$33*D39</f>
        <v>7.2880985350921943E-3</v>
      </c>
      <c r="F39" s="76">
        <f>分析係数表!C42</f>
        <v>0.81969817315329629</v>
      </c>
      <c r="G39" s="77">
        <f>E39*F39</f>
        <v>5.9740410549762868E-3</v>
      </c>
      <c r="H39" s="77">
        <v>1.328264143557502E-2</v>
      </c>
      <c r="I39" s="77">
        <f>C39+H39</f>
        <v>1.328264143557502E-2</v>
      </c>
      <c r="J39" s="76">
        <f>分析係数表!G42</f>
        <v>0.48461538461538461</v>
      </c>
      <c r="K39" s="78">
        <f>I39*J39</f>
        <v>6.4369723880094327E-3</v>
      </c>
      <c r="L39" s="79"/>
      <c r="M39" s="80"/>
      <c r="N39" s="81">
        <f>分析係数表!H42</f>
        <v>1.2153460479748329E-2</v>
      </c>
      <c r="O39" s="82">
        <f t="shared" si="4"/>
        <v>2.514371557923404E-2</v>
      </c>
      <c r="P39" s="76">
        <f>分析係数表!C42</f>
        <v>0.81969817315329629</v>
      </c>
      <c r="Q39" s="82">
        <f>O39*P39</f>
        <v>2.0610257726584216E-2</v>
      </c>
      <c r="R39" s="83">
        <v>2.1269823791461601E-2</v>
      </c>
      <c r="S39" s="84">
        <f>I39+R39</f>
        <v>3.4552465227036623E-2</v>
      </c>
      <c r="T39" s="85">
        <f>分析係数表!F42</f>
        <v>0.55865384615384617</v>
      </c>
      <c r="U39" s="86">
        <f>S39*T39</f>
        <v>1.9302867593181037E-2</v>
      </c>
      <c r="V39" s="87">
        <f>分析係数表!D42</f>
        <v>8.8461538461538466E-2</v>
      </c>
      <c r="W39" s="88">
        <f>ROUND(S39*V39,0)</f>
        <v>0</v>
      </c>
      <c r="X39" s="76">
        <f>分析係数表!E42</f>
        <v>7.8846153846153844E-2</v>
      </c>
      <c r="Y39" s="89">
        <f>ROUND(S39*X39,0)</f>
        <v>0</v>
      </c>
    </row>
    <row r="40" spans="1:25" x14ac:dyDescent="0.2">
      <c r="A40" s="6" t="s">
        <v>194</v>
      </c>
      <c r="B40" s="5" t="s">
        <v>41</v>
      </c>
      <c r="C40" s="90"/>
      <c r="D40" s="76">
        <f>投入係数表!AE40</f>
        <v>9.9846949930763058E-3</v>
      </c>
      <c r="E40" s="77">
        <f>$C$33*D40</f>
        <v>0.99846949930763063</v>
      </c>
      <c r="F40" s="76">
        <f>分析係数表!C43</f>
        <v>0.67829131652661068</v>
      </c>
      <c r="G40" s="77">
        <f>E40*F40</f>
        <v>0.67725319119703853</v>
      </c>
      <c r="H40" s="77">
        <v>1.0316320679463713</v>
      </c>
      <c r="I40" s="77">
        <f>C40+H40</f>
        <v>1.0316320679463713</v>
      </c>
      <c r="J40" s="76">
        <f>分析係数表!G43</f>
        <v>0.37364673754023214</v>
      </c>
      <c r="K40" s="78">
        <f>I40*J40</f>
        <v>0.38546595653004473</v>
      </c>
      <c r="L40" s="79"/>
      <c r="M40" s="80"/>
      <c r="N40" s="81">
        <f>分析係数表!H43</f>
        <v>3.3707727093983487E-2</v>
      </c>
      <c r="O40" s="82">
        <f t="shared" si="4"/>
        <v>6.9736311257673378E-2</v>
      </c>
      <c r="P40" s="76">
        <f>分析係数表!C43</f>
        <v>0.67829131652661068</v>
      </c>
      <c r="Q40" s="82">
        <f>O40*P40</f>
        <v>4.7301534372676778E-2</v>
      </c>
      <c r="R40" s="83">
        <v>7.4125600228864275E-2</v>
      </c>
      <c r="S40" s="84">
        <f>I40+R40</f>
        <v>1.1057576681752357</v>
      </c>
      <c r="T40" s="85">
        <f>分析係数表!F43</f>
        <v>0.61386911147956691</v>
      </c>
      <c r="U40" s="86">
        <f>S40*T40</f>
        <v>0.67879047727444974</v>
      </c>
      <c r="V40" s="87">
        <f>分析係数表!D43</f>
        <v>0.15810006827270068</v>
      </c>
      <c r="W40" s="88">
        <f>ROUND(S40*V40,0)</f>
        <v>0</v>
      </c>
      <c r="X40" s="76">
        <f>分析係数表!E43</f>
        <v>0.12220813420462304</v>
      </c>
      <c r="Y40" s="89">
        <f>ROUND(S40*X40,0)</f>
        <v>0</v>
      </c>
    </row>
    <row r="41" spans="1:25" x14ac:dyDescent="0.2">
      <c r="A41" s="6" t="s">
        <v>340</v>
      </c>
      <c r="B41" s="5" t="s">
        <v>42</v>
      </c>
      <c r="C41" s="90"/>
      <c r="D41" s="76">
        <f>投入係数表!AE41</f>
        <v>3.6440492675460972E-4</v>
      </c>
      <c r="E41" s="77">
        <f>$C$33*D41</f>
        <v>3.644049267546097E-2</v>
      </c>
      <c r="F41" s="76">
        <f>分析係数表!C44</f>
        <v>0.28860582795323675</v>
      </c>
      <c r="G41" s="77">
        <f>E41*F41</f>
        <v>1.0516938559625273E-2</v>
      </c>
      <c r="H41" s="77">
        <v>1.1073690044579336E-2</v>
      </c>
      <c r="I41" s="77">
        <f>C41+H41</f>
        <v>1.1073690044579336E-2</v>
      </c>
      <c r="J41" s="76">
        <f>分析係数表!G44</f>
        <v>0.2722812755519215</v>
      </c>
      <c r="K41" s="78">
        <f>I41*J41</f>
        <v>3.0151584504046758E-3</v>
      </c>
      <c r="L41" s="79"/>
      <c r="M41" s="80"/>
      <c r="N41" s="81">
        <f>分析係数表!H44</f>
        <v>0.11129817145104208</v>
      </c>
      <c r="O41" s="82">
        <f t="shared" si="4"/>
        <v>0.23025948635098351</v>
      </c>
      <c r="P41" s="76">
        <f>分析係数表!C44</f>
        <v>0.28860582795323675</v>
      </c>
      <c r="Q41" s="82">
        <f>O41*P41</f>
        <v>6.6454229702412618E-2</v>
      </c>
      <c r="R41" s="83">
        <v>6.7090161530374504E-2</v>
      </c>
      <c r="S41" s="84">
        <f>I41+R41</f>
        <v>7.8163851574953841E-2</v>
      </c>
      <c r="T41" s="85">
        <f>分析係数表!F44</f>
        <v>0.4454210956663941</v>
      </c>
      <c r="U41" s="86">
        <f>S41*T41</f>
        <v>3.4815828410021343E-2</v>
      </c>
      <c r="V41" s="87">
        <f>分析係数表!D44</f>
        <v>0.25695012264922323</v>
      </c>
      <c r="W41" s="88">
        <f>ROUND(S41*V41,0)</f>
        <v>0</v>
      </c>
      <c r="X41" s="76">
        <f>分析係数表!E44</f>
        <v>0.1731398201144726</v>
      </c>
      <c r="Y41" s="89">
        <f>ROUND(S41*X41,0)</f>
        <v>0</v>
      </c>
    </row>
    <row r="42" spans="1:25" x14ac:dyDescent="0.2">
      <c r="A42" s="6" t="s">
        <v>341</v>
      </c>
      <c r="B42" s="5" t="s">
        <v>278</v>
      </c>
      <c r="C42" s="90"/>
      <c r="D42" s="76">
        <f>投入係数表!AE42</f>
        <v>7.2880985350921943E-5</v>
      </c>
      <c r="E42" s="77">
        <f>$C$33*D42</f>
        <v>7.2880985350921943E-3</v>
      </c>
      <c r="F42" s="76">
        <f>分析係数表!C45</f>
        <v>1</v>
      </c>
      <c r="G42" s="77">
        <f>E42*F42</f>
        <v>7.2880985350921943E-3</v>
      </c>
      <c r="H42" s="77">
        <v>1.5065674212464226E-2</v>
      </c>
      <c r="I42" s="77">
        <f>C42+H42</f>
        <v>1.5065674212464226E-2</v>
      </c>
      <c r="J42" s="76">
        <f>分析係数表!G45</f>
        <v>0</v>
      </c>
      <c r="K42" s="78">
        <f>I42*J42</f>
        <v>0</v>
      </c>
      <c r="L42" s="79"/>
      <c r="M42" s="80"/>
      <c r="N42" s="81">
        <f>分析係数表!H45</f>
        <v>0</v>
      </c>
      <c r="O42" s="82">
        <f t="shared" si="4"/>
        <v>0</v>
      </c>
      <c r="P42" s="76">
        <f>分析係数表!C45</f>
        <v>1</v>
      </c>
      <c r="Q42" s="82">
        <f>O42*P42</f>
        <v>0</v>
      </c>
      <c r="R42" s="83">
        <v>6.8897151150022079E-4</v>
      </c>
      <c r="S42" s="84">
        <f>I42+R42</f>
        <v>1.5754645723964449E-2</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投入係数表!AE43</f>
        <v>8.7457182421106332E-4</v>
      </c>
      <c r="E43" s="77">
        <f>$C$33*D43</f>
        <v>8.7457182421106339E-2</v>
      </c>
      <c r="F43" s="76">
        <f>分析係数表!C46</f>
        <v>0.35026323939300097</v>
      </c>
      <c r="G43" s="77">
        <f>E43*F43</f>
        <v>3.0633036023001325E-2</v>
      </c>
      <c r="H43" s="77">
        <v>4.5602706471687279E-2</v>
      </c>
      <c r="I43" s="77">
        <f>C43+H43</f>
        <v>4.5602706471687279E-2</v>
      </c>
      <c r="J43" s="76">
        <f>分析係数表!G46</f>
        <v>8.8183421516754845E-3</v>
      </c>
      <c r="K43" s="78">
        <f>I43*J43</f>
        <v>4.0214026870976434E-4</v>
      </c>
      <c r="L43" s="79"/>
      <c r="M43" s="80"/>
      <c r="N43" s="81">
        <f>分析係数表!H46</f>
        <v>2.2070389303971687E-2</v>
      </c>
      <c r="O43" s="82">
        <f t="shared" si="4"/>
        <v>4.5660377330944725E-2</v>
      </c>
      <c r="P43" s="76">
        <f>分析係数表!C46</f>
        <v>0.35026323939300097</v>
      </c>
      <c r="Q43" s="82">
        <f>O43*P43</f>
        <v>1.5993151675843448E-2</v>
      </c>
      <c r="R43" s="83">
        <v>1.7236995402264733E-2</v>
      </c>
      <c r="S43" s="84">
        <f>I43+R43</f>
        <v>6.283970187395202E-2</v>
      </c>
      <c r="T43" s="85">
        <f>分析係数表!F46</f>
        <v>0.31305114638447973</v>
      </c>
      <c r="U43" s="86">
        <f>S43*T43</f>
        <v>1.967204071009962E-2</v>
      </c>
      <c r="V43" s="87">
        <f>分析係数表!D46</f>
        <v>2.6455026455026454E-3</v>
      </c>
      <c r="W43" s="88">
        <f>ROUND(S43*V43,0)</f>
        <v>0</v>
      </c>
      <c r="X43" s="76">
        <f>分析係数表!E46</f>
        <v>7.0546737213403876E-3</v>
      </c>
      <c r="Y43" s="89">
        <f>ROUND(S43*X43,0)</f>
        <v>0</v>
      </c>
    </row>
    <row r="44" spans="1:25" x14ac:dyDescent="0.2">
      <c r="A44" s="192">
        <v>40</v>
      </c>
      <c r="B44" s="14" t="s">
        <v>150</v>
      </c>
      <c r="C44" s="197">
        <f>SUM(C5:C43)</f>
        <v>100</v>
      </c>
      <c r="D44" s="92">
        <f>投入係数表!AE44</f>
        <v>0.11478755192770206</v>
      </c>
      <c r="E44" s="91">
        <f>SUM(E5:E43)</f>
        <v>11.478755192770205</v>
      </c>
      <c r="F44" s="92">
        <f>分析係数表!C47</f>
        <v>0.31394387080298369</v>
      </c>
      <c r="G44" s="91">
        <f>SUM(G5:G43)</f>
        <v>4.9080230436911734</v>
      </c>
      <c r="H44" s="91">
        <f>SUM(H5:H43)</f>
        <v>5.6391572004649317</v>
      </c>
      <c r="I44" s="91">
        <f>SUM(I5:I43)</f>
        <v>105.63915720046496</v>
      </c>
      <c r="J44" s="92">
        <f>分析係数表!G47</f>
        <v>0.19998528352451841</v>
      </c>
      <c r="K44" s="93">
        <f>SUM(K5:K43)</f>
        <v>3.299605063958325</v>
      </c>
      <c r="L44" s="94">
        <f>最終需要_まとめ!$L$33</f>
        <v>0.627</v>
      </c>
      <c r="M44" s="91">
        <f>K44*L44</f>
        <v>2.0688523751018697</v>
      </c>
      <c r="N44" s="95">
        <f>分析係数表!H47</f>
        <v>1</v>
      </c>
      <c r="O44" s="96">
        <f>SUM(O5:O43)</f>
        <v>2.0688523751018697</v>
      </c>
      <c r="P44" s="92">
        <f>分析係数表!C47</f>
        <v>0.31394387080298369</v>
      </c>
      <c r="Q44" s="96">
        <f>SUM(Q5:Q43)</f>
        <v>0.72278261485803075</v>
      </c>
      <c r="R44" s="91">
        <f>SUM(R5:R43)</f>
        <v>0.79694191700281358</v>
      </c>
      <c r="S44" s="97">
        <f>SUM(S5:S43)</f>
        <v>106.43609911746775</v>
      </c>
      <c r="T44" s="98">
        <f>分析係数表!F47</f>
        <v>0.426688715561511</v>
      </c>
      <c r="U44" s="99">
        <f>SUM(U5:U43)</f>
        <v>92.541860888299169</v>
      </c>
      <c r="V44" s="100">
        <f>分析係数表!D47</f>
        <v>4.9757178154553973E-2</v>
      </c>
      <c r="W44" s="101">
        <f>SUM(W5:W43)</f>
        <v>1</v>
      </c>
      <c r="X44" s="92">
        <f>分析係数表!E47</f>
        <v>4.1907100312144188E-2</v>
      </c>
      <c r="Y44" s="102">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2015年播磨町産業連関表</v>
      </c>
      <c r="H1" s="401"/>
      <c r="I1" s="401"/>
    </row>
    <row r="2" spans="1:25" x14ac:dyDescent="0.2">
      <c r="B2" s="3" t="s">
        <v>377</v>
      </c>
      <c r="S2" s="3" t="s">
        <v>152</v>
      </c>
      <c r="U2" s="64" t="s">
        <v>209</v>
      </c>
      <c r="W2" s="3" t="s">
        <v>130</v>
      </c>
      <c r="Y2" s="3" t="s">
        <v>153</v>
      </c>
    </row>
    <row r="3" spans="1:25" ht="44" x14ac:dyDescent="0.2">
      <c r="B3" s="65"/>
      <c r="C3" s="66" t="s">
        <v>227</v>
      </c>
      <c r="D3" s="66" t="s">
        <v>381</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投入係数表!AF5</f>
        <v>1.063264221158958E-4</v>
      </c>
      <c r="E5" s="77">
        <f t="shared" ref="E5:E38" si="0">$C$34*D5</f>
        <v>1.063264221158958E-2</v>
      </c>
      <c r="F5" s="76">
        <f>分析係数表!C8</f>
        <v>2.4086378737541492E-2</v>
      </c>
      <c r="G5" s="77">
        <f t="shared" ref="G5:G38" si="1">E5*F5</f>
        <v>2.561018472891174E-4</v>
      </c>
      <c r="H5" s="77">
        <f t="array" ref="H5:H43">MMULT(逆行列係数!C5:AO43,'30'!G5:G43)</f>
        <v>3.2037299680712662E-4</v>
      </c>
      <c r="I5" s="77">
        <f t="shared" ref="I5:I38" si="2">C5+H5</f>
        <v>3.2037299680712662E-4</v>
      </c>
      <c r="J5" s="76">
        <f>分析係数表!G8</f>
        <v>0.12121212121212122</v>
      </c>
      <c r="K5" s="78">
        <f t="shared" ref="K5:K38" si="3">I5*J5</f>
        <v>3.8833090522075952E-5</v>
      </c>
      <c r="L5" s="79" t="s">
        <v>186</v>
      </c>
      <c r="M5" s="80" t="s">
        <v>186</v>
      </c>
      <c r="N5" s="81">
        <f>分析係数表!H8</f>
        <v>1.0986040110106173E-2</v>
      </c>
      <c r="O5" s="82">
        <f t="shared" ref="O5:O43" si="4">$M$44*N5</f>
        <v>0.23976312225892299</v>
      </c>
      <c r="P5" s="76">
        <f>分析係数表!C8</f>
        <v>2.4086378737541492E-2</v>
      </c>
      <c r="Q5" s="82">
        <f t="shared" ref="Q5:Q38" si="5">O5*P5</f>
        <v>5.7750253700238835E-3</v>
      </c>
      <c r="R5" s="83">
        <f t="array" ref="R5:R43">MMULT(逆行列係数!C5:AO43,'30'!Q5:Q43)</f>
        <v>6.3307470599334691E-3</v>
      </c>
      <c r="S5" s="84">
        <f t="shared" ref="S5:S38" si="6">I5+R5</f>
        <v>6.6511200567405957E-3</v>
      </c>
      <c r="T5" s="85">
        <f>分析係数表!F8</f>
        <v>0.48484848484848486</v>
      </c>
      <c r="U5" s="86">
        <f t="shared" ref="U5:U38" si="7">S5*T5</f>
        <v>3.2247854820560465E-3</v>
      </c>
      <c r="V5" s="87">
        <f>分析係数表!D8</f>
        <v>1.0757575757575757</v>
      </c>
      <c r="W5" s="88">
        <f t="shared" ref="W5:W38" si="8">ROUND(S5*V5,0)</f>
        <v>0</v>
      </c>
      <c r="X5" s="76">
        <f>分析係数表!E8</f>
        <v>0</v>
      </c>
      <c r="Y5" s="89">
        <f t="shared" ref="Y5:Y38" si="9">ROUND(S5*X5,0)</f>
        <v>0</v>
      </c>
    </row>
    <row r="6" spans="1:25" x14ac:dyDescent="0.2">
      <c r="A6" s="6" t="s">
        <v>219</v>
      </c>
      <c r="B6" s="5" t="s">
        <v>265</v>
      </c>
      <c r="C6" s="90"/>
      <c r="D6" s="76">
        <f>投入係数表!AF6</f>
        <v>0</v>
      </c>
      <c r="E6" s="77">
        <f t="shared" si="0"/>
        <v>0</v>
      </c>
      <c r="F6" s="76">
        <f>分析係数表!C9</f>
        <v>0</v>
      </c>
      <c r="G6" s="77">
        <f t="shared" si="1"/>
        <v>0</v>
      </c>
      <c r="H6" s="77">
        <v>0</v>
      </c>
      <c r="I6" s="77">
        <f t="shared" si="2"/>
        <v>0</v>
      </c>
      <c r="J6" s="76">
        <f>分析係数表!G9</f>
        <v>0</v>
      </c>
      <c r="K6" s="78">
        <f t="shared" si="3"/>
        <v>0</v>
      </c>
      <c r="L6" s="79"/>
      <c r="M6" s="80"/>
      <c r="N6" s="81">
        <f>分析係数表!H9</f>
        <v>5.8985450255603618E-4</v>
      </c>
      <c r="O6" s="82">
        <f t="shared" si="4"/>
        <v>1.2873187772291168E-2</v>
      </c>
      <c r="P6" s="76">
        <f>分析係数表!C9</f>
        <v>0</v>
      </c>
      <c r="Q6" s="82">
        <f t="shared" si="5"/>
        <v>0</v>
      </c>
      <c r="R6" s="83">
        <v>0</v>
      </c>
      <c r="S6" s="84">
        <f t="shared" si="6"/>
        <v>0</v>
      </c>
      <c r="T6" s="85">
        <f>分析係数表!F9</f>
        <v>0</v>
      </c>
      <c r="U6" s="86">
        <f t="shared" si="7"/>
        <v>0</v>
      </c>
      <c r="V6" s="87">
        <f>分析係数表!D9</f>
        <v>0</v>
      </c>
      <c r="W6" s="88">
        <f t="shared" si="8"/>
        <v>0</v>
      </c>
      <c r="X6" s="76">
        <f>分析係数表!E9</f>
        <v>0</v>
      </c>
      <c r="Y6" s="89">
        <f t="shared" si="9"/>
        <v>0</v>
      </c>
    </row>
    <row r="7" spans="1:25" x14ac:dyDescent="0.2">
      <c r="A7" s="6" t="s">
        <v>220</v>
      </c>
      <c r="B7" s="5" t="s">
        <v>266</v>
      </c>
      <c r="C7" s="90"/>
      <c r="D7" s="76">
        <f>投入係数表!AF7</f>
        <v>0</v>
      </c>
      <c r="E7" s="77">
        <f t="shared" si="0"/>
        <v>0</v>
      </c>
      <c r="F7" s="76">
        <f>分析係数表!C10</f>
        <v>0.85034013605442182</v>
      </c>
      <c r="G7" s="77">
        <f t="shared" si="1"/>
        <v>0</v>
      </c>
      <c r="H7" s="77">
        <v>4.4816478821472052E-4</v>
      </c>
      <c r="I7" s="77">
        <f t="shared" si="2"/>
        <v>4.4816478821472052E-4</v>
      </c>
      <c r="J7" s="76">
        <f>分析係数表!G10</f>
        <v>0.18064516129032257</v>
      </c>
      <c r="K7" s="78">
        <f t="shared" si="3"/>
        <v>8.095880045169144E-5</v>
      </c>
      <c r="L7" s="79"/>
      <c r="M7" s="80"/>
      <c r="N7" s="81">
        <f>分析係数表!H10</f>
        <v>1.1059771922925679E-3</v>
      </c>
      <c r="O7" s="82">
        <f t="shared" si="4"/>
        <v>2.4137227073045942E-2</v>
      </c>
      <c r="P7" s="76">
        <f>分析係数表!C10</f>
        <v>0.85034013605442182</v>
      </c>
      <c r="Q7" s="82">
        <f t="shared" si="5"/>
        <v>2.0524852953270358E-2</v>
      </c>
      <c r="R7" s="83">
        <v>2.5404625907743169E-2</v>
      </c>
      <c r="S7" s="84">
        <f t="shared" si="6"/>
        <v>2.5852790695957889E-2</v>
      </c>
      <c r="T7" s="85">
        <f>分析係数表!F10</f>
        <v>0.52258064516129032</v>
      </c>
      <c r="U7" s="86">
        <f t="shared" si="7"/>
        <v>1.3510168041113477E-2</v>
      </c>
      <c r="V7" s="87">
        <f>分析係数表!D10</f>
        <v>9.0322580645161285E-2</v>
      </c>
      <c r="W7" s="88">
        <f t="shared" si="8"/>
        <v>0</v>
      </c>
      <c r="X7" s="76">
        <f>分析係数表!E10</f>
        <v>0</v>
      </c>
      <c r="Y7" s="89">
        <f t="shared" si="9"/>
        <v>0</v>
      </c>
    </row>
    <row r="8" spans="1:25" x14ac:dyDescent="0.2">
      <c r="A8" s="6" t="s">
        <v>221</v>
      </c>
      <c r="B8" s="5" t="s">
        <v>27</v>
      </c>
      <c r="C8" s="90"/>
      <c r="D8" s="76">
        <f>投入係数表!AF8</f>
        <v>0</v>
      </c>
      <c r="E8" s="77">
        <f t="shared" si="0"/>
        <v>0</v>
      </c>
      <c r="F8" s="76">
        <f>分析係数表!C11</f>
        <v>1.6645596291613995E-2</v>
      </c>
      <c r="G8" s="77">
        <f t="shared" si="1"/>
        <v>0</v>
      </c>
      <c r="H8" s="77">
        <v>1.9974727199559721E-3</v>
      </c>
      <c r="I8" s="77">
        <f t="shared" si="2"/>
        <v>1.9974727199559721E-3</v>
      </c>
      <c r="J8" s="76">
        <f>分析係数表!G11</f>
        <v>0.35897435897435898</v>
      </c>
      <c r="K8" s="78">
        <f t="shared" si="3"/>
        <v>7.170414892149644E-4</v>
      </c>
      <c r="L8" s="79"/>
      <c r="M8" s="80"/>
      <c r="N8" s="81">
        <f>分析係数表!H11</f>
        <v>-2.457727093983484E-5</v>
      </c>
      <c r="O8" s="82">
        <f t="shared" si="4"/>
        <v>-5.3638282384546533E-4</v>
      </c>
      <c r="P8" s="76">
        <f>分析係数表!C11</f>
        <v>1.6645596291613995E-2</v>
      </c>
      <c r="Q8" s="82">
        <f t="shared" si="5"/>
        <v>-8.9284119434875206E-6</v>
      </c>
      <c r="R8" s="83">
        <v>5.4293121111837644E-4</v>
      </c>
      <c r="S8" s="84">
        <f t="shared" si="6"/>
        <v>2.5404039310743488E-3</v>
      </c>
      <c r="T8" s="85">
        <f>分析係数表!F11</f>
        <v>0.58974358974358976</v>
      </c>
      <c r="U8" s="86">
        <f t="shared" si="7"/>
        <v>1.4981869337105135E-3</v>
      </c>
      <c r="V8" s="87">
        <f>分析係数表!D11</f>
        <v>8.5470085470085479E-3</v>
      </c>
      <c r="W8" s="88">
        <f t="shared" si="8"/>
        <v>0</v>
      </c>
      <c r="X8" s="76">
        <f>分析係数表!E11</f>
        <v>0</v>
      </c>
      <c r="Y8" s="89">
        <f t="shared" si="9"/>
        <v>0</v>
      </c>
    </row>
    <row r="9" spans="1:25" x14ac:dyDescent="0.2">
      <c r="A9" s="6" t="s">
        <v>222</v>
      </c>
      <c r="B9" s="5" t="s">
        <v>190</v>
      </c>
      <c r="C9" s="90"/>
      <c r="D9" s="76">
        <f>投入係数表!AF9</f>
        <v>6.3795853269537478E-4</v>
      </c>
      <c r="E9" s="77">
        <f t="shared" si="0"/>
        <v>6.3795853269537475E-2</v>
      </c>
      <c r="F9" s="76">
        <f>分析係数表!C12</f>
        <v>5.1883600270696828E-3</v>
      </c>
      <c r="G9" s="77">
        <f t="shared" si="1"/>
        <v>3.3099585499647097E-4</v>
      </c>
      <c r="H9" s="77">
        <v>3.6466530007466647E-4</v>
      </c>
      <c r="I9" s="77">
        <f t="shared" si="2"/>
        <v>3.6466530007466647E-4</v>
      </c>
      <c r="J9" s="76">
        <f>分析係数表!G12</f>
        <v>0.13719512195121952</v>
      </c>
      <c r="K9" s="78">
        <f t="shared" si="3"/>
        <v>5.0030300315121926E-5</v>
      </c>
      <c r="L9" s="79"/>
      <c r="M9" s="80"/>
      <c r="N9" s="81">
        <f>分析係数表!H12</f>
        <v>8.9657884388517503E-2</v>
      </c>
      <c r="O9" s="82">
        <f t="shared" si="4"/>
        <v>1.9567245413882575</v>
      </c>
      <c r="P9" s="76">
        <f>分析係数表!C12</f>
        <v>5.1883600270696828E-3</v>
      </c>
      <c r="Q9" s="82">
        <f t="shared" si="5"/>
        <v>1.0152191394525093E-2</v>
      </c>
      <c r="R9" s="83">
        <v>1.096022558886707E-2</v>
      </c>
      <c r="S9" s="84">
        <f t="shared" si="6"/>
        <v>1.1324890888941737E-2</v>
      </c>
      <c r="T9" s="85">
        <f>分析係数表!F12</f>
        <v>0.31707317073170732</v>
      </c>
      <c r="U9" s="86">
        <f t="shared" si="7"/>
        <v>3.5908190623473802E-3</v>
      </c>
      <c r="V9" s="87">
        <f>分析係数表!D12</f>
        <v>6.7073170731707321E-2</v>
      </c>
      <c r="W9" s="88">
        <f t="shared" si="8"/>
        <v>0</v>
      </c>
      <c r="X9" s="76">
        <f>分析係数表!E12</f>
        <v>5.7926829268292686E-2</v>
      </c>
      <c r="Y9" s="89">
        <f t="shared" si="9"/>
        <v>0</v>
      </c>
    </row>
    <row r="10" spans="1:25" x14ac:dyDescent="0.2">
      <c r="A10" s="6" t="s">
        <v>223</v>
      </c>
      <c r="B10" s="5" t="s">
        <v>28</v>
      </c>
      <c r="C10" s="90"/>
      <c r="D10" s="76">
        <f>投入係数表!AF10</f>
        <v>1.9138755980861245E-3</v>
      </c>
      <c r="E10" s="77">
        <f t="shared" si="0"/>
        <v>0.19138755980861244</v>
      </c>
      <c r="F10" s="76">
        <f>分析係数表!C13</f>
        <v>0</v>
      </c>
      <c r="G10" s="77">
        <f t="shared" si="1"/>
        <v>0</v>
      </c>
      <c r="H10" s="77">
        <v>0</v>
      </c>
      <c r="I10" s="77">
        <f t="shared" si="2"/>
        <v>0</v>
      </c>
      <c r="J10" s="76">
        <f>分析係数表!G13</f>
        <v>0.24459953472914589</v>
      </c>
      <c r="K10" s="78">
        <f t="shared" si="3"/>
        <v>0</v>
      </c>
      <c r="L10" s="79"/>
      <c r="M10" s="80"/>
      <c r="N10" s="81">
        <f>分析係数表!H13</f>
        <v>1.4131930790405034E-2</v>
      </c>
      <c r="O10" s="82">
        <f t="shared" si="4"/>
        <v>0.30842012371114258</v>
      </c>
      <c r="P10" s="76">
        <f>分析係数表!C13</f>
        <v>0</v>
      </c>
      <c r="Q10" s="82">
        <f t="shared" si="5"/>
        <v>0</v>
      </c>
      <c r="R10" s="83">
        <v>0</v>
      </c>
      <c r="S10" s="84">
        <f t="shared" si="6"/>
        <v>0</v>
      </c>
      <c r="T10" s="85">
        <f>分析係数表!F13</f>
        <v>0.38318378198737124</v>
      </c>
      <c r="U10" s="86">
        <f t="shared" si="7"/>
        <v>0</v>
      </c>
      <c r="V10" s="87">
        <f>分析係数表!D13</f>
        <v>4.7856430707876374E-2</v>
      </c>
      <c r="W10" s="88">
        <f t="shared" si="8"/>
        <v>0</v>
      </c>
      <c r="X10" s="76">
        <f>分析係数表!E13</f>
        <v>4.9850448654037885E-2</v>
      </c>
      <c r="Y10" s="89">
        <f t="shared" si="9"/>
        <v>0</v>
      </c>
    </row>
    <row r="11" spans="1:25" x14ac:dyDescent="0.2">
      <c r="A11" s="6" t="s">
        <v>224</v>
      </c>
      <c r="B11" s="5" t="s">
        <v>267</v>
      </c>
      <c r="C11" s="90"/>
      <c r="D11" s="76">
        <f>投入係数表!AF11</f>
        <v>1.6161616161616162E-2</v>
      </c>
      <c r="E11" s="77">
        <f t="shared" si="0"/>
        <v>1.6161616161616161</v>
      </c>
      <c r="F11" s="76">
        <f>分析係数表!C14</f>
        <v>6.5770523283725346E-2</v>
      </c>
      <c r="G11" s="77">
        <f t="shared" si="1"/>
        <v>0.10629579520602075</v>
      </c>
      <c r="H11" s="77">
        <v>0.1194557544891359</v>
      </c>
      <c r="I11" s="77">
        <f t="shared" si="2"/>
        <v>0.1194557544891359</v>
      </c>
      <c r="J11" s="76">
        <f>分析係数表!G14</f>
        <v>0.20976692563817981</v>
      </c>
      <c r="K11" s="78">
        <f t="shared" si="3"/>
        <v>2.5057866368975234E-2</v>
      </c>
      <c r="L11" s="79"/>
      <c r="M11" s="80"/>
      <c r="N11" s="81">
        <f>分析係数表!H14</f>
        <v>1.167420369642155E-3</v>
      </c>
      <c r="O11" s="82">
        <f t="shared" si="4"/>
        <v>2.5478184132659603E-2</v>
      </c>
      <c r="P11" s="76">
        <f>分析係数表!C14</f>
        <v>6.5770523283725346E-2</v>
      </c>
      <c r="Q11" s="82">
        <f t="shared" si="5"/>
        <v>1.67571350272413E-3</v>
      </c>
      <c r="R11" s="83">
        <v>5.2172919321429095E-3</v>
      </c>
      <c r="S11" s="84">
        <f t="shared" si="6"/>
        <v>0.1246730464212788</v>
      </c>
      <c r="T11" s="85">
        <f>分析係数表!F14</f>
        <v>0.3607103218645949</v>
      </c>
      <c r="U11" s="86">
        <f t="shared" si="7"/>
        <v>4.4970854702459054E-2</v>
      </c>
      <c r="V11" s="87">
        <f>分析係数表!D14</f>
        <v>6.7702552719200892E-2</v>
      </c>
      <c r="W11" s="88">
        <f t="shared" si="8"/>
        <v>0</v>
      </c>
      <c r="X11" s="76">
        <f>分析係数表!E14</f>
        <v>6.8812430632630414E-2</v>
      </c>
      <c r="Y11" s="89">
        <f t="shared" si="9"/>
        <v>0</v>
      </c>
    </row>
    <row r="12" spans="1:25" x14ac:dyDescent="0.2">
      <c r="A12" s="6" t="s">
        <v>225</v>
      </c>
      <c r="B12" s="5" t="s">
        <v>29</v>
      </c>
      <c r="C12" s="90"/>
      <c r="D12" s="76">
        <f>投入係数表!AF12</f>
        <v>9.5693779904306223E-4</v>
      </c>
      <c r="E12" s="77">
        <f t="shared" si="0"/>
        <v>9.569377990430622E-2</v>
      </c>
      <c r="F12" s="76">
        <f>分析係数表!C15</f>
        <v>0</v>
      </c>
      <c r="G12" s="77">
        <f t="shared" si="1"/>
        <v>0</v>
      </c>
      <c r="H12" s="77">
        <v>0</v>
      </c>
      <c r="I12" s="77">
        <f t="shared" si="2"/>
        <v>0</v>
      </c>
      <c r="J12" s="76">
        <f>分析係数表!G15</f>
        <v>9.5622477491462285E-2</v>
      </c>
      <c r="K12" s="78">
        <f t="shared" si="3"/>
        <v>0</v>
      </c>
      <c r="L12" s="79"/>
      <c r="M12" s="80"/>
      <c r="N12" s="81">
        <f>分析係数表!H15</f>
        <v>8.2333857648446713E-3</v>
      </c>
      <c r="O12" s="82">
        <f t="shared" si="4"/>
        <v>0.17968824598823088</v>
      </c>
      <c r="P12" s="76">
        <f>分析係数表!C15</f>
        <v>0</v>
      </c>
      <c r="Q12" s="82">
        <f t="shared" si="5"/>
        <v>0</v>
      </c>
      <c r="R12" s="83">
        <v>0</v>
      </c>
      <c r="S12" s="84">
        <f t="shared" si="6"/>
        <v>0</v>
      </c>
      <c r="T12" s="85">
        <f>分析係数表!F15</f>
        <v>0.3039816827072338</v>
      </c>
      <c r="U12" s="86">
        <f t="shared" si="7"/>
        <v>0</v>
      </c>
      <c r="V12" s="87">
        <f>分析係数表!D15</f>
        <v>3.1667184104315432E-2</v>
      </c>
      <c r="W12" s="88">
        <f t="shared" si="8"/>
        <v>0</v>
      </c>
      <c r="X12" s="76">
        <f>分析係数表!E15</f>
        <v>2.9261099037565973E-2</v>
      </c>
      <c r="Y12" s="89">
        <f t="shared" si="9"/>
        <v>0</v>
      </c>
    </row>
    <row r="13" spans="1:25" x14ac:dyDescent="0.2">
      <c r="A13" s="6" t="s">
        <v>226</v>
      </c>
      <c r="B13" s="5" t="s">
        <v>30</v>
      </c>
      <c r="C13" s="90"/>
      <c r="D13" s="76">
        <f>投入係数表!AF13</f>
        <v>1.4354066985645933E-2</v>
      </c>
      <c r="E13" s="77">
        <f t="shared" si="0"/>
        <v>1.4354066985645932</v>
      </c>
      <c r="F13" s="76">
        <f>分析係数表!C16</f>
        <v>5.8671439936356373E-2</v>
      </c>
      <c r="G13" s="77">
        <f t="shared" si="1"/>
        <v>8.4217377899076129E-2</v>
      </c>
      <c r="H13" s="77">
        <v>8.9155632518294517E-2</v>
      </c>
      <c r="I13" s="77">
        <f t="shared" si="2"/>
        <v>8.9155632518294517E-2</v>
      </c>
      <c r="J13" s="76">
        <f>分析係数表!G16</f>
        <v>3.3950617283950615E-2</v>
      </c>
      <c r="K13" s="78">
        <f t="shared" si="3"/>
        <v>3.0268887583371593E-3</v>
      </c>
      <c r="L13" s="79"/>
      <c r="M13" s="80"/>
      <c r="N13" s="81">
        <f>分析係数表!H16</f>
        <v>1.6626523790798271E-2</v>
      </c>
      <c r="O13" s="82">
        <f t="shared" si="4"/>
        <v>0.36286298033145731</v>
      </c>
      <c r="P13" s="76">
        <f>分析係数表!C16</f>
        <v>5.8671439936356373E-2</v>
      </c>
      <c r="Q13" s="82">
        <f t="shared" si="5"/>
        <v>2.1289693555644362E-2</v>
      </c>
      <c r="R13" s="83">
        <v>2.2919801059998579E-2</v>
      </c>
      <c r="S13" s="84">
        <f t="shared" si="6"/>
        <v>0.1120754335782931</v>
      </c>
      <c r="T13" s="85">
        <f>分析係数表!F16</f>
        <v>0.28858024691358025</v>
      </c>
      <c r="U13" s="86">
        <f t="shared" si="7"/>
        <v>3.2342756294970382E-2</v>
      </c>
      <c r="V13" s="87">
        <f>分析係数表!D16</f>
        <v>0</v>
      </c>
      <c r="W13" s="88">
        <f t="shared" si="8"/>
        <v>0</v>
      </c>
      <c r="X13" s="76">
        <f>分析係数表!E16</f>
        <v>0</v>
      </c>
      <c r="Y13" s="89">
        <f t="shared" si="9"/>
        <v>0</v>
      </c>
    </row>
    <row r="14" spans="1:25" x14ac:dyDescent="0.2">
      <c r="A14" s="6" t="s">
        <v>2</v>
      </c>
      <c r="B14" s="5" t="s">
        <v>364</v>
      </c>
      <c r="C14" s="90"/>
      <c r="D14" s="76">
        <f>投入係数表!AF14</f>
        <v>3.721424774056353E-3</v>
      </c>
      <c r="E14" s="77">
        <f t="shared" si="0"/>
        <v>0.37214247740563527</v>
      </c>
      <c r="F14" s="76">
        <f>分析係数表!C17</f>
        <v>0.10640681003584229</v>
      </c>
      <c r="G14" s="77">
        <f t="shared" si="1"/>
        <v>3.9598493899569168E-2</v>
      </c>
      <c r="H14" s="77">
        <v>6.3945588133806255E-2</v>
      </c>
      <c r="I14" s="77">
        <f t="shared" si="2"/>
        <v>6.3945588133806255E-2</v>
      </c>
      <c r="J14" s="76">
        <f>分析係数表!G17</f>
        <v>0.21283422459893048</v>
      </c>
      <c r="K14" s="78">
        <f t="shared" si="3"/>
        <v>1.3609809666981224E-2</v>
      </c>
      <c r="L14" s="79"/>
      <c r="M14" s="80"/>
      <c r="N14" s="81">
        <f>分析係数表!H17</f>
        <v>2.9861384191899334E-3</v>
      </c>
      <c r="O14" s="82">
        <f t="shared" si="4"/>
        <v>6.5170513097224048E-2</v>
      </c>
      <c r="P14" s="76">
        <f>分析係数表!C17</f>
        <v>0.10640681003584229</v>
      </c>
      <c r="Q14" s="82">
        <f t="shared" si="5"/>
        <v>6.9345864070746912E-3</v>
      </c>
      <c r="R14" s="83">
        <v>1.1837206756813844E-2</v>
      </c>
      <c r="S14" s="84">
        <f t="shared" si="6"/>
        <v>7.5782794890620092E-2</v>
      </c>
      <c r="T14" s="85">
        <f>分析係数表!F17</f>
        <v>0.3233511586452763</v>
      </c>
      <c r="U14" s="86">
        <f t="shared" si="7"/>
        <v>2.4504454533259331E-2</v>
      </c>
      <c r="V14" s="87">
        <f>分析係数表!D17</f>
        <v>4.4206773618538323E-2</v>
      </c>
      <c r="W14" s="88">
        <f t="shared" si="8"/>
        <v>0</v>
      </c>
      <c r="X14" s="76">
        <f>分析係数表!E17</f>
        <v>4.0641711229946524E-2</v>
      </c>
      <c r="Y14" s="89">
        <f t="shared" si="9"/>
        <v>0</v>
      </c>
    </row>
    <row r="15" spans="1:25" x14ac:dyDescent="0.2">
      <c r="A15" s="6" t="s">
        <v>3</v>
      </c>
      <c r="B15" s="5" t="s">
        <v>31</v>
      </c>
      <c r="C15" s="90"/>
      <c r="D15" s="76">
        <f>投入係数表!AF15</f>
        <v>0</v>
      </c>
      <c r="E15" s="77">
        <f t="shared" si="0"/>
        <v>0</v>
      </c>
      <c r="F15" s="76">
        <f>分析係数表!C18</f>
        <v>0.93182768716018405</v>
      </c>
      <c r="G15" s="77">
        <f t="shared" si="1"/>
        <v>0</v>
      </c>
      <c r="H15" s="77">
        <v>9.186050167146402E-2</v>
      </c>
      <c r="I15" s="77">
        <f t="shared" si="2"/>
        <v>9.186050167146402E-2</v>
      </c>
      <c r="J15" s="76">
        <f>分析係数表!G18</f>
        <v>0.215658731332249</v>
      </c>
      <c r="K15" s="78">
        <f t="shared" si="3"/>
        <v>1.9810519250011871E-2</v>
      </c>
      <c r="L15" s="79"/>
      <c r="M15" s="80"/>
      <c r="N15" s="81">
        <f>分析係数表!H18</f>
        <v>4.4239087691702714E-4</v>
      </c>
      <c r="O15" s="82">
        <f t="shared" si="4"/>
        <v>9.6548908292183756E-3</v>
      </c>
      <c r="P15" s="76">
        <f>分析係数表!C18</f>
        <v>0.93182768716018405</v>
      </c>
      <c r="Q15" s="82">
        <f t="shared" si="5"/>
        <v>8.9966945911746296E-3</v>
      </c>
      <c r="R15" s="83">
        <v>2.0890191721181589E-2</v>
      </c>
      <c r="S15" s="84">
        <f t="shared" si="6"/>
        <v>0.11275069339264561</v>
      </c>
      <c r="T15" s="85">
        <f>分析係数表!F18</f>
        <v>0.45992902558036375</v>
      </c>
      <c r="U15" s="86">
        <f t="shared" si="7"/>
        <v>5.1857316545589852E-2</v>
      </c>
      <c r="V15" s="87">
        <f>分析係数表!D18</f>
        <v>2.3436344817388734E-2</v>
      </c>
      <c r="W15" s="88">
        <f t="shared" si="8"/>
        <v>0</v>
      </c>
      <c r="X15" s="76">
        <f>分析係数表!E18</f>
        <v>2.5506432056779535E-2</v>
      </c>
      <c r="Y15" s="89">
        <f t="shared" si="9"/>
        <v>0</v>
      </c>
    </row>
    <row r="16" spans="1:25" x14ac:dyDescent="0.2">
      <c r="A16" s="6" t="s">
        <v>4</v>
      </c>
      <c r="B16" s="5" t="s">
        <v>32</v>
      </c>
      <c r="C16" s="90"/>
      <c r="D16" s="76">
        <f>投入係数表!AF16</f>
        <v>9.5693779904306223E-4</v>
      </c>
      <c r="E16" s="77">
        <f t="shared" si="0"/>
        <v>9.569377990430622E-2</v>
      </c>
      <c r="F16" s="76">
        <f>分析係数表!C19</f>
        <v>0.22734014153142079</v>
      </c>
      <c r="G16" s="77">
        <f t="shared" si="1"/>
        <v>2.1755037467121607E-2</v>
      </c>
      <c r="H16" s="77">
        <v>4.808368745113533E-2</v>
      </c>
      <c r="I16" s="77">
        <f t="shared" si="2"/>
        <v>4.808368745113533E-2</v>
      </c>
      <c r="J16" s="76">
        <f>分析係数表!G19</f>
        <v>5.767935331761536E-2</v>
      </c>
      <c r="K16" s="78">
        <f t="shared" si="3"/>
        <v>2.7734359973078226E-3</v>
      </c>
      <c r="L16" s="79"/>
      <c r="M16" s="80"/>
      <c r="N16" s="81">
        <f>分析係数表!H19</f>
        <v>-1.1059771922925678E-4</v>
      </c>
      <c r="O16" s="82">
        <f t="shared" si="4"/>
        <v>-2.4137227073045939E-3</v>
      </c>
      <c r="P16" s="76">
        <f>分析係数表!C19</f>
        <v>0.22734014153142079</v>
      </c>
      <c r="Q16" s="82">
        <f t="shared" si="5"/>
        <v>-5.4873606189623052E-4</v>
      </c>
      <c r="R16" s="83">
        <v>3.4749688044573139E-3</v>
      </c>
      <c r="S16" s="84">
        <f t="shared" si="6"/>
        <v>5.1558656255592646E-2</v>
      </c>
      <c r="T16" s="85">
        <f>分析係数表!F19</f>
        <v>0.2401481980464803</v>
      </c>
      <c r="U16" s="86">
        <f t="shared" si="7"/>
        <v>1.2381718393478463E-2</v>
      </c>
      <c r="V16" s="87">
        <f>分析係数表!D19</f>
        <v>6.946783428763894E-3</v>
      </c>
      <c r="W16" s="88">
        <f t="shared" si="8"/>
        <v>0</v>
      </c>
      <c r="X16" s="76">
        <f>分析係数表!E19</f>
        <v>7.830919501515661E-3</v>
      </c>
      <c r="Y16" s="89">
        <f t="shared" si="9"/>
        <v>0</v>
      </c>
    </row>
    <row r="17" spans="1:25" x14ac:dyDescent="0.2">
      <c r="A17" s="6" t="s">
        <v>5</v>
      </c>
      <c r="B17" s="5" t="s">
        <v>33</v>
      </c>
      <c r="C17" s="90"/>
      <c r="D17" s="76">
        <f>投入係数表!AF17</f>
        <v>0</v>
      </c>
      <c r="E17" s="77">
        <f t="shared" si="0"/>
        <v>0</v>
      </c>
      <c r="F17" s="76">
        <f>分析係数表!C20</f>
        <v>0.28316987938225679</v>
      </c>
      <c r="G17" s="77">
        <f t="shared" si="1"/>
        <v>0</v>
      </c>
      <c r="H17" s="77">
        <v>1.340531672176906E-2</v>
      </c>
      <c r="I17" s="77">
        <f t="shared" si="2"/>
        <v>1.340531672176906E-2</v>
      </c>
      <c r="J17" s="76">
        <f>分析係数表!G20</f>
        <v>0.10003293265272517</v>
      </c>
      <c r="K17" s="78">
        <f t="shared" si="3"/>
        <v>1.340973144817175E-3</v>
      </c>
      <c r="L17" s="79"/>
      <c r="M17" s="80"/>
      <c r="N17" s="81">
        <f>分析係数表!H20</f>
        <v>5.4069996067636654E-4</v>
      </c>
      <c r="O17" s="82">
        <f t="shared" si="4"/>
        <v>1.1800422124600238E-2</v>
      </c>
      <c r="P17" s="76">
        <f>分析係数表!C20</f>
        <v>0.28316987938225679</v>
      </c>
      <c r="Q17" s="82">
        <f t="shared" si="5"/>
        <v>3.341524109682764E-3</v>
      </c>
      <c r="R17" s="83">
        <v>7.2669274984743133E-3</v>
      </c>
      <c r="S17" s="84">
        <f t="shared" si="6"/>
        <v>2.0672244220243371E-2</v>
      </c>
      <c r="T17" s="85">
        <f>分析係数表!F20</f>
        <v>0.22295405894944839</v>
      </c>
      <c r="U17" s="86">
        <f t="shared" si="7"/>
        <v>4.6089607564975344E-3</v>
      </c>
      <c r="V17" s="87">
        <f>分析係数表!D20</f>
        <v>1.4243372303639057E-2</v>
      </c>
      <c r="W17" s="88">
        <f t="shared" si="8"/>
        <v>0</v>
      </c>
      <c r="X17" s="76">
        <f>分析係数表!E20</f>
        <v>1.6054668203523793E-2</v>
      </c>
      <c r="Y17" s="89">
        <f t="shared" si="9"/>
        <v>0</v>
      </c>
    </row>
    <row r="18" spans="1:25" x14ac:dyDescent="0.2">
      <c r="A18" s="6" t="s">
        <v>6</v>
      </c>
      <c r="B18" s="5" t="s">
        <v>34</v>
      </c>
      <c r="C18" s="90"/>
      <c r="D18" s="76">
        <f>投入係数表!AF18</f>
        <v>3.0834662413609781E-3</v>
      </c>
      <c r="E18" s="77">
        <f t="shared" si="0"/>
        <v>0.30834662413609781</v>
      </c>
      <c r="F18" s="76">
        <f>分析係数表!C21</f>
        <v>0.39165775401069514</v>
      </c>
      <c r="G18" s="77">
        <f t="shared" si="1"/>
        <v>0.12076634626592407</v>
      </c>
      <c r="H18" s="77">
        <v>0.17813941072490619</v>
      </c>
      <c r="I18" s="77">
        <f t="shared" si="2"/>
        <v>0.17813941072490619</v>
      </c>
      <c r="J18" s="76">
        <f>分析係数表!G21</f>
        <v>0.28516576829358342</v>
      </c>
      <c r="K18" s="78">
        <f t="shared" si="3"/>
        <v>5.0799261922734089E-2</v>
      </c>
      <c r="L18" s="79"/>
      <c r="M18" s="80"/>
      <c r="N18" s="81">
        <f>分析係数表!H21</f>
        <v>9.2164766024380651E-4</v>
      </c>
      <c r="O18" s="82">
        <f t="shared" si="4"/>
        <v>2.011435589420495E-2</v>
      </c>
      <c r="P18" s="76">
        <f>分析係数表!C21</f>
        <v>0.39165775401069514</v>
      </c>
      <c r="Q18" s="82">
        <f t="shared" si="5"/>
        <v>7.8779434528960975E-3</v>
      </c>
      <c r="R18" s="83">
        <v>1.5429216485772014E-2</v>
      </c>
      <c r="S18" s="84">
        <f t="shared" si="6"/>
        <v>0.19356862721067819</v>
      </c>
      <c r="T18" s="85">
        <f>分析係数表!F21</f>
        <v>0.42597651923502916</v>
      </c>
      <c r="U18" s="86">
        <f t="shared" si="7"/>
        <v>8.2455690052307642E-2</v>
      </c>
      <c r="V18" s="87">
        <f>分析係数表!D21</f>
        <v>3.8470058332718007E-2</v>
      </c>
      <c r="W18" s="88">
        <f t="shared" si="8"/>
        <v>0</v>
      </c>
      <c r="X18" s="76">
        <f>分析係数表!E21</f>
        <v>3.5885697408255188E-2</v>
      </c>
      <c r="Y18" s="89">
        <f t="shared" si="9"/>
        <v>0</v>
      </c>
    </row>
    <row r="19" spans="1:25" x14ac:dyDescent="0.2">
      <c r="A19" s="6" t="s">
        <v>7</v>
      </c>
      <c r="B19" s="5" t="s">
        <v>268</v>
      </c>
      <c r="C19" s="90"/>
      <c r="D19" s="76">
        <f>投入係数表!AF19</f>
        <v>1.063264221158958E-4</v>
      </c>
      <c r="E19" s="77">
        <f t="shared" si="0"/>
        <v>1.063264221158958E-2</v>
      </c>
      <c r="F19" s="76">
        <f>分析係数表!C22</f>
        <v>0.15642615558060879</v>
      </c>
      <c r="G19" s="77">
        <f t="shared" si="1"/>
        <v>1.66322334482306E-3</v>
      </c>
      <c r="H19" s="77">
        <v>2.1789047431837308E-2</v>
      </c>
      <c r="I19" s="77">
        <f t="shared" si="2"/>
        <v>2.1789047431837308E-2</v>
      </c>
      <c r="J19" s="76">
        <f>分析係数表!G22</f>
        <v>0.19460412625639217</v>
      </c>
      <c r="K19" s="78">
        <f t="shared" si="3"/>
        <v>4.2402385374317852E-3</v>
      </c>
      <c r="L19" s="79"/>
      <c r="M19" s="80"/>
      <c r="N19" s="81">
        <f>分析係数表!H22</f>
        <v>4.915454187966968E-5</v>
      </c>
      <c r="O19" s="82">
        <f t="shared" si="4"/>
        <v>1.0727656476909307E-3</v>
      </c>
      <c r="P19" s="76">
        <f>分析係数表!C22</f>
        <v>0.15642615558060879</v>
      </c>
      <c r="Q19" s="82">
        <f t="shared" si="5"/>
        <v>1.6780860610723409E-4</v>
      </c>
      <c r="R19" s="83">
        <v>2.3007206948913142E-3</v>
      </c>
      <c r="S19" s="84">
        <f t="shared" si="6"/>
        <v>2.4089768126728622E-2</v>
      </c>
      <c r="T19" s="85">
        <f>分析係数表!F22</f>
        <v>0.41322518074413683</v>
      </c>
      <c r="U19" s="86">
        <f t="shared" si="7"/>
        <v>9.9544987882517807E-3</v>
      </c>
      <c r="V19" s="87">
        <f>分析係数表!D22</f>
        <v>2.140715923117616E-2</v>
      </c>
      <c r="W19" s="88">
        <f t="shared" si="8"/>
        <v>0</v>
      </c>
      <c r="X19" s="76">
        <f>分析係数表!E22</f>
        <v>2.2006700758243698E-2</v>
      </c>
      <c r="Y19" s="89">
        <f t="shared" si="9"/>
        <v>0</v>
      </c>
    </row>
    <row r="20" spans="1:25" x14ac:dyDescent="0.2">
      <c r="A20" s="6" t="s">
        <v>8</v>
      </c>
      <c r="B20" s="5" t="s">
        <v>269</v>
      </c>
      <c r="C20" s="90"/>
      <c r="D20" s="76">
        <f>投入係数表!AF20</f>
        <v>1.063264221158958E-4</v>
      </c>
      <c r="E20" s="77">
        <f t="shared" si="0"/>
        <v>1.063264221158958E-2</v>
      </c>
      <c r="F20" s="76">
        <f>分析係数表!C23</f>
        <v>0</v>
      </c>
      <c r="G20" s="77">
        <f t="shared" si="1"/>
        <v>0</v>
      </c>
      <c r="H20" s="77">
        <v>0</v>
      </c>
      <c r="I20" s="77">
        <f t="shared" si="2"/>
        <v>0</v>
      </c>
      <c r="J20" s="76">
        <f>分析係数表!G23</f>
        <v>0.21581694098755519</v>
      </c>
      <c r="K20" s="78">
        <f t="shared" si="3"/>
        <v>0</v>
      </c>
      <c r="L20" s="79"/>
      <c r="M20" s="80"/>
      <c r="N20" s="81">
        <f>分析係数表!H23</f>
        <v>2.457727093983484E-5</v>
      </c>
      <c r="O20" s="82">
        <f t="shared" si="4"/>
        <v>5.3638282384546533E-4</v>
      </c>
      <c r="P20" s="76">
        <f>分析係数表!C23</f>
        <v>0</v>
      </c>
      <c r="Q20" s="82">
        <f t="shared" si="5"/>
        <v>0</v>
      </c>
      <c r="R20" s="83">
        <v>0</v>
      </c>
      <c r="S20" s="84">
        <f t="shared" si="6"/>
        <v>0</v>
      </c>
      <c r="T20" s="85">
        <f>分析係数表!F23</f>
        <v>0.44146928944199115</v>
      </c>
      <c r="U20" s="86">
        <f t="shared" si="7"/>
        <v>0</v>
      </c>
      <c r="V20" s="87">
        <f>分析係数表!D23</f>
        <v>4.8735447611401042E-2</v>
      </c>
      <c r="W20" s="88">
        <f t="shared" si="8"/>
        <v>0</v>
      </c>
      <c r="X20" s="76">
        <f>分析係数表!E23</f>
        <v>5.2107587314331592E-2</v>
      </c>
      <c r="Y20" s="89">
        <f t="shared" si="9"/>
        <v>0</v>
      </c>
    </row>
    <row r="21" spans="1:25" x14ac:dyDescent="0.2">
      <c r="A21" s="6" t="s">
        <v>9</v>
      </c>
      <c r="B21" s="5" t="s">
        <v>270</v>
      </c>
      <c r="C21" s="90"/>
      <c r="D21" s="76">
        <f>投入係数表!AF21</f>
        <v>1.063264221158958E-4</v>
      </c>
      <c r="E21" s="77">
        <f t="shared" si="0"/>
        <v>1.063264221158958E-2</v>
      </c>
      <c r="F21" s="76">
        <f>分析係数表!C24</f>
        <v>0.44109195402298851</v>
      </c>
      <c r="G21" s="77">
        <f t="shared" si="1"/>
        <v>4.6899729295373583E-3</v>
      </c>
      <c r="H21" s="77">
        <v>3.6988983685767078E-2</v>
      </c>
      <c r="I21" s="77">
        <f t="shared" si="2"/>
        <v>3.6988983685767078E-2</v>
      </c>
      <c r="J21" s="76">
        <f>分析係数表!G24</f>
        <v>0.2076771653543307</v>
      </c>
      <c r="K21" s="78">
        <f t="shared" si="3"/>
        <v>7.6817672811976901E-3</v>
      </c>
      <c r="L21" s="79"/>
      <c r="M21" s="80"/>
      <c r="N21" s="81">
        <f>分析係数表!H24</f>
        <v>3.3179315768777033E-4</v>
      </c>
      <c r="O21" s="82">
        <f t="shared" si="4"/>
        <v>7.2411681219137812E-3</v>
      </c>
      <c r="P21" s="76">
        <f>分析係数表!C24</f>
        <v>0.44109195402298851</v>
      </c>
      <c r="Q21" s="82">
        <f t="shared" si="5"/>
        <v>3.1940209963039236E-3</v>
      </c>
      <c r="R21" s="83">
        <v>1.1139158026744558E-2</v>
      </c>
      <c r="S21" s="84">
        <f t="shared" si="6"/>
        <v>4.8128141712511632E-2</v>
      </c>
      <c r="T21" s="85">
        <f>分析係数表!F24</f>
        <v>0.39173228346456695</v>
      </c>
      <c r="U21" s="86">
        <f t="shared" si="7"/>
        <v>1.8853346851948456E-2</v>
      </c>
      <c r="V21" s="87">
        <f>分析係数表!D24</f>
        <v>6.7913385826771658E-2</v>
      </c>
      <c r="W21" s="88">
        <f t="shared" si="8"/>
        <v>0</v>
      </c>
      <c r="X21" s="76">
        <f>分析係数表!E24</f>
        <v>7.1850393700787399E-2</v>
      </c>
      <c r="Y21" s="89">
        <f t="shared" si="9"/>
        <v>0</v>
      </c>
    </row>
    <row r="22" spans="1:25" x14ac:dyDescent="0.2">
      <c r="A22" s="6" t="s">
        <v>10</v>
      </c>
      <c r="B22" s="5" t="s">
        <v>271</v>
      </c>
      <c r="C22" s="90"/>
      <c r="D22" s="76">
        <f>投入係数表!AF22</f>
        <v>0</v>
      </c>
      <c r="E22" s="77">
        <f t="shared" si="0"/>
        <v>0</v>
      </c>
      <c r="F22" s="76">
        <f>分析係数表!C25</f>
        <v>7.8343592613318025E-3</v>
      </c>
      <c r="G22" s="77">
        <f t="shared" si="1"/>
        <v>0</v>
      </c>
      <c r="H22" s="77">
        <v>1.455248369670715E-3</v>
      </c>
      <c r="I22" s="77">
        <f t="shared" si="2"/>
        <v>1.455248369670715E-3</v>
      </c>
      <c r="J22" s="76">
        <f>分析係数表!G25</f>
        <v>0.2</v>
      </c>
      <c r="K22" s="78">
        <f t="shared" si="3"/>
        <v>2.9104967393414301E-4</v>
      </c>
      <c r="L22" s="79"/>
      <c r="M22" s="80"/>
      <c r="N22" s="81">
        <f>分析係数表!H25</f>
        <v>5.0383405426661419E-4</v>
      </c>
      <c r="O22" s="82">
        <f t="shared" si="4"/>
        <v>1.0995847888832039E-2</v>
      </c>
      <c r="P22" s="76">
        <f>分析係数表!C25</f>
        <v>7.8343592613318025E-3</v>
      </c>
      <c r="Q22" s="82">
        <f t="shared" si="5"/>
        <v>8.614542274406703E-5</v>
      </c>
      <c r="R22" s="83">
        <v>2.9578712324846823E-4</v>
      </c>
      <c r="S22" s="84">
        <f t="shared" si="6"/>
        <v>1.7510354929191831E-3</v>
      </c>
      <c r="T22" s="85">
        <f>分析係数表!F25</f>
        <v>0.35199999999999998</v>
      </c>
      <c r="U22" s="86">
        <f t="shared" si="7"/>
        <v>6.1636449350755242E-4</v>
      </c>
      <c r="V22" s="87">
        <f>分析係数表!D25</f>
        <v>8.0000000000000002E-3</v>
      </c>
      <c r="W22" s="88">
        <f t="shared" si="8"/>
        <v>0</v>
      </c>
      <c r="X22" s="76">
        <f>分析係数表!E25</f>
        <v>4.0000000000000001E-3</v>
      </c>
      <c r="Y22" s="89">
        <f t="shared" si="9"/>
        <v>0</v>
      </c>
    </row>
    <row r="23" spans="1:25" x14ac:dyDescent="0.2">
      <c r="A23" s="6" t="s">
        <v>11</v>
      </c>
      <c r="B23" s="5" t="s">
        <v>35</v>
      </c>
      <c r="C23" s="90"/>
      <c r="D23" s="76">
        <f>投入係数表!AF23</f>
        <v>3.1897926634768739E-4</v>
      </c>
      <c r="E23" s="77">
        <f t="shared" si="0"/>
        <v>3.1897926634768738E-2</v>
      </c>
      <c r="F23" s="76">
        <f>分析係数表!C26</f>
        <v>0.12107728337236534</v>
      </c>
      <c r="G23" s="77">
        <f t="shared" si="1"/>
        <v>3.8621143021488145E-3</v>
      </c>
      <c r="H23" s="77">
        <v>1.7767269989327244E-2</v>
      </c>
      <c r="I23" s="77">
        <f t="shared" si="2"/>
        <v>1.7767269989327244E-2</v>
      </c>
      <c r="J23" s="76">
        <f>分析係数表!G26</f>
        <v>0.19685039370078741</v>
      </c>
      <c r="K23" s="78">
        <f t="shared" si="3"/>
        <v>3.4974940923872531E-3</v>
      </c>
      <c r="L23" s="79"/>
      <c r="M23" s="80"/>
      <c r="N23" s="81">
        <f>分析係数表!H26</f>
        <v>1.0396185607550137E-2</v>
      </c>
      <c r="O23" s="82">
        <f t="shared" si="4"/>
        <v>0.22688993448663183</v>
      </c>
      <c r="P23" s="76">
        <f>分析係数表!C26</f>
        <v>0.12107728337236534</v>
      </c>
      <c r="Q23" s="82">
        <f t="shared" si="5"/>
        <v>2.747121689217533E-2</v>
      </c>
      <c r="R23" s="83">
        <v>2.9642723136108134E-2</v>
      </c>
      <c r="S23" s="84">
        <f t="shared" si="6"/>
        <v>4.7409993125435382E-2</v>
      </c>
      <c r="T23" s="85">
        <f>分析係数表!F26</f>
        <v>0.33584388907908252</v>
      </c>
      <c r="U23" s="86">
        <f t="shared" si="7"/>
        <v>1.5922356472458786E-2</v>
      </c>
      <c r="V23" s="87">
        <f>分析係数表!D26</f>
        <v>3.2865457035261898E-2</v>
      </c>
      <c r="W23" s="88">
        <f t="shared" si="8"/>
        <v>0</v>
      </c>
      <c r="X23" s="76">
        <f>分析係数表!E26</f>
        <v>3.457719958918179E-2</v>
      </c>
      <c r="Y23" s="89">
        <f t="shared" si="9"/>
        <v>0</v>
      </c>
    </row>
    <row r="24" spans="1:25" x14ac:dyDescent="0.2">
      <c r="A24" s="6" t="s">
        <v>12</v>
      </c>
      <c r="B24" s="5" t="s">
        <v>365</v>
      </c>
      <c r="C24" s="90"/>
      <c r="D24" s="76">
        <f>投入係数表!AF24</f>
        <v>0</v>
      </c>
      <c r="E24" s="77">
        <f t="shared" si="0"/>
        <v>0</v>
      </c>
      <c r="F24" s="76">
        <f>分析係数表!C27</f>
        <v>2.7391659852820882E-2</v>
      </c>
      <c r="G24" s="77">
        <f t="shared" si="1"/>
        <v>0</v>
      </c>
      <c r="H24" s="77">
        <v>4.2830098715808743E-4</v>
      </c>
      <c r="I24" s="77">
        <f t="shared" si="2"/>
        <v>4.2830098715808743E-4</v>
      </c>
      <c r="J24" s="76">
        <f>分析係数表!G27</f>
        <v>0.16959064327485379</v>
      </c>
      <c r="K24" s="78">
        <f t="shared" si="3"/>
        <v>7.2635839927394941E-5</v>
      </c>
      <c r="L24" s="79"/>
      <c r="M24" s="80"/>
      <c r="N24" s="81">
        <f>分析係数表!H27</f>
        <v>1.0924596932756587E-2</v>
      </c>
      <c r="O24" s="82">
        <f t="shared" si="4"/>
        <v>0.23842216519930934</v>
      </c>
      <c r="P24" s="76">
        <f>分析係数表!C27</f>
        <v>2.7391659852820882E-2</v>
      </c>
      <c r="Q24" s="82">
        <f t="shared" si="5"/>
        <v>6.5307788505125494E-3</v>
      </c>
      <c r="R24" s="83">
        <v>6.6057094711004698E-3</v>
      </c>
      <c r="S24" s="84">
        <f t="shared" si="6"/>
        <v>7.0340104582585572E-3</v>
      </c>
      <c r="T24" s="85">
        <f>分析係数表!F27</f>
        <v>0.32163742690058478</v>
      </c>
      <c r="U24" s="86">
        <f t="shared" si="7"/>
        <v>2.2624010245860856E-3</v>
      </c>
      <c r="V24" s="87">
        <f>分析係数表!D27</f>
        <v>0</v>
      </c>
      <c r="W24" s="88">
        <f t="shared" si="8"/>
        <v>0</v>
      </c>
      <c r="X24" s="76">
        <f>分析係数表!E27</f>
        <v>0</v>
      </c>
      <c r="Y24" s="89">
        <f t="shared" si="9"/>
        <v>0</v>
      </c>
    </row>
    <row r="25" spans="1:25" x14ac:dyDescent="0.2">
      <c r="A25" s="6" t="s">
        <v>13</v>
      </c>
      <c r="B25" s="5" t="s">
        <v>191</v>
      </c>
      <c r="C25" s="90"/>
      <c r="D25" s="76">
        <f>投入係数表!AF25</f>
        <v>2.3391812865497076E-3</v>
      </c>
      <c r="E25" s="77">
        <f t="shared" si="0"/>
        <v>0.23391812865497078</v>
      </c>
      <c r="F25" s="76">
        <f>分析係数表!C28</f>
        <v>0.24324482738409237</v>
      </c>
      <c r="G25" s="77">
        <f t="shared" si="1"/>
        <v>5.6899374826688276E-2</v>
      </c>
      <c r="H25" s="77">
        <v>0.17691748141446823</v>
      </c>
      <c r="I25" s="77">
        <f t="shared" si="2"/>
        <v>0.17691748141446823</v>
      </c>
      <c r="J25" s="76">
        <f>分析係数表!G28</f>
        <v>0.12486010072747622</v>
      </c>
      <c r="K25" s="78">
        <f t="shared" si="3"/>
        <v>2.2089934549861905E-2</v>
      </c>
      <c r="L25" s="79"/>
      <c r="M25" s="80"/>
      <c r="N25" s="81">
        <f>分析係数表!H28</f>
        <v>2.0841525756979944E-2</v>
      </c>
      <c r="O25" s="82">
        <f t="shared" si="4"/>
        <v>0.45485263462095454</v>
      </c>
      <c r="P25" s="76">
        <f>分析係数表!C28</f>
        <v>0.24324482738409237</v>
      </c>
      <c r="Q25" s="82">
        <f t="shared" si="5"/>
        <v>0.11064055059357372</v>
      </c>
      <c r="R25" s="83">
        <v>0.13503431901739538</v>
      </c>
      <c r="S25" s="84">
        <f t="shared" si="6"/>
        <v>0.3119518004318636</v>
      </c>
      <c r="T25" s="85">
        <f>分析係数表!F28</f>
        <v>0.21387101287073307</v>
      </c>
      <c r="U25" s="86">
        <f t="shared" si="7"/>
        <v>6.6717447525211457E-2</v>
      </c>
      <c r="V25" s="87">
        <f>分析係数表!D28</f>
        <v>5.1063234471180746E-3</v>
      </c>
      <c r="W25" s="88">
        <f t="shared" si="8"/>
        <v>0</v>
      </c>
      <c r="X25" s="76">
        <f>分析係数表!E28</f>
        <v>5.1412982652490205E-3</v>
      </c>
      <c r="Y25" s="89">
        <f t="shared" si="9"/>
        <v>0</v>
      </c>
    </row>
    <row r="26" spans="1:25" x14ac:dyDescent="0.2">
      <c r="A26" s="6" t="s">
        <v>14</v>
      </c>
      <c r="B26" s="5" t="s">
        <v>50</v>
      </c>
      <c r="C26" s="90"/>
      <c r="D26" s="76">
        <f>投入係数表!AF26</f>
        <v>4.7846889952153108E-3</v>
      </c>
      <c r="E26" s="77">
        <f t="shared" si="0"/>
        <v>0.4784688995215311</v>
      </c>
      <c r="F26" s="76">
        <f>分析係数表!C29</f>
        <v>5.9106021425932798E-2</v>
      </c>
      <c r="G26" s="77">
        <f t="shared" si="1"/>
        <v>2.8280393026762104E-2</v>
      </c>
      <c r="H26" s="77">
        <v>3.4707236156885993E-2</v>
      </c>
      <c r="I26" s="77">
        <f t="shared" si="2"/>
        <v>3.4707236156885993E-2</v>
      </c>
      <c r="J26" s="76">
        <f>分析係数表!G29</f>
        <v>0.26651982378854627</v>
      </c>
      <c r="K26" s="78">
        <f t="shared" si="3"/>
        <v>9.2501664647207174E-3</v>
      </c>
      <c r="L26" s="79"/>
      <c r="M26" s="80"/>
      <c r="N26" s="81">
        <f>分析係数表!H29</f>
        <v>1.0052103814392449E-2</v>
      </c>
      <c r="O26" s="82">
        <f t="shared" si="4"/>
        <v>0.21938057495279531</v>
      </c>
      <c r="P26" s="76">
        <f>分析係数表!C29</f>
        <v>5.9106021425932798E-2</v>
      </c>
      <c r="Q26" s="82">
        <f t="shared" si="5"/>
        <v>1.2966712963593375E-2</v>
      </c>
      <c r="R26" s="83">
        <v>1.597239733722099E-2</v>
      </c>
      <c r="S26" s="84">
        <f t="shared" si="6"/>
        <v>5.0679633494106979E-2</v>
      </c>
      <c r="T26" s="85">
        <f>分析係数表!F29</f>
        <v>0.40308370044052866</v>
      </c>
      <c r="U26" s="86">
        <f t="shared" si="7"/>
        <v>2.0428134205774402E-2</v>
      </c>
      <c r="V26" s="87">
        <f>分析係数表!D29</f>
        <v>6.1674008810572688E-2</v>
      </c>
      <c r="W26" s="88">
        <f t="shared" si="8"/>
        <v>0</v>
      </c>
      <c r="X26" s="76">
        <f>分析係数表!E29</f>
        <v>2.8634361233480177E-2</v>
      </c>
      <c r="Y26" s="89">
        <f t="shared" si="9"/>
        <v>0</v>
      </c>
    </row>
    <row r="27" spans="1:25" x14ac:dyDescent="0.2">
      <c r="A27" s="6" t="s">
        <v>15</v>
      </c>
      <c r="B27" s="5" t="s">
        <v>36</v>
      </c>
      <c r="C27" s="90"/>
      <c r="D27" s="76">
        <f>投入係数表!AF27</f>
        <v>9.2503987240829342E-3</v>
      </c>
      <c r="E27" s="77">
        <f t="shared" si="0"/>
        <v>0.92503987240829344</v>
      </c>
      <c r="F27" s="76">
        <f>分析係数表!C30</f>
        <v>1</v>
      </c>
      <c r="G27" s="77">
        <f t="shared" si="1"/>
        <v>0.92503987240829344</v>
      </c>
      <c r="H27" s="77">
        <v>0.98454926510581897</v>
      </c>
      <c r="I27" s="77">
        <f t="shared" si="2"/>
        <v>0.98454926510581897</v>
      </c>
      <c r="J27" s="76">
        <f>分析係数表!G30</f>
        <v>0.34458106948813266</v>
      </c>
      <c r="K27" s="78">
        <f t="shared" si="3"/>
        <v>0.33925703873391816</v>
      </c>
      <c r="L27" s="79"/>
      <c r="M27" s="80"/>
      <c r="N27" s="81">
        <f>分析係数表!H30</f>
        <v>0</v>
      </c>
      <c r="O27" s="82">
        <f t="shared" si="4"/>
        <v>0</v>
      </c>
      <c r="P27" s="76">
        <f>分析係数表!C30</f>
        <v>1</v>
      </c>
      <c r="Q27" s="82">
        <f t="shared" si="5"/>
        <v>0</v>
      </c>
      <c r="R27" s="83">
        <v>5.0820696803426602E-2</v>
      </c>
      <c r="S27" s="84">
        <f t="shared" si="6"/>
        <v>1.0353699619092456</v>
      </c>
      <c r="T27" s="85">
        <f>分析係数表!F30</f>
        <v>0.44094938518730342</v>
      </c>
      <c r="U27" s="86">
        <f t="shared" si="7"/>
        <v>0.45654574814528359</v>
      </c>
      <c r="V27" s="87">
        <f>分析係数表!D30</f>
        <v>0.11881612810980841</v>
      </c>
      <c r="W27" s="88">
        <f t="shared" si="8"/>
        <v>0</v>
      </c>
      <c r="X27" s="76">
        <f>分析係数表!E30</f>
        <v>7.9782670860737773E-2</v>
      </c>
      <c r="Y27" s="89">
        <f t="shared" si="9"/>
        <v>0</v>
      </c>
    </row>
    <row r="28" spans="1:25" x14ac:dyDescent="0.2">
      <c r="A28" s="6" t="s">
        <v>16</v>
      </c>
      <c r="B28" s="5" t="s">
        <v>192</v>
      </c>
      <c r="C28" s="90"/>
      <c r="D28" s="76">
        <f>投入係数表!AF28</f>
        <v>1.5629984051036681E-2</v>
      </c>
      <c r="E28" s="77">
        <f t="shared" si="0"/>
        <v>1.5629984051036681</v>
      </c>
      <c r="F28" s="76">
        <f>分析係数表!C31</f>
        <v>9.6726786907147644E-2</v>
      </c>
      <c r="G28" s="77">
        <f t="shared" si="1"/>
        <v>0.15118381366667413</v>
      </c>
      <c r="H28" s="77">
        <v>0.16788345048838232</v>
      </c>
      <c r="I28" s="77">
        <f t="shared" si="2"/>
        <v>0.16788345048838232</v>
      </c>
      <c r="J28" s="76">
        <f>分析係数表!G31</f>
        <v>7.0151306740027508E-2</v>
      </c>
      <c r="K28" s="78">
        <f t="shared" si="3"/>
        <v>1.1777243431784729E-2</v>
      </c>
      <c r="L28" s="79"/>
      <c r="M28" s="80"/>
      <c r="N28" s="81">
        <f>分析係数表!H31</f>
        <v>2.2131832481321275E-2</v>
      </c>
      <c r="O28" s="82">
        <f t="shared" si="4"/>
        <v>0.48301273287284152</v>
      </c>
      <c r="P28" s="76">
        <f>分析係数表!C31</f>
        <v>9.6726786907147644E-2</v>
      </c>
      <c r="Q28" s="82">
        <f t="shared" si="5"/>
        <v>4.6720269686030366E-2</v>
      </c>
      <c r="R28" s="83">
        <v>5.5787808025212382E-2</v>
      </c>
      <c r="S28" s="84">
        <f t="shared" si="6"/>
        <v>0.22367125851359471</v>
      </c>
      <c r="T28" s="85">
        <f>分析係数表!F31</f>
        <v>0.34525447042640989</v>
      </c>
      <c r="U28" s="86">
        <f t="shared" si="7"/>
        <v>7.722350190771976E-2</v>
      </c>
      <c r="V28" s="87">
        <f>分析係数表!D31</f>
        <v>0</v>
      </c>
      <c r="W28" s="88">
        <f t="shared" si="8"/>
        <v>0</v>
      </c>
      <c r="X28" s="76">
        <f>分析係数表!E31</f>
        <v>0</v>
      </c>
      <c r="Y28" s="89">
        <f t="shared" si="9"/>
        <v>0</v>
      </c>
    </row>
    <row r="29" spans="1:25" x14ac:dyDescent="0.2">
      <c r="A29" s="6" t="s">
        <v>17</v>
      </c>
      <c r="B29" s="5" t="s">
        <v>272</v>
      </c>
      <c r="C29" s="90"/>
      <c r="D29" s="76">
        <f>投入係数表!AF29</f>
        <v>2.6581605528973951E-3</v>
      </c>
      <c r="E29" s="77">
        <f t="shared" si="0"/>
        <v>0.26581605528973951</v>
      </c>
      <c r="F29" s="76">
        <f>分析係数表!C32</f>
        <v>0.7834008097165992</v>
      </c>
      <c r="G29" s="77">
        <f t="shared" si="1"/>
        <v>0.20824051294965423</v>
      </c>
      <c r="H29" s="77">
        <v>0.24189473986518606</v>
      </c>
      <c r="I29" s="77">
        <f t="shared" si="2"/>
        <v>0.24189473986518606</v>
      </c>
      <c r="J29" s="76">
        <f>分析係数表!G32</f>
        <v>0.13992297817715019</v>
      </c>
      <c r="K29" s="78">
        <f t="shared" si="3"/>
        <v>3.384663240732385E-2</v>
      </c>
      <c r="L29" s="79"/>
      <c r="M29" s="80"/>
      <c r="N29" s="81">
        <f>分析係数表!H32</f>
        <v>6.3286472670074714E-3</v>
      </c>
      <c r="O29" s="82">
        <f t="shared" si="4"/>
        <v>0.13811857714020731</v>
      </c>
      <c r="P29" s="76">
        <f>分析係数表!C32</f>
        <v>0.7834008097165992</v>
      </c>
      <c r="Q29" s="82">
        <f t="shared" si="5"/>
        <v>0.10820220516854298</v>
      </c>
      <c r="R29" s="83">
        <v>0.13384064901700352</v>
      </c>
      <c r="S29" s="84">
        <f t="shared" si="6"/>
        <v>0.3757353888821896</v>
      </c>
      <c r="T29" s="85">
        <f>分析係数表!F32</f>
        <v>0.48138639281129653</v>
      </c>
      <c r="U29" s="86">
        <f t="shared" si="7"/>
        <v>0.18087390350554697</v>
      </c>
      <c r="V29" s="87">
        <f>分析係数表!D32</f>
        <v>1.4120667522464698E-2</v>
      </c>
      <c r="W29" s="88">
        <f t="shared" si="8"/>
        <v>0</v>
      </c>
      <c r="X29" s="76">
        <f>分析係数表!E32</f>
        <v>2.1822849807445442E-2</v>
      </c>
      <c r="Y29" s="89">
        <f t="shared" si="9"/>
        <v>0</v>
      </c>
    </row>
    <row r="30" spans="1:25" x14ac:dyDescent="0.2">
      <c r="A30" s="6" t="s">
        <v>18</v>
      </c>
      <c r="B30" s="5" t="s">
        <v>273</v>
      </c>
      <c r="C30" s="90"/>
      <c r="D30" s="76">
        <f>投入係数表!AF30</f>
        <v>4.8910154173312072E-3</v>
      </c>
      <c r="E30" s="77">
        <f t="shared" si="0"/>
        <v>0.4891015417331207</v>
      </c>
      <c r="F30" s="76">
        <f>分析係数表!C33</f>
        <v>1</v>
      </c>
      <c r="G30" s="77">
        <f t="shared" si="1"/>
        <v>0.4891015417331207</v>
      </c>
      <c r="H30" s="77">
        <v>0.51009212050675579</v>
      </c>
      <c r="I30" s="77">
        <f t="shared" si="2"/>
        <v>0.51009212050675579</v>
      </c>
      <c r="J30" s="76">
        <f>分析係数表!G33</f>
        <v>0.50732356857523297</v>
      </c>
      <c r="K30" s="78">
        <f t="shared" si="3"/>
        <v>0.25878175487759514</v>
      </c>
      <c r="L30" s="79"/>
      <c r="M30" s="80"/>
      <c r="N30" s="81">
        <f>分析係数表!H33</f>
        <v>9.4622493118364133E-4</v>
      </c>
      <c r="O30" s="82">
        <f t="shared" si="4"/>
        <v>2.0650738718050413E-2</v>
      </c>
      <c r="P30" s="76">
        <f>分析係数表!C33</f>
        <v>1</v>
      </c>
      <c r="Q30" s="82">
        <f t="shared" si="5"/>
        <v>2.0650738718050413E-2</v>
      </c>
      <c r="R30" s="83">
        <v>4.7408780429436297E-2</v>
      </c>
      <c r="S30" s="84">
        <f t="shared" si="6"/>
        <v>0.55750090093619209</v>
      </c>
      <c r="T30" s="85">
        <f>分析係数表!F33</f>
        <v>0.64713715046604525</v>
      </c>
      <c r="U30" s="86">
        <f t="shared" si="7"/>
        <v>0.36077954441410032</v>
      </c>
      <c r="V30" s="87">
        <f>分析係数表!D33</f>
        <v>3.462050599201065E-2</v>
      </c>
      <c r="W30" s="88">
        <f t="shared" si="8"/>
        <v>0</v>
      </c>
      <c r="X30" s="76">
        <f>分析係数表!E33</f>
        <v>3.3288948069241014E-2</v>
      </c>
      <c r="Y30" s="89">
        <f t="shared" si="9"/>
        <v>0</v>
      </c>
    </row>
    <row r="31" spans="1:25" x14ac:dyDescent="0.2">
      <c r="A31" s="6" t="s">
        <v>19</v>
      </c>
      <c r="B31" s="5" t="s">
        <v>274</v>
      </c>
      <c r="C31" s="90"/>
      <c r="D31" s="76">
        <f>投入係数表!AF31</f>
        <v>1.0207336523125997E-2</v>
      </c>
      <c r="E31" s="77">
        <f t="shared" si="0"/>
        <v>1.0207336523125996</v>
      </c>
      <c r="F31" s="76">
        <f>分析係数表!C34</f>
        <v>0.10125199563061926</v>
      </c>
      <c r="G31" s="77">
        <f t="shared" si="1"/>
        <v>0.10335131930398138</v>
      </c>
      <c r="H31" s="77">
        <v>0.14784278997167336</v>
      </c>
      <c r="I31" s="77">
        <f t="shared" si="2"/>
        <v>0.14784278997167336</v>
      </c>
      <c r="J31" s="76">
        <f>分析係数表!G34</f>
        <v>0.42460217226572367</v>
      </c>
      <c r="K31" s="78">
        <f t="shared" si="3"/>
        <v>6.2774369775797659E-2</v>
      </c>
      <c r="L31" s="79"/>
      <c r="M31" s="80"/>
      <c r="N31" s="81">
        <f>分析係数表!H34</f>
        <v>0.15770005898545025</v>
      </c>
      <c r="O31" s="82">
        <f t="shared" si="4"/>
        <v>3.4417003892044282</v>
      </c>
      <c r="P31" s="76">
        <f>分析係数表!C34</f>
        <v>0.10125199563061926</v>
      </c>
      <c r="Q31" s="82">
        <f t="shared" si="5"/>
        <v>0.34847903276962738</v>
      </c>
      <c r="R31" s="83">
        <v>0.3693626667300911</v>
      </c>
      <c r="S31" s="84">
        <f t="shared" si="6"/>
        <v>0.51720545670176443</v>
      </c>
      <c r="T31" s="85">
        <f>分析係数表!F34</f>
        <v>0.7004294013639808</v>
      </c>
      <c r="U31" s="86">
        <f t="shared" si="7"/>
        <v>0.36226590841980116</v>
      </c>
      <c r="V31" s="87">
        <f>分析係数表!D34</f>
        <v>0.3617075018944178</v>
      </c>
      <c r="W31" s="88">
        <f t="shared" si="8"/>
        <v>0</v>
      </c>
      <c r="X31" s="76">
        <f>分析係数表!E34</f>
        <v>0.25183127052285931</v>
      </c>
      <c r="Y31" s="89">
        <f t="shared" si="9"/>
        <v>0</v>
      </c>
    </row>
    <row r="32" spans="1:25" x14ac:dyDescent="0.2">
      <c r="A32" s="6" t="s">
        <v>20</v>
      </c>
      <c r="B32" s="5" t="s">
        <v>37</v>
      </c>
      <c r="C32" s="90"/>
      <c r="D32" s="76">
        <f>投入係数表!AF32</f>
        <v>1.0313662945241893E-2</v>
      </c>
      <c r="E32" s="77">
        <f t="shared" si="0"/>
        <v>1.0313662945241893</v>
      </c>
      <c r="F32" s="76">
        <f>分析係数表!C35</f>
        <v>0.28050490883590462</v>
      </c>
      <c r="G32" s="77">
        <f t="shared" si="1"/>
        <v>0.28930330842193247</v>
      </c>
      <c r="H32" s="77">
        <v>0.38288956581003902</v>
      </c>
      <c r="I32" s="77">
        <f t="shared" si="2"/>
        <v>0.38288956581003902</v>
      </c>
      <c r="J32" s="76">
        <f>分析係数表!G35</f>
        <v>0.31444397102684279</v>
      </c>
      <c r="K32" s="78">
        <f t="shared" si="3"/>
        <v>0.12039731553805233</v>
      </c>
      <c r="L32" s="79"/>
      <c r="M32" s="80"/>
      <c r="N32" s="81">
        <f>分析係数表!H35</f>
        <v>5.9366397955171055E-2</v>
      </c>
      <c r="O32" s="82">
        <f t="shared" si="4"/>
        <v>1.2956327109987213</v>
      </c>
      <c r="P32" s="76">
        <f>分析係数表!C35</f>
        <v>0.28050490883590462</v>
      </c>
      <c r="Q32" s="82">
        <f t="shared" si="5"/>
        <v>0.36343133548351231</v>
      </c>
      <c r="R32" s="83">
        <v>0.45657619672081895</v>
      </c>
      <c r="S32" s="84">
        <f t="shared" si="6"/>
        <v>0.83946576253085792</v>
      </c>
      <c r="T32" s="85">
        <f>分析係数表!F35</f>
        <v>0.64720920323817643</v>
      </c>
      <c r="U32" s="86">
        <f t="shared" si="7"/>
        <v>0.54330996731332482</v>
      </c>
      <c r="V32" s="87">
        <f>分析係数表!D35</f>
        <v>3.7068598210481467E-2</v>
      </c>
      <c r="W32" s="88">
        <f t="shared" si="8"/>
        <v>0</v>
      </c>
      <c r="X32" s="76">
        <f>分析係数表!E35</f>
        <v>2.8973157221985513E-2</v>
      </c>
      <c r="Y32" s="89">
        <f t="shared" si="9"/>
        <v>0</v>
      </c>
    </row>
    <row r="33" spans="1:25" x14ac:dyDescent="0.2">
      <c r="A33" s="6" t="s">
        <v>21</v>
      </c>
      <c r="B33" s="5" t="s">
        <v>38</v>
      </c>
      <c r="C33" s="90"/>
      <c r="D33" s="76">
        <f>投入係数表!AF33</f>
        <v>2.9771398192450824E-2</v>
      </c>
      <c r="E33" s="77">
        <f t="shared" si="0"/>
        <v>2.9771398192450822</v>
      </c>
      <c r="F33" s="76">
        <f>分析係数表!C36</f>
        <v>0.80389274373750441</v>
      </c>
      <c r="G33" s="77">
        <f t="shared" si="1"/>
        <v>2.3933010977831071</v>
      </c>
      <c r="H33" s="77">
        <v>2.5047725774516132</v>
      </c>
      <c r="I33" s="77">
        <f t="shared" si="2"/>
        <v>2.5047725774516132</v>
      </c>
      <c r="J33" s="76">
        <f>分析係数表!G36</f>
        <v>1.7855841410975876E-2</v>
      </c>
      <c r="K33" s="78">
        <f t="shared" si="3"/>
        <v>4.4724821913537292E-2</v>
      </c>
      <c r="L33" s="79"/>
      <c r="M33" s="80"/>
      <c r="N33" s="81">
        <f>分析係数表!H36</f>
        <v>0.19255062917813606</v>
      </c>
      <c r="O33" s="82">
        <f t="shared" si="4"/>
        <v>4.2022912334172977</v>
      </c>
      <c r="P33" s="76">
        <f>分析係数表!C36</f>
        <v>0.80389274373750441</v>
      </c>
      <c r="Q33" s="82">
        <f t="shared" si="5"/>
        <v>3.3781914296158932</v>
      </c>
      <c r="R33" s="83">
        <v>3.4619770817332212</v>
      </c>
      <c r="S33" s="84">
        <f t="shared" si="6"/>
        <v>5.9667496591848348</v>
      </c>
      <c r="T33" s="85">
        <f>分析係数表!F36</f>
        <v>0.88404635230668316</v>
      </c>
      <c r="U33" s="86">
        <f t="shared" si="7"/>
        <v>5.2748832713294984</v>
      </c>
      <c r="V33" s="87">
        <f>分析係数表!D36</f>
        <v>1.122367174404198E-2</v>
      </c>
      <c r="W33" s="88">
        <f t="shared" si="8"/>
        <v>0</v>
      </c>
      <c r="X33" s="76">
        <f>分析係数表!E36</f>
        <v>3.3525253261424094E-3</v>
      </c>
      <c r="Y33" s="89">
        <f t="shared" si="9"/>
        <v>0</v>
      </c>
    </row>
    <row r="34" spans="1:25" x14ac:dyDescent="0.2">
      <c r="A34" s="6" t="s">
        <v>22</v>
      </c>
      <c r="B34" s="5" t="s">
        <v>377</v>
      </c>
      <c r="C34" s="75">
        <f>最終需要_まとめ!C35</f>
        <v>100</v>
      </c>
      <c r="D34" s="76">
        <f>投入係数表!AF34</f>
        <v>3.2323232323232323E-2</v>
      </c>
      <c r="E34" s="77">
        <f t="shared" si="0"/>
        <v>3.2323232323232323</v>
      </c>
      <c r="F34" s="76">
        <f>分析係数表!C37</f>
        <v>0.21032967032967032</v>
      </c>
      <c r="G34" s="77">
        <f t="shared" si="1"/>
        <v>0.67985347985347977</v>
      </c>
      <c r="H34" s="77">
        <v>0.73502755787543295</v>
      </c>
      <c r="I34" s="77">
        <f t="shared" si="2"/>
        <v>100.73502755787543</v>
      </c>
      <c r="J34" s="76">
        <f>分析係数表!G37</f>
        <v>0.29813928761297182</v>
      </c>
      <c r="K34" s="78">
        <f t="shared" si="3"/>
        <v>30.033069353778064</v>
      </c>
      <c r="L34" s="79"/>
      <c r="M34" s="80"/>
      <c r="N34" s="81">
        <f>分析係数表!H37</f>
        <v>4.7409555642941408E-2</v>
      </c>
      <c r="O34" s="82">
        <f t="shared" si="4"/>
        <v>1.0346824671979027</v>
      </c>
      <c r="P34" s="76">
        <f>分析係数表!C37</f>
        <v>0.21032967032967032</v>
      </c>
      <c r="Q34" s="82">
        <f t="shared" si="5"/>
        <v>0.21762442222162479</v>
      </c>
      <c r="R34" s="83">
        <v>0.24015353117324001</v>
      </c>
      <c r="S34" s="84">
        <f t="shared" si="6"/>
        <v>100.97518108904866</v>
      </c>
      <c r="T34" s="85">
        <f>分析係数表!F37</f>
        <v>0.65348219032429555</v>
      </c>
      <c r="U34" s="86">
        <f t="shared" si="7"/>
        <v>65.98548250646391</v>
      </c>
      <c r="V34" s="87">
        <f>分析係数表!D37</f>
        <v>7.4641148325358855E-2</v>
      </c>
      <c r="W34" s="88">
        <f t="shared" si="8"/>
        <v>8</v>
      </c>
      <c r="X34" s="76">
        <f>分析係数表!E37</f>
        <v>6.6454013822434876E-2</v>
      </c>
      <c r="Y34" s="89">
        <f t="shared" si="9"/>
        <v>7</v>
      </c>
    </row>
    <row r="35" spans="1:25" x14ac:dyDescent="0.2">
      <c r="A35" s="6" t="s">
        <v>23</v>
      </c>
      <c r="B35" s="5" t="s">
        <v>193</v>
      </c>
      <c r="C35" s="90"/>
      <c r="D35" s="76">
        <f>投入係数表!AF35</f>
        <v>1.8394471026049974E-2</v>
      </c>
      <c r="E35" s="77">
        <f t="shared" si="0"/>
        <v>1.8394471026049974</v>
      </c>
      <c r="F35" s="76">
        <f>分析係数表!C38</f>
        <v>3.0064329788630717E-2</v>
      </c>
      <c r="G35" s="77">
        <f t="shared" si="1"/>
        <v>5.5301744321457888E-2</v>
      </c>
      <c r="H35" s="77">
        <v>6.5771304361651392E-2</v>
      </c>
      <c r="I35" s="77">
        <f t="shared" si="2"/>
        <v>6.5771304361651392E-2</v>
      </c>
      <c r="J35" s="76">
        <f>分析係数表!G38</f>
        <v>0.36119402985074628</v>
      </c>
      <c r="K35" s="78">
        <f t="shared" si="3"/>
        <v>2.3756202470924831E-2</v>
      </c>
      <c r="L35" s="79"/>
      <c r="M35" s="80"/>
      <c r="N35" s="81">
        <f>分析係数表!H38</f>
        <v>4.2911915060951634E-2</v>
      </c>
      <c r="O35" s="82">
        <f t="shared" si="4"/>
        <v>0.93652441043418255</v>
      </c>
      <c r="P35" s="76">
        <f>分析係数表!C38</f>
        <v>3.0064329788630717E-2</v>
      </c>
      <c r="Q35" s="82">
        <f t="shared" si="5"/>
        <v>2.8155978730396214E-2</v>
      </c>
      <c r="R35" s="83">
        <v>3.228896324180696E-2</v>
      </c>
      <c r="S35" s="84">
        <f t="shared" si="6"/>
        <v>9.8060267603458345E-2</v>
      </c>
      <c r="T35" s="85">
        <f>分析係数表!F38</f>
        <v>0.57313432835820899</v>
      </c>
      <c r="U35" s="86">
        <f t="shared" si="7"/>
        <v>5.6201705611534342E-2</v>
      </c>
      <c r="V35" s="87">
        <f>分析係数表!D38</f>
        <v>7.1641791044776124E-2</v>
      </c>
      <c r="W35" s="88">
        <f t="shared" si="8"/>
        <v>0</v>
      </c>
      <c r="X35" s="76">
        <f>分析係数表!E38</f>
        <v>8.6567164179104483E-2</v>
      </c>
      <c r="Y35" s="89">
        <f t="shared" si="9"/>
        <v>0</v>
      </c>
    </row>
    <row r="36" spans="1:25" x14ac:dyDescent="0.2">
      <c r="A36" s="6" t="s">
        <v>24</v>
      </c>
      <c r="B36" s="5" t="s">
        <v>39</v>
      </c>
      <c r="C36" s="90"/>
      <c r="D36" s="76">
        <f>投入係数表!AF36</f>
        <v>0</v>
      </c>
      <c r="E36" s="77">
        <f t="shared" si="0"/>
        <v>0</v>
      </c>
      <c r="F36" s="76">
        <f>分析係数表!C39</f>
        <v>1</v>
      </c>
      <c r="G36" s="77">
        <f t="shared" si="1"/>
        <v>0</v>
      </c>
      <c r="H36" s="77">
        <v>8.3305438760959624E-2</v>
      </c>
      <c r="I36" s="77">
        <f t="shared" si="2"/>
        <v>8.3305438760959624E-2</v>
      </c>
      <c r="J36" s="76">
        <f>分析係数表!G39</f>
        <v>0.35369011652999566</v>
      </c>
      <c r="K36" s="78">
        <f t="shared" si="3"/>
        <v>2.9464310342946227E-2</v>
      </c>
      <c r="L36" s="79"/>
      <c r="M36" s="80"/>
      <c r="N36" s="81">
        <f>分析係数表!H39</f>
        <v>3.7848997247345653E-3</v>
      </c>
      <c r="O36" s="82">
        <f t="shared" si="4"/>
        <v>8.260295487220165E-2</v>
      </c>
      <c r="P36" s="76">
        <f>分析係数表!C39</f>
        <v>1</v>
      </c>
      <c r="Q36" s="82">
        <f t="shared" si="5"/>
        <v>8.260295487220165E-2</v>
      </c>
      <c r="R36" s="83">
        <v>0.11707751027333158</v>
      </c>
      <c r="S36" s="84">
        <f t="shared" si="6"/>
        <v>0.20038294903429121</v>
      </c>
      <c r="T36" s="85">
        <f>分析係数表!F39</f>
        <v>0.70414328873543375</v>
      </c>
      <c r="U36" s="86">
        <f t="shared" si="7"/>
        <v>0.14109830873951063</v>
      </c>
      <c r="V36" s="87">
        <f>分析係数表!D39</f>
        <v>4.8338368580060423E-2</v>
      </c>
      <c r="W36" s="88">
        <f t="shared" si="8"/>
        <v>0</v>
      </c>
      <c r="X36" s="76">
        <f>分析係数表!E39</f>
        <v>5.0927924039706515E-2</v>
      </c>
      <c r="Y36" s="89">
        <f t="shared" si="9"/>
        <v>0</v>
      </c>
    </row>
    <row r="37" spans="1:25" x14ac:dyDescent="0.2">
      <c r="A37" s="6" t="s">
        <v>25</v>
      </c>
      <c r="B37" s="5" t="s">
        <v>40</v>
      </c>
      <c r="C37" s="90"/>
      <c r="D37" s="76">
        <f>投入係数表!AF37</f>
        <v>4.2530568846358319E-4</v>
      </c>
      <c r="E37" s="77">
        <f t="shared" si="0"/>
        <v>4.2530568846358321E-2</v>
      </c>
      <c r="F37" s="76">
        <f>分析係数表!C40</f>
        <v>0.7013368112161722</v>
      </c>
      <c r="G37" s="77">
        <f t="shared" si="1"/>
        <v>2.9828253533914821E-2</v>
      </c>
      <c r="H37" s="77">
        <v>3.1663249082288257E-2</v>
      </c>
      <c r="I37" s="77">
        <f t="shared" si="2"/>
        <v>3.1663249082288257E-2</v>
      </c>
      <c r="J37" s="76">
        <f>分析係数表!G40</f>
        <v>0.55395580898075547</v>
      </c>
      <c r="K37" s="78">
        <f t="shared" si="3"/>
        <v>1.7540040760338153E-2</v>
      </c>
      <c r="L37" s="79"/>
      <c r="M37" s="80"/>
      <c r="N37" s="81">
        <f>分析係数表!H40</f>
        <v>3.2392843098702322E-2</v>
      </c>
      <c r="O37" s="82">
        <f t="shared" si="4"/>
        <v>0.70695256182832333</v>
      </c>
      <c r="P37" s="76">
        <f>分析係数表!C40</f>
        <v>0.7013368112161722</v>
      </c>
      <c r="Q37" s="82">
        <f t="shared" si="5"/>
        <v>0.49581185539378009</v>
      </c>
      <c r="R37" s="83">
        <v>0.49618470992147257</v>
      </c>
      <c r="S37" s="84">
        <f t="shared" si="6"/>
        <v>0.5278479590037608</v>
      </c>
      <c r="T37" s="85">
        <f>分析係数表!F40</f>
        <v>0.75181753385602279</v>
      </c>
      <c r="U37" s="86">
        <f t="shared" si="7"/>
        <v>0.39684535078914246</v>
      </c>
      <c r="V37" s="87">
        <f>分析係数表!D40</f>
        <v>0.10919458303635067</v>
      </c>
      <c r="W37" s="88">
        <f t="shared" si="8"/>
        <v>0</v>
      </c>
      <c r="X37" s="76">
        <f>分析係数表!E40</f>
        <v>6.9850320741268707E-2</v>
      </c>
      <c r="Y37" s="89">
        <f t="shared" si="9"/>
        <v>0</v>
      </c>
    </row>
    <row r="38" spans="1:25" x14ac:dyDescent="0.2">
      <c r="A38" s="6" t="s">
        <v>26</v>
      </c>
      <c r="B38" s="5" t="s">
        <v>276</v>
      </c>
      <c r="C38" s="90"/>
      <c r="D38" s="76">
        <f>投入係数表!AF38</f>
        <v>4.8910154173312072E-3</v>
      </c>
      <c r="E38" s="77">
        <f t="shared" si="0"/>
        <v>0.4891015417331207</v>
      </c>
      <c r="F38" s="76">
        <f>分析係数表!C41</f>
        <v>0.58586841174389814</v>
      </c>
      <c r="G38" s="77">
        <f t="shared" si="1"/>
        <v>0.28654914343667537</v>
      </c>
      <c r="H38" s="77">
        <v>0.29265010677725273</v>
      </c>
      <c r="I38" s="77">
        <f t="shared" si="2"/>
        <v>0.29265010677725273</v>
      </c>
      <c r="J38" s="76">
        <f>分析係数表!G41</f>
        <v>0.44498040397949956</v>
      </c>
      <c r="K38" s="78">
        <f t="shared" si="3"/>
        <v>0.13022356273838559</v>
      </c>
      <c r="L38" s="79"/>
      <c r="M38" s="80"/>
      <c r="N38" s="81">
        <f>分析係数表!H41</f>
        <v>5.4868757373181282E-2</v>
      </c>
      <c r="O38" s="82">
        <f t="shared" si="4"/>
        <v>1.1974746542350012</v>
      </c>
      <c r="P38" s="76">
        <f>分析係数表!C41</f>
        <v>0.58586841174389814</v>
      </c>
      <c r="Q38" s="82">
        <f t="shared" si="5"/>
        <v>0.70156257378023379</v>
      </c>
      <c r="R38" s="83">
        <v>0.71104142097504019</v>
      </c>
      <c r="S38" s="84">
        <f t="shared" si="6"/>
        <v>1.0036915277522929</v>
      </c>
      <c r="T38" s="85">
        <f>分析係数表!F41</f>
        <v>0.54989448296653598</v>
      </c>
      <c r="U38" s="86">
        <f t="shared" si="7"/>
        <v>0.55192443371123967</v>
      </c>
      <c r="V38" s="87">
        <f>分析係数表!D41</f>
        <v>0.15480856195357251</v>
      </c>
      <c r="W38" s="88">
        <f t="shared" si="8"/>
        <v>0</v>
      </c>
      <c r="X38" s="76">
        <f>分析係数表!E41</f>
        <v>0.14651793789568887</v>
      </c>
      <c r="Y38" s="89">
        <f t="shared" si="9"/>
        <v>0</v>
      </c>
    </row>
    <row r="39" spans="1:25" x14ac:dyDescent="0.2">
      <c r="A39" s="6" t="s">
        <v>51</v>
      </c>
      <c r="B39" s="5" t="s">
        <v>367</v>
      </c>
      <c r="C39" s="90"/>
      <c r="D39" s="76">
        <f>投入係数表!AF39</f>
        <v>2.0202020202020202E-3</v>
      </c>
      <c r="E39" s="77">
        <f>$C$34*D39</f>
        <v>0.20202020202020202</v>
      </c>
      <c r="F39" s="76">
        <f>分析係数表!C42</f>
        <v>0.81969817315329629</v>
      </c>
      <c r="G39" s="77">
        <f>E39*F39</f>
        <v>0.16559559053601944</v>
      </c>
      <c r="H39" s="77">
        <v>0.18690650556104943</v>
      </c>
      <c r="I39" s="77">
        <f>C39+H39</f>
        <v>0.18690650556104943</v>
      </c>
      <c r="J39" s="76">
        <f>分析係数表!G42</f>
        <v>0.48461538461538461</v>
      </c>
      <c r="K39" s="78">
        <f>I39*J39</f>
        <v>9.0577768079585494E-2</v>
      </c>
      <c r="L39" s="79"/>
      <c r="M39" s="80"/>
      <c r="N39" s="81">
        <f>分析係数表!H42</f>
        <v>1.2153460479748329E-2</v>
      </c>
      <c r="O39" s="82">
        <f t="shared" si="4"/>
        <v>0.26524130639158261</v>
      </c>
      <c r="P39" s="76">
        <f>分析係数表!C42</f>
        <v>0.81969817315329629</v>
      </c>
      <c r="Q39" s="82">
        <f>O39*P39</f>
        <v>0.217417814293974</v>
      </c>
      <c r="R39" s="83">
        <v>0.22437558328990229</v>
      </c>
      <c r="S39" s="84">
        <f>I39+R39</f>
        <v>0.41128208885095174</v>
      </c>
      <c r="T39" s="85">
        <f>分析係数表!F42</f>
        <v>0.55865384615384617</v>
      </c>
      <c r="U39" s="86">
        <f>S39*T39</f>
        <v>0.22976432079077208</v>
      </c>
      <c r="V39" s="87">
        <f>分析係数表!D42</f>
        <v>8.8461538461538466E-2</v>
      </c>
      <c r="W39" s="88">
        <f>ROUND(S39*V39,0)</f>
        <v>0</v>
      </c>
      <c r="X39" s="76">
        <f>分析係数表!E42</f>
        <v>7.8846153846153844E-2</v>
      </c>
      <c r="Y39" s="89">
        <f>ROUND(S39*X39,0)</f>
        <v>0</v>
      </c>
    </row>
    <row r="40" spans="1:25" x14ac:dyDescent="0.2">
      <c r="A40" s="6" t="s">
        <v>194</v>
      </c>
      <c r="B40" s="5" t="s">
        <v>41</v>
      </c>
      <c r="C40" s="90"/>
      <c r="D40" s="76">
        <f>投入係数表!AF40</f>
        <v>0.11897926634768741</v>
      </c>
      <c r="E40" s="77">
        <f>$C$34*D40</f>
        <v>11.897926634768741</v>
      </c>
      <c r="F40" s="76">
        <f>分析係数表!C43</f>
        <v>0.67829131652661068</v>
      </c>
      <c r="G40" s="77">
        <f>E40*F40</f>
        <v>8.0702603210343149</v>
      </c>
      <c r="H40" s="77">
        <v>9.2070420570625</v>
      </c>
      <c r="I40" s="77">
        <f>C40+H40</f>
        <v>9.2070420570625</v>
      </c>
      <c r="J40" s="76">
        <f>分析係数表!G43</f>
        <v>0.37364673754023214</v>
      </c>
      <c r="K40" s="78">
        <f>I40*J40</f>
        <v>3.4401812270171108</v>
      </c>
      <c r="L40" s="79"/>
      <c r="M40" s="80"/>
      <c r="N40" s="81">
        <f>分析係数表!H43</f>
        <v>3.3707727093983487E-2</v>
      </c>
      <c r="O40" s="82">
        <f t="shared" si="4"/>
        <v>0.73564904290405575</v>
      </c>
      <c r="P40" s="76">
        <f>分析係数表!C43</f>
        <v>0.67829131652661068</v>
      </c>
      <c r="Q40" s="82">
        <f>O40*P40</f>
        <v>0.4989843578129331</v>
      </c>
      <c r="R40" s="83">
        <v>0.78195169603342685</v>
      </c>
      <c r="S40" s="84">
        <f>I40+R40</f>
        <v>9.9889937530959276</v>
      </c>
      <c r="T40" s="85">
        <f>分析係数表!F43</f>
        <v>0.61386911147956691</v>
      </c>
      <c r="U40" s="86">
        <f>S40*T40</f>
        <v>6.1319347197879415</v>
      </c>
      <c r="V40" s="87">
        <f>分析係数表!D43</f>
        <v>0.15810006827270068</v>
      </c>
      <c r="W40" s="88">
        <f>ROUND(S40*V40,0)</f>
        <v>2</v>
      </c>
      <c r="X40" s="76">
        <f>分析係数表!E43</f>
        <v>0.12220813420462304</v>
      </c>
      <c r="Y40" s="89">
        <f>ROUND(S40*X40,0)</f>
        <v>1</v>
      </c>
    </row>
    <row r="41" spans="1:25" x14ac:dyDescent="0.2">
      <c r="A41" s="6" t="s">
        <v>340</v>
      </c>
      <c r="B41" s="5" t="s">
        <v>42</v>
      </c>
      <c r="C41" s="90"/>
      <c r="D41" s="76">
        <f>投入係数表!AF41</f>
        <v>2.1265284423179159E-4</v>
      </c>
      <c r="E41" s="77">
        <f>$C$34*D41</f>
        <v>2.1265284423179161E-2</v>
      </c>
      <c r="F41" s="76">
        <f>分析係数表!C44</f>
        <v>0.28860582795323675</v>
      </c>
      <c r="G41" s="77">
        <f>E41*F41</f>
        <v>6.1372850176126901E-3</v>
      </c>
      <c r="H41" s="77">
        <v>1.061955658895157E-2</v>
      </c>
      <c r="I41" s="77">
        <f>C41+H41</f>
        <v>1.061955658895157E-2</v>
      </c>
      <c r="J41" s="76">
        <f>分析係数表!G44</f>
        <v>0.2722812755519215</v>
      </c>
      <c r="K41" s="78">
        <f>I41*J41</f>
        <v>2.891506413835546E-3</v>
      </c>
      <c r="L41" s="79"/>
      <c r="M41" s="80"/>
      <c r="N41" s="81">
        <f>分析係数表!H44</f>
        <v>0.11129817145104208</v>
      </c>
      <c r="O41" s="82">
        <f t="shared" si="4"/>
        <v>2.4290096177841898</v>
      </c>
      <c r="P41" s="76">
        <f>分析係数表!C44</f>
        <v>0.28860582795323675</v>
      </c>
      <c r="Q41" s="82">
        <f>O41*P41</f>
        <v>0.70102633184698127</v>
      </c>
      <c r="R41" s="83">
        <v>0.70773478304199489</v>
      </c>
      <c r="S41" s="84">
        <f>I41+R41</f>
        <v>0.71835433963094641</v>
      </c>
      <c r="T41" s="85">
        <f>分析係数表!F44</f>
        <v>0.4454210956663941</v>
      </c>
      <c r="U41" s="86">
        <f>S41*T41</f>
        <v>0.31997017703512515</v>
      </c>
      <c r="V41" s="87">
        <f>分析係数表!D44</f>
        <v>0.25695012264922323</v>
      </c>
      <c r="W41" s="88">
        <f>ROUND(S41*V41,0)</f>
        <v>0</v>
      </c>
      <c r="X41" s="76">
        <f>分析係数表!E44</f>
        <v>0.1731398201144726</v>
      </c>
      <c r="Y41" s="89">
        <f>ROUND(S41*X41,0)</f>
        <v>0</v>
      </c>
    </row>
    <row r="42" spans="1:25" x14ac:dyDescent="0.2">
      <c r="A42" s="6" t="s">
        <v>341</v>
      </c>
      <c r="B42" s="5" t="s">
        <v>278</v>
      </c>
      <c r="C42" s="90"/>
      <c r="D42" s="76">
        <f>投入係数表!AF42</f>
        <v>1.3822434875066453E-3</v>
      </c>
      <c r="E42" s="77">
        <f>$C$34*D42</f>
        <v>0.13822434875066453</v>
      </c>
      <c r="F42" s="76">
        <f>分析係数表!C45</f>
        <v>1</v>
      </c>
      <c r="G42" s="77">
        <f>E42*F42</f>
        <v>0.13822434875066453</v>
      </c>
      <c r="H42" s="77">
        <v>0.15518240687904192</v>
      </c>
      <c r="I42" s="77">
        <f>C42+H42</f>
        <v>0.15518240687904192</v>
      </c>
      <c r="J42" s="76">
        <f>分析係数表!G45</f>
        <v>0</v>
      </c>
      <c r="K42" s="78">
        <f>I42*J42</f>
        <v>0</v>
      </c>
      <c r="L42" s="79"/>
      <c r="M42" s="80"/>
      <c r="N42" s="81">
        <f>分析係数表!H45</f>
        <v>0</v>
      </c>
      <c r="O42" s="82">
        <f t="shared" si="4"/>
        <v>0</v>
      </c>
      <c r="P42" s="76">
        <f>分析係数表!C45</f>
        <v>1</v>
      </c>
      <c r="Q42" s="82">
        <f>O42*P42</f>
        <v>0</v>
      </c>
      <c r="R42" s="83">
        <v>7.2679673455989992E-3</v>
      </c>
      <c r="S42" s="84">
        <f>I42+R42</f>
        <v>0.16245037422464093</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投入係数表!AF43</f>
        <v>1.1589580010632643E-2</v>
      </c>
      <c r="E43" s="77">
        <f>$C$34*D43</f>
        <v>1.1589580010632643</v>
      </c>
      <c r="F43" s="76">
        <f>分析係数表!C46</f>
        <v>0.35026323939300097</v>
      </c>
      <c r="G43" s="77">
        <f>E43*F43</f>
        <v>0.40594038377285602</v>
      </c>
      <c r="H43" s="77">
        <v>0.43938775606943364</v>
      </c>
      <c r="I43" s="77">
        <f>C43+H43</f>
        <v>0.43938775606943364</v>
      </c>
      <c r="J43" s="76">
        <f>分析係数表!G46</f>
        <v>8.8183421516754845E-3</v>
      </c>
      <c r="K43" s="78">
        <f>I43*J43</f>
        <v>3.8746715702771923E-3</v>
      </c>
      <c r="L43" s="79"/>
      <c r="M43" s="80"/>
      <c r="N43" s="81">
        <f>分析係数表!H46</f>
        <v>2.2070389303971687E-2</v>
      </c>
      <c r="O43" s="82">
        <f t="shared" si="4"/>
        <v>0.48167177581322784</v>
      </c>
      <c r="P43" s="76">
        <f>分析係数表!C46</f>
        <v>0.35026323939300097</v>
      </c>
      <c r="Q43" s="82">
        <f>O43*P43</f>
        <v>0.16871191652052051</v>
      </c>
      <c r="R43" s="83">
        <v>0.18183323639479687</v>
      </c>
      <c r="S43" s="84">
        <f>I43+R43</f>
        <v>0.62122099246423046</v>
      </c>
      <c r="T43" s="85">
        <f>分析係数表!F46</f>
        <v>0.31305114638447973</v>
      </c>
      <c r="U43" s="86">
        <f>S43*T43</f>
        <v>0.19447394384903158</v>
      </c>
      <c r="V43" s="87">
        <f>分析係数表!D46</f>
        <v>2.6455026455026454E-3</v>
      </c>
      <c r="W43" s="88">
        <f>ROUND(S43*V43,0)</f>
        <v>0</v>
      </c>
      <c r="X43" s="76">
        <f>分析係数表!E46</f>
        <v>7.0546737213403876E-3</v>
      </c>
      <c r="Y43" s="89">
        <f>ROUND(S43*X43,0)</f>
        <v>0</v>
      </c>
    </row>
    <row r="44" spans="1:25" x14ac:dyDescent="0.2">
      <c r="A44" s="192">
        <v>40</v>
      </c>
      <c r="B44" s="14" t="s">
        <v>150</v>
      </c>
      <c r="C44" s="197">
        <f>SUM(C5:C43)</f>
        <v>100</v>
      </c>
      <c r="D44" s="92">
        <f>投入係数表!AF44</f>
        <v>0.32259436469962788</v>
      </c>
      <c r="E44" s="91">
        <f>SUM(E5:E43)</f>
        <v>32.259436469962786</v>
      </c>
      <c r="F44" s="92">
        <f>分析係数表!C47</f>
        <v>0.31394387080298369</v>
      </c>
      <c r="G44" s="91">
        <f>SUM(G5:G43)</f>
        <v>14.865827243393717</v>
      </c>
      <c r="H44" s="91">
        <f>SUM(H5:H43)</f>
        <v>17.044710583768708</v>
      </c>
      <c r="I44" s="91">
        <f>SUM(I5:I43)</f>
        <v>117.04471058376869</v>
      </c>
      <c r="J44" s="92">
        <f>分析係数表!G47</f>
        <v>0.19998528352451841</v>
      </c>
      <c r="K44" s="93">
        <f>SUM(K5:K43)</f>
        <v>34.807566725078615</v>
      </c>
      <c r="L44" s="94">
        <f>最終需要_まとめ!$L$33</f>
        <v>0.627</v>
      </c>
      <c r="M44" s="91">
        <f>K44*L44</f>
        <v>21.824344336624293</v>
      </c>
      <c r="N44" s="95">
        <f>分析係数表!H47</f>
        <v>1</v>
      </c>
      <c r="O44" s="96">
        <f>SUM(O5:O43)</f>
        <v>21.824344336624293</v>
      </c>
      <c r="P44" s="92">
        <f>分析係数表!C47</f>
        <v>0.31394387080298369</v>
      </c>
      <c r="Q44" s="96">
        <f>SUM(Q5:Q43)</f>
        <v>7.6246410121024892</v>
      </c>
      <c r="R44" s="91">
        <f>SUM(R5:R43)</f>
        <v>8.4069482299830316</v>
      </c>
      <c r="S44" s="97">
        <f>SUM(S5:S43)</f>
        <v>125.45165881375175</v>
      </c>
      <c r="T44" s="98">
        <f>分析係数表!F47</f>
        <v>0.426688715561511</v>
      </c>
      <c r="U44" s="99">
        <f>SUM(U5:U43)</f>
        <v>81.673277571973003</v>
      </c>
      <c r="V44" s="100">
        <f>分析係数表!D47</f>
        <v>4.9757178154553973E-2</v>
      </c>
      <c r="W44" s="101">
        <f>SUM(W5:W43)</f>
        <v>10</v>
      </c>
      <c r="X44" s="92">
        <f>分析係数表!E47</f>
        <v>4.1907100312144188E-2</v>
      </c>
      <c r="Y44" s="102">
        <f>SUM(Y5:Y43)</f>
        <v>8</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2015年播磨町産業連関表</v>
      </c>
      <c r="H1" s="401"/>
      <c r="I1" s="401"/>
    </row>
    <row r="2" spans="1:25" x14ac:dyDescent="0.2">
      <c r="B2" s="3" t="s">
        <v>289</v>
      </c>
      <c r="S2" s="3" t="s">
        <v>152</v>
      </c>
      <c r="U2" s="64" t="s">
        <v>209</v>
      </c>
      <c r="W2" s="3" t="s">
        <v>130</v>
      </c>
      <c r="Y2" s="3" t="s">
        <v>153</v>
      </c>
    </row>
    <row r="3" spans="1:25" ht="44" x14ac:dyDescent="0.2">
      <c r="B3" s="65"/>
      <c r="C3" s="66" t="s">
        <v>227</v>
      </c>
      <c r="D3" s="66" t="s">
        <v>231</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投入係数表!AG5</f>
        <v>0</v>
      </c>
      <c r="E5" s="77">
        <f t="shared" ref="E5:E38" si="0">$C$35*D5</f>
        <v>0</v>
      </c>
      <c r="F5" s="76">
        <f>分析係数表!C8</f>
        <v>2.4086378737541492E-2</v>
      </c>
      <c r="G5" s="77">
        <f t="shared" ref="G5:G38" si="1">E5*F5</f>
        <v>0</v>
      </c>
      <c r="H5" s="77">
        <f t="array" ref="H5:H43">MMULT(逆行列係数!C5:AO43,'31'!G5:G43)</f>
        <v>7.9046205079174388E-5</v>
      </c>
      <c r="I5" s="77">
        <f t="shared" ref="I5:I38" si="2">C5+H5</f>
        <v>7.9046205079174388E-5</v>
      </c>
      <c r="J5" s="76">
        <f>分析係数表!G8</f>
        <v>0.12121212121212122</v>
      </c>
      <c r="K5" s="78">
        <f t="shared" ref="K5:K38" si="3">I5*J5</f>
        <v>9.5813581914150783E-6</v>
      </c>
      <c r="L5" s="79" t="s">
        <v>187</v>
      </c>
      <c r="M5" s="80" t="s">
        <v>187</v>
      </c>
      <c r="N5" s="81">
        <f>分析係数表!H8</f>
        <v>1.0986040110106173E-2</v>
      </c>
      <c r="O5" s="82">
        <f t="shared" ref="O5:O43" si="4">$M$44*N5</f>
        <v>0.2975082748834354</v>
      </c>
      <c r="P5" s="76">
        <f>分析係数表!C8</f>
        <v>2.4086378737541492E-2</v>
      </c>
      <c r="Q5" s="82">
        <f t="shared" ref="Q5:Q38" si="5">O5*P5</f>
        <v>7.1658969863950279E-3</v>
      </c>
      <c r="R5" s="83">
        <f t="array" ref="R5:R43">MMULT(逆行列係数!C5:AO43,'31'!Q5:Q43)</f>
        <v>7.8554600840167049E-3</v>
      </c>
      <c r="S5" s="84">
        <f t="shared" ref="S5:S38" si="6">I5+R5</f>
        <v>7.9345062890958801E-3</v>
      </c>
      <c r="T5" s="85">
        <f>分析係数表!F8</f>
        <v>0.48484848484848486</v>
      </c>
      <c r="U5" s="86">
        <f t="shared" ref="U5:U38" si="7">S5*T5</f>
        <v>3.8470333522889117E-3</v>
      </c>
      <c r="V5" s="87">
        <f>分析係数表!D8</f>
        <v>1.0757575757575757</v>
      </c>
      <c r="W5" s="88">
        <f t="shared" ref="W5:W38" si="8">ROUND(S5*V5,0)</f>
        <v>0</v>
      </c>
      <c r="X5" s="76">
        <f>分析係数表!E8</f>
        <v>0</v>
      </c>
      <c r="Y5" s="89">
        <f t="shared" ref="Y5:Y38" si="9">ROUND(S5*X5,0)</f>
        <v>0</v>
      </c>
    </row>
    <row r="6" spans="1:25" x14ac:dyDescent="0.2">
      <c r="A6" s="6" t="s">
        <v>219</v>
      </c>
      <c r="B6" s="5" t="s">
        <v>265</v>
      </c>
      <c r="C6" s="90"/>
      <c r="D6" s="76">
        <f>投入係数表!AG6</f>
        <v>0</v>
      </c>
      <c r="E6" s="77">
        <f t="shared" si="0"/>
        <v>0</v>
      </c>
      <c r="F6" s="76">
        <f>分析係数表!C9</f>
        <v>0</v>
      </c>
      <c r="G6" s="77">
        <f t="shared" si="1"/>
        <v>0</v>
      </c>
      <c r="H6" s="77">
        <v>0</v>
      </c>
      <c r="I6" s="77">
        <f t="shared" si="2"/>
        <v>0</v>
      </c>
      <c r="J6" s="76">
        <f>分析係数表!G9</f>
        <v>0</v>
      </c>
      <c r="K6" s="78">
        <f t="shared" si="3"/>
        <v>0</v>
      </c>
      <c r="L6" s="79"/>
      <c r="M6" s="80"/>
      <c r="N6" s="81">
        <f>分析係数表!H9</f>
        <v>5.8985450255603618E-4</v>
      </c>
      <c r="O6" s="82">
        <f t="shared" si="4"/>
        <v>1.5973598651459621E-2</v>
      </c>
      <c r="P6" s="76">
        <f>分析係数表!C9</f>
        <v>0</v>
      </c>
      <c r="Q6" s="82">
        <f t="shared" si="5"/>
        <v>0</v>
      </c>
      <c r="R6" s="83">
        <v>0</v>
      </c>
      <c r="S6" s="84">
        <f t="shared" si="6"/>
        <v>0</v>
      </c>
      <c r="T6" s="85">
        <f>分析係数表!F9</f>
        <v>0</v>
      </c>
      <c r="U6" s="86">
        <f t="shared" si="7"/>
        <v>0</v>
      </c>
      <c r="V6" s="87">
        <f>分析係数表!D9</f>
        <v>0</v>
      </c>
      <c r="W6" s="88">
        <f t="shared" si="8"/>
        <v>0</v>
      </c>
      <c r="X6" s="76">
        <f>分析係数表!E9</f>
        <v>0</v>
      </c>
      <c r="Y6" s="89">
        <f t="shared" si="9"/>
        <v>0</v>
      </c>
    </row>
    <row r="7" spans="1:25" x14ac:dyDescent="0.2">
      <c r="A7" s="6" t="s">
        <v>220</v>
      </c>
      <c r="B7" s="5" t="s">
        <v>266</v>
      </c>
      <c r="C7" s="90"/>
      <c r="D7" s="76">
        <f>投入係数表!AG7</f>
        <v>0</v>
      </c>
      <c r="E7" s="77">
        <f t="shared" si="0"/>
        <v>0</v>
      </c>
      <c r="F7" s="76">
        <f>分析係数表!C10</f>
        <v>0.85034013605442182</v>
      </c>
      <c r="G7" s="77">
        <f t="shared" si="1"/>
        <v>0</v>
      </c>
      <c r="H7" s="77">
        <v>1.4522807715625812E-3</v>
      </c>
      <c r="I7" s="77">
        <f t="shared" si="2"/>
        <v>1.4522807715625812E-3</v>
      </c>
      <c r="J7" s="76">
        <f>分析係数表!G10</f>
        <v>0.18064516129032257</v>
      </c>
      <c r="K7" s="78">
        <f t="shared" si="3"/>
        <v>2.6234749421775658E-4</v>
      </c>
      <c r="L7" s="79"/>
      <c r="M7" s="80"/>
      <c r="N7" s="81">
        <f>分析係数表!H10</f>
        <v>1.1059771922925679E-3</v>
      </c>
      <c r="O7" s="82">
        <f t="shared" si="4"/>
        <v>2.995049747148679E-2</v>
      </c>
      <c r="P7" s="76">
        <f>分析係数表!C10</f>
        <v>0.85034013605442182</v>
      </c>
      <c r="Q7" s="82">
        <f t="shared" si="5"/>
        <v>2.5468110094801693E-2</v>
      </c>
      <c r="R7" s="83">
        <v>3.1523139825104685E-2</v>
      </c>
      <c r="S7" s="84">
        <f t="shared" si="6"/>
        <v>3.2975420596667263E-2</v>
      </c>
      <c r="T7" s="85">
        <f>分析係数表!F10</f>
        <v>0.52258064516129032</v>
      </c>
      <c r="U7" s="86">
        <f t="shared" si="7"/>
        <v>1.723231656987128E-2</v>
      </c>
      <c r="V7" s="87">
        <f>分析係数表!D10</f>
        <v>9.0322580645161285E-2</v>
      </c>
      <c r="W7" s="88">
        <f t="shared" si="8"/>
        <v>0</v>
      </c>
      <c r="X7" s="76">
        <f>分析係数表!E10</f>
        <v>0</v>
      </c>
      <c r="Y7" s="89">
        <f t="shared" si="9"/>
        <v>0</v>
      </c>
    </row>
    <row r="8" spans="1:25" x14ac:dyDescent="0.2">
      <c r="A8" s="6" t="s">
        <v>221</v>
      </c>
      <c r="B8" s="5" t="s">
        <v>27</v>
      </c>
      <c r="C8" s="90"/>
      <c r="D8" s="76">
        <f>投入係数表!AG8</f>
        <v>0</v>
      </c>
      <c r="E8" s="77">
        <f t="shared" si="0"/>
        <v>0</v>
      </c>
      <c r="F8" s="76">
        <f>分析係数表!C11</f>
        <v>1.6645596291613995E-2</v>
      </c>
      <c r="G8" s="77">
        <f t="shared" si="1"/>
        <v>0</v>
      </c>
      <c r="H8" s="77">
        <v>1.6928700399144976E-4</v>
      </c>
      <c r="I8" s="77">
        <f t="shared" si="2"/>
        <v>1.6928700399144976E-4</v>
      </c>
      <c r="J8" s="76">
        <f>分析係数表!G11</f>
        <v>0.35897435897435898</v>
      </c>
      <c r="K8" s="78">
        <f t="shared" si="3"/>
        <v>6.0769693740520427E-5</v>
      </c>
      <c r="L8" s="79"/>
      <c r="M8" s="80"/>
      <c r="N8" s="81">
        <f>分析係数表!H11</f>
        <v>-2.457727093983484E-5</v>
      </c>
      <c r="O8" s="82">
        <f t="shared" si="4"/>
        <v>-6.6556661047748413E-4</v>
      </c>
      <c r="P8" s="76">
        <f>分析係数表!C11</f>
        <v>1.6645596291613995E-2</v>
      </c>
      <c r="Q8" s="82">
        <f t="shared" si="5"/>
        <v>-1.1078753103186107E-5</v>
      </c>
      <c r="R8" s="83">
        <v>6.7369212779006134E-4</v>
      </c>
      <c r="S8" s="84">
        <f t="shared" si="6"/>
        <v>8.4297913178151104E-4</v>
      </c>
      <c r="T8" s="85">
        <f>分析係数表!F11</f>
        <v>0.58974358974358976</v>
      </c>
      <c r="U8" s="86">
        <f t="shared" si="7"/>
        <v>4.9714153925576297E-4</v>
      </c>
      <c r="V8" s="87">
        <f>分析係数表!D11</f>
        <v>8.5470085470085479E-3</v>
      </c>
      <c r="W8" s="88">
        <f t="shared" si="8"/>
        <v>0</v>
      </c>
      <c r="X8" s="76">
        <f>分析係数表!E11</f>
        <v>0</v>
      </c>
      <c r="Y8" s="89">
        <f t="shared" si="9"/>
        <v>0</v>
      </c>
    </row>
    <row r="9" spans="1:25" x14ac:dyDescent="0.2">
      <c r="A9" s="6" t="s">
        <v>222</v>
      </c>
      <c r="B9" s="5" t="s">
        <v>190</v>
      </c>
      <c r="C9" s="90"/>
      <c r="D9" s="76">
        <f>投入係数表!AG9</f>
        <v>0</v>
      </c>
      <c r="E9" s="77">
        <f t="shared" si="0"/>
        <v>0</v>
      </c>
      <c r="F9" s="76">
        <f>分析係数表!C12</f>
        <v>5.1883600270696828E-3</v>
      </c>
      <c r="G9" s="77">
        <f t="shared" si="1"/>
        <v>0</v>
      </c>
      <c r="H9" s="77">
        <v>1.0655945142390475E-4</v>
      </c>
      <c r="I9" s="77">
        <f t="shared" si="2"/>
        <v>1.0655945142390475E-4</v>
      </c>
      <c r="J9" s="76">
        <f>分析係数表!G12</f>
        <v>0.13719512195121952</v>
      </c>
      <c r="K9" s="78">
        <f t="shared" si="3"/>
        <v>1.4619436933157664E-5</v>
      </c>
      <c r="L9" s="79"/>
      <c r="M9" s="80"/>
      <c r="N9" s="81">
        <f>分析係数表!H12</f>
        <v>8.9657884388517503E-2</v>
      </c>
      <c r="O9" s="82">
        <f t="shared" si="4"/>
        <v>2.4279869950218624</v>
      </c>
      <c r="P9" s="76">
        <f>分析係数表!C12</f>
        <v>5.1883600270696828E-3</v>
      </c>
      <c r="Q9" s="82">
        <f t="shared" si="5"/>
        <v>1.2597270671216469E-2</v>
      </c>
      <c r="R9" s="83">
        <v>1.3599913850620433E-2</v>
      </c>
      <c r="S9" s="84">
        <f t="shared" si="6"/>
        <v>1.3706473302044338E-2</v>
      </c>
      <c r="T9" s="85">
        <f>分析係数表!F12</f>
        <v>0.31707317073170732</v>
      </c>
      <c r="U9" s="86">
        <f t="shared" si="7"/>
        <v>4.3459549494286927E-3</v>
      </c>
      <c r="V9" s="87">
        <f>分析係数表!D12</f>
        <v>6.7073170731707321E-2</v>
      </c>
      <c r="W9" s="88">
        <f t="shared" si="8"/>
        <v>0</v>
      </c>
      <c r="X9" s="76">
        <f>分析係数表!E12</f>
        <v>5.7926829268292686E-2</v>
      </c>
      <c r="Y9" s="89">
        <f t="shared" si="9"/>
        <v>0</v>
      </c>
    </row>
    <row r="10" spans="1:25" x14ac:dyDescent="0.2">
      <c r="A10" s="6" t="s">
        <v>223</v>
      </c>
      <c r="B10" s="5" t="s">
        <v>28</v>
      </c>
      <c r="C10" s="90"/>
      <c r="D10" s="76">
        <f>投入係数表!AG10</f>
        <v>0</v>
      </c>
      <c r="E10" s="77">
        <f t="shared" si="0"/>
        <v>0</v>
      </c>
      <c r="F10" s="76">
        <f>分析係数表!C13</f>
        <v>0</v>
      </c>
      <c r="G10" s="77">
        <f t="shared" si="1"/>
        <v>0</v>
      </c>
      <c r="H10" s="77">
        <v>0</v>
      </c>
      <c r="I10" s="77">
        <f t="shared" si="2"/>
        <v>0</v>
      </c>
      <c r="J10" s="76">
        <f>分析係数表!G13</f>
        <v>0.24459953472914589</v>
      </c>
      <c r="K10" s="78">
        <f t="shared" si="3"/>
        <v>0</v>
      </c>
      <c r="L10" s="79"/>
      <c r="M10" s="80"/>
      <c r="N10" s="81">
        <f>分析係数表!H13</f>
        <v>1.4131930790405034E-2</v>
      </c>
      <c r="O10" s="82">
        <f t="shared" si="4"/>
        <v>0.38270080102455339</v>
      </c>
      <c r="P10" s="76">
        <f>分析係数表!C13</f>
        <v>0</v>
      </c>
      <c r="Q10" s="82">
        <f t="shared" si="5"/>
        <v>0</v>
      </c>
      <c r="R10" s="83">
        <v>0</v>
      </c>
      <c r="S10" s="84">
        <f t="shared" si="6"/>
        <v>0</v>
      </c>
      <c r="T10" s="85">
        <f>分析係数表!F13</f>
        <v>0.38318378198737124</v>
      </c>
      <c r="U10" s="86">
        <f t="shared" si="7"/>
        <v>0</v>
      </c>
      <c r="V10" s="87">
        <f>分析係数表!D13</f>
        <v>4.7856430707876374E-2</v>
      </c>
      <c r="W10" s="88">
        <f t="shared" si="8"/>
        <v>0</v>
      </c>
      <c r="X10" s="76">
        <f>分析係数表!E13</f>
        <v>4.9850448654037885E-2</v>
      </c>
      <c r="Y10" s="89">
        <f t="shared" si="9"/>
        <v>0</v>
      </c>
    </row>
    <row r="11" spans="1:25" x14ac:dyDescent="0.2">
      <c r="A11" s="6" t="s">
        <v>224</v>
      </c>
      <c r="B11" s="5" t="s">
        <v>267</v>
      </c>
      <c r="C11" s="90"/>
      <c r="D11" s="76">
        <f>投入係数表!AG11</f>
        <v>1.4925373134328358E-2</v>
      </c>
      <c r="E11" s="77">
        <f t="shared" si="0"/>
        <v>1.4925373134328357</v>
      </c>
      <c r="F11" s="76">
        <f>分析係数表!C14</f>
        <v>6.5770523283725346E-2</v>
      </c>
      <c r="G11" s="77">
        <f t="shared" si="1"/>
        <v>9.8164960124963188E-2</v>
      </c>
      <c r="H11" s="77">
        <v>0.10574440994798565</v>
      </c>
      <c r="I11" s="77">
        <f t="shared" si="2"/>
        <v>0.10574440994798565</v>
      </c>
      <c r="J11" s="76">
        <f>分析係数表!G14</f>
        <v>0.20976692563817981</v>
      </c>
      <c r="K11" s="78">
        <f t="shared" si="3"/>
        <v>2.2181679778212306E-2</v>
      </c>
      <c r="L11" s="79"/>
      <c r="M11" s="80"/>
      <c r="N11" s="81">
        <f>分析係数表!H14</f>
        <v>1.167420369642155E-3</v>
      </c>
      <c r="O11" s="82">
        <f t="shared" si="4"/>
        <v>3.1614413997680502E-2</v>
      </c>
      <c r="P11" s="76">
        <f>分析係数表!C14</f>
        <v>6.5770523283725346E-2</v>
      </c>
      <c r="Q11" s="82">
        <f t="shared" si="5"/>
        <v>2.0792965519357779E-3</v>
      </c>
      <c r="R11" s="83">
        <v>6.4738376263672338E-3</v>
      </c>
      <c r="S11" s="84">
        <f t="shared" si="6"/>
        <v>0.11221824757435288</v>
      </c>
      <c r="T11" s="85">
        <f>分析係数表!F14</f>
        <v>0.3607103218645949</v>
      </c>
      <c r="U11" s="86">
        <f t="shared" si="7"/>
        <v>4.0478280201625624E-2</v>
      </c>
      <c r="V11" s="87">
        <f>分析係数表!D14</f>
        <v>6.7702552719200892E-2</v>
      </c>
      <c r="W11" s="88">
        <f t="shared" si="8"/>
        <v>0</v>
      </c>
      <c r="X11" s="76">
        <f>分析係数表!E14</f>
        <v>6.8812430632630414E-2</v>
      </c>
      <c r="Y11" s="89">
        <f t="shared" si="9"/>
        <v>0</v>
      </c>
    </row>
    <row r="12" spans="1:25" x14ac:dyDescent="0.2">
      <c r="A12" s="6" t="s">
        <v>225</v>
      </c>
      <c r="B12" s="5" t="s">
        <v>29</v>
      </c>
      <c r="C12" s="90"/>
      <c r="D12" s="76">
        <f>投入係数表!AG12</f>
        <v>0</v>
      </c>
      <c r="E12" s="77">
        <f t="shared" si="0"/>
        <v>0</v>
      </c>
      <c r="F12" s="76">
        <f>分析係数表!C15</f>
        <v>0</v>
      </c>
      <c r="G12" s="77">
        <f t="shared" si="1"/>
        <v>0</v>
      </c>
      <c r="H12" s="77">
        <v>0</v>
      </c>
      <c r="I12" s="77">
        <f t="shared" si="2"/>
        <v>0</v>
      </c>
      <c r="J12" s="76">
        <f>分析係数表!G15</f>
        <v>9.5622477491462285E-2</v>
      </c>
      <c r="K12" s="78">
        <f t="shared" si="3"/>
        <v>0</v>
      </c>
      <c r="L12" s="79"/>
      <c r="M12" s="80"/>
      <c r="N12" s="81">
        <f>分析係数表!H15</f>
        <v>8.2333857648446713E-3</v>
      </c>
      <c r="O12" s="82">
        <f t="shared" si="4"/>
        <v>0.2229648145099572</v>
      </c>
      <c r="P12" s="76">
        <f>分析係数表!C15</f>
        <v>0</v>
      </c>
      <c r="Q12" s="82">
        <f t="shared" si="5"/>
        <v>0</v>
      </c>
      <c r="R12" s="83">
        <v>0</v>
      </c>
      <c r="S12" s="84">
        <f t="shared" si="6"/>
        <v>0</v>
      </c>
      <c r="T12" s="85">
        <f>分析係数表!F15</f>
        <v>0.3039816827072338</v>
      </c>
      <c r="U12" s="86">
        <f t="shared" si="7"/>
        <v>0</v>
      </c>
      <c r="V12" s="87">
        <f>分析係数表!D15</f>
        <v>3.1667184104315432E-2</v>
      </c>
      <c r="W12" s="88">
        <f t="shared" si="8"/>
        <v>0</v>
      </c>
      <c r="X12" s="76">
        <f>分析係数表!E15</f>
        <v>2.9261099037565973E-2</v>
      </c>
      <c r="Y12" s="89">
        <f t="shared" si="9"/>
        <v>0</v>
      </c>
    </row>
    <row r="13" spans="1:25" x14ac:dyDescent="0.2">
      <c r="A13" s="6" t="s">
        <v>226</v>
      </c>
      <c r="B13" s="5" t="s">
        <v>30</v>
      </c>
      <c r="C13" s="90"/>
      <c r="D13" s="76">
        <f>投入係数表!AG13</f>
        <v>0</v>
      </c>
      <c r="E13" s="77">
        <f t="shared" si="0"/>
        <v>0</v>
      </c>
      <c r="F13" s="76">
        <f>分析係数表!C16</f>
        <v>5.8671439936356373E-2</v>
      </c>
      <c r="G13" s="77">
        <f t="shared" si="1"/>
        <v>0</v>
      </c>
      <c r="H13" s="77">
        <v>3.0907992927062234E-3</v>
      </c>
      <c r="I13" s="77">
        <f t="shared" si="2"/>
        <v>3.0907992927062234E-3</v>
      </c>
      <c r="J13" s="76">
        <f>分析係数表!G16</f>
        <v>3.3950617283950615E-2</v>
      </c>
      <c r="K13" s="78">
        <f t="shared" si="3"/>
        <v>1.0493454388817424E-4</v>
      </c>
      <c r="L13" s="79"/>
      <c r="M13" s="80"/>
      <c r="N13" s="81">
        <f>分析係数表!H16</f>
        <v>1.6626523790798271E-2</v>
      </c>
      <c r="O13" s="82">
        <f t="shared" si="4"/>
        <v>0.45025581198801806</v>
      </c>
      <c r="P13" s="76">
        <f>分析係数表!C16</f>
        <v>5.8671439936356373E-2</v>
      </c>
      <c r="Q13" s="82">
        <f t="shared" si="5"/>
        <v>2.6417156829050371E-2</v>
      </c>
      <c r="R13" s="83">
        <v>2.8439863519411374E-2</v>
      </c>
      <c r="S13" s="84">
        <f t="shared" si="6"/>
        <v>3.1530662812117596E-2</v>
      </c>
      <c r="T13" s="85">
        <f>分析係数表!F16</f>
        <v>0.28858024691358025</v>
      </c>
      <c r="U13" s="86">
        <f t="shared" si="7"/>
        <v>9.0991264596697388E-3</v>
      </c>
      <c r="V13" s="87">
        <f>分析係数表!D16</f>
        <v>0</v>
      </c>
      <c r="W13" s="88">
        <f t="shared" si="8"/>
        <v>0</v>
      </c>
      <c r="X13" s="76">
        <f>分析係数表!E16</f>
        <v>0</v>
      </c>
      <c r="Y13" s="89">
        <f t="shared" si="9"/>
        <v>0</v>
      </c>
    </row>
    <row r="14" spans="1:25" x14ac:dyDescent="0.2">
      <c r="A14" s="6" t="s">
        <v>2</v>
      </c>
      <c r="B14" s="5" t="s">
        <v>364</v>
      </c>
      <c r="C14" s="90"/>
      <c r="D14" s="76">
        <f>投入係数表!AG14</f>
        <v>1.1940298507462687E-2</v>
      </c>
      <c r="E14" s="77">
        <f t="shared" si="0"/>
        <v>1.1940298507462688</v>
      </c>
      <c r="F14" s="76">
        <f>分析係数表!C17</f>
        <v>0.10640681003584229</v>
      </c>
      <c r="G14" s="77">
        <f t="shared" si="1"/>
        <v>0.12705290750548334</v>
      </c>
      <c r="H14" s="77">
        <v>0.16232746697051556</v>
      </c>
      <c r="I14" s="77">
        <f t="shared" si="2"/>
        <v>0.16232746697051556</v>
      </c>
      <c r="J14" s="76">
        <f>分析係数表!G17</f>
        <v>0.21283422459893048</v>
      </c>
      <c r="K14" s="78">
        <f t="shared" si="3"/>
        <v>3.4548840563778174E-2</v>
      </c>
      <c r="L14" s="79"/>
      <c r="M14" s="80"/>
      <c r="N14" s="81">
        <f>分析係数表!H17</f>
        <v>2.9861384191899334E-3</v>
      </c>
      <c r="O14" s="82">
        <f t="shared" si="4"/>
        <v>8.0866343173014332E-2</v>
      </c>
      <c r="P14" s="76">
        <f>分析係数表!C17</f>
        <v>0.10640681003584229</v>
      </c>
      <c r="Q14" s="82">
        <f t="shared" si="5"/>
        <v>8.6047296163041676E-3</v>
      </c>
      <c r="R14" s="83">
        <v>1.4688109365939695E-2</v>
      </c>
      <c r="S14" s="84">
        <f t="shared" si="6"/>
        <v>0.17701557633645526</v>
      </c>
      <c r="T14" s="85">
        <f>分析係数表!F17</f>
        <v>0.3233511586452763</v>
      </c>
      <c r="U14" s="86">
        <f t="shared" si="7"/>
        <v>5.723819170665416E-2</v>
      </c>
      <c r="V14" s="87">
        <f>分析係数表!D17</f>
        <v>4.4206773618538323E-2</v>
      </c>
      <c r="W14" s="88">
        <f t="shared" si="8"/>
        <v>0</v>
      </c>
      <c r="X14" s="76">
        <f>分析係数表!E17</f>
        <v>4.0641711229946524E-2</v>
      </c>
      <c r="Y14" s="89">
        <f t="shared" si="9"/>
        <v>0</v>
      </c>
    </row>
    <row r="15" spans="1:25" x14ac:dyDescent="0.2">
      <c r="A15" s="6" t="s">
        <v>3</v>
      </c>
      <c r="B15" s="5" t="s">
        <v>31</v>
      </c>
      <c r="C15" s="90"/>
      <c r="D15" s="76">
        <f>投入係数表!AG15</f>
        <v>0</v>
      </c>
      <c r="E15" s="77">
        <f t="shared" si="0"/>
        <v>0</v>
      </c>
      <c r="F15" s="76">
        <f>分析係数表!C18</f>
        <v>0.93182768716018405</v>
      </c>
      <c r="G15" s="77">
        <f t="shared" si="1"/>
        <v>0</v>
      </c>
      <c r="H15" s="77">
        <v>3.0755339912633076E-2</v>
      </c>
      <c r="I15" s="77">
        <f t="shared" si="2"/>
        <v>3.0755339912633076E-2</v>
      </c>
      <c r="J15" s="76">
        <f>分析係数表!G18</f>
        <v>0.215658731332249</v>
      </c>
      <c r="K15" s="78">
        <f t="shared" si="3"/>
        <v>6.6326575872505313E-3</v>
      </c>
      <c r="L15" s="79"/>
      <c r="M15" s="80"/>
      <c r="N15" s="81">
        <f>分析係数表!H18</f>
        <v>4.4239087691702714E-4</v>
      </c>
      <c r="O15" s="82">
        <f t="shared" si="4"/>
        <v>1.1980198988594716E-2</v>
      </c>
      <c r="P15" s="76">
        <f>分析係数表!C18</f>
        <v>0.93182768716018405</v>
      </c>
      <c r="Q15" s="82">
        <f t="shared" si="5"/>
        <v>1.1163481115260989E-2</v>
      </c>
      <c r="R15" s="83">
        <v>2.5921437969269122E-2</v>
      </c>
      <c r="S15" s="84">
        <f t="shared" si="6"/>
        <v>5.6676777881902202E-2</v>
      </c>
      <c r="T15" s="85">
        <f>分析係数表!F18</f>
        <v>0.45992902558036375</v>
      </c>
      <c r="U15" s="86">
        <f t="shared" si="7"/>
        <v>2.6067295224257991E-2</v>
      </c>
      <c r="V15" s="87">
        <f>分析係数表!D18</f>
        <v>2.3436344817388734E-2</v>
      </c>
      <c r="W15" s="88">
        <f t="shared" si="8"/>
        <v>0</v>
      </c>
      <c r="X15" s="76">
        <f>分析係数表!E18</f>
        <v>2.5506432056779535E-2</v>
      </c>
      <c r="Y15" s="89">
        <f t="shared" si="9"/>
        <v>0</v>
      </c>
    </row>
    <row r="16" spans="1:25" x14ac:dyDescent="0.2">
      <c r="A16" s="6" t="s">
        <v>4</v>
      </c>
      <c r="B16" s="5" t="s">
        <v>32</v>
      </c>
      <c r="C16" s="90"/>
      <c r="D16" s="76">
        <f>投入係数表!AG16</f>
        <v>0</v>
      </c>
      <c r="E16" s="77">
        <f t="shared" si="0"/>
        <v>0</v>
      </c>
      <c r="F16" s="76">
        <f>分析係数表!C19</f>
        <v>0.22734014153142079</v>
      </c>
      <c r="G16" s="77">
        <f t="shared" si="1"/>
        <v>0</v>
      </c>
      <c r="H16" s="77">
        <v>8.444393355126369E-3</v>
      </c>
      <c r="I16" s="77">
        <f t="shared" si="2"/>
        <v>8.444393355126369E-3</v>
      </c>
      <c r="J16" s="76">
        <f>分析係数表!G19</f>
        <v>5.767935331761536E-2</v>
      </c>
      <c r="K16" s="78">
        <f t="shared" si="3"/>
        <v>4.8706714788325723E-4</v>
      </c>
      <c r="L16" s="79"/>
      <c r="M16" s="80"/>
      <c r="N16" s="81">
        <f>分析係数表!H19</f>
        <v>-1.1059771922925678E-4</v>
      </c>
      <c r="O16" s="82">
        <f t="shared" si="4"/>
        <v>-2.9950497471486789E-3</v>
      </c>
      <c r="P16" s="76">
        <f>分析係数表!C19</f>
        <v>0.22734014153142079</v>
      </c>
      <c r="Q16" s="82">
        <f t="shared" si="5"/>
        <v>-6.8089503341042671E-4</v>
      </c>
      <c r="R16" s="83">
        <v>4.3118890200779195E-3</v>
      </c>
      <c r="S16" s="84">
        <f t="shared" si="6"/>
        <v>1.2756282375204289E-2</v>
      </c>
      <c r="T16" s="85">
        <f>分析係数表!F19</f>
        <v>0.2401481980464803</v>
      </c>
      <c r="U16" s="86">
        <f t="shared" si="7"/>
        <v>3.0633982261773856E-3</v>
      </c>
      <c r="V16" s="87">
        <f>分析係数表!D19</f>
        <v>6.946783428763894E-3</v>
      </c>
      <c r="W16" s="88">
        <f t="shared" si="8"/>
        <v>0</v>
      </c>
      <c r="X16" s="76">
        <f>分析係数表!E19</f>
        <v>7.830919501515661E-3</v>
      </c>
      <c r="Y16" s="89">
        <f t="shared" si="9"/>
        <v>0</v>
      </c>
    </row>
    <row r="17" spans="1:25" x14ac:dyDescent="0.2">
      <c r="A17" s="6" t="s">
        <v>5</v>
      </c>
      <c r="B17" s="5" t="s">
        <v>33</v>
      </c>
      <c r="C17" s="90"/>
      <c r="D17" s="76">
        <f>投入係数表!AG17</f>
        <v>0</v>
      </c>
      <c r="E17" s="77">
        <f t="shared" si="0"/>
        <v>0</v>
      </c>
      <c r="F17" s="76">
        <f>分析係数表!C20</f>
        <v>0.28316987938225679</v>
      </c>
      <c r="G17" s="77">
        <f t="shared" si="1"/>
        <v>0</v>
      </c>
      <c r="H17" s="77">
        <v>8.6224855469399092E-3</v>
      </c>
      <c r="I17" s="77">
        <f t="shared" si="2"/>
        <v>8.6224855469399092E-3</v>
      </c>
      <c r="J17" s="76">
        <f>分析係数表!G20</f>
        <v>0.10003293265272517</v>
      </c>
      <c r="K17" s="78">
        <f t="shared" si="3"/>
        <v>8.6253251601613613E-4</v>
      </c>
      <c r="L17" s="79"/>
      <c r="M17" s="80"/>
      <c r="N17" s="81">
        <f>分析係数表!H20</f>
        <v>5.4069996067636654E-4</v>
      </c>
      <c r="O17" s="82">
        <f t="shared" si="4"/>
        <v>1.4642465430504653E-2</v>
      </c>
      <c r="P17" s="76">
        <f>分析係数表!C20</f>
        <v>0.28316987938225679</v>
      </c>
      <c r="Q17" s="82">
        <f t="shared" si="5"/>
        <v>4.1463051698148673E-3</v>
      </c>
      <c r="R17" s="83">
        <v>9.0171125709622418E-3</v>
      </c>
      <c r="S17" s="84">
        <f t="shared" si="6"/>
        <v>1.7639598117902153E-2</v>
      </c>
      <c r="T17" s="85">
        <f>分析係数表!F20</f>
        <v>0.22295405894944839</v>
      </c>
      <c r="U17" s="86">
        <f t="shared" si="7"/>
        <v>3.9328199986233357E-3</v>
      </c>
      <c r="V17" s="87">
        <f>分析係数表!D20</f>
        <v>1.4243372303639057E-2</v>
      </c>
      <c r="W17" s="88">
        <f t="shared" si="8"/>
        <v>0</v>
      </c>
      <c r="X17" s="76">
        <f>分析係数表!E20</f>
        <v>1.6054668203523793E-2</v>
      </c>
      <c r="Y17" s="89">
        <f t="shared" si="9"/>
        <v>0</v>
      </c>
    </row>
    <row r="18" spans="1:25" x14ac:dyDescent="0.2">
      <c r="A18" s="6" t="s">
        <v>6</v>
      </c>
      <c r="B18" s="5" t="s">
        <v>34</v>
      </c>
      <c r="C18" s="90"/>
      <c r="D18" s="76">
        <f>投入係数表!AG18</f>
        <v>0</v>
      </c>
      <c r="E18" s="77">
        <f t="shared" si="0"/>
        <v>0</v>
      </c>
      <c r="F18" s="76">
        <f>分析係数表!C21</f>
        <v>0.39165775401069514</v>
      </c>
      <c r="G18" s="77">
        <f t="shared" si="1"/>
        <v>0</v>
      </c>
      <c r="H18" s="77">
        <v>1.9707729619772314E-2</v>
      </c>
      <c r="I18" s="77">
        <f t="shared" si="2"/>
        <v>1.9707729619772314E-2</v>
      </c>
      <c r="J18" s="76">
        <f>分析係数表!G21</f>
        <v>0.28516576829358342</v>
      </c>
      <c r="K18" s="78">
        <f t="shared" si="3"/>
        <v>5.6199698583445827E-3</v>
      </c>
      <c r="L18" s="79"/>
      <c r="M18" s="80"/>
      <c r="N18" s="81">
        <f>分析係数表!H21</f>
        <v>9.2164766024380651E-4</v>
      </c>
      <c r="O18" s="82">
        <f t="shared" si="4"/>
        <v>2.4958747892905656E-2</v>
      </c>
      <c r="P18" s="76">
        <f>分析係数表!C21</f>
        <v>0.39165775401069514</v>
      </c>
      <c r="Q18" s="82">
        <f t="shared" si="5"/>
        <v>9.7752871426545988E-3</v>
      </c>
      <c r="R18" s="83">
        <v>1.9145227740769717E-2</v>
      </c>
      <c r="S18" s="84">
        <f t="shared" si="6"/>
        <v>3.8852957360542034E-2</v>
      </c>
      <c r="T18" s="85">
        <f>分析係数表!F21</f>
        <v>0.42597651923502916</v>
      </c>
      <c r="U18" s="86">
        <f t="shared" si="7"/>
        <v>1.6550447538430702E-2</v>
      </c>
      <c r="V18" s="87">
        <f>分析係数表!D21</f>
        <v>3.8470058332718007E-2</v>
      </c>
      <c r="W18" s="88">
        <f t="shared" si="8"/>
        <v>0</v>
      </c>
      <c r="X18" s="76">
        <f>分析係数表!E21</f>
        <v>3.5885697408255188E-2</v>
      </c>
      <c r="Y18" s="89">
        <f t="shared" si="9"/>
        <v>0</v>
      </c>
    </row>
    <row r="19" spans="1:25" x14ac:dyDescent="0.2">
      <c r="A19" s="6" t="s">
        <v>7</v>
      </c>
      <c r="B19" s="5" t="s">
        <v>268</v>
      </c>
      <c r="C19" s="90"/>
      <c r="D19" s="76">
        <f>投入係数表!AG19</f>
        <v>0</v>
      </c>
      <c r="E19" s="77">
        <f t="shared" si="0"/>
        <v>0</v>
      </c>
      <c r="F19" s="76">
        <f>分析係数表!C22</f>
        <v>0.15642615558060879</v>
      </c>
      <c r="G19" s="77">
        <f t="shared" si="1"/>
        <v>0</v>
      </c>
      <c r="H19" s="77">
        <v>3.4082196021882477E-2</v>
      </c>
      <c r="I19" s="77">
        <f t="shared" si="2"/>
        <v>3.4082196021882477E-2</v>
      </c>
      <c r="J19" s="76">
        <f>分析係数表!G22</f>
        <v>0.19460412625639217</v>
      </c>
      <c r="K19" s="78">
        <f t="shared" si="3"/>
        <v>6.6325359777375248E-3</v>
      </c>
      <c r="L19" s="79"/>
      <c r="M19" s="80"/>
      <c r="N19" s="81">
        <f>分析係数表!H22</f>
        <v>4.915454187966968E-5</v>
      </c>
      <c r="O19" s="82">
        <f t="shared" si="4"/>
        <v>1.3311332209549683E-3</v>
      </c>
      <c r="P19" s="76">
        <f>分析係数表!C22</f>
        <v>0.15642615558060879</v>
      </c>
      <c r="Q19" s="82">
        <f t="shared" si="5"/>
        <v>2.0822405231961876E-4</v>
      </c>
      <c r="R19" s="83">
        <v>2.8548320462166489E-3</v>
      </c>
      <c r="S19" s="84">
        <f t="shared" si="6"/>
        <v>3.6937028068099127E-2</v>
      </c>
      <c r="T19" s="85">
        <f>分析係数表!F22</f>
        <v>0.41322518074413683</v>
      </c>
      <c r="U19" s="86">
        <f t="shared" si="7"/>
        <v>1.5263310099591518E-2</v>
      </c>
      <c r="V19" s="87">
        <f>分析係数表!D22</f>
        <v>2.140715923117616E-2</v>
      </c>
      <c r="W19" s="88">
        <f t="shared" si="8"/>
        <v>0</v>
      </c>
      <c r="X19" s="76">
        <f>分析係数表!E22</f>
        <v>2.2006700758243698E-2</v>
      </c>
      <c r="Y19" s="89">
        <f t="shared" si="9"/>
        <v>0</v>
      </c>
    </row>
    <row r="20" spans="1:25" x14ac:dyDescent="0.2">
      <c r="A20" s="6" t="s">
        <v>8</v>
      </c>
      <c r="B20" s="5" t="s">
        <v>269</v>
      </c>
      <c r="C20" s="90"/>
      <c r="D20" s="76">
        <f>投入係数表!AG20</f>
        <v>0</v>
      </c>
      <c r="E20" s="77">
        <f t="shared" si="0"/>
        <v>0</v>
      </c>
      <c r="F20" s="76">
        <f>分析係数表!C23</f>
        <v>0</v>
      </c>
      <c r="G20" s="77">
        <f t="shared" si="1"/>
        <v>0</v>
      </c>
      <c r="H20" s="77">
        <v>0</v>
      </c>
      <c r="I20" s="77">
        <f t="shared" si="2"/>
        <v>0</v>
      </c>
      <c r="J20" s="76">
        <f>分析係数表!G23</f>
        <v>0.21581694098755519</v>
      </c>
      <c r="K20" s="78">
        <f t="shared" si="3"/>
        <v>0</v>
      </c>
      <c r="L20" s="79"/>
      <c r="M20" s="80"/>
      <c r="N20" s="81">
        <f>分析係数表!H23</f>
        <v>2.457727093983484E-5</v>
      </c>
      <c r="O20" s="82">
        <f t="shared" si="4"/>
        <v>6.6556661047748413E-4</v>
      </c>
      <c r="P20" s="76">
        <f>分析係数表!C23</f>
        <v>0</v>
      </c>
      <c r="Q20" s="82">
        <f t="shared" si="5"/>
        <v>0</v>
      </c>
      <c r="R20" s="83">
        <v>0</v>
      </c>
      <c r="S20" s="84">
        <f t="shared" si="6"/>
        <v>0</v>
      </c>
      <c r="T20" s="85">
        <f>分析係数表!F23</f>
        <v>0.44146928944199115</v>
      </c>
      <c r="U20" s="86">
        <f t="shared" si="7"/>
        <v>0</v>
      </c>
      <c r="V20" s="87">
        <f>分析係数表!D23</f>
        <v>4.8735447611401042E-2</v>
      </c>
      <c r="W20" s="88">
        <f t="shared" si="8"/>
        <v>0</v>
      </c>
      <c r="X20" s="76">
        <f>分析係数表!E23</f>
        <v>5.2107587314331592E-2</v>
      </c>
      <c r="Y20" s="89">
        <f t="shared" si="9"/>
        <v>0</v>
      </c>
    </row>
    <row r="21" spans="1:25" x14ac:dyDescent="0.2">
      <c r="A21" s="6" t="s">
        <v>9</v>
      </c>
      <c r="B21" s="5" t="s">
        <v>270</v>
      </c>
      <c r="C21" s="90"/>
      <c r="D21" s="76">
        <f>投入係数表!AG21</f>
        <v>0</v>
      </c>
      <c r="E21" s="77">
        <f t="shared" si="0"/>
        <v>0</v>
      </c>
      <c r="F21" s="76">
        <f>分析係数表!C24</f>
        <v>0.44109195402298851</v>
      </c>
      <c r="G21" s="77">
        <f t="shared" si="1"/>
        <v>0</v>
      </c>
      <c r="H21" s="77">
        <v>4.8919379508057678E-2</v>
      </c>
      <c r="I21" s="77">
        <f t="shared" si="2"/>
        <v>4.8919379508057678E-2</v>
      </c>
      <c r="J21" s="76">
        <f>分析係数表!G24</f>
        <v>0.2076771653543307</v>
      </c>
      <c r="K21" s="78">
        <f t="shared" si="3"/>
        <v>1.0159438067126152E-2</v>
      </c>
      <c r="L21" s="79"/>
      <c r="M21" s="80"/>
      <c r="N21" s="81">
        <f>分析係数表!H24</f>
        <v>3.3179315768777033E-4</v>
      </c>
      <c r="O21" s="82">
        <f t="shared" si="4"/>
        <v>8.9851492414460363E-3</v>
      </c>
      <c r="P21" s="76">
        <f>分析係数表!C24</f>
        <v>0.44109195402298851</v>
      </c>
      <c r="Q21" s="82">
        <f t="shared" si="5"/>
        <v>3.9632770360976052E-3</v>
      </c>
      <c r="R21" s="83">
        <v>1.3821940826295743E-2</v>
      </c>
      <c r="S21" s="84">
        <f t="shared" si="6"/>
        <v>6.2741320334353423E-2</v>
      </c>
      <c r="T21" s="85">
        <f>分析係数表!F24</f>
        <v>0.39173228346456695</v>
      </c>
      <c r="U21" s="86">
        <f t="shared" si="7"/>
        <v>2.4577800682158132E-2</v>
      </c>
      <c r="V21" s="87">
        <f>分析係数表!D24</f>
        <v>6.7913385826771658E-2</v>
      </c>
      <c r="W21" s="88">
        <f t="shared" si="8"/>
        <v>0</v>
      </c>
      <c r="X21" s="76">
        <f>分析係数表!E24</f>
        <v>7.1850393700787399E-2</v>
      </c>
      <c r="Y21" s="89">
        <f t="shared" si="9"/>
        <v>0</v>
      </c>
    </row>
    <row r="22" spans="1:25" x14ac:dyDescent="0.2">
      <c r="A22" s="6" t="s">
        <v>10</v>
      </c>
      <c r="B22" s="5" t="s">
        <v>271</v>
      </c>
      <c r="C22" s="90"/>
      <c r="D22" s="76">
        <f>投入係数表!AG22</f>
        <v>0</v>
      </c>
      <c r="E22" s="77">
        <f t="shared" si="0"/>
        <v>0</v>
      </c>
      <c r="F22" s="76">
        <f>分析係数表!C25</f>
        <v>7.8343592613318025E-3</v>
      </c>
      <c r="G22" s="77">
        <f t="shared" si="1"/>
        <v>0</v>
      </c>
      <c r="H22" s="77">
        <v>2.5714642054059907E-3</v>
      </c>
      <c r="I22" s="77">
        <f t="shared" si="2"/>
        <v>2.5714642054059907E-3</v>
      </c>
      <c r="J22" s="76">
        <f>分析係数表!G25</f>
        <v>0.2</v>
      </c>
      <c r="K22" s="78">
        <f t="shared" si="3"/>
        <v>5.1429284108119814E-4</v>
      </c>
      <c r="L22" s="79"/>
      <c r="M22" s="80"/>
      <c r="N22" s="81">
        <f>分析係数表!H25</f>
        <v>5.0383405426661419E-4</v>
      </c>
      <c r="O22" s="82">
        <f t="shared" si="4"/>
        <v>1.3644115514788424E-2</v>
      </c>
      <c r="P22" s="76">
        <f>分析係数表!C25</f>
        <v>7.8343592613318025E-3</v>
      </c>
      <c r="Q22" s="82">
        <f t="shared" si="5"/>
        <v>1.0689290274596363E-4</v>
      </c>
      <c r="R22" s="83">
        <v>3.6702523699768405E-4</v>
      </c>
      <c r="S22" s="84">
        <f t="shared" si="6"/>
        <v>2.9384894424036747E-3</v>
      </c>
      <c r="T22" s="85">
        <f>分析係数表!F25</f>
        <v>0.35199999999999998</v>
      </c>
      <c r="U22" s="86">
        <f t="shared" si="7"/>
        <v>1.0343482837260934E-3</v>
      </c>
      <c r="V22" s="87">
        <f>分析係数表!D25</f>
        <v>8.0000000000000002E-3</v>
      </c>
      <c r="W22" s="88">
        <f t="shared" si="8"/>
        <v>0</v>
      </c>
      <c r="X22" s="76">
        <f>分析係数表!E25</f>
        <v>4.0000000000000001E-3</v>
      </c>
      <c r="Y22" s="89">
        <f t="shared" si="9"/>
        <v>0</v>
      </c>
    </row>
    <row r="23" spans="1:25" x14ac:dyDescent="0.2">
      <c r="A23" s="6" t="s">
        <v>11</v>
      </c>
      <c r="B23" s="5" t="s">
        <v>35</v>
      </c>
      <c r="C23" s="90"/>
      <c r="D23" s="76">
        <f>投入係数表!AG23</f>
        <v>0</v>
      </c>
      <c r="E23" s="77">
        <f t="shared" si="0"/>
        <v>0</v>
      </c>
      <c r="F23" s="76">
        <f>分析係数表!C26</f>
        <v>0.12107728337236534</v>
      </c>
      <c r="G23" s="77">
        <f t="shared" si="1"/>
        <v>0</v>
      </c>
      <c r="H23" s="77">
        <v>2.312404971972231E-2</v>
      </c>
      <c r="I23" s="77">
        <f t="shared" si="2"/>
        <v>2.312404971972231E-2</v>
      </c>
      <c r="J23" s="76">
        <f>分析係数表!G26</f>
        <v>0.19685039370078741</v>
      </c>
      <c r="K23" s="78">
        <f t="shared" si="3"/>
        <v>4.5519782912839197E-3</v>
      </c>
      <c r="L23" s="79"/>
      <c r="M23" s="80"/>
      <c r="N23" s="81">
        <f>分析係数表!H26</f>
        <v>1.0396185607550137E-2</v>
      </c>
      <c r="O23" s="82">
        <f t="shared" si="4"/>
        <v>0.28153467623197581</v>
      </c>
      <c r="P23" s="76">
        <f>分析係数表!C26</f>
        <v>0.12107728337236534</v>
      </c>
      <c r="Q23" s="82">
        <f t="shared" si="5"/>
        <v>3.4087453773286064E-2</v>
      </c>
      <c r="R23" s="83">
        <v>3.6781951035602285E-2</v>
      </c>
      <c r="S23" s="84">
        <f t="shared" si="6"/>
        <v>5.9906000755324595E-2</v>
      </c>
      <c r="T23" s="85">
        <f>分析係数表!F26</f>
        <v>0.33584388907908252</v>
      </c>
      <c r="U23" s="86">
        <f t="shared" si="7"/>
        <v>2.0119064272842668E-2</v>
      </c>
      <c r="V23" s="87">
        <f>分析係数表!D26</f>
        <v>3.2865457035261898E-2</v>
      </c>
      <c r="W23" s="88">
        <f t="shared" si="8"/>
        <v>0</v>
      </c>
      <c r="X23" s="76">
        <f>分析係数表!E26</f>
        <v>3.457719958918179E-2</v>
      </c>
      <c r="Y23" s="89">
        <f t="shared" si="9"/>
        <v>0</v>
      </c>
    </row>
    <row r="24" spans="1:25" x14ac:dyDescent="0.2">
      <c r="A24" s="6" t="s">
        <v>12</v>
      </c>
      <c r="B24" s="5" t="s">
        <v>365</v>
      </c>
      <c r="C24" s="90"/>
      <c r="D24" s="76">
        <f>投入係数表!AG24</f>
        <v>0</v>
      </c>
      <c r="E24" s="77">
        <f t="shared" si="0"/>
        <v>0</v>
      </c>
      <c r="F24" s="76">
        <f>分析係数表!C27</f>
        <v>2.7391659852820882E-2</v>
      </c>
      <c r="G24" s="77">
        <f t="shared" si="1"/>
        <v>0</v>
      </c>
      <c r="H24" s="77">
        <v>6.8295718739793765E-4</v>
      </c>
      <c r="I24" s="77">
        <f t="shared" si="2"/>
        <v>6.8295718739793765E-4</v>
      </c>
      <c r="J24" s="76">
        <f>分析係数表!G27</f>
        <v>0.16959064327485379</v>
      </c>
      <c r="K24" s="78">
        <f t="shared" si="3"/>
        <v>1.1582314874000112E-4</v>
      </c>
      <c r="L24" s="79"/>
      <c r="M24" s="80"/>
      <c r="N24" s="81">
        <f>分析係数表!H27</f>
        <v>1.0924596932756587E-2</v>
      </c>
      <c r="O24" s="82">
        <f t="shared" si="4"/>
        <v>0.29584435835724171</v>
      </c>
      <c r="P24" s="76">
        <f>分析係数表!C27</f>
        <v>2.7391659852820882E-2</v>
      </c>
      <c r="Q24" s="82">
        <f t="shared" si="5"/>
        <v>8.1036680334976123E-3</v>
      </c>
      <c r="R24" s="83">
        <v>8.1966451329657398E-3</v>
      </c>
      <c r="S24" s="84">
        <f t="shared" si="6"/>
        <v>8.8796023203636769E-3</v>
      </c>
      <c r="T24" s="85">
        <f>分析係数表!F27</f>
        <v>0.32163742690058478</v>
      </c>
      <c r="U24" s="86">
        <f t="shared" si="7"/>
        <v>2.8560124422222352E-3</v>
      </c>
      <c r="V24" s="87">
        <f>分析係数表!D27</f>
        <v>0</v>
      </c>
      <c r="W24" s="88">
        <f t="shared" si="8"/>
        <v>0</v>
      </c>
      <c r="X24" s="76">
        <f>分析係数表!E27</f>
        <v>0</v>
      </c>
      <c r="Y24" s="89">
        <f t="shared" si="9"/>
        <v>0</v>
      </c>
    </row>
    <row r="25" spans="1:25" x14ac:dyDescent="0.2">
      <c r="A25" s="6" t="s">
        <v>13</v>
      </c>
      <c r="B25" s="5" t="s">
        <v>191</v>
      </c>
      <c r="C25" s="90"/>
      <c r="D25" s="76">
        <f>投入係数表!AG25</f>
        <v>0</v>
      </c>
      <c r="E25" s="77">
        <f t="shared" si="0"/>
        <v>0</v>
      </c>
      <c r="F25" s="76">
        <f>分析係数表!C28</f>
        <v>0.24324482738409237</v>
      </c>
      <c r="G25" s="77">
        <f t="shared" si="1"/>
        <v>0</v>
      </c>
      <c r="H25" s="77">
        <v>0.20833126821947087</v>
      </c>
      <c r="I25" s="77">
        <f t="shared" si="2"/>
        <v>0.20833126821947087</v>
      </c>
      <c r="J25" s="76">
        <f>分析係数表!G28</f>
        <v>0.12486010072747622</v>
      </c>
      <c r="K25" s="78">
        <f t="shared" si="3"/>
        <v>2.6012263134565998E-2</v>
      </c>
      <c r="L25" s="79"/>
      <c r="M25" s="80"/>
      <c r="N25" s="81">
        <f>分析係数表!H28</f>
        <v>2.0841525756979944E-2</v>
      </c>
      <c r="O25" s="82">
        <f t="shared" si="4"/>
        <v>0.56440048568490653</v>
      </c>
      <c r="P25" s="76">
        <f>分析係数表!C28</f>
        <v>0.24324482738409237</v>
      </c>
      <c r="Q25" s="82">
        <f t="shared" si="5"/>
        <v>0.137287498715923</v>
      </c>
      <c r="R25" s="83">
        <v>0.16755632360151113</v>
      </c>
      <c r="S25" s="84">
        <f t="shared" si="6"/>
        <v>0.37588759182098197</v>
      </c>
      <c r="T25" s="85">
        <f>分析係数表!F28</f>
        <v>0.21387101287073307</v>
      </c>
      <c r="U25" s="86">
        <f t="shared" si="7"/>
        <v>8.0391459988294098E-2</v>
      </c>
      <c r="V25" s="87">
        <f>分析係数表!D28</f>
        <v>5.1063234471180746E-3</v>
      </c>
      <c r="W25" s="88">
        <f t="shared" si="8"/>
        <v>0</v>
      </c>
      <c r="X25" s="76">
        <f>分析係数表!E28</f>
        <v>5.1412982652490205E-3</v>
      </c>
      <c r="Y25" s="89">
        <f t="shared" si="9"/>
        <v>0</v>
      </c>
    </row>
    <row r="26" spans="1:25" x14ac:dyDescent="0.2">
      <c r="A26" s="6" t="s">
        <v>14</v>
      </c>
      <c r="B26" s="5" t="s">
        <v>50</v>
      </c>
      <c r="C26" s="90"/>
      <c r="D26" s="76">
        <f>投入係数表!AG26</f>
        <v>2.0895522388059702E-2</v>
      </c>
      <c r="E26" s="77">
        <f t="shared" si="0"/>
        <v>2.0895522388059704</v>
      </c>
      <c r="F26" s="76">
        <f>分析係数表!C29</f>
        <v>5.9106021425932798E-2</v>
      </c>
      <c r="G26" s="77">
        <f t="shared" si="1"/>
        <v>0.12350511939747154</v>
      </c>
      <c r="H26" s="77">
        <v>0.13071333877587393</v>
      </c>
      <c r="I26" s="77">
        <f t="shared" si="2"/>
        <v>0.13071333877587393</v>
      </c>
      <c r="J26" s="76">
        <f>分析係数表!G29</f>
        <v>0.26651982378854627</v>
      </c>
      <c r="K26" s="78">
        <f t="shared" si="3"/>
        <v>3.483769601735847E-2</v>
      </c>
      <c r="L26" s="79"/>
      <c r="M26" s="80"/>
      <c r="N26" s="81">
        <f>分析係数表!H29</f>
        <v>1.0052103814392449E-2</v>
      </c>
      <c r="O26" s="82">
        <f t="shared" si="4"/>
        <v>0.27221674368529103</v>
      </c>
      <c r="P26" s="76">
        <f>分析係数表!C29</f>
        <v>5.9106021425932798E-2</v>
      </c>
      <c r="Q26" s="82">
        <f t="shared" si="5"/>
        <v>1.6089648684760469E-2</v>
      </c>
      <c r="R26" s="83">
        <v>1.9819229632894682E-2</v>
      </c>
      <c r="S26" s="84">
        <f t="shared" si="6"/>
        <v>0.15053256840876861</v>
      </c>
      <c r="T26" s="85">
        <f>分析係数表!F29</f>
        <v>0.40308370044052866</v>
      </c>
      <c r="U26" s="86">
        <f t="shared" si="7"/>
        <v>6.0677224711023471E-2</v>
      </c>
      <c r="V26" s="87">
        <f>分析係数表!D29</f>
        <v>6.1674008810572688E-2</v>
      </c>
      <c r="W26" s="88">
        <f t="shared" si="8"/>
        <v>0</v>
      </c>
      <c r="X26" s="76">
        <f>分析係数表!E29</f>
        <v>2.8634361233480177E-2</v>
      </c>
      <c r="Y26" s="89">
        <f t="shared" si="9"/>
        <v>0</v>
      </c>
    </row>
    <row r="27" spans="1:25" x14ac:dyDescent="0.2">
      <c r="A27" s="6" t="s">
        <v>15</v>
      </c>
      <c r="B27" s="5" t="s">
        <v>36</v>
      </c>
      <c r="C27" s="90"/>
      <c r="D27" s="76">
        <f>投入係数表!AG27</f>
        <v>0</v>
      </c>
      <c r="E27" s="77">
        <f t="shared" si="0"/>
        <v>0</v>
      </c>
      <c r="F27" s="76">
        <f>分析係数表!C30</f>
        <v>1</v>
      </c>
      <c r="G27" s="77">
        <f t="shared" si="1"/>
        <v>0</v>
      </c>
      <c r="H27" s="77">
        <v>5.3142055066861135E-2</v>
      </c>
      <c r="I27" s="77">
        <f t="shared" si="2"/>
        <v>5.3142055066861135E-2</v>
      </c>
      <c r="J27" s="76">
        <f>分析係数表!G30</f>
        <v>0.34458106948813266</v>
      </c>
      <c r="K27" s="78">
        <f t="shared" si="3"/>
        <v>1.831174616973625E-2</v>
      </c>
      <c r="L27" s="79"/>
      <c r="M27" s="80"/>
      <c r="N27" s="81">
        <f>分析係数表!H30</f>
        <v>0</v>
      </c>
      <c r="O27" s="82">
        <f t="shared" si="4"/>
        <v>0</v>
      </c>
      <c r="P27" s="76">
        <f>分析係数表!C30</f>
        <v>1</v>
      </c>
      <c r="Q27" s="82">
        <f t="shared" si="5"/>
        <v>0</v>
      </c>
      <c r="R27" s="83">
        <v>6.3060481077793773E-2</v>
      </c>
      <c r="S27" s="84">
        <f t="shared" si="6"/>
        <v>0.11620253614465491</v>
      </c>
      <c r="T27" s="85">
        <f>分析係数表!F30</f>
        <v>0.44094938518730342</v>
      </c>
      <c r="U27" s="86">
        <f t="shared" si="7"/>
        <v>5.1239436870190988E-2</v>
      </c>
      <c r="V27" s="87">
        <f>分析係数表!D30</f>
        <v>0.11881612810980841</v>
      </c>
      <c r="W27" s="88">
        <f t="shared" si="8"/>
        <v>0</v>
      </c>
      <c r="X27" s="76">
        <f>分析係数表!E30</f>
        <v>7.9782670860737773E-2</v>
      </c>
      <c r="Y27" s="89">
        <f t="shared" si="9"/>
        <v>0</v>
      </c>
    </row>
    <row r="28" spans="1:25" x14ac:dyDescent="0.2">
      <c r="A28" s="6" t="s">
        <v>16</v>
      </c>
      <c r="B28" s="5" t="s">
        <v>192</v>
      </c>
      <c r="C28" s="90"/>
      <c r="D28" s="76">
        <f>投入係数表!AG28</f>
        <v>0</v>
      </c>
      <c r="E28" s="77">
        <f t="shared" si="0"/>
        <v>0</v>
      </c>
      <c r="F28" s="76">
        <f>分析係数表!C31</f>
        <v>9.6726786907147644E-2</v>
      </c>
      <c r="G28" s="77">
        <f t="shared" si="1"/>
        <v>0</v>
      </c>
      <c r="H28" s="77">
        <v>1.3476478197781768E-2</v>
      </c>
      <c r="I28" s="77">
        <f t="shared" si="2"/>
        <v>1.3476478197781768E-2</v>
      </c>
      <c r="J28" s="76">
        <f>分析係数表!G31</f>
        <v>7.0151306740027508E-2</v>
      </c>
      <c r="K28" s="78">
        <f t="shared" si="3"/>
        <v>9.4539255582788196E-4</v>
      </c>
      <c r="L28" s="79"/>
      <c r="M28" s="80"/>
      <c r="N28" s="81">
        <f>分析係数表!H31</f>
        <v>2.2131832481321275E-2</v>
      </c>
      <c r="O28" s="82">
        <f t="shared" si="4"/>
        <v>0.59934273273497451</v>
      </c>
      <c r="P28" s="76">
        <f>分析係数表!C31</f>
        <v>9.6726786907147644E-2</v>
      </c>
      <c r="Q28" s="82">
        <f t="shared" si="5"/>
        <v>5.7972496793603424E-2</v>
      </c>
      <c r="R28" s="83">
        <v>6.9223883843093928E-2</v>
      </c>
      <c r="S28" s="84">
        <f t="shared" si="6"/>
        <v>8.2700362040875691E-2</v>
      </c>
      <c r="T28" s="85">
        <f>分析係数表!F31</f>
        <v>0.34525447042640989</v>
      </c>
      <c r="U28" s="86">
        <f t="shared" si="7"/>
        <v>2.8552669700494908E-2</v>
      </c>
      <c r="V28" s="87">
        <f>分析係数表!D31</f>
        <v>0</v>
      </c>
      <c r="W28" s="88">
        <f t="shared" si="8"/>
        <v>0</v>
      </c>
      <c r="X28" s="76">
        <f>分析係数表!E31</f>
        <v>0</v>
      </c>
      <c r="Y28" s="89">
        <f t="shared" si="9"/>
        <v>0</v>
      </c>
    </row>
    <row r="29" spans="1:25" x14ac:dyDescent="0.2">
      <c r="A29" s="6" t="s">
        <v>17</v>
      </c>
      <c r="B29" s="5" t="s">
        <v>272</v>
      </c>
      <c r="C29" s="90"/>
      <c r="D29" s="76">
        <f>投入係数表!AG29</f>
        <v>0</v>
      </c>
      <c r="E29" s="77">
        <f t="shared" si="0"/>
        <v>0</v>
      </c>
      <c r="F29" s="76">
        <f>分析係数表!C32</f>
        <v>0.7834008097165992</v>
      </c>
      <c r="G29" s="77">
        <f t="shared" si="1"/>
        <v>0</v>
      </c>
      <c r="H29" s="77">
        <v>1.7531452992205314E-2</v>
      </c>
      <c r="I29" s="77">
        <f t="shared" si="2"/>
        <v>1.7531452992205314E-2</v>
      </c>
      <c r="J29" s="76">
        <f>分析係数表!G32</f>
        <v>0.13992297817715019</v>
      </c>
      <c r="K29" s="78">
        <f t="shared" si="3"/>
        <v>2.4530531144420784E-3</v>
      </c>
      <c r="L29" s="79"/>
      <c r="M29" s="80"/>
      <c r="N29" s="81">
        <f>分析係数表!H32</f>
        <v>6.3286472670074714E-3</v>
      </c>
      <c r="O29" s="82">
        <f t="shared" si="4"/>
        <v>0.17138340219795217</v>
      </c>
      <c r="P29" s="76">
        <f>分析係数表!C32</f>
        <v>0.7834008097165992</v>
      </c>
      <c r="Q29" s="82">
        <f t="shared" si="5"/>
        <v>0.13426189605386132</v>
      </c>
      <c r="R29" s="83">
        <v>0.16607516711985176</v>
      </c>
      <c r="S29" s="84">
        <f t="shared" si="6"/>
        <v>0.18360662011205708</v>
      </c>
      <c r="T29" s="85">
        <f>分析係数表!F32</f>
        <v>0.48138639281129653</v>
      </c>
      <c r="U29" s="86">
        <f t="shared" si="7"/>
        <v>8.8385728552017206E-2</v>
      </c>
      <c r="V29" s="87">
        <f>分析係数表!D32</f>
        <v>1.4120667522464698E-2</v>
      </c>
      <c r="W29" s="88">
        <f t="shared" si="8"/>
        <v>0</v>
      </c>
      <c r="X29" s="76">
        <f>分析係数表!E32</f>
        <v>2.1822849807445442E-2</v>
      </c>
      <c r="Y29" s="89">
        <f t="shared" si="9"/>
        <v>0</v>
      </c>
    </row>
    <row r="30" spans="1:25" x14ac:dyDescent="0.2">
      <c r="A30" s="6" t="s">
        <v>18</v>
      </c>
      <c r="B30" s="5" t="s">
        <v>273</v>
      </c>
      <c r="C30" s="90"/>
      <c r="D30" s="76">
        <f>投入係数表!AG30</f>
        <v>0</v>
      </c>
      <c r="E30" s="77">
        <f t="shared" si="0"/>
        <v>0</v>
      </c>
      <c r="F30" s="76">
        <f>分析係数表!C33</f>
        <v>1</v>
      </c>
      <c r="G30" s="77">
        <f t="shared" si="1"/>
        <v>0</v>
      </c>
      <c r="H30" s="77">
        <v>1.1033141596102863E-2</v>
      </c>
      <c r="I30" s="77">
        <f t="shared" si="2"/>
        <v>1.1033141596102863E-2</v>
      </c>
      <c r="J30" s="76">
        <f>分析係数表!G33</f>
        <v>0.50732356857523297</v>
      </c>
      <c r="K30" s="78">
        <f t="shared" si="3"/>
        <v>5.5973727671307458E-3</v>
      </c>
      <c r="L30" s="79"/>
      <c r="M30" s="80"/>
      <c r="N30" s="81">
        <f>分析係数表!H33</f>
        <v>9.4622493118364133E-4</v>
      </c>
      <c r="O30" s="82">
        <f t="shared" si="4"/>
        <v>2.5624314503383139E-2</v>
      </c>
      <c r="P30" s="76">
        <f>分析係数表!C33</f>
        <v>1</v>
      </c>
      <c r="Q30" s="82">
        <f t="shared" si="5"/>
        <v>2.5624314503383139E-2</v>
      </c>
      <c r="R30" s="83">
        <v>5.8826830193917615E-2</v>
      </c>
      <c r="S30" s="84">
        <f t="shared" si="6"/>
        <v>6.9859971790020473E-2</v>
      </c>
      <c r="T30" s="85">
        <f>分析係数表!F33</f>
        <v>0.64713715046604525</v>
      </c>
      <c r="U30" s="86">
        <f t="shared" si="7"/>
        <v>4.5208983075832154E-2</v>
      </c>
      <c r="V30" s="87">
        <f>分析係数表!D33</f>
        <v>3.462050599201065E-2</v>
      </c>
      <c r="W30" s="88">
        <f t="shared" si="8"/>
        <v>0</v>
      </c>
      <c r="X30" s="76">
        <f>分析係数表!E33</f>
        <v>3.3288948069241014E-2</v>
      </c>
      <c r="Y30" s="89">
        <f t="shared" si="9"/>
        <v>0</v>
      </c>
    </row>
    <row r="31" spans="1:25" x14ac:dyDescent="0.2">
      <c r="A31" s="6" t="s">
        <v>19</v>
      </c>
      <c r="B31" s="5" t="s">
        <v>274</v>
      </c>
      <c r="C31" s="90"/>
      <c r="D31" s="76">
        <f>投入係数表!AG31</f>
        <v>1.4925373134328358E-2</v>
      </c>
      <c r="E31" s="77">
        <f t="shared" si="0"/>
        <v>1.4925373134328357</v>
      </c>
      <c r="F31" s="76">
        <f>分析係数表!C34</f>
        <v>0.10125199563061926</v>
      </c>
      <c r="G31" s="77">
        <f t="shared" si="1"/>
        <v>0.1511223815382377</v>
      </c>
      <c r="H31" s="77">
        <v>0.2040783425760089</v>
      </c>
      <c r="I31" s="77">
        <f t="shared" si="2"/>
        <v>0.2040783425760089</v>
      </c>
      <c r="J31" s="76">
        <f>分析係数表!G34</f>
        <v>0.42460217226572367</v>
      </c>
      <c r="K31" s="78">
        <f t="shared" si="3"/>
        <v>8.6652107570161896E-2</v>
      </c>
      <c r="L31" s="79"/>
      <c r="M31" s="80"/>
      <c r="N31" s="81">
        <f>分析係数表!H34</f>
        <v>0.15770005898545025</v>
      </c>
      <c r="O31" s="82">
        <f t="shared" si="4"/>
        <v>4.2706081561287768</v>
      </c>
      <c r="P31" s="76">
        <f>分析係数表!C34</f>
        <v>0.10125199563061926</v>
      </c>
      <c r="Q31" s="82">
        <f t="shared" si="5"/>
        <v>0.43240759836443787</v>
      </c>
      <c r="R31" s="83">
        <v>0.45832089918542546</v>
      </c>
      <c r="S31" s="84">
        <f t="shared" si="6"/>
        <v>0.66239924176143439</v>
      </c>
      <c r="T31" s="85">
        <f>分析係数表!F34</f>
        <v>0.7004294013639808</v>
      </c>
      <c r="U31" s="86">
        <f t="shared" si="7"/>
        <v>0.46396390437091628</v>
      </c>
      <c r="V31" s="87">
        <f>分析係数表!D34</f>
        <v>0.3617075018944178</v>
      </c>
      <c r="W31" s="88">
        <f t="shared" si="8"/>
        <v>0</v>
      </c>
      <c r="X31" s="76">
        <f>分析係数表!E34</f>
        <v>0.25183127052285931</v>
      </c>
      <c r="Y31" s="89">
        <f t="shared" si="9"/>
        <v>0</v>
      </c>
    </row>
    <row r="32" spans="1:25" x14ac:dyDescent="0.2">
      <c r="A32" s="6" t="s">
        <v>20</v>
      </c>
      <c r="B32" s="5" t="s">
        <v>37</v>
      </c>
      <c r="C32" s="90"/>
      <c r="D32" s="76">
        <f>投入係数表!AG32</f>
        <v>2.9850746268656717E-3</v>
      </c>
      <c r="E32" s="77">
        <f t="shared" si="0"/>
        <v>0.29850746268656719</v>
      </c>
      <c r="F32" s="76">
        <f>分析係数表!C35</f>
        <v>0.28050490883590462</v>
      </c>
      <c r="G32" s="77">
        <f t="shared" si="1"/>
        <v>8.3732808607732731E-2</v>
      </c>
      <c r="H32" s="77">
        <v>0.17698851020119177</v>
      </c>
      <c r="I32" s="77">
        <f t="shared" si="2"/>
        <v>0.17698851020119177</v>
      </c>
      <c r="J32" s="76">
        <f>分析係数表!G35</f>
        <v>0.31444397102684279</v>
      </c>
      <c r="K32" s="78">
        <f t="shared" si="3"/>
        <v>5.5652969973787617E-2</v>
      </c>
      <c r="L32" s="79"/>
      <c r="M32" s="80"/>
      <c r="N32" s="81">
        <f>分析係数表!H35</f>
        <v>5.9366397955171055E-2</v>
      </c>
      <c r="O32" s="82">
        <f t="shared" si="4"/>
        <v>1.607676147608363</v>
      </c>
      <c r="P32" s="76">
        <f>分析係数表!C35</f>
        <v>0.28050490883590462</v>
      </c>
      <c r="Q32" s="82">
        <f t="shared" si="5"/>
        <v>0.45096105122254221</v>
      </c>
      <c r="R32" s="83">
        <v>0.56653915481030848</v>
      </c>
      <c r="S32" s="84">
        <f t="shared" si="6"/>
        <v>0.74352766501150025</v>
      </c>
      <c r="T32" s="85">
        <f>分析係数表!F35</f>
        <v>0.64720920323817643</v>
      </c>
      <c r="U32" s="86">
        <f t="shared" si="7"/>
        <v>0.48121794765763481</v>
      </c>
      <c r="V32" s="87">
        <f>分析係数表!D35</f>
        <v>3.7068598210481467E-2</v>
      </c>
      <c r="W32" s="88">
        <f t="shared" si="8"/>
        <v>0</v>
      </c>
      <c r="X32" s="76">
        <f>分析係数表!E35</f>
        <v>2.8973157221985513E-2</v>
      </c>
      <c r="Y32" s="89">
        <f t="shared" si="9"/>
        <v>0</v>
      </c>
    </row>
    <row r="33" spans="1:25" x14ac:dyDescent="0.2">
      <c r="A33" s="6" t="s">
        <v>21</v>
      </c>
      <c r="B33" s="5" t="s">
        <v>38</v>
      </c>
      <c r="C33" s="90"/>
      <c r="D33" s="76">
        <f>投入係数表!AG33</f>
        <v>2.9850746268656716E-2</v>
      </c>
      <c r="E33" s="77">
        <f t="shared" si="0"/>
        <v>2.9850746268656714</v>
      </c>
      <c r="F33" s="76">
        <f>分析係数表!C36</f>
        <v>0.80389274373750441</v>
      </c>
      <c r="G33" s="77">
        <f t="shared" si="1"/>
        <v>2.3996798320522519</v>
      </c>
      <c r="H33" s="77">
        <v>2.518796003978061</v>
      </c>
      <c r="I33" s="77">
        <f t="shared" si="2"/>
        <v>2.518796003978061</v>
      </c>
      <c r="J33" s="76">
        <f>分析係数表!G36</f>
        <v>1.7855841410975876E-2</v>
      </c>
      <c r="K33" s="78">
        <f t="shared" si="3"/>
        <v>4.497522199363202E-2</v>
      </c>
      <c r="L33" s="79"/>
      <c r="M33" s="80"/>
      <c r="N33" s="81">
        <f>分析係数表!H36</f>
        <v>0.19255062917813606</v>
      </c>
      <c r="O33" s="82">
        <f t="shared" si="4"/>
        <v>5.2143816097858497</v>
      </c>
      <c r="P33" s="76">
        <f>分析係数表!C36</f>
        <v>0.80389274373750441</v>
      </c>
      <c r="Q33" s="82">
        <f t="shared" si="5"/>
        <v>4.1918035391851323</v>
      </c>
      <c r="R33" s="83">
        <v>4.2957683382191183</v>
      </c>
      <c r="S33" s="84">
        <f t="shared" si="6"/>
        <v>6.8145643421971798</v>
      </c>
      <c r="T33" s="85">
        <f>分析係数表!F36</f>
        <v>0.88404635230668316</v>
      </c>
      <c r="U33" s="86">
        <f t="shared" si="7"/>
        <v>6.0243907492786084</v>
      </c>
      <c r="V33" s="87">
        <f>分析係数表!D36</f>
        <v>1.122367174404198E-2</v>
      </c>
      <c r="W33" s="88">
        <f t="shared" si="8"/>
        <v>0</v>
      </c>
      <c r="X33" s="76">
        <f>分析係数表!E36</f>
        <v>3.3525253261424094E-3</v>
      </c>
      <c r="Y33" s="89">
        <f t="shared" si="9"/>
        <v>0</v>
      </c>
    </row>
    <row r="34" spans="1:25" x14ac:dyDescent="0.2">
      <c r="A34" s="6" t="s">
        <v>22</v>
      </c>
      <c r="B34" s="5" t="s">
        <v>377</v>
      </c>
      <c r="C34" s="90"/>
      <c r="D34" s="76">
        <f>投入係数表!AG34</f>
        <v>1.1940298507462687E-2</v>
      </c>
      <c r="E34" s="77">
        <f t="shared" si="0"/>
        <v>1.1940298507462688</v>
      </c>
      <c r="F34" s="76">
        <f>分析係数表!C37</f>
        <v>0.21032967032967032</v>
      </c>
      <c r="G34" s="77">
        <f t="shared" si="1"/>
        <v>0.25113990487124815</v>
      </c>
      <c r="H34" s="77">
        <v>0.2978123732567392</v>
      </c>
      <c r="I34" s="77">
        <f t="shared" si="2"/>
        <v>0.2978123732567392</v>
      </c>
      <c r="J34" s="76">
        <f>分析係数表!G37</f>
        <v>0.29813928761297182</v>
      </c>
      <c r="K34" s="78">
        <f t="shared" si="3"/>
        <v>8.8789568805092686E-2</v>
      </c>
      <c r="L34" s="79"/>
      <c r="M34" s="80"/>
      <c r="N34" s="81">
        <f>分析係数表!H37</f>
        <v>4.7409555642941408E-2</v>
      </c>
      <c r="O34" s="82">
        <f t="shared" si="4"/>
        <v>1.283877991611067</v>
      </c>
      <c r="P34" s="76">
        <f>分析係数表!C37</f>
        <v>0.21032967032967032</v>
      </c>
      <c r="Q34" s="82">
        <f t="shared" si="5"/>
        <v>0.27003763471907494</v>
      </c>
      <c r="R34" s="83">
        <v>0.29799271086134249</v>
      </c>
      <c r="S34" s="84">
        <f t="shared" si="6"/>
        <v>0.59580508411808175</v>
      </c>
      <c r="T34" s="85">
        <f>分析係数表!F37</f>
        <v>0.65348219032429555</v>
      </c>
      <c r="U34" s="86">
        <f t="shared" si="7"/>
        <v>0.38934801137583525</v>
      </c>
      <c r="V34" s="87">
        <f>分析係数表!D37</f>
        <v>7.4641148325358855E-2</v>
      </c>
      <c r="W34" s="88">
        <f t="shared" si="8"/>
        <v>0</v>
      </c>
      <c r="X34" s="76">
        <f>分析係数表!E37</f>
        <v>6.6454013822434876E-2</v>
      </c>
      <c r="Y34" s="89">
        <f t="shared" si="9"/>
        <v>0</v>
      </c>
    </row>
    <row r="35" spans="1:25" x14ac:dyDescent="0.2">
      <c r="A35" s="6" t="s">
        <v>23</v>
      </c>
      <c r="B35" s="5" t="s">
        <v>193</v>
      </c>
      <c r="C35" s="75">
        <f>最終需要_まとめ!C36</f>
        <v>100</v>
      </c>
      <c r="D35" s="76">
        <f>投入係数表!AG35</f>
        <v>5.9701492537313432E-2</v>
      </c>
      <c r="E35" s="77">
        <f t="shared" si="0"/>
        <v>5.9701492537313428</v>
      </c>
      <c r="F35" s="76">
        <f>分析係数表!C38</f>
        <v>3.0064329788630717E-2</v>
      </c>
      <c r="G35" s="77">
        <f t="shared" si="1"/>
        <v>0.17948853605152665</v>
      </c>
      <c r="H35" s="77">
        <v>0.19372162655338535</v>
      </c>
      <c r="I35" s="77">
        <f t="shared" si="2"/>
        <v>100.19372162655338</v>
      </c>
      <c r="J35" s="76">
        <f>分析係数表!G38</f>
        <v>0.36119402985074628</v>
      </c>
      <c r="K35" s="78">
        <f t="shared" si="3"/>
        <v>36.189374080038682</v>
      </c>
      <c r="L35" s="79"/>
      <c r="M35" s="80"/>
      <c r="N35" s="81">
        <f>分析係数表!H38</f>
        <v>4.2911915060951634E-2</v>
      </c>
      <c r="O35" s="82">
        <f t="shared" si="4"/>
        <v>1.1620793018936875</v>
      </c>
      <c r="P35" s="76">
        <f>分析係数表!C38</f>
        <v>3.0064329788630717E-2</v>
      </c>
      <c r="Q35" s="82">
        <f t="shared" si="5"/>
        <v>3.4937135372673574E-2</v>
      </c>
      <c r="R35" s="83">
        <v>4.0065518255433634E-2</v>
      </c>
      <c r="S35" s="84">
        <f t="shared" si="6"/>
        <v>100.23378714480882</v>
      </c>
      <c r="T35" s="85">
        <f>分析係数表!F38</f>
        <v>0.57313432835820899</v>
      </c>
      <c r="U35" s="86">
        <f t="shared" si="7"/>
        <v>57.447424274039683</v>
      </c>
      <c r="V35" s="87">
        <f>分析係数表!D38</f>
        <v>7.1641791044776124E-2</v>
      </c>
      <c r="W35" s="88">
        <f t="shared" si="8"/>
        <v>7</v>
      </c>
      <c r="X35" s="76">
        <f>分析係数表!E38</f>
        <v>8.6567164179104483E-2</v>
      </c>
      <c r="Y35" s="89">
        <f t="shared" si="9"/>
        <v>9</v>
      </c>
    </row>
    <row r="36" spans="1:25" x14ac:dyDescent="0.2">
      <c r="A36" s="6" t="s">
        <v>24</v>
      </c>
      <c r="B36" s="5" t="s">
        <v>39</v>
      </c>
      <c r="C36" s="90"/>
      <c r="D36" s="76">
        <f>投入係数表!AG36</f>
        <v>0</v>
      </c>
      <c r="E36" s="77">
        <f t="shared" si="0"/>
        <v>0</v>
      </c>
      <c r="F36" s="76">
        <f>分析係数表!C39</f>
        <v>1</v>
      </c>
      <c r="G36" s="77">
        <f t="shared" si="1"/>
        <v>0</v>
      </c>
      <c r="H36" s="77">
        <v>6.193655508866149E-3</v>
      </c>
      <c r="I36" s="77">
        <f t="shared" si="2"/>
        <v>6.193655508866149E-3</v>
      </c>
      <c r="J36" s="76">
        <f>分析係数表!G39</f>
        <v>0.35369011652999566</v>
      </c>
      <c r="K36" s="78">
        <f t="shared" si="3"/>
        <v>2.1906347386775179E-3</v>
      </c>
      <c r="L36" s="79"/>
      <c r="M36" s="80"/>
      <c r="N36" s="81">
        <f>分析係数表!H39</f>
        <v>3.7848997247345653E-3</v>
      </c>
      <c r="O36" s="82">
        <f t="shared" si="4"/>
        <v>0.10249725801353256</v>
      </c>
      <c r="P36" s="76">
        <f>分析係数表!C39</f>
        <v>1</v>
      </c>
      <c r="Q36" s="82">
        <f t="shared" si="5"/>
        <v>0.10249725801353256</v>
      </c>
      <c r="R36" s="83">
        <v>0.14527475193391745</v>
      </c>
      <c r="S36" s="84">
        <f t="shared" si="6"/>
        <v>0.15146840744278359</v>
      </c>
      <c r="T36" s="85">
        <f>分析係数表!F39</f>
        <v>0.70414328873543375</v>
      </c>
      <c r="U36" s="86">
        <f t="shared" si="7"/>
        <v>0.10665546255628029</v>
      </c>
      <c r="V36" s="87">
        <f>分析係数表!D39</f>
        <v>4.8338368580060423E-2</v>
      </c>
      <c r="W36" s="88">
        <f t="shared" si="8"/>
        <v>0</v>
      </c>
      <c r="X36" s="76">
        <f>分析係数表!E39</f>
        <v>5.0927924039706515E-2</v>
      </c>
      <c r="Y36" s="89">
        <f t="shared" si="9"/>
        <v>0</v>
      </c>
    </row>
    <row r="37" spans="1:25" x14ac:dyDescent="0.2">
      <c r="A37" s="6" t="s">
        <v>25</v>
      </c>
      <c r="B37" s="5" t="s">
        <v>40</v>
      </c>
      <c r="C37" s="90"/>
      <c r="D37" s="76">
        <f>投入係数表!AG37</f>
        <v>2.9850746268656717E-3</v>
      </c>
      <c r="E37" s="77">
        <f t="shared" si="0"/>
        <v>0.29850746268656719</v>
      </c>
      <c r="F37" s="76">
        <f>分析係数表!C40</f>
        <v>0.7013368112161722</v>
      </c>
      <c r="G37" s="77">
        <f t="shared" si="1"/>
        <v>0.20935427200482754</v>
      </c>
      <c r="H37" s="77">
        <v>0.21222753045048837</v>
      </c>
      <c r="I37" s="77">
        <f t="shared" si="2"/>
        <v>0.21222753045048837</v>
      </c>
      <c r="J37" s="76">
        <f>分析係数表!G40</f>
        <v>0.55395580898075547</v>
      </c>
      <c r="K37" s="78">
        <f t="shared" si="3"/>
        <v>0.1175646733186882</v>
      </c>
      <c r="L37" s="79"/>
      <c r="M37" s="80"/>
      <c r="N37" s="81">
        <f>分析係数表!H40</f>
        <v>3.2392843098702322E-2</v>
      </c>
      <c r="O37" s="82">
        <f t="shared" si="4"/>
        <v>0.87721679260932417</v>
      </c>
      <c r="P37" s="76">
        <f>分析係数表!C40</f>
        <v>0.7013368112161722</v>
      </c>
      <c r="Q37" s="82">
        <f t="shared" si="5"/>
        <v>0.61522442807390165</v>
      </c>
      <c r="R37" s="83">
        <v>0.61568708182261478</v>
      </c>
      <c r="S37" s="84">
        <f t="shared" si="6"/>
        <v>0.82791461227310315</v>
      </c>
      <c r="T37" s="85">
        <f>分析係数表!F40</f>
        <v>0.75181753385602279</v>
      </c>
      <c r="U37" s="86">
        <f t="shared" si="7"/>
        <v>0.62244072204252976</v>
      </c>
      <c r="V37" s="87">
        <f>分析係数表!D40</f>
        <v>0.10919458303635067</v>
      </c>
      <c r="W37" s="88">
        <f t="shared" si="8"/>
        <v>0</v>
      </c>
      <c r="X37" s="76">
        <f>分析係数表!E40</f>
        <v>6.9850320741268707E-2</v>
      </c>
      <c r="Y37" s="89">
        <f t="shared" si="9"/>
        <v>0</v>
      </c>
    </row>
    <row r="38" spans="1:25" x14ac:dyDescent="0.2">
      <c r="A38" s="6" t="s">
        <v>26</v>
      </c>
      <c r="B38" s="5" t="s">
        <v>276</v>
      </c>
      <c r="C38" s="90"/>
      <c r="D38" s="76">
        <f>投入係数表!AG38</f>
        <v>0</v>
      </c>
      <c r="E38" s="77">
        <f t="shared" si="0"/>
        <v>0</v>
      </c>
      <c r="F38" s="76">
        <f>分析係数表!C41</f>
        <v>0.58586841174389814</v>
      </c>
      <c r="G38" s="77">
        <f t="shared" si="1"/>
        <v>0</v>
      </c>
      <c r="H38" s="77">
        <v>8.9799862550093751E-4</v>
      </c>
      <c r="I38" s="77">
        <f t="shared" si="2"/>
        <v>8.9799862550093751E-4</v>
      </c>
      <c r="J38" s="76">
        <f>分析係数表!G41</f>
        <v>0.44498040397949956</v>
      </c>
      <c r="K38" s="78">
        <f t="shared" si="3"/>
        <v>3.9959179114844252E-4</v>
      </c>
      <c r="L38" s="79"/>
      <c r="M38" s="80"/>
      <c r="N38" s="81">
        <f>分析係数表!H41</f>
        <v>5.4868757373181282E-2</v>
      </c>
      <c r="O38" s="82">
        <f t="shared" si="4"/>
        <v>1.4858774578909835</v>
      </c>
      <c r="P38" s="76">
        <f>分析係数表!C41</f>
        <v>0.58586841174389814</v>
      </c>
      <c r="Q38" s="82">
        <f t="shared" si="5"/>
        <v>0.8705286663006514</v>
      </c>
      <c r="R38" s="83">
        <v>0.8822904228637195</v>
      </c>
      <c r="S38" s="84">
        <f t="shared" si="6"/>
        <v>0.88318842148922039</v>
      </c>
      <c r="T38" s="85">
        <f>分析係数表!F41</f>
        <v>0.54989448296653598</v>
      </c>
      <c r="U38" s="86">
        <f t="shared" si="7"/>
        <v>0.48566044039684592</v>
      </c>
      <c r="V38" s="87">
        <f>分析係数表!D41</f>
        <v>0.15480856195357251</v>
      </c>
      <c r="W38" s="88">
        <f t="shared" si="8"/>
        <v>0</v>
      </c>
      <c r="X38" s="76">
        <f>分析係数表!E41</f>
        <v>0.14651793789568887</v>
      </c>
      <c r="Y38" s="89">
        <f t="shared" si="9"/>
        <v>0</v>
      </c>
    </row>
    <row r="39" spans="1:25" x14ac:dyDescent="0.2">
      <c r="A39" s="6" t="s">
        <v>51</v>
      </c>
      <c r="B39" s="5" t="s">
        <v>367</v>
      </c>
      <c r="C39" s="90"/>
      <c r="D39" s="76">
        <f>投入係数表!AG39</f>
        <v>0</v>
      </c>
      <c r="E39" s="77">
        <f>$C$35*D39</f>
        <v>0</v>
      </c>
      <c r="F39" s="76">
        <f>分析係数表!C42</f>
        <v>0.81969817315329629</v>
      </c>
      <c r="G39" s="77">
        <f>E39*F39</f>
        <v>0</v>
      </c>
      <c r="H39" s="77">
        <v>2.8004901849384072E-2</v>
      </c>
      <c r="I39" s="77">
        <f>C39+H39</f>
        <v>2.8004901849384072E-2</v>
      </c>
      <c r="J39" s="76">
        <f>分析係数表!G42</f>
        <v>0.48461538461538461</v>
      </c>
      <c r="K39" s="78">
        <f>I39*J39</f>
        <v>1.3571606280855358E-2</v>
      </c>
      <c r="L39" s="79"/>
      <c r="M39" s="80"/>
      <c r="N39" s="81">
        <f>分析係数表!H42</f>
        <v>1.2153460479748329E-2</v>
      </c>
      <c r="O39" s="82">
        <f t="shared" si="4"/>
        <v>0.32912268888111595</v>
      </c>
      <c r="P39" s="76">
        <f>分析係数表!C42</f>
        <v>0.81969817315329629</v>
      </c>
      <c r="Q39" s="82">
        <f>O39*P39</f>
        <v>0.26978126681915143</v>
      </c>
      <c r="R39" s="83">
        <v>0.27841476237724089</v>
      </c>
      <c r="S39" s="84">
        <f>I39+R39</f>
        <v>0.30641966422662498</v>
      </c>
      <c r="T39" s="85">
        <f>分析係数表!F42</f>
        <v>0.55865384615384617</v>
      </c>
      <c r="U39" s="86">
        <f>S39*T39</f>
        <v>0.17118252395737416</v>
      </c>
      <c r="V39" s="87">
        <f>分析係数表!D42</f>
        <v>8.8461538461538466E-2</v>
      </c>
      <c r="W39" s="88">
        <f>ROUND(S39*V39,0)</f>
        <v>0</v>
      </c>
      <c r="X39" s="76">
        <f>分析係数表!E42</f>
        <v>7.8846153846153844E-2</v>
      </c>
      <c r="Y39" s="89">
        <f>ROUND(S39*X39,0)</f>
        <v>0</v>
      </c>
    </row>
    <row r="40" spans="1:25" x14ac:dyDescent="0.2">
      <c r="A40" s="6" t="s">
        <v>194</v>
      </c>
      <c r="B40" s="5" t="s">
        <v>41</v>
      </c>
      <c r="C40" s="90"/>
      <c r="D40" s="76">
        <f>投入係数表!AG40</f>
        <v>0.22686567164179106</v>
      </c>
      <c r="E40" s="77">
        <f>$C$35*D40</f>
        <v>22.686567164179106</v>
      </c>
      <c r="F40" s="76">
        <f>分析係数表!C43</f>
        <v>0.67829131652661068</v>
      </c>
      <c r="G40" s="77">
        <f>E40*F40</f>
        <v>15.388101509260423</v>
      </c>
      <c r="H40" s="77">
        <v>17.089408232101519</v>
      </c>
      <c r="I40" s="77">
        <f>C40+H40</f>
        <v>17.089408232101519</v>
      </c>
      <c r="J40" s="76">
        <f>分析係数表!G43</f>
        <v>0.37364673754023214</v>
      </c>
      <c r="K40" s="78">
        <f>I40*J40</f>
        <v>6.3854016324179188</v>
      </c>
      <c r="L40" s="79"/>
      <c r="M40" s="80"/>
      <c r="N40" s="81">
        <f>分析係数表!H43</f>
        <v>3.3707727093983487E-2</v>
      </c>
      <c r="O40" s="82">
        <f t="shared" si="4"/>
        <v>0.91282460626986961</v>
      </c>
      <c r="P40" s="76">
        <f>分析係数表!C43</f>
        <v>0.67829131652661068</v>
      </c>
      <c r="Q40" s="82">
        <f>O40*P40</f>
        <v>0.61916100394467488</v>
      </c>
      <c r="R40" s="83">
        <v>0.97027890668629901</v>
      </c>
      <c r="S40" s="84">
        <f>I40+R40</f>
        <v>18.059687138787819</v>
      </c>
      <c r="T40" s="85">
        <f>分析係数表!F43</f>
        <v>0.61386911147956691</v>
      </c>
      <c r="U40" s="86">
        <f>S40*T40</f>
        <v>11.08628409748664</v>
      </c>
      <c r="V40" s="87">
        <f>分析係数表!D43</f>
        <v>0.15810006827270068</v>
      </c>
      <c r="W40" s="88">
        <f>ROUND(S40*V40,0)</f>
        <v>3</v>
      </c>
      <c r="X40" s="76">
        <f>分析係数表!E43</f>
        <v>0.12220813420462304</v>
      </c>
      <c r="Y40" s="89">
        <f>ROUND(S40*X40,0)</f>
        <v>2</v>
      </c>
    </row>
    <row r="41" spans="1:25" x14ac:dyDescent="0.2">
      <c r="A41" s="6" t="s">
        <v>340</v>
      </c>
      <c r="B41" s="5" t="s">
        <v>42</v>
      </c>
      <c r="C41" s="90"/>
      <c r="D41" s="76">
        <f>投入係数表!AG41</f>
        <v>2.9850746268656717E-3</v>
      </c>
      <c r="E41" s="77">
        <f>$C$35*D41</f>
        <v>0.29850746268656719</v>
      </c>
      <c r="F41" s="76">
        <f>分析係数表!C44</f>
        <v>0.28860582795323675</v>
      </c>
      <c r="G41" s="77">
        <f>E41*F41</f>
        <v>8.6150993418876651E-2</v>
      </c>
      <c r="H41" s="77">
        <v>9.1566238036936087E-2</v>
      </c>
      <c r="I41" s="77">
        <f>C41+H41</f>
        <v>9.1566238036936087E-2</v>
      </c>
      <c r="J41" s="76">
        <f>分析係数表!G44</f>
        <v>0.2722812755519215</v>
      </c>
      <c r="K41" s="78">
        <f>I41*J41</f>
        <v>2.4931772090187831E-2</v>
      </c>
      <c r="L41" s="79"/>
      <c r="M41" s="80"/>
      <c r="N41" s="81">
        <f>分析係数表!H44</f>
        <v>0.11129817145104208</v>
      </c>
      <c r="O41" s="82">
        <f t="shared" si="4"/>
        <v>3.014018395547287</v>
      </c>
      <c r="P41" s="76">
        <f>分析係数表!C44</f>
        <v>0.28860582795323675</v>
      </c>
      <c r="Q41" s="82">
        <f>O41*P41</f>
        <v>0.86986327451321099</v>
      </c>
      <c r="R41" s="83">
        <v>0.87818740594495359</v>
      </c>
      <c r="S41" s="84">
        <f>I41+R41</f>
        <v>0.96975364398188968</v>
      </c>
      <c r="T41" s="85">
        <f>分析係数表!F44</f>
        <v>0.4454210956663941</v>
      </c>
      <c r="U41" s="86">
        <f>S41*T41</f>
        <v>0.43194873062889155</v>
      </c>
      <c r="V41" s="87">
        <f>分析係数表!D44</f>
        <v>0.25695012264922323</v>
      </c>
      <c r="W41" s="88">
        <f>ROUND(S41*V41,0)</f>
        <v>0</v>
      </c>
      <c r="X41" s="76">
        <f>分析係数表!E44</f>
        <v>0.1731398201144726</v>
      </c>
      <c r="Y41" s="89">
        <f>ROUND(S41*X41,0)</f>
        <v>0</v>
      </c>
    </row>
    <row r="42" spans="1:25" x14ac:dyDescent="0.2">
      <c r="A42" s="6" t="s">
        <v>341</v>
      </c>
      <c r="B42" s="5" t="s">
        <v>278</v>
      </c>
      <c r="C42" s="90"/>
      <c r="D42" s="76">
        <f>投入係数表!AG42</f>
        <v>0</v>
      </c>
      <c r="E42" s="77">
        <f>$C$35*D42</f>
        <v>0</v>
      </c>
      <c r="F42" s="76">
        <f>分析係数表!C45</f>
        <v>1</v>
      </c>
      <c r="G42" s="77">
        <f>E42*F42</f>
        <v>0</v>
      </c>
      <c r="H42" s="77">
        <v>2.2441943312174951E-2</v>
      </c>
      <c r="I42" s="77">
        <f>C42+H42</f>
        <v>2.2441943312174951E-2</v>
      </c>
      <c r="J42" s="76">
        <f>分析係数表!G45</f>
        <v>0</v>
      </c>
      <c r="K42" s="78">
        <f>I42*J42</f>
        <v>0</v>
      </c>
      <c r="L42" s="79"/>
      <c r="M42" s="80"/>
      <c r="N42" s="81">
        <f>分析係数表!H45</f>
        <v>0</v>
      </c>
      <c r="O42" s="82">
        <f t="shared" si="4"/>
        <v>0</v>
      </c>
      <c r="P42" s="76">
        <f>分析係数表!C45</f>
        <v>1</v>
      </c>
      <c r="Q42" s="82">
        <f>O42*P42</f>
        <v>0</v>
      </c>
      <c r="R42" s="83">
        <v>9.0184028574804252E-3</v>
      </c>
      <c r="S42" s="84">
        <f>I42+R42</f>
        <v>3.1460346169655373E-2</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投入係数表!AG43</f>
        <v>0</v>
      </c>
      <c r="E43" s="77">
        <f>$C$35*D43</f>
        <v>0</v>
      </c>
      <c r="F43" s="76">
        <f>分析係数表!C46</f>
        <v>0.35026323939300097</v>
      </c>
      <c r="G43" s="77">
        <f>E43*F43</f>
        <v>0</v>
      </c>
      <c r="H43" s="77">
        <v>3.2667931846763781E-2</v>
      </c>
      <c r="I43" s="77">
        <f>C43+H43</f>
        <v>3.2667931846763781E-2</v>
      </c>
      <c r="J43" s="76">
        <f>分析係数表!G46</f>
        <v>8.8183421516754845E-3</v>
      </c>
      <c r="K43" s="78">
        <f>I43*J43</f>
        <v>2.8807700041237903E-4</v>
      </c>
      <c r="L43" s="79"/>
      <c r="M43" s="80"/>
      <c r="N43" s="81">
        <f>分析係数表!H46</f>
        <v>2.2070389303971687E-2</v>
      </c>
      <c r="O43" s="82">
        <f t="shared" si="4"/>
        <v>0.59767881620878083</v>
      </c>
      <c r="P43" s="76">
        <f>分析係数表!C46</f>
        <v>0.35026323939300097</v>
      </c>
      <c r="Q43" s="82">
        <f>O43*P43</f>
        <v>0.20934491828186164</v>
      </c>
      <c r="R43" s="83">
        <v>0.2256264097940302</v>
      </c>
      <c r="S43" s="84">
        <f>I43+R43</f>
        <v>0.25829434164079401</v>
      </c>
      <c r="T43" s="85">
        <f>分析係数表!F46</f>
        <v>0.31305114638447973</v>
      </c>
      <c r="U43" s="86">
        <f>S43*T43</f>
        <v>8.0859339755275025E-2</v>
      </c>
      <c r="V43" s="87">
        <f>分析係数表!D46</f>
        <v>2.6455026455026454E-3</v>
      </c>
      <c r="W43" s="88">
        <f>ROUND(S43*V43,0)</f>
        <v>0</v>
      </c>
      <c r="X43" s="76">
        <f>分析係数表!E46</f>
        <v>7.0546737213403876E-3</v>
      </c>
      <c r="Y43" s="89">
        <f>ROUND(S43*X43,0)</f>
        <v>0</v>
      </c>
    </row>
    <row r="44" spans="1:25" x14ac:dyDescent="0.2">
      <c r="A44" s="192">
        <v>40</v>
      </c>
      <c r="B44" s="14" t="s">
        <v>150</v>
      </c>
      <c r="C44" s="197">
        <f>SUM(C5:C43)</f>
        <v>100</v>
      </c>
      <c r="D44" s="92">
        <f>投入係数表!AG44</f>
        <v>0.4</v>
      </c>
      <c r="E44" s="91">
        <f>SUM(E5:E43)</f>
        <v>40</v>
      </c>
      <c r="F44" s="92">
        <f>分析係数表!C47</f>
        <v>0.31394387080298369</v>
      </c>
      <c r="G44" s="91">
        <f>SUM(G5:G43)</f>
        <v>19.097493224833041</v>
      </c>
      <c r="H44" s="91">
        <f>SUM(H5:H43)</f>
        <v>21.758912867865515</v>
      </c>
      <c r="I44" s="91">
        <f>SUM(I5:I43)</f>
        <v>121.75891286786552</v>
      </c>
      <c r="J44" s="92">
        <f>分析係数表!G47</f>
        <v>0.19998528352451841</v>
      </c>
      <c r="K44" s="93">
        <f>SUM(K5:K43)</f>
        <v>43.190708528082737</v>
      </c>
      <c r="L44" s="94">
        <f>最終需要_まとめ!$L$33</f>
        <v>0.627</v>
      </c>
      <c r="M44" s="91">
        <f>K44*L44</f>
        <v>27.080574247107876</v>
      </c>
      <c r="N44" s="95">
        <f>分析係数表!H47</f>
        <v>1</v>
      </c>
      <c r="O44" s="96">
        <f>SUM(O5:O43)</f>
        <v>27.080574247107872</v>
      </c>
      <c r="P44" s="92">
        <f>分析係数表!C47</f>
        <v>0.31394387080298369</v>
      </c>
      <c r="Q44" s="96">
        <f>SUM(Q5:Q43)</f>
        <v>9.4609787057512431</v>
      </c>
      <c r="R44" s="91">
        <f>SUM(R5:R43)</f>
        <v>10.431698759059353</v>
      </c>
      <c r="S44" s="97">
        <f>SUM(S5:S43)</f>
        <v>132.19061162692489</v>
      </c>
      <c r="T44" s="98">
        <f>分析係数表!F47</f>
        <v>0.426688715561511</v>
      </c>
      <c r="U44" s="99">
        <f>SUM(U5:U43)</f>
        <v>78.392034247991177</v>
      </c>
      <c r="V44" s="100">
        <f>分析係数表!D47</f>
        <v>4.9757178154553973E-2</v>
      </c>
      <c r="W44" s="101">
        <f>SUM(W5:W43)</f>
        <v>10</v>
      </c>
      <c r="X44" s="92">
        <f>分析係数表!E47</f>
        <v>4.1907100312144188E-2</v>
      </c>
      <c r="Y44" s="102">
        <f>SUM(Y5:Y43)</f>
        <v>11</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2015年播磨町産業連関表</v>
      </c>
      <c r="H1" s="401"/>
      <c r="I1" s="401"/>
    </row>
    <row r="2" spans="1:25" x14ac:dyDescent="0.2">
      <c r="B2" s="3" t="s">
        <v>288</v>
      </c>
      <c r="S2" s="3" t="s">
        <v>152</v>
      </c>
      <c r="U2" s="64" t="s">
        <v>209</v>
      </c>
      <c r="W2" s="3" t="s">
        <v>130</v>
      </c>
      <c r="Y2" s="3" t="s">
        <v>153</v>
      </c>
    </row>
    <row r="3" spans="1:25" ht="44" x14ac:dyDescent="0.2">
      <c r="B3" s="65"/>
      <c r="C3" s="66" t="s">
        <v>227</v>
      </c>
      <c r="D3" s="66" t="s">
        <v>230</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投入係数表!AH5</f>
        <v>0</v>
      </c>
      <c r="E5" s="77">
        <f t="shared" ref="E5:E38" si="0">$C$36*D5</f>
        <v>0</v>
      </c>
      <c r="F5" s="76">
        <f>分析係数表!C8</f>
        <v>2.4086378737541492E-2</v>
      </c>
      <c r="G5" s="77">
        <f t="shared" ref="G5:G38" si="1">E5*F5</f>
        <v>0</v>
      </c>
      <c r="H5" s="77">
        <f t="array" ref="H5:H43">MMULT(逆行列係数!C5:AO43,'32'!G5:G43)</f>
        <v>4.2956304796702959E-5</v>
      </c>
      <c r="I5" s="77">
        <f t="shared" ref="I5:I38" si="2">C5+H5</f>
        <v>4.2956304796702959E-5</v>
      </c>
      <c r="J5" s="76">
        <f>分析係数表!G8</f>
        <v>0.12121212121212122</v>
      </c>
      <c r="K5" s="78">
        <f t="shared" ref="K5:K38" si="3">I5*J5</f>
        <v>5.2068248238427832E-6</v>
      </c>
      <c r="L5" s="79" t="s">
        <v>187</v>
      </c>
      <c r="M5" s="80" t="s">
        <v>187</v>
      </c>
      <c r="N5" s="81">
        <f>分析係数表!H8</f>
        <v>1.0986040110106173E-2</v>
      </c>
      <c r="O5" s="82">
        <f t="shared" ref="O5:O43" si="4">$M$44*N5</f>
        <v>0.27946665171105117</v>
      </c>
      <c r="P5" s="76">
        <f>分析係数表!C8</f>
        <v>2.4086378737541492E-2</v>
      </c>
      <c r="Q5" s="82">
        <f t="shared" ref="Q5:Q38" si="5">O5*P5</f>
        <v>6.7313396176249766E-3</v>
      </c>
      <c r="R5" s="83">
        <f t="array" ref="R5:R43">MMULT(逆行列係数!C5:AO43,'32'!Q5:Q43)</f>
        <v>7.3790859369881464E-3</v>
      </c>
      <c r="S5" s="84">
        <f t="shared" ref="S5:S38" si="6">I5+R5</f>
        <v>7.4220422417848493E-3</v>
      </c>
      <c r="T5" s="85">
        <f>分析係数表!F8</f>
        <v>0.48484848484848486</v>
      </c>
      <c r="U5" s="86">
        <f t="shared" ref="U5:U38" si="7">S5*T5</f>
        <v>3.5985659354108362E-3</v>
      </c>
      <c r="V5" s="87">
        <f>分析係数表!D8</f>
        <v>1.0757575757575757</v>
      </c>
      <c r="W5" s="88">
        <f t="shared" ref="W5:W38" si="8">ROUND(S5*V5,0)</f>
        <v>0</v>
      </c>
      <c r="X5" s="76">
        <f>分析係数表!E8</f>
        <v>0</v>
      </c>
      <c r="Y5" s="89">
        <f t="shared" ref="Y5:Y38" si="9">ROUND(S5*X5,0)</f>
        <v>0</v>
      </c>
    </row>
    <row r="6" spans="1:25" x14ac:dyDescent="0.2">
      <c r="A6" s="6" t="s">
        <v>219</v>
      </c>
      <c r="B6" s="5" t="s">
        <v>265</v>
      </c>
      <c r="C6" s="90"/>
      <c r="D6" s="76">
        <f>投入係数表!AH6</f>
        <v>0</v>
      </c>
      <c r="E6" s="77">
        <f t="shared" si="0"/>
        <v>0</v>
      </c>
      <c r="F6" s="76">
        <f>分析係数表!C9</f>
        <v>0</v>
      </c>
      <c r="G6" s="77">
        <f t="shared" si="1"/>
        <v>0</v>
      </c>
      <c r="H6" s="77">
        <v>0</v>
      </c>
      <c r="I6" s="77">
        <f t="shared" si="2"/>
        <v>0</v>
      </c>
      <c r="J6" s="76">
        <f>分析係数表!G9</f>
        <v>0</v>
      </c>
      <c r="K6" s="78">
        <f t="shared" si="3"/>
        <v>0</v>
      </c>
      <c r="L6" s="79"/>
      <c r="M6" s="80"/>
      <c r="N6" s="81">
        <f>分析係数表!H9</f>
        <v>5.8985450255603618E-4</v>
      </c>
      <c r="O6" s="82">
        <f t="shared" si="4"/>
        <v>1.5004920897237648E-2</v>
      </c>
      <c r="P6" s="76">
        <f>分析係数表!C9</f>
        <v>0</v>
      </c>
      <c r="Q6" s="82">
        <f t="shared" si="5"/>
        <v>0</v>
      </c>
      <c r="R6" s="83">
        <v>0</v>
      </c>
      <c r="S6" s="84">
        <f t="shared" si="6"/>
        <v>0</v>
      </c>
      <c r="T6" s="85">
        <f>分析係数表!F9</f>
        <v>0</v>
      </c>
      <c r="U6" s="86">
        <f t="shared" si="7"/>
        <v>0</v>
      </c>
      <c r="V6" s="87">
        <f>分析係数表!D9</f>
        <v>0</v>
      </c>
      <c r="W6" s="88">
        <f t="shared" si="8"/>
        <v>0</v>
      </c>
      <c r="X6" s="76">
        <f>分析係数表!E9</f>
        <v>0</v>
      </c>
      <c r="Y6" s="89">
        <f t="shared" si="9"/>
        <v>0</v>
      </c>
    </row>
    <row r="7" spans="1:25" x14ac:dyDescent="0.2">
      <c r="A7" s="6" t="s">
        <v>220</v>
      </c>
      <c r="B7" s="5" t="s">
        <v>266</v>
      </c>
      <c r="C7" s="90"/>
      <c r="D7" s="76">
        <f>投入係数表!AH7</f>
        <v>0</v>
      </c>
      <c r="E7" s="77">
        <f t="shared" si="0"/>
        <v>0</v>
      </c>
      <c r="F7" s="76">
        <f>分析係数表!C10</f>
        <v>0.85034013605442182</v>
      </c>
      <c r="G7" s="77">
        <f t="shared" si="1"/>
        <v>0</v>
      </c>
      <c r="H7" s="77">
        <v>5.5822657837974079E-4</v>
      </c>
      <c r="I7" s="77">
        <f t="shared" si="2"/>
        <v>5.5822657837974079E-4</v>
      </c>
      <c r="J7" s="76">
        <f>分析係数表!G10</f>
        <v>0.18064516129032257</v>
      </c>
      <c r="K7" s="78">
        <f t="shared" si="3"/>
        <v>1.0084093028795317E-4</v>
      </c>
      <c r="L7" s="79"/>
      <c r="M7" s="80"/>
      <c r="N7" s="81">
        <f>分析係数表!H10</f>
        <v>1.1059771922925679E-3</v>
      </c>
      <c r="O7" s="82">
        <f t="shared" si="4"/>
        <v>2.8134226682320594E-2</v>
      </c>
      <c r="P7" s="76">
        <f>分析係数表!C10</f>
        <v>0.85034013605442182</v>
      </c>
      <c r="Q7" s="82">
        <f t="shared" si="5"/>
        <v>2.3923662144830438E-2</v>
      </c>
      <c r="R7" s="83">
        <v>2.9611500190349166E-2</v>
      </c>
      <c r="S7" s="84">
        <f t="shared" si="6"/>
        <v>3.0169726768728908E-2</v>
      </c>
      <c r="T7" s="85">
        <f>分析係数表!F10</f>
        <v>0.52258064516129032</v>
      </c>
      <c r="U7" s="86">
        <f t="shared" si="7"/>
        <v>1.5766115279142203E-2</v>
      </c>
      <c r="V7" s="87">
        <f>分析係数表!D10</f>
        <v>9.0322580645161285E-2</v>
      </c>
      <c r="W7" s="88">
        <f t="shared" si="8"/>
        <v>0</v>
      </c>
      <c r="X7" s="76">
        <f>分析係数表!E10</f>
        <v>0</v>
      </c>
      <c r="Y7" s="89">
        <f t="shared" si="9"/>
        <v>0</v>
      </c>
    </row>
    <row r="8" spans="1:25" x14ac:dyDescent="0.2">
      <c r="A8" s="6" t="s">
        <v>221</v>
      </c>
      <c r="B8" s="5" t="s">
        <v>27</v>
      </c>
      <c r="C8" s="90"/>
      <c r="D8" s="76">
        <f>投入係数表!AH8</f>
        <v>0</v>
      </c>
      <c r="E8" s="77">
        <f t="shared" si="0"/>
        <v>0</v>
      </c>
      <c r="F8" s="76">
        <f>分析係数表!C11</f>
        <v>1.6645596291613995E-2</v>
      </c>
      <c r="G8" s="77">
        <f t="shared" si="1"/>
        <v>0</v>
      </c>
      <c r="H8" s="77">
        <v>1.722514685458972E-3</v>
      </c>
      <c r="I8" s="77">
        <f t="shared" si="2"/>
        <v>1.722514685458972E-3</v>
      </c>
      <c r="J8" s="76">
        <f>分析係数表!G11</f>
        <v>0.35897435897435898</v>
      </c>
      <c r="K8" s="78">
        <f t="shared" si="3"/>
        <v>6.1833860503655402E-4</v>
      </c>
      <c r="L8" s="79"/>
      <c r="M8" s="80"/>
      <c r="N8" s="81">
        <f>分析係数表!H11</f>
        <v>-2.457727093983484E-5</v>
      </c>
      <c r="O8" s="82">
        <f t="shared" si="4"/>
        <v>-6.2520503738490202E-4</v>
      </c>
      <c r="P8" s="76">
        <f>分析係数表!C11</f>
        <v>1.6645596291613995E-2</v>
      </c>
      <c r="Q8" s="82">
        <f t="shared" si="5"/>
        <v>-1.0406910651792515E-5</v>
      </c>
      <c r="R8" s="83">
        <v>6.3283780362528928E-4</v>
      </c>
      <c r="S8" s="84">
        <f t="shared" si="6"/>
        <v>2.3553524890842612E-3</v>
      </c>
      <c r="T8" s="85">
        <f>分析係数表!F11</f>
        <v>0.58974358974358976</v>
      </c>
      <c r="U8" s="86">
        <f t="shared" si="7"/>
        <v>1.3890540320240514E-3</v>
      </c>
      <c r="V8" s="87">
        <f>分析係数表!D11</f>
        <v>8.5470085470085479E-3</v>
      </c>
      <c r="W8" s="88">
        <f t="shared" si="8"/>
        <v>0</v>
      </c>
      <c r="X8" s="76">
        <f>分析係数表!E11</f>
        <v>0</v>
      </c>
      <c r="Y8" s="89">
        <f t="shared" si="9"/>
        <v>0</v>
      </c>
    </row>
    <row r="9" spans="1:25" x14ac:dyDescent="0.2">
      <c r="A9" s="6" t="s">
        <v>222</v>
      </c>
      <c r="B9" s="5" t="s">
        <v>190</v>
      </c>
      <c r="C9" s="90"/>
      <c r="D9" s="76">
        <f>投入係数表!AH9</f>
        <v>4.3159257660768235E-4</v>
      </c>
      <c r="E9" s="77">
        <f t="shared" si="0"/>
        <v>4.3159257660768238E-2</v>
      </c>
      <c r="F9" s="76">
        <f>分析係数表!C12</f>
        <v>5.1883600270696828E-3</v>
      </c>
      <c r="G9" s="77">
        <f t="shared" si="1"/>
        <v>2.2392576724513091E-4</v>
      </c>
      <c r="H9" s="77">
        <v>2.5266131208813647E-4</v>
      </c>
      <c r="I9" s="77">
        <f t="shared" si="2"/>
        <v>2.5266131208813647E-4</v>
      </c>
      <c r="J9" s="76">
        <f>分析係数表!G12</f>
        <v>0.13719512195121952</v>
      </c>
      <c r="K9" s="78">
        <f t="shared" si="3"/>
        <v>3.4663899524287017E-5</v>
      </c>
      <c r="L9" s="79"/>
      <c r="M9" s="80"/>
      <c r="N9" s="81">
        <f>分析係数表!H12</f>
        <v>8.9657884388517503E-2</v>
      </c>
      <c r="O9" s="82">
        <f t="shared" si="4"/>
        <v>2.2807479763801228</v>
      </c>
      <c r="P9" s="76">
        <f>分析係数表!C12</f>
        <v>5.1883600270696828E-3</v>
      </c>
      <c r="Q9" s="82">
        <f t="shared" si="5"/>
        <v>1.1833341632470698E-2</v>
      </c>
      <c r="R9" s="83">
        <v>1.2775182098315673E-2</v>
      </c>
      <c r="S9" s="84">
        <f t="shared" si="6"/>
        <v>1.3027843410403809E-2</v>
      </c>
      <c r="T9" s="85">
        <f>分析係数表!F12</f>
        <v>0.31707317073170732</v>
      </c>
      <c r="U9" s="86">
        <f t="shared" si="7"/>
        <v>4.1307796179329151E-3</v>
      </c>
      <c r="V9" s="87">
        <f>分析係数表!D12</f>
        <v>6.7073170731707321E-2</v>
      </c>
      <c r="W9" s="88">
        <f t="shared" si="8"/>
        <v>0</v>
      </c>
      <c r="X9" s="76">
        <f>分析係数表!E12</f>
        <v>5.7926829268292686E-2</v>
      </c>
      <c r="Y9" s="89">
        <f t="shared" si="9"/>
        <v>0</v>
      </c>
    </row>
    <row r="10" spans="1:25" x14ac:dyDescent="0.2">
      <c r="A10" s="6" t="s">
        <v>223</v>
      </c>
      <c r="B10" s="5" t="s">
        <v>28</v>
      </c>
      <c r="C10" s="90"/>
      <c r="D10" s="76">
        <f>投入係数表!AH10</f>
        <v>3.4527406128614588E-3</v>
      </c>
      <c r="E10" s="77">
        <f t="shared" si="0"/>
        <v>0.34527406128614591</v>
      </c>
      <c r="F10" s="76">
        <f>分析係数表!C13</f>
        <v>0</v>
      </c>
      <c r="G10" s="77">
        <f t="shared" si="1"/>
        <v>0</v>
      </c>
      <c r="H10" s="77">
        <v>0</v>
      </c>
      <c r="I10" s="77">
        <f t="shared" si="2"/>
        <v>0</v>
      </c>
      <c r="J10" s="76">
        <f>分析係数表!G13</f>
        <v>0.24459953472914589</v>
      </c>
      <c r="K10" s="78">
        <f t="shared" si="3"/>
        <v>0</v>
      </c>
      <c r="L10" s="79"/>
      <c r="M10" s="80"/>
      <c r="N10" s="81">
        <f>分析係数表!H13</f>
        <v>1.4131930790405034E-2</v>
      </c>
      <c r="O10" s="82">
        <f t="shared" si="4"/>
        <v>0.35949289649631866</v>
      </c>
      <c r="P10" s="76">
        <f>分析係数表!C13</f>
        <v>0</v>
      </c>
      <c r="Q10" s="82">
        <f t="shared" si="5"/>
        <v>0</v>
      </c>
      <c r="R10" s="83">
        <v>0</v>
      </c>
      <c r="S10" s="84">
        <f t="shared" si="6"/>
        <v>0</v>
      </c>
      <c r="T10" s="85">
        <f>分析係数表!F13</f>
        <v>0.38318378198737124</v>
      </c>
      <c r="U10" s="86">
        <f t="shared" si="7"/>
        <v>0</v>
      </c>
      <c r="V10" s="87">
        <f>分析係数表!D13</f>
        <v>4.7856430707876374E-2</v>
      </c>
      <c r="W10" s="88">
        <f t="shared" si="8"/>
        <v>0</v>
      </c>
      <c r="X10" s="76">
        <f>分析係数表!E13</f>
        <v>4.9850448654037885E-2</v>
      </c>
      <c r="Y10" s="89">
        <f t="shared" si="9"/>
        <v>0</v>
      </c>
    </row>
    <row r="11" spans="1:25" x14ac:dyDescent="0.2">
      <c r="A11" s="6" t="s">
        <v>224</v>
      </c>
      <c r="B11" s="5" t="s">
        <v>267</v>
      </c>
      <c r="C11" s="90"/>
      <c r="D11" s="76">
        <f>投入係数表!AH11</f>
        <v>1.5105740181268882E-3</v>
      </c>
      <c r="E11" s="77">
        <f t="shared" si="0"/>
        <v>0.15105740181268881</v>
      </c>
      <c r="F11" s="76">
        <f>分析係数表!C14</f>
        <v>6.5770523283725346E-2</v>
      </c>
      <c r="G11" s="77">
        <f t="shared" si="1"/>
        <v>9.9351243631005046E-3</v>
      </c>
      <c r="H11" s="77">
        <v>1.9911263229465712E-2</v>
      </c>
      <c r="I11" s="77">
        <f t="shared" si="2"/>
        <v>1.9911263229465712E-2</v>
      </c>
      <c r="J11" s="76">
        <f>分析係数表!G14</f>
        <v>0.20976692563817981</v>
      </c>
      <c r="K11" s="78">
        <f t="shared" si="3"/>
        <v>4.1767244732175577E-3</v>
      </c>
      <c r="L11" s="79"/>
      <c r="M11" s="80"/>
      <c r="N11" s="81">
        <f>分析係数表!H14</f>
        <v>1.167420369642155E-3</v>
      </c>
      <c r="O11" s="82">
        <f t="shared" si="4"/>
        <v>2.9697239275782848E-2</v>
      </c>
      <c r="P11" s="76">
        <f>分析係数表!C14</f>
        <v>6.5770523283725346E-2</v>
      </c>
      <c r="Q11" s="82">
        <f t="shared" si="5"/>
        <v>1.9532029672502385E-3</v>
      </c>
      <c r="R11" s="83">
        <v>6.0812484152608119E-3</v>
      </c>
      <c r="S11" s="84">
        <f t="shared" si="6"/>
        <v>2.5992511644726525E-2</v>
      </c>
      <c r="T11" s="85">
        <f>分析係数表!F14</f>
        <v>0.3607103218645949</v>
      </c>
      <c r="U11" s="86">
        <f t="shared" si="7"/>
        <v>9.375767241438536E-3</v>
      </c>
      <c r="V11" s="87">
        <f>分析係数表!D14</f>
        <v>6.7702552719200892E-2</v>
      </c>
      <c r="W11" s="88">
        <f t="shared" si="8"/>
        <v>0</v>
      </c>
      <c r="X11" s="76">
        <f>分析係数表!E14</f>
        <v>6.8812430632630414E-2</v>
      </c>
      <c r="Y11" s="89">
        <f t="shared" si="9"/>
        <v>0</v>
      </c>
    </row>
    <row r="12" spans="1:25" x14ac:dyDescent="0.2">
      <c r="A12" s="6" t="s">
        <v>225</v>
      </c>
      <c r="B12" s="5" t="s">
        <v>29</v>
      </c>
      <c r="C12" s="90"/>
      <c r="D12" s="76">
        <f>投入係数表!AH12</f>
        <v>1.0789814415192059E-3</v>
      </c>
      <c r="E12" s="77">
        <f t="shared" si="0"/>
        <v>0.10789814415192059</v>
      </c>
      <c r="F12" s="76">
        <f>分析係数表!C15</f>
        <v>0</v>
      </c>
      <c r="G12" s="77">
        <f t="shared" si="1"/>
        <v>0</v>
      </c>
      <c r="H12" s="77">
        <v>0</v>
      </c>
      <c r="I12" s="77">
        <f t="shared" si="2"/>
        <v>0</v>
      </c>
      <c r="J12" s="76">
        <f>分析係数表!G15</f>
        <v>9.5622477491462285E-2</v>
      </c>
      <c r="K12" s="78">
        <f t="shared" si="3"/>
        <v>0</v>
      </c>
      <c r="L12" s="79"/>
      <c r="M12" s="80"/>
      <c r="N12" s="81">
        <f>分析係数表!H15</f>
        <v>8.2333857648446713E-3</v>
      </c>
      <c r="O12" s="82">
        <f t="shared" si="4"/>
        <v>0.20944368752394218</v>
      </c>
      <c r="P12" s="76">
        <f>分析係数表!C15</f>
        <v>0</v>
      </c>
      <c r="Q12" s="82">
        <f t="shared" si="5"/>
        <v>0</v>
      </c>
      <c r="R12" s="83">
        <v>0</v>
      </c>
      <c r="S12" s="84">
        <f t="shared" si="6"/>
        <v>0</v>
      </c>
      <c r="T12" s="85">
        <f>分析係数表!F15</f>
        <v>0.3039816827072338</v>
      </c>
      <c r="U12" s="86">
        <f t="shared" si="7"/>
        <v>0</v>
      </c>
      <c r="V12" s="87">
        <f>分析係数表!D15</f>
        <v>3.1667184104315432E-2</v>
      </c>
      <c r="W12" s="88">
        <f t="shared" si="8"/>
        <v>0</v>
      </c>
      <c r="X12" s="76">
        <f>分析係数表!E15</f>
        <v>2.9261099037565973E-2</v>
      </c>
      <c r="Y12" s="89">
        <f t="shared" si="9"/>
        <v>0</v>
      </c>
    </row>
    <row r="13" spans="1:25" x14ac:dyDescent="0.2">
      <c r="A13" s="6" t="s">
        <v>226</v>
      </c>
      <c r="B13" s="5" t="s">
        <v>30</v>
      </c>
      <c r="C13" s="90"/>
      <c r="D13" s="76">
        <f>投入係数表!AH13</f>
        <v>1.078981441519206E-2</v>
      </c>
      <c r="E13" s="77">
        <f t="shared" si="0"/>
        <v>1.0789814415192061</v>
      </c>
      <c r="F13" s="76">
        <f>分析係数表!C16</f>
        <v>5.8671439936356373E-2</v>
      </c>
      <c r="G13" s="77">
        <f t="shared" si="1"/>
        <v>6.330539483853731E-2</v>
      </c>
      <c r="H13" s="77">
        <v>6.8955100991603444E-2</v>
      </c>
      <c r="I13" s="77">
        <f t="shared" si="2"/>
        <v>6.8955100991603444E-2</v>
      </c>
      <c r="J13" s="76">
        <f>分析係数表!G16</f>
        <v>3.3950617283950615E-2</v>
      </c>
      <c r="K13" s="78">
        <f t="shared" si="3"/>
        <v>2.3410682435420923E-3</v>
      </c>
      <c r="L13" s="79"/>
      <c r="M13" s="80"/>
      <c r="N13" s="81">
        <f>分析係数表!H16</f>
        <v>1.6626523790798271E-2</v>
      </c>
      <c r="O13" s="82">
        <f t="shared" si="4"/>
        <v>0.42295120779088624</v>
      </c>
      <c r="P13" s="76">
        <f>分析係数表!C16</f>
        <v>5.8671439936356373E-2</v>
      </c>
      <c r="Q13" s="82">
        <f t="shared" si="5"/>
        <v>2.4815156383912365E-2</v>
      </c>
      <c r="R13" s="83">
        <v>2.6715201236010032E-2</v>
      </c>
      <c r="S13" s="84">
        <f t="shared" si="6"/>
        <v>9.5670302227613468E-2</v>
      </c>
      <c r="T13" s="85">
        <f>分析係数表!F16</f>
        <v>0.28858024691358025</v>
      </c>
      <c r="U13" s="86">
        <f t="shared" si="7"/>
        <v>2.760855943914154E-2</v>
      </c>
      <c r="V13" s="87">
        <f>分析係数表!D16</f>
        <v>0</v>
      </c>
      <c r="W13" s="88">
        <f t="shared" si="8"/>
        <v>0</v>
      </c>
      <c r="X13" s="76">
        <f>分析係数表!E16</f>
        <v>0</v>
      </c>
      <c r="Y13" s="89">
        <f t="shared" si="9"/>
        <v>0</v>
      </c>
    </row>
    <row r="14" spans="1:25" x14ac:dyDescent="0.2">
      <c r="A14" s="6" t="s">
        <v>2</v>
      </c>
      <c r="B14" s="5" t="s">
        <v>364</v>
      </c>
      <c r="C14" s="90"/>
      <c r="D14" s="76">
        <f>投入係数表!AH14</f>
        <v>2.1579628830384117E-3</v>
      </c>
      <c r="E14" s="77">
        <f t="shared" si="0"/>
        <v>0.21579628830384118</v>
      </c>
      <c r="F14" s="76">
        <f>分析係数表!C17</f>
        <v>0.10640681003584229</v>
      </c>
      <c r="G14" s="77">
        <f t="shared" si="1"/>
        <v>2.2962194655986683E-2</v>
      </c>
      <c r="H14" s="77">
        <v>4.8059421318696768E-2</v>
      </c>
      <c r="I14" s="77">
        <f t="shared" si="2"/>
        <v>4.8059421318696768E-2</v>
      </c>
      <c r="J14" s="76">
        <f>分析係数表!G17</f>
        <v>0.21283422459893048</v>
      </c>
      <c r="K14" s="78">
        <f t="shared" si="3"/>
        <v>1.0228689671038136E-2</v>
      </c>
      <c r="L14" s="79"/>
      <c r="M14" s="80"/>
      <c r="N14" s="81">
        <f>分析係数表!H17</f>
        <v>2.9861384191899334E-3</v>
      </c>
      <c r="O14" s="82">
        <f t="shared" si="4"/>
        <v>7.5962412042265601E-2</v>
      </c>
      <c r="P14" s="76">
        <f>分析係数表!C17</f>
        <v>0.10640681003584229</v>
      </c>
      <c r="Q14" s="82">
        <f t="shared" si="5"/>
        <v>8.0829179480457342E-3</v>
      </c>
      <c r="R14" s="83">
        <v>1.3797386798982934E-2</v>
      </c>
      <c r="S14" s="84">
        <f t="shared" si="6"/>
        <v>6.1856808117679699E-2</v>
      </c>
      <c r="T14" s="85">
        <f>分析係数表!F17</f>
        <v>0.3233511586452763</v>
      </c>
      <c r="U14" s="86">
        <f t="shared" si="7"/>
        <v>2.0001470574950265E-2</v>
      </c>
      <c r="V14" s="87">
        <f>分析係数表!D17</f>
        <v>4.4206773618538323E-2</v>
      </c>
      <c r="W14" s="88">
        <f t="shared" si="8"/>
        <v>0</v>
      </c>
      <c r="X14" s="76">
        <f>分析係数表!E17</f>
        <v>4.0641711229946524E-2</v>
      </c>
      <c r="Y14" s="89">
        <f t="shared" si="9"/>
        <v>0</v>
      </c>
    </row>
    <row r="15" spans="1:25" x14ac:dyDescent="0.2">
      <c r="A15" s="6" t="s">
        <v>3</v>
      </c>
      <c r="B15" s="5" t="s">
        <v>31</v>
      </c>
      <c r="C15" s="90"/>
      <c r="D15" s="76">
        <f>投入係数表!AH15</f>
        <v>2.1579628830384117E-4</v>
      </c>
      <c r="E15" s="77">
        <f t="shared" si="0"/>
        <v>2.1579628830384119E-2</v>
      </c>
      <c r="F15" s="76">
        <f>分析係数表!C18</f>
        <v>0.93182768716018405</v>
      </c>
      <c r="G15" s="77">
        <f t="shared" si="1"/>
        <v>2.0108495622792062E-2</v>
      </c>
      <c r="H15" s="77">
        <v>0.11293828366492556</v>
      </c>
      <c r="I15" s="77">
        <f t="shared" si="2"/>
        <v>0.11293828366492556</v>
      </c>
      <c r="J15" s="76">
        <f>分析係数表!G18</f>
        <v>0.215658731332249</v>
      </c>
      <c r="K15" s="78">
        <f t="shared" si="3"/>
        <v>2.4356126974019506E-2</v>
      </c>
      <c r="L15" s="79"/>
      <c r="M15" s="80"/>
      <c r="N15" s="81">
        <f>分析係数表!H18</f>
        <v>4.4239087691702714E-4</v>
      </c>
      <c r="O15" s="82">
        <f t="shared" si="4"/>
        <v>1.1253690672928236E-2</v>
      </c>
      <c r="P15" s="76">
        <f>分析係数表!C18</f>
        <v>0.93182768716018405</v>
      </c>
      <c r="Q15" s="82">
        <f t="shared" si="5"/>
        <v>1.0486500551770854E-2</v>
      </c>
      <c r="R15" s="83">
        <v>2.4349499117782999E-2</v>
      </c>
      <c r="S15" s="84">
        <f t="shared" si="6"/>
        <v>0.13728778278270856</v>
      </c>
      <c r="T15" s="85">
        <f>分析係数表!F18</f>
        <v>0.45992902558036375</v>
      </c>
      <c r="U15" s="86">
        <f t="shared" si="7"/>
        <v>6.3142636159339793E-2</v>
      </c>
      <c r="V15" s="87">
        <f>分析係数表!D18</f>
        <v>2.3436344817388734E-2</v>
      </c>
      <c r="W15" s="88">
        <f t="shared" si="8"/>
        <v>0</v>
      </c>
      <c r="X15" s="76">
        <f>分析係数表!E18</f>
        <v>2.5506432056779535E-2</v>
      </c>
      <c r="Y15" s="89">
        <f t="shared" si="9"/>
        <v>0</v>
      </c>
    </row>
    <row r="16" spans="1:25" x14ac:dyDescent="0.2">
      <c r="A16" s="6" t="s">
        <v>4</v>
      </c>
      <c r="B16" s="5" t="s">
        <v>32</v>
      </c>
      <c r="C16" s="90"/>
      <c r="D16" s="76">
        <f>投入係数表!AH16</f>
        <v>0</v>
      </c>
      <c r="E16" s="77">
        <f t="shared" si="0"/>
        <v>0</v>
      </c>
      <c r="F16" s="76">
        <f>分析係数表!C19</f>
        <v>0.22734014153142079</v>
      </c>
      <c r="G16" s="77">
        <f t="shared" si="1"/>
        <v>0</v>
      </c>
      <c r="H16" s="77">
        <v>2.6731432913788485E-2</v>
      </c>
      <c r="I16" s="77">
        <f t="shared" si="2"/>
        <v>2.6731432913788485E-2</v>
      </c>
      <c r="J16" s="76">
        <f>分析係数表!G19</f>
        <v>5.767935331761536E-2</v>
      </c>
      <c r="K16" s="78">
        <f t="shared" si="3"/>
        <v>1.5418517637205383E-3</v>
      </c>
      <c r="L16" s="79"/>
      <c r="M16" s="80"/>
      <c r="N16" s="81">
        <f>分析係数表!H19</f>
        <v>-1.1059771922925678E-4</v>
      </c>
      <c r="O16" s="82">
        <f t="shared" si="4"/>
        <v>-2.813422668232059E-3</v>
      </c>
      <c r="P16" s="76">
        <f>分析係数表!C19</f>
        <v>0.22734014153142079</v>
      </c>
      <c r="Q16" s="82">
        <f t="shared" si="5"/>
        <v>-6.3960390758358379E-4</v>
      </c>
      <c r="R16" s="83">
        <v>4.0504056146436788E-3</v>
      </c>
      <c r="S16" s="84">
        <f t="shared" si="6"/>
        <v>3.0781838528432165E-2</v>
      </c>
      <c r="T16" s="85">
        <f>分析係数表!F19</f>
        <v>0.2401481980464803</v>
      </c>
      <c r="U16" s="86">
        <f t="shared" si="7"/>
        <v>7.392203055160705E-3</v>
      </c>
      <c r="V16" s="87">
        <f>分析係数表!D19</f>
        <v>6.946783428763894E-3</v>
      </c>
      <c r="W16" s="88">
        <f t="shared" si="8"/>
        <v>0</v>
      </c>
      <c r="X16" s="76">
        <f>分析係数表!E19</f>
        <v>7.830919501515661E-3</v>
      </c>
      <c r="Y16" s="89">
        <f t="shared" si="9"/>
        <v>0</v>
      </c>
    </row>
    <row r="17" spans="1:25" x14ac:dyDescent="0.2">
      <c r="A17" s="6" t="s">
        <v>5</v>
      </c>
      <c r="B17" s="5" t="s">
        <v>33</v>
      </c>
      <c r="C17" s="90"/>
      <c r="D17" s="76">
        <f>投入係数表!AH17</f>
        <v>2.1579628830384117E-4</v>
      </c>
      <c r="E17" s="77">
        <f t="shared" si="0"/>
        <v>2.1579628830384119E-2</v>
      </c>
      <c r="F17" s="76">
        <f>分析係数表!C20</f>
        <v>0.28316987938225679</v>
      </c>
      <c r="G17" s="77">
        <f t="shared" si="1"/>
        <v>6.1107008930137421E-3</v>
      </c>
      <c r="H17" s="77">
        <v>2.3258220157671729E-2</v>
      </c>
      <c r="I17" s="77">
        <f t="shared" si="2"/>
        <v>2.3258220157671729E-2</v>
      </c>
      <c r="J17" s="76">
        <f>分析係数表!G20</f>
        <v>0.10003293265272517</v>
      </c>
      <c r="K17" s="78">
        <f t="shared" si="3"/>
        <v>2.3265879706546311E-3</v>
      </c>
      <c r="L17" s="79"/>
      <c r="M17" s="80"/>
      <c r="N17" s="81">
        <f>分析係数表!H20</f>
        <v>5.4069996067636654E-4</v>
      </c>
      <c r="O17" s="82">
        <f t="shared" si="4"/>
        <v>1.3754510822467845E-2</v>
      </c>
      <c r="P17" s="76">
        <f>分析係数表!C20</f>
        <v>0.28316987938225679</v>
      </c>
      <c r="Q17" s="82">
        <f t="shared" si="5"/>
        <v>3.8948631705601655E-3</v>
      </c>
      <c r="R17" s="83">
        <v>8.4702930004074105E-3</v>
      </c>
      <c r="S17" s="84">
        <f t="shared" si="6"/>
        <v>3.172851315807914E-2</v>
      </c>
      <c r="T17" s="85">
        <f>分析係数表!F20</f>
        <v>0.22295405894944839</v>
      </c>
      <c r="U17" s="86">
        <f t="shared" si="7"/>
        <v>7.0740007930247253E-3</v>
      </c>
      <c r="V17" s="87">
        <f>分析係数表!D20</f>
        <v>1.4243372303639057E-2</v>
      </c>
      <c r="W17" s="88">
        <f t="shared" si="8"/>
        <v>0</v>
      </c>
      <c r="X17" s="76">
        <f>分析係数表!E20</f>
        <v>1.6054668203523793E-2</v>
      </c>
      <c r="Y17" s="89">
        <f t="shared" si="9"/>
        <v>0</v>
      </c>
    </row>
    <row r="18" spans="1:25" x14ac:dyDescent="0.2">
      <c r="A18" s="6" t="s">
        <v>6</v>
      </c>
      <c r="B18" s="5" t="s">
        <v>34</v>
      </c>
      <c r="C18" s="90"/>
      <c r="D18" s="76">
        <f>投入係数表!AH18</f>
        <v>4.5317220543806651E-3</v>
      </c>
      <c r="E18" s="77">
        <f t="shared" si="0"/>
        <v>0.45317220543806652</v>
      </c>
      <c r="F18" s="76">
        <f>分析係数表!C21</f>
        <v>0.39165775401069514</v>
      </c>
      <c r="G18" s="77">
        <f t="shared" si="1"/>
        <v>0.17748840816194647</v>
      </c>
      <c r="H18" s="77">
        <v>0.2313489763895781</v>
      </c>
      <c r="I18" s="77">
        <f t="shared" si="2"/>
        <v>0.2313489763895781</v>
      </c>
      <c r="J18" s="76">
        <f>分析係数表!G21</f>
        <v>0.28516576829358342</v>
      </c>
      <c r="K18" s="78">
        <f t="shared" si="3"/>
        <v>6.5972808596068133E-2</v>
      </c>
      <c r="L18" s="79"/>
      <c r="M18" s="80"/>
      <c r="N18" s="81">
        <f>分析係数表!H21</f>
        <v>9.2164766024380651E-4</v>
      </c>
      <c r="O18" s="82">
        <f t="shared" si="4"/>
        <v>2.3445188901933825E-2</v>
      </c>
      <c r="P18" s="76">
        <f>分析係数表!C21</f>
        <v>0.39165775401069514</v>
      </c>
      <c r="Q18" s="82">
        <f t="shared" si="5"/>
        <v>9.1824900276878778E-3</v>
      </c>
      <c r="R18" s="83">
        <v>1.7984214708161542E-2</v>
      </c>
      <c r="S18" s="84">
        <f t="shared" si="6"/>
        <v>0.24933319109773966</v>
      </c>
      <c r="T18" s="85">
        <f>分析係数表!F21</f>
        <v>0.42597651923502916</v>
      </c>
      <c r="U18" s="86">
        <f t="shared" si="7"/>
        <v>0.1062100848735775</v>
      </c>
      <c r="V18" s="87">
        <f>分析係数表!D21</f>
        <v>3.8470058332718007E-2</v>
      </c>
      <c r="W18" s="88">
        <f t="shared" si="8"/>
        <v>0</v>
      </c>
      <c r="X18" s="76">
        <f>分析係数表!E21</f>
        <v>3.5885697408255188E-2</v>
      </c>
      <c r="Y18" s="89">
        <f t="shared" si="9"/>
        <v>0</v>
      </c>
    </row>
    <row r="19" spans="1:25" x14ac:dyDescent="0.2">
      <c r="A19" s="6" t="s">
        <v>7</v>
      </c>
      <c r="B19" s="5" t="s">
        <v>268</v>
      </c>
      <c r="C19" s="90"/>
      <c r="D19" s="76">
        <f>投入係数表!AH19</f>
        <v>4.3159257660768235E-4</v>
      </c>
      <c r="E19" s="77">
        <f t="shared" si="0"/>
        <v>4.3159257660768238E-2</v>
      </c>
      <c r="F19" s="76">
        <f>分析係数表!C22</f>
        <v>0.15642615558060879</v>
      </c>
      <c r="G19" s="77">
        <f t="shared" si="1"/>
        <v>6.7512367535869141E-3</v>
      </c>
      <c r="H19" s="77">
        <v>2.3729543107944017E-2</v>
      </c>
      <c r="I19" s="77">
        <f t="shared" si="2"/>
        <v>2.3729543107944017E-2</v>
      </c>
      <c r="J19" s="76">
        <f>分析係数表!G22</f>
        <v>0.19460412625639217</v>
      </c>
      <c r="K19" s="78">
        <f t="shared" si="3"/>
        <v>4.6178670029848384E-3</v>
      </c>
      <c r="L19" s="79"/>
      <c r="M19" s="80"/>
      <c r="N19" s="81">
        <f>分析係数表!H22</f>
        <v>4.915454187966968E-5</v>
      </c>
      <c r="O19" s="82">
        <f t="shared" si="4"/>
        <v>1.250410074769804E-3</v>
      </c>
      <c r="P19" s="76">
        <f>分析係数表!C22</f>
        <v>0.15642615558060879</v>
      </c>
      <c r="Q19" s="82">
        <f t="shared" si="5"/>
        <v>1.9559684089550205E-4</v>
      </c>
      <c r="R19" s="83">
        <v>2.6817081086775415E-3</v>
      </c>
      <c r="S19" s="84">
        <f t="shared" si="6"/>
        <v>2.6411251216621558E-2</v>
      </c>
      <c r="T19" s="85">
        <f>分析係数表!F22</f>
        <v>0.41322518074413683</v>
      </c>
      <c r="U19" s="86">
        <f t="shared" si="7"/>
        <v>1.0913794057667247E-2</v>
      </c>
      <c r="V19" s="87">
        <f>分析係数表!D22</f>
        <v>2.140715923117616E-2</v>
      </c>
      <c r="W19" s="88">
        <f t="shared" si="8"/>
        <v>0</v>
      </c>
      <c r="X19" s="76">
        <f>分析係数表!E22</f>
        <v>2.2006700758243698E-2</v>
      </c>
      <c r="Y19" s="89">
        <f t="shared" si="9"/>
        <v>0</v>
      </c>
    </row>
    <row r="20" spans="1:25" x14ac:dyDescent="0.2">
      <c r="A20" s="6" t="s">
        <v>8</v>
      </c>
      <c r="B20" s="5" t="s">
        <v>269</v>
      </c>
      <c r="C20" s="90"/>
      <c r="D20" s="76">
        <f>投入係数表!AH20</f>
        <v>0</v>
      </c>
      <c r="E20" s="77">
        <f t="shared" si="0"/>
        <v>0</v>
      </c>
      <c r="F20" s="76">
        <f>分析係数表!C23</f>
        <v>0</v>
      </c>
      <c r="G20" s="77">
        <f t="shared" si="1"/>
        <v>0</v>
      </c>
      <c r="H20" s="77">
        <v>0</v>
      </c>
      <c r="I20" s="77">
        <f t="shared" si="2"/>
        <v>0</v>
      </c>
      <c r="J20" s="76">
        <f>分析係数表!G23</f>
        <v>0.21581694098755519</v>
      </c>
      <c r="K20" s="78">
        <f t="shared" si="3"/>
        <v>0</v>
      </c>
      <c r="L20" s="79"/>
      <c r="M20" s="80"/>
      <c r="N20" s="81">
        <f>分析係数表!H23</f>
        <v>2.457727093983484E-5</v>
      </c>
      <c r="O20" s="82">
        <f t="shared" si="4"/>
        <v>6.2520503738490202E-4</v>
      </c>
      <c r="P20" s="76">
        <f>分析係数表!C23</f>
        <v>0</v>
      </c>
      <c r="Q20" s="82">
        <f t="shared" si="5"/>
        <v>0</v>
      </c>
      <c r="R20" s="83">
        <v>0</v>
      </c>
      <c r="S20" s="84">
        <f t="shared" si="6"/>
        <v>0</v>
      </c>
      <c r="T20" s="85">
        <f>分析係数表!F23</f>
        <v>0.44146928944199115</v>
      </c>
      <c r="U20" s="86">
        <f t="shared" si="7"/>
        <v>0</v>
      </c>
      <c r="V20" s="87">
        <f>分析係数表!D23</f>
        <v>4.8735447611401042E-2</v>
      </c>
      <c r="W20" s="88">
        <f t="shared" si="8"/>
        <v>0</v>
      </c>
      <c r="X20" s="76">
        <f>分析係数表!E23</f>
        <v>5.2107587314331592E-2</v>
      </c>
      <c r="Y20" s="89">
        <f t="shared" si="9"/>
        <v>0</v>
      </c>
    </row>
    <row r="21" spans="1:25" x14ac:dyDescent="0.2">
      <c r="A21" s="6" t="s">
        <v>9</v>
      </c>
      <c r="B21" s="5" t="s">
        <v>270</v>
      </c>
      <c r="C21" s="90"/>
      <c r="D21" s="76">
        <f>投入係数表!AH21</f>
        <v>3.2369443245576176E-3</v>
      </c>
      <c r="E21" s="77">
        <f t="shared" si="0"/>
        <v>0.32369443245576174</v>
      </c>
      <c r="F21" s="76">
        <f>分析係数表!C24</f>
        <v>0.44109195402298851</v>
      </c>
      <c r="G21" s="77">
        <f t="shared" si="1"/>
        <v>0.1427790097182742</v>
      </c>
      <c r="H21" s="77">
        <v>0.17360700071814014</v>
      </c>
      <c r="I21" s="77">
        <f t="shared" si="2"/>
        <v>0.17360700071814014</v>
      </c>
      <c r="J21" s="76">
        <f>分析係数表!G24</f>
        <v>0.2076771653543307</v>
      </c>
      <c r="K21" s="78">
        <f t="shared" si="3"/>
        <v>3.6054209794810596E-2</v>
      </c>
      <c r="L21" s="79"/>
      <c r="M21" s="80"/>
      <c r="N21" s="81">
        <f>分析係数表!H24</f>
        <v>3.3179315768777033E-4</v>
      </c>
      <c r="O21" s="82">
        <f t="shared" si="4"/>
        <v>8.4402680046961765E-3</v>
      </c>
      <c r="P21" s="76">
        <f>分析係数表!C24</f>
        <v>0.44109195402298851</v>
      </c>
      <c r="Q21" s="82">
        <f t="shared" si="5"/>
        <v>3.7229343066691469E-3</v>
      </c>
      <c r="R21" s="83">
        <v>1.2983744819825924E-2</v>
      </c>
      <c r="S21" s="84">
        <f t="shared" si="6"/>
        <v>0.18659074553796606</v>
      </c>
      <c r="T21" s="85">
        <f>分析係数表!F24</f>
        <v>0.39173228346456695</v>
      </c>
      <c r="U21" s="86">
        <f t="shared" si="7"/>
        <v>7.3093618822943407E-2</v>
      </c>
      <c r="V21" s="87">
        <f>分析係数表!D24</f>
        <v>6.7913385826771658E-2</v>
      </c>
      <c r="W21" s="88">
        <f t="shared" si="8"/>
        <v>0</v>
      </c>
      <c r="X21" s="76">
        <f>分析係数表!E24</f>
        <v>7.1850393700787399E-2</v>
      </c>
      <c r="Y21" s="89">
        <f t="shared" si="9"/>
        <v>0</v>
      </c>
    </row>
    <row r="22" spans="1:25" x14ac:dyDescent="0.2">
      <c r="A22" s="6" t="s">
        <v>10</v>
      </c>
      <c r="B22" s="5" t="s">
        <v>271</v>
      </c>
      <c r="C22" s="90"/>
      <c r="D22" s="76">
        <f>投入係数表!AH22</f>
        <v>2.1579628830384117E-3</v>
      </c>
      <c r="E22" s="77">
        <f t="shared" si="0"/>
        <v>0.21579628830384118</v>
      </c>
      <c r="F22" s="76">
        <f>分析係数表!C25</f>
        <v>7.8343592613318025E-3</v>
      </c>
      <c r="G22" s="77">
        <f t="shared" si="1"/>
        <v>1.6906256498342258E-3</v>
      </c>
      <c r="H22" s="77">
        <v>3.0503885392502684E-3</v>
      </c>
      <c r="I22" s="77">
        <f t="shared" si="2"/>
        <v>3.0503885392502684E-3</v>
      </c>
      <c r="J22" s="76">
        <f>分析係数表!G25</f>
        <v>0.2</v>
      </c>
      <c r="K22" s="78">
        <f t="shared" si="3"/>
        <v>6.1007770785005374E-4</v>
      </c>
      <c r="L22" s="79"/>
      <c r="M22" s="80"/>
      <c r="N22" s="81">
        <f>分析係数表!H25</f>
        <v>5.0383405426661419E-4</v>
      </c>
      <c r="O22" s="82">
        <f t="shared" si="4"/>
        <v>1.281670326639049E-2</v>
      </c>
      <c r="P22" s="76">
        <f>分析係数表!C25</f>
        <v>7.8343592613318025E-3</v>
      </c>
      <c r="Q22" s="82">
        <f t="shared" si="5"/>
        <v>1.004106579347879E-4</v>
      </c>
      <c r="R22" s="83">
        <v>3.447679366813764E-4</v>
      </c>
      <c r="S22" s="84">
        <f t="shared" si="6"/>
        <v>3.3951564759316447E-3</v>
      </c>
      <c r="T22" s="85">
        <f>分析係数表!F25</f>
        <v>0.35199999999999998</v>
      </c>
      <c r="U22" s="86">
        <f t="shared" si="7"/>
        <v>1.1950950795279389E-3</v>
      </c>
      <c r="V22" s="87">
        <f>分析係数表!D25</f>
        <v>8.0000000000000002E-3</v>
      </c>
      <c r="W22" s="88">
        <f t="shared" si="8"/>
        <v>0</v>
      </c>
      <c r="X22" s="76">
        <f>分析係数表!E25</f>
        <v>4.0000000000000001E-3</v>
      </c>
      <c r="Y22" s="89">
        <f t="shared" si="9"/>
        <v>0</v>
      </c>
    </row>
    <row r="23" spans="1:25" x14ac:dyDescent="0.2">
      <c r="A23" s="6" t="s">
        <v>11</v>
      </c>
      <c r="B23" s="5" t="s">
        <v>35</v>
      </c>
      <c r="C23" s="90"/>
      <c r="D23" s="76">
        <f>投入係数表!AH23</f>
        <v>1.7263703064307294E-3</v>
      </c>
      <c r="E23" s="77">
        <f t="shared" si="0"/>
        <v>0.17263703064307295</v>
      </c>
      <c r="F23" s="76">
        <f>分析係数表!C26</f>
        <v>0.12107728337236534</v>
      </c>
      <c r="G23" s="77">
        <f t="shared" si="1"/>
        <v>2.0902422679735064E-2</v>
      </c>
      <c r="H23" s="77">
        <v>3.3046273991171E-2</v>
      </c>
      <c r="I23" s="77">
        <f t="shared" si="2"/>
        <v>3.3046273991171E-2</v>
      </c>
      <c r="J23" s="76">
        <f>分析係数表!G26</f>
        <v>0.19685039370078741</v>
      </c>
      <c r="K23" s="78">
        <f t="shared" si="3"/>
        <v>6.5051720455061024E-3</v>
      </c>
      <c r="L23" s="79"/>
      <c r="M23" s="80"/>
      <c r="N23" s="81">
        <f>分析係数表!H26</f>
        <v>1.0396185607550137E-2</v>
      </c>
      <c r="O23" s="82">
        <f t="shared" si="4"/>
        <v>0.26446173081381358</v>
      </c>
      <c r="P23" s="76">
        <f>分析係数表!C26</f>
        <v>0.12107728337236534</v>
      </c>
      <c r="Q23" s="82">
        <f t="shared" si="5"/>
        <v>3.2020307922890311E-2</v>
      </c>
      <c r="R23" s="83">
        <v>3.455140433773507E-2</v>
      </c>
      <c r="S23" s="84">
        <f t="shared" si="6"/>
        <v>6.7597678328906063E-2</v>
      </c>
      <c r="T23" s="85">
        <f>分析係数表!F26</f>
        <v>0.33584388907908252</v>
      </c>
      <c r="U23" s="86">
        <f t="shared" si="7"/>
        <v>2.2702267182696627E-2</v>
      </c>
      <c r="V23" s="87">
        <f>分析係数表!D26</f>
        <v>3.2865457035261898E-2</v>
      </c>
      <c r="W23" s="88">
        <f t="shared" si="8"/>
        <v>0</v>
      </c>
      <c r="X23" s="76">
        <f>分析係数表!E26</f>
        <v>3.457719958918179E-2</v>
      </c>
      <c r="Y23" s="89">
        <f t="shared" si="9"/>
        <v>0</v>
      </c>
    </row>
    <row r="24" spans="1:25" x14ac:dyDescent="0.2">
      <c r="A24" s="6" t="s">
        <v>12</v>
      </c>
      <c r="B24" s="5" t="s">
        <v>365</v>
      </c>
      <c r="C24" s="90"/>
      <c r="D24" s="76">
        <f>投入係数表!AH24</f>
        <v>1.7263703064307294E-3</v>
      </c>
      <c r="E24" s="77">
        <f t="shared" si="0"/>
        <v>0.17263703064307295</v>
      </c>
      <c r="F24" s="76">
        <f>分析係数表!C27</f>
        <v>2.7391659852820882E-2</v>
      </c>
      <c r="G24" s="77">
        <f t="shared" si="1"/>
        <v>4.72881482137607E-3</v>
      </c>
      <c r="H24" s="77">
        <v>5.0935394407922267E-3</v>
      </c>
      <c r="I24" s="77">
        <f t="shared" si="2"/>
        <v>5.0935394407922267E-3</v>
      </c>
      <c r="J24" s="76">
        <f>分析係数表!G27</f>
        <v>0.16959064327485379</v>
      </c>
      <c r="K24" s="78">
        <f t="shared" si="3"/>
        <v>8.6381663030979275E-4</v>
      </c>
      <c r="L24" s="79"/>
      <c r="M24" s="80"/>
      <c r="N24" s="81">
        <f>分析係数表!H27</f>
        <v>1.0924596932756587E-2</v>
      </c>
      <c r="O24" s="82">
        <f t="shared" si="4"/>
        <v>0.27790363911758897</v>
      </c>
      <c r="P24" s="76">
        <f>分析係数表!C27</f>
        <v>2.7391659852820882E-2</v>
      </c>
      <c r="Q24" s="82">
        <f t="shared" si="5"/>
        <v>7.6122419545700849E-3</v>
      </c>
      <c r="R24" s="83">
        <v>7.6995806972801626E-3</v>
      </c>
      <c r="S24" s="84">
        <f t="shared" si="6"/>
        <v>1.2793120138072388E-2</v>
      </c>
      <c r="T24" s="85">
        <f>分析係数表!F27</f>
        <v>0.32163742690058478</v>
      </c>
      <c r="U24" s="86">
        <f t="shared" si="7"/>
        <v>4.1147462432396566E-3</v>
      </c>
      <c r="V24" s="87">
        <f>分析係数表!D27</f>
        <v>0</v>
      </c>
      <c r="W24" s="88">
        <f t="shared" si="8"/>
        <v>0</v>
      </c>
      <c r="X24" s="76">
        <f>分析係数表!E27</f>
        <v>0</v>
      </c>
      <c r="Y24" s="89">
        <f t="shared" si="9"/>
        <v>0</v>
      </c>
    </row>
    <row r="25" spans="1:25" x14ac:dyDescent="0.2">
      <c r="A25" s="6" t="s">
        <v>13</v>
      </c>
      <c r="B25" s="5" t="s">
        <v>191</v>
      </c>
      <c r="C25" s="90"/>
      <c r="D25" s="76">
        <f>投入係数表!AH25</f>
        <v>5.6107034958998705E-3</v>
      </c>
      <c r="E25" s="77">
        <f t="shared" si="0"/>
        <v>0.56107034958998703</v>
      </c>
      <c r="F25" s="76">
        <f>分析係数表!C28</f>
        <v>0.24324482738409237</v>
      </c>
      <c r="G25" s="77">
        <f t="shared" si="1"/>
        <v>0.13647746033634875</v>
      </c>
      <c r="H25" s="77">
        <v>0.24305095878968649</v>
      </c>
      <c r="I25" s="77">
        <f t="shared" si="2"/>
        <v>0.24305095878968649</v>
      </c>
      <c r="J25" s="76">
        <f>分析係数表!G28</f>
        <v>0.12486010072747622</v>
      </c>
      <c r="K25" s="78">
        <f t="shared" si="3"/>
        <v>3.0347367196389929E-2</v>
      </c>
      <c r="L25" s="79"/>
      <c r="M25" s="80"/>
      <c r="N25" s="81">
        <f>分析係数表!H28</f>
        <v>2.0841525756979944E-2</v>
      </c>
      <c r="O25" s="82">
        <f t="shared" si="4"/>
        <v>0.53017387170239694</v>
      </c>
      <c r="P25" s="76">
        <f>分析係数表!C28</f>
        <v>0.24324482738409237</v>
      </c>
      <c r="Q25" s="82">
        <f t="shared" si="5"/>
        <v>0.12896205190580548</v>
      </c>
      <c r="R25" s="83">
        <v>0.15739530185597161</v>
      </c>
      <c r="S25" s="84">
        <f t="shared" si="6"/>
        <v>0.40044626064565814</v>
      </c>
      <c r="T25" s="85">
        <f>分析係数表!F28</f>
        <v>0.21387101287073307</v>
      </c>
      <c r="U25" s="86">
        <f t="shared" si="7"/>
        <v>8.5643847364584483E-2</v>
      </c>
      <c r="V25" s="87">
        <f>分析係数表!D28</f>
        <v>5.1063234471180746E-3</v>
      </c>
      <c r="W25" s="88">
        <f t="shared" si="8"/>
        <v>0</v>
      </c>
      <c r="X25" s="76">
        <f>分析係数表!E28</f>
        <v>5.1412982652490205E-3</v>
      </c>
      <c r="Y25" s="89">
        <f t="shared" si="9"/>
        <v>0</v>
      </c>
    </row>
    <row r="26" spans="1:25" x14ac:dyDescent="0.2">
      <c r="A26" s="6" t="s">
        <v>14</v>
      </c>
      <c r="B26" s="5" t="s">
        <v>50</v>
      </c>
      <c r="C26" s="90"/>
      <c r="D26" s="76">
        <f>投入係数表!AH26</f>
        <v>8.8476478204574886E-3</v>
      </c>
      <c r="E26" s="77">
        <f t="shared" si="0"/>
        <v>0.88476478204574882</v>
      </c>
      <c r="F26" s="76">
        <f>分析係数表!C29</f>
        <v>5.9106021425932798E-2</v>
      </c>
      <c r="G26" s="77">
        <f t="shared" si="1"/>
        <v>5.2294926164506789E-2</v>
      </c>
      <c r="H26" s="77">
        <v>5.7894650490381436E-2</v>
      </c>
      <c r="I26" s="77">
        <f t="shared" si="2"/>
        <v>5.7894650490381436E-2</v>
      </c>
      <c r="J26" s="76">
        <f>分析係数表!G29</f>
        <v>0.26651982378854627</v>
      </c>
      <c r="K26" s="78">
        <f t="shared" si="3"/>
        <v>1.5430072046995934E-2</v>
      </c>
      <c r="L26" s="79"/>
      <c r="M26" s="80"/>
      <c r="N26" s="81">
        <f>分析係数表!H29</f>
        <v>1.0052103814392449E-2</v>
      </c>
      <c r="O26" s="82">
        <f t="shared" si="4"/>
        <v>0.25570886029042489</v>
      </c>
      <c r="P26" s="76">
        <f>分析係数表!C29</f>
        <v>5.9106021425932798E-2</v>
      </c>
      <c r="Q26" s="82">
        <f t="shared" si="5"/>
        <v>1.511393337512671E-2</v>
      </c>
      <c r="R26" s="83">
        <v>1.8617343491261359E-2</v>
      </c>
      <c r="S26" s="84">
        <f t="shared" si="6"/>
        <v>7.6511993981642795E-2</v>
      </c>
      <c r="T26" s="85">
        <f>分析係数表!F29</f>
        <v>0.40308370044052866</v>
      </c>
      <c r="U26" s="86">
        <f t="shared" si="7"/>
        <v>3.0840737662204035E-2</v>
      </c>
      <c r="V26" s="87">
        <f>分析係数表!D29</f>
        <v>6.1674008810572688E-2</v>
      </c>
      <c r="W26" s="88">
        <f t="shared" si="8"/>
        <v>0</v>
      </c>
      <c r="X26" s="76">
        <f>分析係数表!E29</f>
        <v>2.8634361233480177E-2</v>
      </c>
      <c r="Y26" s="89">
        <f t="shared" si="9"/>
        <v>0</v>
      </c>
    </row>
    <row r="27" spans="1:25" x14ac:dyDescent="0.2">
      <c r="A27" s="6" t="s">
        <v>15</v>
      </c>
      <c r="B27" s="5" t="s">
        <v>36</v>
      </c>
      <c r="C27" s="90"/>
      <c r="D27" s="76">
        <f>投入係数表!AH27</f>
        <v>8.4160552438498053E-3</v>
      </c>
      <c r="E27" s="77">
        <f t="shared" si="0"/>
        <v>0.84160552438498049</v>
      </c>
      <c r="F27" s="76">
        <f>分析係数表!C30</f>
        <v>1</v>
      </c>
      <c r="G27" s="77">
        <f t="shared" si="1"/>
        <v>0.84160552438498049</v>
      </c>
      <c r="H27" s="77">
        <v>0.88389865438928605</v>
      </c>
      <c r="I27" s="77">
        <f t="shared" si="2"/>
        <v>0.88389865438928605</v>
      </c>
      <c r="J27" s="76">
        <f>分析係数表!G30</f>
        <v>0.34458106948813266</v>
      </c>
      <c r="K27" s="78">
        <f t="shared" si="3"/>
        <v>0.30457474364858156</v>
      </c>
      <c r="L27" s="79"/>
      <c r="M27" s="80"/>
      <c r="N27" s="81">
        <f>分析係数表!H30</f>
        <v>0</v>
      </c>
      <c r="O27" s="82">
        <f t="shared" si="4"/>
        <v>0</v>
      </c>
      <c r="P27" s="76">
        <f>分析係数表!C30</f>
        <v>1</v>
      </c>
      <c r="Q27" s="82">
        <f t="shared" si="5"/>
        <v>0</v>
      </c>
      <c r="R27" s="83">
        <v>5.9236340599279083E-2</v>
      </c>
      <c r="S27" s="84">
        <f t="shared" si="6"/>
        <v>0.94313499498856512</v>
      </c>
      <c r="T27" s="85">
        <f>分析係数表!F30</f>
        <v>0.44094938518730342</v>
      </c>
      <c r="U27" s="86">
        <f t="shared" si="7"/>
        <v>0.41587479618883827</v>
      </c>
      <c r="V27" s="87">
        <f>分析係数表!D30</f>
        <v>0.11881612810980841</v>
      </c>
      <c r="W27" s="88">
        <f t="shared" si="8"/>
        <v>0</v>
      </c>
      <c r="X27" s="76">
        <f>分析係数表!E30</f>
        <v>7.9782670860737773E-2</v>
      </c>
      <c r="Y27" s="89">
        <f t="shared" si="9"/>
        <v>0</v>
      </c>
    </row>
    <row r="28" spans="1:25" x14ac:dyDescent="0.2">
      <c r="A28" s="6" t="s">
        <v>16</v>
      </c>
      <c r="B28" s="5" t="s">
        <v>192</v>
      </c>
      <c r="C28" s="90"/>
      <c r="D28" s="76">
        <f>投入係数表!AH28</f>
        <v>1.2084592145015106E-2</v>
      </c>
      <c r="E28" s="77">
        <f t="shared" si="0"/>
        <v>1.2084592145015105</v>
      </c>
      <c r="F28" s="76">
        <f>分析係数表!C31</f>
        <v>9.6726786907147644E-2</v>
      </c>
      <c r="G28" s="77">
        <f t="shared" si="1"/>
        <v>0.11689037692706664</v>
      </c>
      <c r="H28" s="77">
        <v>0.14871805327628304</v>
      </c>
      <c r="I28" s="77">
        <f t="shared" si="2"/>
        <v>0.14871805327628304</v>
      </c>
      <c r="J28" s="76">
        <f>分析係数表!G31</f>
        <v>7.0151306740027508E-2</v>
      </c>
      <c r="K28" s="78">
        <f t="shared" si="3"/>
        <v>1.0432765773164284E-2</v>
      </c>
      <c r="L28" s="79"/>
      <c r="M28" s="80"/>
      <c r="N28" s="81">
        <f>分析係数表!H31</f>
        <v>2.2131832481321275E-2</v>
      </c>
      <c r="O28" s="82">
        <f t="shared" si="4"/>
        <v>0.56299713616510427</v>
      </c>
      <c r="P28" s="76">
        <f>分析係数表!C31</f>
        <v>9.6726786907147644E-2</v>
      </c>
      <c r="Q28" s="82">
        <f t="shared" si="5"/>
        <v>5.4456904019176425E-2</v>
      </c>
      <c r="R28" s="83">
        <v>6.5025979676175114E-2</v>
      </c>
      <c r="S28" s="84">
        <f t="shared" si="6"/>
        <v>0.21374403295245814</v>
      </c>
      <c r="T28" s="85">
        <f>分析係数表!F31</f>
        <v>0.34525447042640989</v>
      </c>
      <c r="U28" s="86">
        <f t="shared" si="7"/>
        <v>7.3796082903806043E-2</v>
      </c>
      <c r="V28" s="87">
        <f>分析係数表!D31</f>
        <v>0</v>
      </c>
      <c r="W28" s="88">
        <f t="shared" si="8"/>
        <v>0</v>
      </c>
      <c r="X28" s="76">
        <f>分析係数表!E31</f>
        <v>0</v>
      </c>
      <c r="Y28" s="89">
        <f t="shared" si="9"/>
        <v>0</v>
      </c>
    </row>
    <row r="29" spans="1:25" x14ac:dyDescent="0.2">
      <c r="A29" s="6" t="s">
        <v>17</v>
      </c>
      <c r="B29" s="5" t="s">
        <v>272</v>
      </c>
      <c r="C29" s="90"/>
      <c r="D29" s="76">
        <f>投入係数表!AH29</f>
        <v>3.8843331894691411E-3</v>
      </c>
      <c r="E29" s="77">
        <f t="shared" si="0"/>
        <v>0.38843331894691413</v>
      </c>
      <c r="F29" s="76">
        <f>分析係数表!C32</f>
        <v>0.7834008097165992</v>
      </c>
      <c r="G29" s="77">
        <f t="shared" si="1"/>
        <v>0.30429897658391858</v>
      </c>
      <c r="H29" s="77">
        <v>0.35925370734089512</v>
      </c>
      <c r="I29" s="77">
        <f t="shared" si="2"/>
        <v>0.35925370734089512</v>
      </c>
      <c r="J29" s="76">
        <f>分析係数表!G32</f>
        <v>0.13992297817715019</v>
      </c>
      <c r="K29" s="78">
        <f t="shared" si="3"/>
        <v>5.0267848652320368E-2</v>
      </c>
      <c r="L29" s="79"/>
      <c r="M29" s="80"/>
      <c r="N29" s="81">
        <f>分析係数表!H32</f>
        <v>6.3286472670074714E-3</v>
      </c>
      <c r="O29" s="82">
        <f t="shared" si="4"/>
        <v>0.16099029712661228</v>
      </c>
      <c r="P29" s="76">
        <f>分析係数表!C32</f>
        <v>0.7834008097165992</v>
      </c>
      <c r="Q29" s="82">
        <f t="shared" si="5"/>
        <v>0.12611992912550396</v>
      </c>
      <c r="R29" s="83">
        <v>0.15600396629479557</v>
      </c>
      <c r="S29" s="84">
        <f t="shared" si="6"/>
        <v>0.51525767363569064</v>
      </c>
      <c r="T29" s="85">
        <f>分析係数表!F32</f>
        <v>0.48138639281129653</v>
      </c>
      <c r="U29" s="86">
        <f t="shared" si="7"/>
        <v>0.2480380328798254</v>
      </c>
      <c r="V29" s="87">
        <f>分析係数表!D32</f>
        <v>1.4120667522464698E-2</v>
      </c>
      <c r="W29" s="88">
        <f t="shared" si="8"/>
        <v>0</v>
      </c>
      <c r="X29" s="76">
        <f>分析係数表!E32</f>
        <v>2.1822849807445442E-2</v>
      </c>
      <c r="Y29" s="89">
        <f t="shared" si="9"/>
        <v>0</v>
      </c>
    </row>
    <row r="30" spans="1:25" x14ac:dyDescent="0.2">
      <c r="A30" s="6" t="s">
        <v>18</v>
      </c>
      <c r="B30" s="5" t="s">
        <v>273</v>
      </c>
      <c r="C30" s="90"/>
      <c r="D30" s="76">
        <f>投入係数表!AH30</f>
        <v>2.740612861458783E-2</v>
      </c>
      <c r="E30" s="77">
        <f t="shared" si="0"/>
        <v>2.740612861458783</v>
      </c>
      <c r="F30" s="76">
        <f>分析係数表!C33</f>
        <v>1</v>
      </c>
      <c r="G30" s="77">
        <f t="shared" si="1"/>
        <v>2.740612861458783</v>
      </c>
      <c r="H30" s="77">
        <v>2.7559775678038401</v>
      </c>
      <c r="I30" s="77">
        <f t="shared" si="2"/>
        <v>2.7559775678038401</v>
      </c>
      <c r="J30" s="76">
        <f>分析係数表!G33</f>
        <v>0.50732356857523297</v>
      </c>
      <c r="K30" s="78">
        <f t="shared" si="3"/>
        <v>1.3981723746115353</v>
      </c>
      <c r="L30" s="79"/>
      <c r="M30" s="80"/>
      <c r="N30" s="81">
        <f>分析係数表!H33</f>
        <v>9.4622493118364133E-4</v>
      </c>
      <c r="O30" s="82">
        <f t="shared" si="4"/>
        <v>2.4070393939318726E-2</v>
      </c>
      <c r="P30" s="76">
        <f>分析係数表!C33</f>
        <v>1</v>
      </c>
      <c r="Q30" s="82">
        <f t="shared" si="5"/>
        <v>2.4070393939318726E-2</v>
      </c>
      <c r="R30" s="83">
        <v>5.5259428570549891E-2</v>
      </c>
      <c r="S30" s="84">
        <f t="shared" si="6"/>
        <v>2.8112369963743902</v>
      </c>
      <c r="T30" s="85">
        <f>分析係数表!F33</f>
        <v>0.64713715046604525</v>
      </c>
      <c r="U30" s="86">
        <f t="shared" si="7"/>
        <v>1.8192558991184469</v>
      </c>
      <c r="V30" s="87">
        <f>分析係数表!D33</f>
        <v>3.462050599201065E-2</v>
      </c>
      <c r="W30" s="88">
        <f t="shared" si="8"/>
        <v>0</v>
      </c>
      <c r="X30" s="76">
        <f>分析係数表!E33</f>
        <v>3.3288948069241014E-2</v>
      </c>
      <c r="Y30" s="89">
        <f t="shared" si="9"/>
        <v>0</v>
      </c>
    </row>
    <row r="31" spans="1:25" x14ac:dyDescent="0.2">
      <c r="A31" s="6" t="s">
        <v>19</v>
      </c>
      <c r="B31" s="5" t="s">
        <v>274</v>
      </c>
      <c r="C31" s="90"/>
      <c r="D31" s="76">
        <f>投入係数表!AH31</f>
        <v>9.9266292619766949E-3</v>
      </c>
      <c r="E31" s="77">
        <f t="shared" si="0"/>
        <v>0.99266292619766949</v>
      </c>
      <c r="F31" s="76">
        <f>分析係数表!C34</f>
        <v>0.10125199563061926</v>
      </c>
      <c r="G31" s="77">
        <f t="shared" si="1"/>
        <v>0.10050910226604416</v>
      </c>
      <c r="H31" s="77">
        <v>0.14011375062456469</v>
      </c>
      <c r="I31" s="77">
        <f t="shared" si="2"/>
        <v>0.14011375062456469</v>
      </c>
      <c r="J31" s="76">
        <f>分析係数表!G34</f>
        <v>0.42460217226572367</v>
      </c>
      <c r="K31" s="78">
        <f t="shared" si="3"/>
        <v>5.9492602879488064E-2</v>
      </c>
      <c r="L31" s="79"/>
      <c r="M31" s="80"/>
      <c r="N31" s="81">
        <f>分析係数表!H34</f>
        <v>0.15770005898545025</v>
      </c>
      <c r="O31" s="82">
        <f t="shared" si="4"/>
        <v>4.0116281223802241</v>
      </c>
      <c r="P31" s="76">
        <f>分析係数表!C34</f>
        <v>0.10125199563061926</v>
      </c>
      <c r="Q31" s="82">
        <f t="shared" si="5"/>
        <v>0.4061853531189118</v>
      </c>
      <c r="R31" s="83">
        <v>0.43052720854481569</v>
      </c>
      <c r="S31" s="84">
        <f t="shared" si="6"/>
        <v>0.5706409591693804</v>
      </c>
      <c r="T31" s="85">
        <f>分析係数表!F34</f>
        <v>0.7004294013639808</v>
      </c>
      <c r="U31" s="86">
        <f t="shared" si="7"/>
        <v>0.39969370542477695</v>
      </c>
      <c r="V31" s="87">
        <f>分析係数表!D34</f>
        <v>0.3617075018944178</v>
      </c>
      <c r="W31" s="88">
        <f t="shared" si="8"/>
        <v>0</v>
      </c>
      <c r="X31" s="76">
        <f>分析係数表!E34</f>
        <v>0.25183127052285931</v>
      </c>
      <c r="Y31" s="89">
        <f t="shared" si="9"/>
        <v>0</v>
      </c>
    </row>
    <row r="32" spans="1:25" x14ac:dyDescent="0.2">
      <c r="A32" s="6" t="s">
        <v>20</v>
      </c>
      <c r="B32" s="5" t="s">
        <v>37</v>
      </c>
      <c r="C32" s="90"/>
      <c r="D32" s="76">
        <f>投入係数表!AH32</f>
        <v>2.1148036253776436E-2</v>
      </c>
      <c r="E32" s="77">
        <f t="shared" si="0"/>
        <v>2.1148036253776437</v>
      </c>
      <c r="F32" s="76">
        <f>分析係数表!C35</f>
        <v>0.28050490883590462</v>
      </c>
      <c r="G32" s="77">
        <f t="shared" si="1"/>
        <v>0.59321279814239647</v>
      </c>
      <c r="H32" s="77">
        <v>0.65185495005950367</v>
      </c>
      <c r="I32" s="77">
        <f t="shared" si="2"/>
        <v>0.65185495005950367</v>
      </c>
      <c r="J32" s="76">
        <f>分析係数表!G35</f>
        <v>0.31444397102684279</v>
      </c>
      <c r="K32" s="78">
        <f t="shared" si="3"/>
        <v>0.20497185903021461</v>
      </c>
      <c r="L32" s="79"/>
      <c r="M32" s="80"/>
      <c r="N32" s="81">
        <f>分析係数表!H35</f>
        <v>5.9366397955171055E-2</v>
      </c>
      <c r="O32" s="82">
        <f t="shared" si="4"/>
        <v>1.5101827678032307</v>
      </c>
      <c r="P32" s="76">
        <f>分析係数表!C35</f>
        <v>0.28050490883590462</v>
      </c>
      <c r="Q32" s="82">
        <f t="shared" si="5"/>
        <v>0.42361367960819934</v>
      </c>
      <c r="R32" s="83">
        <v>0.53218284674629457</v>
      </c>
      <c r="S32" s="84">
        <f t="shared" si="6"/>
        <v>1.1840377968057982</v>
      </c>
      <c r="T32" s="85">
        <f>分析係数表!F35</f>
        <v>0.64720920323817643</v>
      </c>
      <c r="U32" s="86">
        <f t="shared" si="7"/>
        <v>0.76632015907456652</v>
      </c>
      <c r="V32" s="87">
        <f>分析係数表!D35</f>
        <v>3.7068598210481467E-2</v>
      </c>
      <c r="W32" s="88">
        <f t="shared" si="8"/>
        <v>0</v>
      </c>
      <c r="X32" s="76">
        <f>分析係数表!E35</f>
        <v>2.8973157221985513E-2</v>
      </c>
      <c r="Y32" s="89">
        <f t="shared" si="9"/>
        <v>0</v>
      </c>
    </row>
    <row r="33" spans="1:25" x14ac:dyDescent="0.2">
      <c r="A33" s="6" t="s">
        <v>21</v>
      </c>
      <c r="B33" s="5" t="s">
        <v>38</v>
      </c>
      <c r="C33" s="90"/>
      <c r="D33" s="76">
        <f>投入係数表!AH33</f>
        <v>1.5105740181268882E-3</v>
      </c>
      <c r="E33" s="77">
        <f t="shared" si="0"/>
        <v>0.15105740181268881</v>
      </c>
      <c r="F33" s="76">
        <f>分析係数表!C36</f>
        <v>0.80389274373750441</v>
      </c>
      <c r="G33" s="77">
        <f t="shared" si="1"/>
        <v>0.12143394920506108</v>
      </c>
      <c r="H33" s="77">
        <v>0.19192680155870068</v>
      </c>
      <c r="I33" s="77">
        <f t="shared" si="2"/>
        <v>0.19192680155870068</v>
      </c>
      <c r="J33" s="76">
        <f>分析係数表!G36</f>
        <v>1.7855841410975876E-2</v>
      </c>
      <c r="K33" s="78">
        <f t="shared" si="3"/>
        <v>3.4270145311479966E-3</v>
      </c>
      <c r="L33" s="79"/>
      <c r="M33" s="80"/>
      <c r="N33" s="81">
        <f>分析係数表!H36</f>
        <v>0.19255062917813606</v>
      </c>
      <c r="O33" s="82">
        <f t="shared" si="4"/>
        <v>4.898168865392015</v>
      </c>
      <c r="P33" s="76">
        <f>分析係数表!C36</f>
        <v>0.80389274373750441</v>
      </c>
      <c r="Q33" s="82">
        <f t="shared" si="5"/>
        <v>3.9376024084896057</v>
      </c>
      <c r="R33" s="83">
        <v>4.0352625300214324</v>
      </c>
      <c r="S33" s="84">
        <f t="shared" si="6"/>
        <v>4.2271893315801332</v>
      </c>
      <c r="T33" s="85">
        <f>分析係数表!F36</f>
        <v>0.88404635230668316</v>
      </c>
      <c r="U33" s="86">
        <f t="shared" si="7"/>
        <v>3.7370313090931431</v>
      </c>
      <c r="V33" s="87">
        <f>分析係数表!D36</f>
        <v>1.122367174404198E-2</v>
      </c>
      <c r="W33" s="88">
        <f t="shared" si="8"/>
        <v>0</v>
      </c>
      <c r="X33" s="76">
        <f>分析係数表!E36</f>
        <v>3.3525253261424094E-3</v>
      </c>
      <c r="Y33" s="89">
        <f t="shared" si="9"/>
        <v>0</v>
      </c>
    </row>
    <row r="34" spans="1:25" x14ac:dyDescent="0.2">
      <c r="A34" s="6" t="s">
        <v>22</v>
      </c>
      <c r="B34" s="5" t="s">
        <v>377</v>
      </c>
      <c r="C34" s="90"/>
      <c r="D34" s="76">
        <f>投入係数表!AH34</f>
        <v>2.3737591713422528E-2</v>
      </c>
      <c r="E34" s="77">
        <f t="shared" si="0"/>
        <v>2.373759171342253</v>
      </c>
      <c r="F34" s="76">
        <f>分析係数表!C37</f>
        <v>0.21032967032967032</v>
      </c>
      <c r="G34" s="77">
        <f t="shared" si="1"/>
        <v>0.49927198395044747</v>
      </c>
      <c r="H34" s="77">
        <v>0.56621359950454875</v>
      </c>
      <c r="I34" s="77">
        <f t="shared" si="2"/>
        <v>0.56621359950454875</v>
      </c>
      <c r="J34" s="76">
        <f>分析係数表!G37</f>
        <v>0.29813928761297182</v>
      </c>
      <c r="K34" s="78">
        <f t="shared" si="3"/>
        <v>0.1688105191930627</v>
      </c>
      <c r="L34" s="79"/>
      <c r="M34" s="80"/>
      <c r="N34" s="81">
        <f>分析係数表!H37</f>
        <v>4.7409555642941408E-2</v>
      </c>
      <c r="O34" s="82">
        <f t="shared" si="4"/>
        <v>1.2060205171154761</v>
      </c>
      <c r="P34" s="76">
        <f>分析係数表!C37</f>
        <v>0.21032967032967032</v>
      </c>
      <c r="Q34" s="82">
        <f t="shared" si="5"/>
        <v>0.25366189777571663</v>
      </c>
      <c r="R34" s="83">
        <v>0.27992171031662144</v>
      </c>
      <c r="S34" s="84">
        <f t="shared" si="6"/>
        <v>0.84613530982117013</v>
      </c>
      <c r="T34" s="85">
        <f>分析係数表!F37</f>
        <v>0.65348219032429555</v>
      </c>
      <c r="U34" s="86">
        <f t="shared" si="7"/>
        <v>0.55293435557266468</v>
      </c>
      <c r="V34" s="87">
        <f>分析係数表!D37</f>
        <v>7.4641148325358855E-2</v>
      </c>
      <c r="W34" s="88">
        <f t="shared" si="8"/>
        <v>0</v>
      </c>
      <c r="X34" s="76">
        <f>分析係数表!E37</f>
        <v>6.6454013822434876E-2</v>
      </c>
      <c r="Y34" s="89">
        <f t="shared" si="9"/>
        <v>0</v>
      </c>
    </row>
    <row r="35" spans="1:25" x14ac:dyDescent="0.2">
      <c r="A35" s="6" t="s">
        <v>23</v>
      </c>
      <c r="B35" s="5" t="s">
        <v>193</v>
      </c>
      <c r="C35" s="90"/>
      <c r="D35" s="76">
        <f>投入係数表!AH35</f>
        <v>3.0427276650841606E-2</v>
      </c>
      <c r="E35" s="77">
        <f t="shared" si="0"/>
        <v>3.0427276650841604</v>
      </c>
      <c r="F35" s="76">
        <f>分析係数表!C38</f>
        <v>3.0064329788630717E-2</v>
      </c>
      <c r="G35" s="77">
        <f t="shared" si="1"/>
        <v>9.1477567980080512E-2</v>
      </c>
      <c r="H35" s="77">
        <v>0.10079960218015954</v>
      </c>
      <c r="I35" s="77">
        <f t="shared" si="2"/>
        <v>0.10079960218015954</v>
      </c>
      <c r="J35" s="76">
        <f>分析係数表!G38</f>
        <v>0.36119402985074628</v>
      </c>
      <c r="K35" s="78">
        <f t="shared" si="3"/>
        <v>3.6408214518803897E-2</v>
      </c>
      <c r="L35" s="79"/>
      <c r="M35" s="80"/>
      <c r="N35" s="81">
        <f>分析係数表!H38</f>
        <v>4.2911915060951634E-2</v>
      </c>
      <c r="O35" s="82">
        <f t="shared" si="4"/>
        <v>1.091607995274039</v>
      </c>
      <c r="P35" s="76">
        <f>分析係数表!C38</f>
        <v>3.0064329788630717E-2</v>
      </c>
      <c r="Q35" s="82">
        <f t="shared" si="5"/>
        <v>3.2818462769824745E-2</v>
      </c>
      <c r="R35" s="83">
        <v>3.7635848079523304E-2</v>
      </c>
      <c r="S35" s="84">
        <f t="shared" si="6"/>
        <v>0.13843545025968285</v>
      </c>
      <c r="T35" s="85">
        <f>分析係数表!F38</f>
        <v>0.57313432835820899</v>
      </c>
      <c r="U35" s="86">
        <f t="shared" si="7"/>
        <v>7.934210880554958E-2</v>
      </c>
      <c r="V35" s="87">
        <f>分析係数表!D38</f>
        <v>7.1641791044776124E-2</v>
      </c>
      <c r="W35" s="88">
        <f t="shared" si="8"/>
        <v>0</v>
      </c>
      <c r="X35" s="76">
        <f>分析係数表!E38</f>
        <v>8.6567164179104483E-2</v>
      </c>
      <c r="Y35" s="89">
        <f t="shared" si="9"/>
        <v>0</v>
      </c>
    </row>
    <row r="36" spans="1:25" x14ac:dyDescent="0.2">
      <c r="A36" s="6" t="s">
        <v>24</v>
      </c>
      <c r="B36" s="5" t="s">
        <v>39</v>
      </c>
      <c r="C36" s="75">
        <f>最終需要_まとめ!C37</f>
        <v>100</v>
      </c>
      <c r="D36" s="76">
        <f>投入係数表!AH36</f>
        <v>0</v>
      </c>
      <c r="E36" s="77">
        <f t="shared" si="0"/>
        <v>0</v>
      </c>
      <c r="F36" s="76">
        <f>分析係数表!C39</f>
        <v>1</v>
      </c>
      <c r="G36" s="77">
        <f t="shared" si="1"/>
        <v>0</v>
      </c>
      <c r="H36" s="77">
        <v>3.3594780277931238E-2</v>
      </c>
      <c r="I36" s="77">
        <f t="shared" si="2"/>
        <v>100.03359478027794</v>
      </c>
      <c r="J36" s="76">
        <f>分析係数表!G39</f>
        <v>0.35369011652999566</v>
      </c>
      <c r="K36" s="78">
        <f t="shared" si="3"/>
        <v>35.380893794750868</v>
      </c>
      <c r="L36" s="79"/>
      <c r="M36" s="80"/>
      <c r="N36" s="81">
        <f>分析係数表!H39</f>
        <v>3.7848997247345653E-3</v>
      </c>
      <c r="O36" s="82">
        <f t="shared" si="4"/>
        <v>9.6281575757274904E-2</v>
      </c>
      <c r="P36" s="76">
        <f>分析係数表!C39</f>
        <v>1</v>
      </c>
      <c r="Q36" s="82">
        <f t="shared" si="5"/>
        <v>9.6281575757274904E-2</v>
      </c>
      <c r="R36" s="83">
        <v>0.13646493872156143</v>
      </c>
      <c r="S36" s="84">
        <f t="shared" si="6"/>
        <v>100.1700597189995</v>
      </c>
      <c r="T36" s="85">
        <f>分析係数表!F39</f>
        <v>0.70414328873543375</v>
      </c>
      <c r="U36" s="86">
        <f t="shared" si="7"/>
        <v>70.534075283361105</v>
      </c>
      <c r="V36" s="87">
        <f>分析係数表!D39</f>
        <v>4.8338368580060423E-2</v>
      </c>
      <c r="W36" s="88">
        <f t="shared" si="8"/>
        <v>5</v>
      </c>
      <c r="X36" s="76">
        <f>分析係数表!E39</f>
        <v>5.0927924039706515E-2</v>
      </c>
      <c r="Y36" s="89">
        <f t="shared" si="9"/>
        <v>5</v>
      </c>
    </row>
    <row r="37" spans="1:25" x14ac:dyDescent="0.2">
      <c r="A37" s="6" t="s">
        <v>25</v>
      </c>
      <c r="B37" s="5" t="s">
        <v>40</v>
      </c>
      <c r="C37" s="90"/>
      <c r="D37" s="76">
        <f>投入係数表!AH37</f>
        <v>2.1579628830384117E-4</v>
      </c>
      <c r="E37" s="77">
        <f t="shared" si="0"/>
        <v>2.1579628830384119E-2</v>
      </c>
      <c r="F37" s="76">
        <f>分析係数表!C40</f>
        <v>0.7013368112161722</v>
      </c>
      <c r="G37" s="77">
        <f t="shared" si="1"/>
        <v>1.5134588071130174E-2</v>
      </c>
      <c r="H37" s="77">
        <v>1.6706157107130457E-2</v>
      </c>
      <c r="I37" s="77">
        <f t="shared" si="2"/>
        <v>1.6706157107130457E-2</v>
      </c>
      <c r="J37" s="76">
        <f>分析係数表!G40</f>
        <v>0.55395580898075547</v>
      </c>
      <c r="K37" s="78">
        <f t="shared" si="3"/>
        <v>9.2544727752400489E-3</v>
      </c>
      <c r="L37" s="79"/>
      <c r="M37" s="80"/>
      <c r="N37" s="81">
        <f>分析係数表!H40</f>
        <v>3.2392843098702322E-2</v>
      </c>
      <c r="O37" s="82">
        <f t="shared" si="4"/>
        <v>0.82402023927330093</v>
      </c>
      <c r="P37" s="76">
        <f>分析係数表!C40</f>
        <v>0.7013368112161722</v>
      </c>
      <c r="Q37" s="82">
        <f t="shared" si="5"/>
        <v>0.57791572698952409</v>
      </c>
      <c r="R37" s="83">
        <v>0.57835032429309519</v>
      </c>
      <c r="S37" s="84">
        <f t="shared" si="6"/>
        <v>0.5950564814002256</v>
      </c>
      <c r="T37" s="85">
        <f>分析係数表!F40</f>
        <v>0.75181753385602279</v>
      </c>
      <c r="U37" s="86">
        <f t="shared" si="7"/>
        <v>0.44737389635135993</v>
      </c>
      <c r="V37" s="87">
        <f>分析係数表!D40</f>
        <v>0.10919458303635067</v>
      </c>
      <c r="W37" s="88">
        <f t="shared" si="8"/>
        <v>0</v>
      </c>
      <c r="X37" s="76">
        <f>分析係数表!E40</f>
        <v>6.9850320741268707E-2</v>
      </c>
      <c r="Y37" s="89">
        <f t="shared" si="9"/>
        <v>0</v>
      </c>
    </row>
    <row r="38" spans="1:25" x14ac:dyDescent="0.2">
      <c r="A38" s="6" t="s">
        <v>26</v>
      </c>
      <c r="B38" s="5" t="s">
        <v>276</v>
      </c>
      <c r="C38" s="90"/>
      <c r="D38" s="76">
        <f>投入係数表!AH38</f>
        <v>0</v>
      </c>
      <c r="E38" s="77">
        <f t="shared" si="0"/>
        <v>0</v>
      </c>
      <c r="F38" s="76">
        <f>分析係数表!C41</f>
        <v>0.58586841174389814</v>
      </c>
      <c r="G38" s="77">
        <f t="shared" si="1"/>
        <v>0</v>
      </c>
      <c r="H38" s="77">
        <v>1.8276826264854375E-3</v>
      </c>
      <c r="I38" s="77">
        <f t="shared" si="2"/>
        <v>1.8276826264854375E-3</v>
      </c>
      <c r="J38" s="76">
        <f>分析係数表!G41</f>
        <v>0.44498040397949956</v>
      </c>
      <c r="K38" s="78">
        <f t="shared" si="3"/>
        <v>8.1328295347980273E-4</v>
      </c>
      <c r="L38" s="79"/>
      <c r="M38" s="80"/>
      <c r="N38" s="81">
        <f>分析係数表!H41</f>
        <v>5.4868757373181282E-2</v>
      </c>
      <c r="O38" s="82">
        <f t="shared" si="4"/>
        <v>1.3957702459617938</v>
      </c>
      <c r="P38" s="76">
        <f>分析係数表!C41</f>
        <v>0.58586841174389814</v>
      </c>
      <c r="Q38" s="82">
        <f t="shared" si="5"/>
        <v>0.81773769716102618</v>
      </c>
      <c r="R38" s="83">
        <v>0.82878619228678019</v>
      </c>
      <c r="S38" s="84">
        <f t="shared" si="6"/>
        <v>0.83061387491326566</v>
      </c>
      <c r="T38" s="85">
        <f>分析係数表!F41</f>
        <v>0.54989448296653598</v>
      </c>
      <c r="U38" s="86">
        <f t="shared" si="7"/>
        <v>0.45674998729026123</v>
      </c>
      <c r="V38" s="87">
        <f>分析係数表!D41</f>
        <v>0.15480856195357251</v>
      </c>
      <c r="W38" s="88">
        <f t="shared" si="8"/>
        <v>0</v>
      </c>
      <c r="X38" s="76">
        <f>分析係数表!E41</f>
        <v>0.14651793789568887</v>
      </c>
      <c r="Y38" s="89">
        <f t="shared" si="9"/>
        <v>0</v>
      </c>
    </row>
    <row r="39" spans="1:25" x14ac:dyDescent="0.2">
      <c r="A39" s="6" t="s">
        <v>51</v>
      </c>
      <c r="B39" s="5" t="s">
        <v>367</v>
      </c>
      <c r="C39" s="90"/>
      <c r="D39" s="76">
        <f>投入係数表!AH39</f>
        <v>0</v>
      </c>
      <c r="E39" s="77">
        <f>$C$36*D39</f>
        <v>0</v>
      </c>
      <c r="F39" s="76">
        <f>分析係数表!C42</f>
        <v>0.81969817315329629</v>
      </c>
      <c r="G39" s="77">
        <f>E39*F39</f>
        <v>0</v>
      </c>
      <c r="H39" s="77">
        <v>2.0956011855454992E-2</v>
      </c>
      <c r="I39" s="77">
        <f>C39+H39</f>
        <v>2.0956011855454992E-2</v>
      </c>
      <c r="J39" s="76">
        <f>分析係数表!G42</f>
        <v>0.48461538461538461</v>
      </c>
      <c r="K39" s="78">
        <f>I39*J39</f>
        <v>1.0155605745335881E-2</v>
      </c>
      <c r="L39" s="79"/>
      <c r="M39" s="80"/>
      <c r="N39" s="81">
        <f>分析係数表!H42</f>
        <v>1.2153460479748329E-2</v>
      </c>
      <c r="O39" s="82">
        <f t="shared" si="4"/>
        <v>0.30916389098683406</v>
      </c>
      <c r="P39" s="76">
        <f>分析係数表!C42</f>
        <v>0.81969817315329629</v>
      </c>
      <c r="Q39" s="82">
        <f>O39*P39</f>
        <v>0.25342107664687274</v>
      </c>
      <c r="R39" s="83">
        <v>0.26153101610024371</v>
      </c>
      <c r="S39" s="84">
        <f>I39+R39</f>
        <v>0.28248702795569869</v>
      </c>
      <c r="T39" s="85">
        <f>分析係数表!F42</f>
        <v>0.55865384615384617</v>
      </c>
      <c r="U39" s="86">
        <f>S39*T39</f>
        <v>0.15781246465602014</v>
      </c>
      <c r="V39" s="87">
        <f>分析係数表!D42</f>
        <v>8.8461538461538466E-2</v>
      </c>
      <c r="W39" s="88">
        <f>ROUND(S39*V39,0)</f>
        <v>0</v>
      </c>
      <c r="X39" s="76">
        <f>分析係数表!E42</f>
        <v>7.8846153846153844E-2</v>
      </c>
      <c r="Y39" s="89">
        <f>ROUND(S39*X39,0)</f>
        <v>0</v>
      </c>
    </row>
    <row r="40" spans="1:25" x14ac:dyDescent="0.2">
      <c r="A40" s="6" t="s">
        <v>194</v>
      </c>
      <c r="B40" s="5" t="s">
        <v>41</v>
      </c>
      <c r="C40" s="90"/>
      <c r="D40" s="76">
        <f>投入係数表!AH40</f>
        <v>9.2145015105740177E-2</v>
      </c>
      <c r="E40" s="77">
        <f>$C$36*D40</f>
        <v>9.2145015105740171</v>
      </c>
      <c r="F40" s="76">
        <f>分析係数表!C43</f>
        <v>0.67829131652661068</v>
      </c>
      <c r="G40" s="77">
        <f>E40*F40</f>
        <v>6.2501163607436929</v>
      </c>
      <c r="H40" s="77">
        <v>7.2807231091133566</v>
      </c>
      <c r="I40" s="77">
        <f>C40+H40</f>
        <v>7.2807231091133566</v>
      </c>
      <c r="J40" s="76">
        <f>分析係数表!G43</f>
        <v>0.37364673754023214</v>
      </c>
      <c r="K40" s="78">
        <f>I40*J40</f>
        <v>2.7204184366539814</v>
      </c>
      <c r="L40" s="79"/>
      <c r="M40" s="80"/>
      <c r="N40" s="81">
        <f>分析係数表!H43</f>
        <v>3.3707727093983487E-2</v>
      </c>
      <c r="O40" s="82">
        <f t="shared" si="4"/>
        <v>0.85746870877339321</v>
      </c>
      <c r="P40" s="76">
        <f>分析係数表!C43</f>
        <v>0.67829131652661068</v>
      </c>
      <c r="Q40" s="82">
        <f>O40*P40</f>
        <v>0.58161357935427782</v>
      </c>
      <c r="R40" s="83">
        <v>0.91143884110020468</v>
      </c>
      <c r="S40" s="84">
        <f>I40+R40</f>
        <v>8.1921619502135616</v>
      </c>
      <c r="T40" s="85">
        <f>分析係数表!F43</f>
        <v>0.61386911147956691</v>
      </c>
      <c r="U40" s="86">
        <f>S40*T40</f>
        <v>5.0289151774743148</v>
      </c>
      <c r="V40" s="87">
        <f>分析係数表!D43</f>
        <v>0.15810006827270068</v>
      </c>
      <c r="W40" s="88">
        <f>ROUND(S40*V40,0)</f>
        <v>1</v>
      </c>
      <c r="X40" s="76">
        <f>分析係数表!E43</f>
        <v>0.12220813420462304</v>
      </c>
      <c r="Y40" s="89">
        <f>ROUND(S40*X40,0)</f>
        <v>1</v>
      </c>
    </row>
    <row r="41" spans="1:25" x14ac:dyDescent="0.2">
      <c r="A41" s="6" t="s">
        <v>340</v>
      </c>
      <c r="B41" s="5" t="s">
        <v>42</v>
      </c>
      <c r="C41" s="90"/>
      <c r="D41" s="76">
        <f>投入係数表!AH41</f>
        <v>6.4738886491152352E-4</v>
      </c>
      <c r="E41" s="77">
        <f>$C$36*D41</f>
        <v>6.473888649115235E-2</v>
      </c>
      <c r="F41" s="76">
        <f>分析係数表!C44</f>
        <v>0.28860582795323675</v>
      </c>
      <c r="G41" s="77">
        <f>E41*F41</f>
        <v>1.868401993654964E-2</v>
      </c>
      <c r="H41" s="77">
        <v>2.1050519194034882E-2</v>
      </c>
      <c r="I41" s="77">
        <f>C41+H41</f>
        <v>2.1050519194034882E-2</v>
      </c>
      <c r="J41" s="76">
        <f>分析係数表!G44</f>
        <v>0.2722812755519215</v>
      </c>
      <c r="K41" s="78">
        <f>I41*J41</f>
        <v>5.7316622171820243E-3</v>
      </c>
      <c r="L41" s="79"/>
      <c r="M41" s="80"/>
      <c r="N41" s="81">
        <f>分析係数表!H44</f>
        <v>0.11129817145104208</v>
      </c>
      <c r="O41" s="82">
        <f t="shared" si="4"/>
        <v>2.8312410117975291</v>
      </c>
      <c r="P41" s="76">
        <f>分析係数表!C44</f>
        <v>0.28860582795323675</v>
      </c>
      <c r="Q41" s="82">
        <f>O41*P41</f>
        <v>0.81711265634498564</v>
      </c>
      <c r="R41" s="83">
        <v>0.82493199226276226</v>
      </c>
      <c r="S41" s="84">
        <f>I41+R41</f>
        <v>0.84598251145679715</v>
      </c>
      <c r="T41" s="85">
        <f>分析係数表!F44</f>
        <v>0.4454210956663941</v>
      </c>
      <c r="U41" s="86">
        <f>S41*T41</f>
        <v>0.37681845716769435</v>
      </c>
      <c r="V41" s="87">
        <f>分析係数表!D44</f>
        <v>0.25695012264922323</v>
      </c>
      <c r="W41" s="88">
        <f>ROUND(S41*V41,0)</f>
        <v>0</v>
      </c>
      <c r="X41" s="76">
        <f>分析係数表!E44</f>
        <v>0.1731398201144726</v>
      </c>
      <c r="Y41" s="89">
        <f>ROUND(S41*X41,0)</f>
        <v>0</v>
      </c>
    </row>
    <row r="42" spans="1:25" x14ac:dyDescent="0.2">
      <c r="A42" s="6" t="s">
        <v>341</v>
      </c>
      <c r="B42" s="5" t="s">
        <v>278</v>
      </c>
      <c r="C42" s="90"/>
      <c r="D42" s="76">
        <f>投入係数表!AH42</f>
        <v>1.9421665947345706E-3</v>
      </c>
      <c r="E42" s="77">
        <f>$C$36*D42</f>
        <v>0.19421665947345707</v>
      </c>
      <c r="F42" s="76">
        <f>分析係数表!C45</f>
        <v>1</v>
      </c>
      <c r="G42" s="77">
        <f>E42*F42</f>
        <v>0.19421665947345707</v>
      </c>
      <c r="H42" s="77">
        <v>0.21441825215522803</v>
      </c>
      <c r="I42" s="77">
        <f>C42+H42</f>
        <v>0.21441825215522803</v>
      </c>
      <c r="J42" s="76">
        <f>分析係数表!G45</f>
        <v>0</v>
      </c>
      <c r="K42" s="78">
        <f>I42*J42</f>
        <v>0</v>
      </c>
      <c r="L42" s="79"/>
      <c r="M42" s="80"/>
      <c r="N42" s="81">
        <f>分析係数表!H45</f>
        <v>0</v>
      </c>
      <c r="O42" s="82">
        <f t="shared" si="4"/>
        <v>0</v>
      </c>
      <c r="P42" s="76">
        <f>分析係数表!C45</f>
        <v>1</v>
      </c>
      <c r="Q42" s="82">
        <f>O42*P42</f>
        <v>0</v>
      </c>
      <c r="R42" s="83">
        <v>8.4715050408225041E-3</v>
      </c>
      <c r="S42" s="84">
        <f>I42+R42</f>
        <v>0.22288975719605053</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投入係数表!AH43</f>
        <v>3.6685369011653E-3</v>
      </c>
      <c r="E43" s="77">
        <f>$C$36*D43</f>
        <v>0.36685369011653002</v>
      </c>
      <c r="F43" s="76">
        <f>分析係数表!C46</f>
        <v>0.35026323939300097</v>
      </c>
      <c r="G43" s="77">
        <f>E43*F43</f>
        <v>0.12849536188349195</v>
      </c>
      <c r="H43" s="77">
        <v>0.17719293411708847</v>
      </c>
      <c r="I43" s="77">
        <f>C43+H43</f>
        <v>0.17719293411708847</v>
      </c>
      <c r="J43" s="76">
        <f>分析係数表!G46</f>
        <v>8.8183421516754845E-3</v>
      </c>
      <c r="K43" s="78">
        <f>I43*J43</f>
        <v>1.5625479199037784E-3</v>
      </c>
      <c r="L43" s="79"/>
      <c r="M43" s="80"/>
      <c r="N43" s="81">
        <f>分析係数表!H46</f>
        <v>2.2070389303971687E-2</v>
      </c>
      <c r="O43" s="82">
        <f t="shared" si="4"/>
        <v>0.56143412357164202</v>
      </c>
      <c r="P43" s="76">
        <f>分析係数表!C46</f>
        <v>0.35026323939300097</v>
      </c>
      <c r="Q43" s="82">
        <f>O43*P43</f>
        <v>0.19664973482797374</v>
      </c>
      <c r="R43" s="83">
        <v>0.21194387721628347</v>
      </c>
      <c r="S43" s="84">
        <f>I43+R43</f>
        <v>0.38913681133337197</v>
      </c>
      <c r="T43" s="85">
        <f>分析係数表!F46</f>
        <v>0.31305114638447973</v>
      </c>
      <c r="U43" s="86">
        <f>S43*T43</f>
        <v>0.12181972488831309</v>
      </c>
      <c r="V43" s="87">
        <f>分析係数表!D46</f>
        <v>2.6455026455026454E-3</v>
      </c>
      <c r="W43" s="88">
        <f>ROUND(S43*V43,0)</f>
        <v>0</v>
      </c>
      <c r="X43" s="76">
        <f>分析係数表!E46</f>
        <v>7.0546737213403876E-3</v>
      </c>
      <c r="Y43" s="89">
        <f>ROUND(S43*X43,0)</f>
        <v>0</v>
      </c>
    </row>
    <row r="44" spans="1:25" x14ac:dyDescent="0.2">
      <c r="A44" s="192">
        <v>40</v>
      </c>
      <c r="B44" s="14" t="s">
        <v>150</v>
      </c>
      <c r="C44" s="197">
        <f>SUM(C5:C43)</f>
        <v>100</v>
      </c>
      <c r="D44" s="92">
        <f>投入係数表!AH44</f>
        <v>0.28528269313767801</v>
      </c>
      <c r="E44" s="91">
        <f>SUM(E5:E43)</f>
        <v>28.528269313767801</v>
      </c>
      <c r="F44" s="92">
        <f>分析係数表!C47</f>
        <v>0.31394387080298369</v>
      </c>
      <c r="G44" s="91">
        <f>SUM(G5:G43)</f>
        <v>12.681718871433381</v>
      </c>
      <c r="H44" s="91">
        <f>SUM(H5:H43)</f>
        <v>14.638477545808311</v>
      </c>
      <c r="I44" s="91">
        <f>SUM(I5:I43)</f>
        <v>114.63847754580831</v>
      </c>
      <c r="J44" s="92">
        <f>分析係数表!G47</f>
        <v>0.19998528352451841</v>
      </c>
      <c r="K44" s="93">
        <f>SUM(K5:K43)</f>
        <v>40.57151923623109</v>
      </c>
      <c r="L44" s="94">
        <f>最終需要_まとめ!$L$33</f>
        <v>0.627</v>
      </c>
      <c r="M44" s="91">
        <f>K44*L44</f>
        <v>25.438342561116894</v>
      </c>
      <c r="N44" s="95">
        <f>分析係数表!H47</f>
        <v>1</v>
      </c>
      <c r="O44" s="96">
        <f>SUM(O5:O43)</f>
        <v>25.438342561116897</v>
      </c>
      <c r="P44" s="92">
        <f>分析係数表!C47</f>
        <v>0.31394387080298369</v>
      </c>
      <c r="Q44" s="96">
        <f>SUM(Q5:Q43)</f>
        <v>8.8872420165180017</v>
      </c>
      <c r="R44" s="91">
        <f>SUM(R5:R43)</f>
        <v>9.7990952520391996</v>
      </c>
      <c r="S44" s="97">
        <f>SUM(S5:S43)</f>
        <v>124.43757279784752</v>
      </c>
      <c r="T44" s="98">
        <f>分析係数表!F47</f>
        <v>0.426688715561511</v>
      </c>
      <c r="U44" s="99">
        <f>SUM(U5:U43)</f>
        <v>85.710044783664713</v>
      </c>
      <c r="V44" s="100">
        <f>分析係数表!D47</f>
        <v>4.9757178154553973E-2</v>
      </c>
      <c r="W44" s="101">
        <f>SUM(W5:W43)</f>
        <v>6</v>
      </c>
      <c r="X44" s="92">
        <f>分析係数表!E47</f>
        <v>4.1907100312144188E-2</v>
      </c>
      <c r="Y44" s="102">
        <f>SUM(Y5:Y43)</f>
        <v>6</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2015年播磨町産業連関表</v>
      </c>
      <c r="H1" s="401"/>
      <c r="I1" s="401"/>
    </row>
    <row r="2" spans="1:25" x14ac:dyDescent="0.2">
      <c r="B2" s="3" t="s">
        <v>287</v>
      </c>
      <c r="S2" s="3" t="s">
        <v>152</v>
      </c>
      <c r="U2" s="64" t="s">
        <v>209</v>
      </c>
      <c r="W2" s="3" t="s">
        <v>130</v>
      </c>
      <c r="Y2" s="3" t="s">
        <v>153</v>
      </c>
    </row>
    <row r="3" spans="1:25" ht="44" x14ac:dyDescent="0.2">
      <c r="B3" s="65"/>
      <c r="C3" s="66" t="s">
        <v>227</v>
      </c>
      <c r="D3" s="66" t="s">
        <v>229</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投入係数表!AI5</f>
        <v>2.2808267997148969E-3</v>
      </c>
      <c r="E5" s="77">
        <f>$C$37*D5</f>
        <v>0.22808267997148968</v>
      </c>
      <c r="F5" s="76">
        <f>分析係数表!C8</f>
        <v>2.4086378737541492E-2</v>
      </c>
      <c r="G5" s="77">
        <f t="shared" ref="G5:G38" si="0">E5*F5</f>
        <v>5.4936858132667698E-3</v>
      </c>
      <c r="H5" s="77">
        <f t="array" ref="H5:H43">MMULT(逆行列係数!C5:AO43,'33'!G5:G43)</f>
        <v>5.6188071226452065E-3</v>
      </c>
      <c r="I5" s="77">
        <f t="shared" ref="I5:I38" si="1">C5+H5</f>
        <v>5.6188071226452065E-3</v>
      </c>
      <c r="J5" s="76">
        <f>分析係数表!G8</f>
        <v>0.12121212121212122</v>
      </c>
      <c r="K5" s="78">
        <f t="shared" ref="K5:K38" si="2">I5*J5</f>
        <v>6.8106753001760082E-4</v>
      </c>
      <c r="L5" s="79" t="s">
        <v>187</v>
      </c>
      <c r="M5" s="80" t="s">
        <v>187</v>
      </c>
      <c r="N5" s="81">
        <f>分析係数表!H8</f>
        <v>1.0986040110106173E-2</v>
      </c>
      <c r="O5" s="82">
        <f t="shared" ref="O5:O43" si="3">$M$44*N5</f>
        <v>0.40265526067651042</v>
      </c>
      <c r="P5" s="76">
        <f>分析係数表!C8</f>
        <v>2.4086378737541492E-2</v>
      </c>
      <c r="Q5" s="82">
        <f t="shared" ref="Q5:Q38" si="4">O5*P5</f>
        <v>9.6985071093179265E-3</v>
      </c>
      <c r="R5" s="83">
        <f t="array" ref="R5:R43">MMULT(逆行列係数!C5:AO43,'33'!Q5:Q43)</f>
        <v>1.0631779331526018E-2</v>
      </c>
      <c r="S5" s="84">
        <f t="shared" ref="S5:S38" si="5">I5+R5</f>
        <v>1.6250586454171226E-2</v>
      </c>
      <c r="T5" s="85">
        <f>分析係数表!F8</f>
        <v>0.48484848484848486</v>
      </c>
      <c r="U5" s="86">
        <f t="shared" ref="U5:U38" si="6">S5*T5</f>
        <v>7.8790722202042307E-3</v>
      </c>
      <c r="V5" s="87">
        <f>分析係数表!D8</f>
        <v>1.0757575757575757</v>
      </c>
      <c r="W5" s="88">
        <f t="shared" ref="W5:W38" si="7">ROUND(S5*V5,0)</f>
        <v>0</v>
      </c>
      <c r="X5" s="76">
        <f>分析係数表!E8</f>
        <v>0</v>
      </c>
      <c r="Y5" s="89">
        <f t="shared" ref="Y5:Y38" si="8">ROUND(S5*X5,0)</f>
        <v>0</v>
      </c>
    </row>
    <row r="6" spans="1:25" x14ac:dyDescent="0.2">
      <c r="A6" s="6" t="s">
        <v>219</v>
      </c>
      <c r="B6" s="5" t="s">
        <v>265</v>
      </c>
      <c r="C6" s="90"/>
      <c r="D6" s="76">
        <f>投入係数表!AI6</f>
        <v>0</v>
      </c>
      <c r="E6" s="77">
        <f t="shared" ref="E6:E43" si="9">$C$37*D6</f>
        <v>0</v>
      </c>
      <c r="F6" s="76">
        <f>分析係数表!C9</f>
        <v>0</v>
      </c>
      <c r="G6" s="77">
        <f t="shared" si="0"/>
        <v>0</v>
      </c>
      <c r="H6" s="77">
        <v>0</v>
      </c>
      <c r="I6" s="77">
        <f t="shared" si="1"/>
        <v>0</v>
      </c>
      <c r="J6" s="76">
        <f>分析係数表!G9</f>
        <v>0</v>
      </c>
      <c r="K6" s="78">
        <f t="shared" si="2"/>
        <v>0</v>
      </c>
      <c r="L6" s="79"/>
      <c r="M6" s="80"/>
      <c r="N6" s="81">
        <f>分析係数表!H9</f>
        <v>5.8985450255603618E-4</v>
      </c>
      <c r="O6" s="82">
        <f t="shared" si="3"/>
        <v>2.1619074398738815E-2</v>
      </c>
      <c r="P6" s="76">
        <f>分析係数表!C9</f>
        <v>0</v>
      </c>
      <c r="Q6" s="82">
        <f t="shared" si="4"/>
        <v>0</v>
      </c>
      <c r="R6" s="83">
        <v>0</v>
      </c>
      <c r="S6" s="84">
        <f t="shared" si="5"/>
        <v>0</v>
      </c>
      <c r="T6" s="85">
        <f>分析係数表!F9</f>
        <v>0</v>
      </c>
      <c r="U6" s="86">
        <f t="shared" si="6"/>
        <v>0</v>
      </c>
      <c r="V6" s="87">
        <f>分析係数表!D9</f>
        <v>0</v>
      </c>
      <c r="W6" s="88">
        <f t="shared" si="7"/>
        <v>0</v>
      </c>
      <c r="X6" s="76">
        <f>分析係数表!E9</f>
        <v>0</v>
      </c>
      <c r="Y6" s="89">
        <f t="shared" si="8"/>
        <v>0</v>
      </c>
    </row>
    <row r="7" spans="1:25" x14ac:dyDescent="0.2">
      <c r="A7" s="6" t="s">
        <v>220</v>
      </c>
      <c r="B7" s="5" t="s">
        <v>266</v>
      </c>
      <c r="C7" s="90"/>
      <c r="D7" s="76">
        <f>投入係数表!AI7</f>
        <v>0</v>
      </c>
      <c r="E7" s="77">
        <f t="shared" si="9"/>
        <v>0</v>
      </c>
      <c r="F7" s="76">
        <f>分析係数表!C10</f>
        <v>0.85034013605442182</v>
      </c>
      <c r="G7" s="77">
        <f t="shared" si="0"/>
        <v>0</v>
      </c>
      <c r="H7" s="77">
        <v>1.2802545110049102E-3</v>
      </c>
      <c r="I7" s="77">
        <f t="shared" si="1"/>
        <v>1.2802545110049102E-3</v>
      </c>
      <c r="J7" s="76">
        <f>分析係数表!G10</f>
        <v>0.18064516129032257</v>
      </c>
      <c r="K7" s="78">
        <f t="shared" si="2"/>
        <v>2.3127178263314507E-4</v>
      </c>
      <c r="L7" s="79"/>
      <c r="M7" s="80"/>
      <c r="N7" s="81">
        <f>分析係数表!H10</f>
        <v>1.1059771922925679E-3</v>
      </c>
      <c r="O7" s="82">
        <f t="shared" si="3"/>
        <v>4.0535764497635282E-2</v>
      </c>
      <c r="P7" s="76">
        <f>分析係数表!C10</f>
        <v>0.85034013605442182</v>
      </c>
      <c r="Q7" s="82">
        <f t="shared" si="4"/>
        <v>3.446918749798919E-2</v>
      </c>
      <c r="R7" s="83">
        <v>4.2664218629188573E-2</v>
      </c>
      <c r="S7" s="84">
        <f t="shared" si="5"/>
        <v>4.3944473140193487E-2</v>
      </c>
      <c r="T7" s="85">
        <f>分析係数表!F10</f>
        <v>0.52258064516129032</v>
      </c>
      <c r="U7" s="86">
        <f t="shared" si="6"/>
        <v>2.2964531124875304E-2</v>
      </c>
      <c r="V7" s="87">
        <f>分析係数表!D10</f>
        <v>9.0322580645161285E-2</v>
      </c>
      <c r="W7" s="88">
        <f t="shared" si="7"/>
        <v>0</v>
      </c>
      <c r="X7" s="76">
        <f>分析係数表!E10</f>
        <v>0</v>
      </c>
      <c r="Y7" s="89">
        <f t="shared" si="8"/>
        <v>0</v>
      </c>
    </row>
    <row r="8" spans="1:25" x14ac:dyDescent="0.2">
      <c r="A8" s="6" t="s">
        <v>221</v>
      </c>
      <c r="B8" s="5" t="s">
        <v>27</v>
      </c>
      <c r="C8" s="90"/>
      <c r="D8" s="76">
        <f>投入係数表!AI8</f>
        <v>0</v>
      </c>
      <c r="E8" s="77">
        <f t="shared" si="9"/>
        <v>0</v>
      </c>
      <c r="F8" s="76">
        <f>分析係数表!C11</f>
        <v>1.6645596291613995E-2</v>
      </c>
      <c r="G8" s="77">
        <f t="shared" si="0"/>
        <v>0</v>
      </c>
      <c r="H8" s="77">
        <v>1.8168123700574282E-3</v>
      </c>
      <c r="I8" s="77">
        <f t="shared" si="1"/>
        <v>1.8168123700574282E-3</v>
      </c>
      <c r="J8" s="76">
        <f>分析係数表!G11</f>
        <v>0.35897435897435898</v>
      </c>
      <c r="K8" s="78">
        <f t="shared" si="2"/>
        <v>6.5218905591805118E-4</v>
      </c>
      <c r="L8" s="79"/>
      <c r="M8" s="80"/>
      <c r="N8" s="81">
        <f>分析係数表!H11</f>
        <v>-2.457727093983484E-5</v>
      </c>
      <c r="O8" s="82">
        <f t="shared" si="3"/>
        <v>-9.0079476661411725E-4</v>
      </c>
      <c r="P8" s="76">
        <f>分析係数表!C11</f>
        <v>1.6645596291613995E-2</v>
      </c>
      <c r="Q8" s="82">
        <f t="shared" si="4"/>
        <v>-1.4994266026657245E-5</v>
      </c>
      <c r="R8" s="83">
        <v>9.1179204826253245E-4</v>
      </c>
      <c r="S8" s="84">
        <f t="shared" si="5"/>
        <v>2.7286044183199606E-3</v>
      </c>
      <c r="T8" s="85">
        <f>分析係数表!F11</f>
        <v>0.58974358974358976</v>
      </c>
      <c r="U8" s="86">
        <f t="shared" si="6"/>
        <v>1.6091769646502333E-3</v>
      </c>
      <c r="V8" s="87">
        <f>分析係数表!D11</f>
        <v>8.5470085470085479E-3</v>
      </c>
      <c r="W8" s="88">
        <f t="shared" si="7"/>
        <v>0</v>
      </c>
      <c r="X8" s="76">
        <f>分析係数表!E11</f>
        <v>0</v>
      </c>
      <c r="Y8" s="89">
        <f t="shared" si="8"/>
        <v>0</v>
      </c>
    </row>
    <row r="9" spans="1:25" x14ac:dyDescent="0.2">
      <c r="A9" s="6" t="s">
        <v>222</v>
      </c>
      <c r="B9" s="5" t="s">
        <v>190</v>
      </c>
      <c r="C9" s="90"/>
      <c r="D9" s="76">
        <f>投入係数表!AI9</f>
        <v>6.6999287241625086E-3</v>
      </c>
      <c r="E9" s="77">
        <f t="shared" si="9"/>
        <v>0.66999287241625083</v>
      </c>
      <c r="F9" s="76">
        <f>分析係数表!C12</f>
        <v>5.1883600270696828E-3</v>
      </c>
      <c r="G9" s="77">
        <f t="shared" si="0"/>
        <v>3.4761642376660738E-3</v>
      </c>
      <c r="H9" s="77">
        <v>3.5930062967157966E-3</v>
      </c>
      <c r="I9" s="77">
        <f t="shared" si="1"/>
        <v>3.5930062967157966E-3</v>
      </c>
      <c r="J9" s="76">
        <f>分析係数表!G12</f>
        <v>0.13719512195121952</v>
      </c>
      <c r="K9" s="78">
        <f t="shared" si="2"/>
        <v>4.9294293704942331E-4</v>
      </c>
      <c r="L9" s="79"/>
      <c r="M9" s="80"/>
      <c r="N9" s="81">
        <f>分析係数表!H12</f>
        <v>8.9657884388517503E-2</v>
      </c>
      <c r="O9" s="82">
        <f t="shared" si="3"/>
        <v>3.2860993086082999</v>
      </c>
      <c r="P9" s="76">
        <f>分析係数表!C12</f>
        <v>5.1883600270696828E-3</v>
      </c>
      <c r="Q9" s="82">
        <f t="shared" si="4"/>
        <v>1.7049466297764625E-2</v>
      </c>
      <c r="R9" s="83">
        <v>1.8406469059878076E-2</v>
      </c>
      <c r="S9" s="84">
        <f t="shared" si="5"/>
        <v>2.1999475356593873E-2</v>
      </c>
      <c r="T9" s="85">
        <f>分析係数表!F12</f>
        <v>0.31707317073170732</v>
      </c>
      <c r="U9" s="86">
        <f t="shared" si="6"/>
        <v>6.9754434057492766E-3</v>
      </c>
      <c r="V9" s="87">
        <f>分析係数表!D12</f>
        <v>6.7073170731707321E-2</v>
      </c>
      <c r="W9" s="88">
        <f t="shared" si="7"/>
        <v>0</v>
      </c>
      <c r="X9" s="76">
        <f>分析係数表!E12</f>
        <v>5.7926829268292686E-2</v>
      </c>
      <c r="Y9" s="89">
        <f t="shared" si="8"/>
        <v>0</v>
      </c>
    </row>
    <row r="10" spans="1:25" x14ac:dyDescent="0.2">
      <c r="A10" s="6" t="s">
        <v>223</v>
      </c>
      <c r="B10" s="5" t="s">
        <v>28</v>
      </c>
      <c r="C10" s="90"/>
      <c r="D10" s="76">
        <f>投入係数表!AI10</f>
        <v>5.7020669992872421E-4</v>
      </c>
      <c r="E10" s="77">
        <f t="shared" si="9"/>
        <v>5.7020669992872419E-2</v>
      </c>
      <c r="F10" s="76">
        <f>分析係数表!C13</f>
        <v>0</v>
      </c>
      <c r="G10" s="77">
        <f t="shared" si="0"/>
        <v>0</v>
      </c>
      <c r="H10" s="77">
        <v>0</v>
      </c>
      <c r="I10" s="77">
        <f t="shared" si="1"/>
        <v>0</v>
      </c>
      <c r="J10" s="76">
        <f>分析係数表!G13</f>
        <v>0.24459953472914589</v>
      </c>
      <c r="K10" s="78">
        <f t="shared" si="2"/>
        <v>0</v>
      </c>
      <c r="L10" s="79"/>
      <c r="M10" s="80"/>
      <c r="N10" s="81">
        <f>分析係数表!H13</f>
        <v>1.4131930790405034E-2</v>
      </c>
      <c r="O10" s="82">
        <f t="shared" si="3"/>
        <v>0.51795699080311741</v>
      </c>
      <c r="P10" s="76">
        <f>分析係数表!C13</f>
        <v>0</v>
      </c>
      <c r="Q10" s="82">
        <f t="shared" si="4"/>
        <v>0</v>
      </c>
      <c r="R10" s="83">
        <v>0</v>
      </c>
      <c r="S10" s="84">
        <f t="shared" si="5"/>
        <v>0</v>
      </c>
      <c r="T10" s="85">
        <f>分析係数表!F13</f>
        <v>0.38318378198737124</v>
      </c>
      <c r="U10" s="86">
        <f t="shared" si="6"/>
        <v>0</v>
      </c>
      <c r="V10" s="87">
        <f>分析係数表!D13</f>
        <v>4.7856430707876374E-2</v>
      </c>
      <c r="W10" s="88">
        <f t="shared" si="7"/>
        <v>0</v>
      </c>
      <c r="X10" s="76">
        <f>分析係数表!E13</f>
        <v>4.9850448654037885E-2</v>
      </c>
      <c r="Y10" s="89">
        <f t="shared" si="8"/>
        <v>0</v>
      </c>
    </row>
    <row r="11" spans="1:25" x14ac:dyDescent="0.2">
      <c r="A11" s="6" t="s">
        <v>224</v>
      </c>
      <c r="B11" s="5" t="s">
        <v>267</v>
      </c>
      <c r="C11" s="90"/>
      <c r="D11" s="76">
        <f>投入係数表!AI11</f>
        <v>6.2722736992159656E-3</v>
      </c>
      <c r="E11" s="77">
        <f t="shared" si="9"/>
        <v>0.62722736992159656</v>
      </c>
      <c r="F11" s="76">
        <f>分析係数表!C14</f>
        <v>6.5770523283725346E-2</v>
      </c>
      <c r="G11" s="77">
        <f t="shared" si="0"/>
        <v>4.1253072337618178E-2</v>
      </c>
      <c r="H11" s="77">
        <v>5.2735419283407289E-2</v>
      </c>
      <c r="I11" s="77">
        <f t="shared" si="1"/>
        <v>5.2735419283407289E-2</v>
      </c>
      <c r="J11" s="76">
        <f>分析係数表!G14</f>
        <v>0.20976692563817981</v>
      </c>
      <c r="K11" s="78">
        <f t="shared" si="2"/>
        <v>1.106214677532073E-2</v>
      </c>
      <c r="L11" s="79"/>
      <c r="M11" s="80"/>
      <c r="N11" s="81">
        <f>分析係数表!H14</f>
        <v>1.167420369642155E-3</v>
      </c>
      <c r="O11" s="82">
        <f t="shared" si="3"/>
        <v>4.2787751414170572E-2</v>
      </c>
      <c r="P11" s="76">
        <f>分析係数表!C14</f>
        <v>6.5770523283725346E-2</v>
      </c>
      <c r="Q11" s="82">
        <f t="shared" si="4"/>
        <v>2.8141728006439576E-3</v>
      </c>
      <c r="R11" s="83">
        <v>8.76185638212457E-3</v>
      </c>
      <c r="S11" s="84">
        <f t="shared" si="5"/>
        <v>6.1497275665531856E-2</v>
      </c>
      <c r="T11" s="85">
        <f>分析係数表!F14</f>
        <v>0.3607103218645949</v>
      </c>
      <c r="U11" s="86">
        <f t="shared" si="6"/>
        <v>2.2182702099109716E-2</v>
      </c>
      <c r="V11" s="87">
        <f>分析係数表!D14</f>
        <v>6.7702552719200892E-2</v>
      </c>
      <c r="W11" s="88">
        <f t="shared" si="7"/>
        <v>0</v>
      </c>
      <c r="X11" s="76">
        <f>分析係数表!E14</f>
        <v>6.8812430632630414E-2</v>
      </c>
      <c r="Y11" s="89">
        <f t="shared" si="8"/>
        <v>0</v>
      </c>
    </row>
    <row r="12" spans="1:25" x14ac:dyDescent="0.2">
      <c r="A12" s="6" t="s">
        <v>225</v>
      </c>
      <c r="B12" s="5" t="s">
        <v>29</v>
      </c>
      <c r="C12" s="90"/>
      <c r="D12" s="76">
        <f>投入係数表!AI12</f>
        <v>5.7020669992872419E-3</v>
      </c>
      <c r="E12" s="77">
        <f t="shared" si="9"/>
        <v>0.57020669992872419</v>
      </c>
      <c r="F12" s="76">
        <f>分析係数表!C15</f>
        <v>0</v>
      </c>
      <c r="G12" s="77">
        <f t="shared" si="0"/>
        <v>0</v>
      </c>
      <c r="H12" s="77">
        <v>0</v>
      </c>
      <c r="I12" s="77">
        <f t="shared" si="1"/>
        <v>0</v>
      </c>
      <c r="J12" s="76">
        <f>分析係数表!G15</f>
        <v>9.5622477491462285E-2</v>
      </c>
      <c r="K12" s="78">
        <f t="shared" si="2"/>
        <v>0</v>
      </c>
      <c r="L12" s="79"/>
      <c r="M12" s="80"/>
      <c r="N12" s="81">
        <f>分析係数表!H15</f>
        <v>8.2333857648446713E-3</v>
      </c>
      <c r="O12" s="82">
        <f t="shared" si="3"/>
        <v>0.30176624681572928</v>
      </c>
      <c r="P12" s="76">
        <f>分析係数表!C15</f>
        <v>0</v>
      </c>
      <c r="Q12" s="82">
        <f t="shared" si="4"/>
        <v>0</v>
      </c>
      <c r="R12" s="83">
        <v>0</v>
      </c>
      <c r="S12" s="84">
        <f t="shared" si="5"/>
        <v>0</v>
      </c>
      <c r="T12" s="85">
        <f>分析係数表!F15</f>
        <v>0.3039816827072338</v>
      </c>
      <c r="U12" s="86">
        <f t="shared" si="6"/>
        <v>0</v>
      </c>
      <c r="V12" s="87">
        <f>分析係数表!D15</f>
        <v>3.1667184104315432E-2</v>
      </c>
      <c r="W12" s="88">
        <f t="shared" si="7"/>
        <v>0</v>
      </c>
      <c r="X12" s="76">
        <f>分析係数表!E15</f>
        <v>2.9261099037565973E-2</v>
      </c>
      <c r="Y12" s="89">
        <f t="shared" si="8"/>
        <v>0</v>
      </c>
    </row>
    <row r="13" spans="1:25" x14ac:dyDescent="0.2">
      <c r="A13" s="6" t="s">
        <v>226</v>
      </c>
      <c r="B13" s="5" t="s">
        <v>30</v>
      </c>
      <c r="C13" s="90"/>
      <c r="D13" s="76">
        <f>投入係数表!AI13</f>
        <v>2.9935851746258017E-3</v>
      </c>
      <c r="E13" s="77">
        <f t="shared" si="9"/>
        <v>0.29935851746258019</v>
      </c>
      <c r="F13" s="76">
        <f>分析係数表!C16</f>
        <v>5.8671439936356373E-2</v>
      </c>
      <c r="G13" s="77">
        <f t="shared" si="0"/>
        <v>1.7563795276742462E-2</v>
      </c>
      <c r="H13" s="77">
        <v>2.2024865983629686E-2</v>
      </c>
      <c r="I13" s="77">
        <f t="shared" si="1"/>
        <v>2.2024865983629686E-2</v>
      </c>
      <c r="J13" s="76">
        <f>分析係数表!G16</f>
        <v>3.3950617283950615E-2</v>
      </c>
      <c r="K13" s="78">
        <f t="shared" si="2"/>
        <v>7.47757795740514E-4</v>
      </c>
      <c r="L13" s="79"/>
      <c r="M13" s="80"/>
      <c r="N13" s="81">
        <f>分析係数表!H16</f>
        <v>1.6626523790798271E-2</v>
      </c>
      <c r="O13" s="82">
        <f t="shared" si="3"/>
        <v>0.60938765961445041</v>
      </c>
      <c r="P13" s="76">
        <f>分析係数表!C16</f>
        <v>5.8671439936356373E-2</v>
      </c>
      <c r="Q13" s="82">
        <f t="shared" si="4"/>
        <v>3.575365146902601E-2</v>
      </c>
      <c r="R13" s="83">
        <v>3.8491234112730748E-2</v>
      </c>
      <c r="S13" s="84">
        <f t="shared" si="5"/>
        <v>6.0516100096360437E-2</v>
      </c>
      <c r="T13" s="85">
        <f>分析係数表!F16</f>
        <v>0.28858024691358025</v>
      </c>
      <c r="U13" s="86">
        <f t="shared" si="6"/>
        <v>1.7463751108054631E-2</v>
      </c>
      <c r="V13" s="87">
        <f>分析係数表!D16</f>
        <v>0</v>
      </c>
      <c r="W13" s="88">
        <f t="shared" si="7"/>
        <v>0</v>
      </c>
      <c r="X13" s="76">
        <f>分析係数表!E16</f>
        <v>0</v>
      </c>
      <c r="Y13" s="89">
        <f t="shared" si="8"/>
        <v>0</v>
      </c>
    </row>
    <row r="14" spans="1:25" x14ac:dyDescent="0.2">
      <c r="A14" s="6" t="s">
        <v>2</v>
      </c>
      <c r="B14" s="5" t="s">
        <v>364</v>
      </c>
      <c r="C14" s="90"/>
      <c r="D14" s="76">
        <f>投入係数表!AI14</f>
        <v>2.7084818246614398E-3</v>
      </c>
      <c r="E14" s="77">
        <f t="shared" si="9"/>
        <v>0.27084818246614401</v>
      </c>
      <c r="F14" s="76">
        <f>分析係数表!C17</f>
        <v>0.10640681003584229</v>
      </c>
      <c r="G14" s="77">
        <f t="shared" si="0"/>
        <v>2.8820091100228137E-2</v>
      </c>
      <c r="H14" s="77">
        <v>4.8094531375685604E-2</v>
      </c>
      <c r="I14" s="77">
        <f t="shared" si="1"/>
        <v>4.8094531375685604E-2</v>
      </c>
      <c r="J14" s="76">
        <f>分析係数表!G17</f>
        <v>0.21283422459893048</v>
      </c>
      <c r="K14" s="78">
        <f t="shared" si="2"/>
        <v>1.0236162292792979E-2</v>
      </c>
      <c r="L14" s="79"/>
      <c r="M14" s="80"/>
      <c r="N14" s="81">
        <f>分析係数表!H17</f>
        <v>2.9861384191899334E-3</v>
      </c>
      <c r="O14" s="82">
        <f t="shared" si="3"/>
        <v>0.10944656414361525</v>
      </c>
      <c r="P14" s="76">
        <f>分析係数表!C17</f>
        <v>0.10640681003584229</v>
      </c>
      <c r="Q14" s="82">
        <f t="shared" si="4"/>
        <v>1.1645859759905296E-2</v>
      </c>
      <c r="R14" s="83">
        <v>1.9879260527811398E-2</v>
      </c>
      <c r="S14" s="84">
        <f t="shared" si="5"/>
        <v>6.7973791903497005E-2</v>
      </c>
      <c r="T14" s="85">
        <f>分析係数表!F17</f>
        <v>0.3233511586452763</v>
      </c>
      <c r="U14" s="86">
        <f t="shared" si="6"/>
        <v>2.1979404369508657E-2</v>
      </c>
      <c r="V14" s="87">
        <f>分析係数表!D17</f>
        <v>4.4206773618538323E-2</v>
      </c>
      <c r="W14" s="88">
        <f t="shared" si="7"/>
        <v>0</v>
      </c>
      <c r="X14" s="76">
        <f>分析係数表!E17</f>
        <v>4.0641711229946524E-2</v>
      </c>
      <c r="Y14" s="89">
        <f t="shared" si="8"/>
        <v>0</v>
      </c>
    </row>
    <row r="15" spans="1:25" x14ac:dyDescent="0.2">
      <c r="A15" s="6" t="s">
        <v>3</v>
      </c>
      <c r="B15" s="5" t="s">
        <v>31</v>
      </c>
      <c r="C15" s="90"/>
      <c r="D15" s="76">
        <f>投入係数表!AI15</f>
        <v>1.9957234497505346E-3</v>
      </c>
      <c r="E15" s="77">
        <f t="shared" si="9"/>
        <v>0.19957234497505347</v>
      </c>
      <c r="F15" s="76">
        <f>分析係数表!C18</f>
        <v>0.93182768716018405</v>
      </c>
      <c r="G15" s="77">
        <f t="shared" si="0"/>
        <v>0.18596703663923844</v>
      </c>
      <c r="H15" s="77">
        <v>0.28124114614422241</v>
      </c>
      <c r="I15" s="77">
        <f t="shared" si="1"/>
        <v>0.28124114614422241</v>
      </c>
      <c r="J15" s="76">
        <f>分析係数表!G18</f>
        <v>0.215658731332249</v>
      </c>
      <c r="K15" s="78">
        <f t="shared" si="2"/>
        <v>6.065210877589064E-2</v>
      </c>
      <c r="L15" s="79"/>
      <c r="M15" s="80"/>
      <c r="N15" s="81">
        <f>分析係数表!H18</f>
        <v>4.4239087691702714E-4</v>
      </c>
      <c r="O15" s="82">
        <f t="shared" si="3"/>
        <v>1.6214305799054113E-2</v>
      </c>
      <c r="P15" s="76">
        <f>分析係数表!C18</f>
        <v>0.93182768716018405</v>
      </c>
      <c r="Q15" s="82">
        <f t="shared" si="4"/>
        <v>1.5108939071640555E-2</v>
      </c>
      <c r="R15" s="83">
        <v>3.5082732965042586E-2</v>
      </c>
      <c r="S15" s="84">
        <f t="shared" si="5"/>
        <v>0.31632387910926502</v>
      </c>
      <c r="T15" s="85">
        <f>分析係数表!F18</f>
        <v>0.45992902558036375</v>
      </c>
      <c r="U15" s="86">
        <f t="shared" si="6"/>
        <v>0.14548653348652504</v>
      </c>
      <c r="V15" s="87">
        <f>分析係数表!D18</f>
        <v>2.3436344817388734E-2</v>
      </c>
      <c r="W15" s="88">
        <f t="shared" si="7"/>
        <v>0</v>
      </c>
      <c r="X15" s="76">
        <f>分析係数表!E18</f>
        <v>2.5506432056779535E-2</v>
      </c>
      <c r="Y15" s="89">
        <f t="shared" si="8"/>
        <v>0</v>
      </c>
    </row>
    <row r="16" spans="1:25" x14ac:dyDescent="0.2">
      <c r="A16" s="6" t="s">
        <v>4</v>
      </c>
      <c r="B16" s="5" t="s">
        <v>32</v>
      </c>
      <c r="C16" s="90"/>
      <c r="D16" s="76">
        <f>投入係数表!AI16</f>
        <v>0</v>
      </c>
      <c r="E16" s="77">
        <f t="shared" si="9"/>
        <v>0</v>
      </c>
      <c r="F16" s="76">
        <f>分析係数表!C19</f>
        <v>0.22734014153142079</v>
      </c>
      <c r="G16" s="77">
        <f t="shared" si="0"/>
        <v>0</v>
      </c>
      <c r="H16" s="77">
        <v>1.0966580743547666E-2</v>
      </c>
      <c r="I16" s="77">
        <f t="shared" si="1"/>
        <v>1.0966580743547666E-2</v>
      </c>
      <c r="J16" s="76">
        <f>分析係数表!G19</f>
        <v>5.767935331761536E-2</v>
      </c>
      <c r="K16" s="78">
        <f t="shared" si="2"/>
        <v>6.3254528539324277E-4</v>
      </c>
      <c r="L16" s="79"/>
      <c r="M16" s="80"/>
      <c r="N16" s="81">
        <f>分析係数表!H19</f>
        <v>-1.1059771922925678E-4</v>
      </c>
      <c r="O16" s="82">
        <f t="shared" si="3"/>
        <v>-4.0535764497635282E-3</v>
      </c>
      <c r="P16" s="76">
        <f>分析係数表!C19</f>
        <v>0.22734014153142079</v>
      </c>
      <c r="Q16" s="82">
        <f t="shared" si="4"/>
        <v>-9.2154064379767477E-4</v>
      </c>
      <c r="R16" s="83">
        <v>5.8358201904397701E-3</v>
      </c>
      <c r="S16" s="84">
        <f t="shared" si="5"/>
        <v>1.6802400933987438E-2</v>
      </c>
      <c r="T16" s="85">
        <f>分析係数表!F19</f>
        <v>0.2401481980464803</v>
      </c>
      <c r="U16" s="86">
        <f t="shared" si="6"/>
        <v>4.0350663071515806E-3</v>
      </c>
      <c r="V16" s="87">
        <f>分析係数表!D19</f>
        <v>6.946783428763894E-3</v>
      </c>
      <c r="W16" s="88">
        <f t="shared" si="7"/>
        <v>0</v>
      </c>
      <c r="X16" s="76">
        <f>分析係数表!E19</f>
        <v>7.830919501515661E-3</v>
      </c>
      <c r="Y16" s="89">
        <f t="shared" si="8"/>
        <v>0</v>
      </c>
    </row>
    <row r="17" spans="1:25" x14ac:dyDescent="0.2">
      <c r="A17" s="6" t="s">
        <v>5</v>
      </c>
      <c r="B17" s="5" t="s">
        <v>33</v>
      </c>
      <c r="C17" s="90"/>
      <c r="D17" s="76">
        <f>投入係数表!AI17</f>
        <v>1.4255167498218105E-4</v>
      </c>
      <c r="E17" s="77">
        <f t="shared" si="9"/>
        <v>1.4255167498218105E-2</v>
      </c>
      <c r="F17" s="76">
        <f>分析係数表!C20</f>
        <v>0.28316987938225679</v>
      </c>
      <c r="G17" s="77">
        <f t="shared" si="0"/>
        <v>4.0366340610442884E-3</v>
      </c>
      <c r="H17" s="77">
        <v>1.3057585837850593E-2</v>
      </c>
      <c r="I17" s="77">
        <f t="shared" si="1"/>
        <v>1.3057585837850593E-2</v>
      </c>
      <c r="J17" s="76">
        <f>分析係数表!G20</f>
        <v>0.10003293265272517</v>
      </c>
      <c r="K17" s="78">
        <f t="shared" si="2"/>
        <v>1.3061886047248863E-3</v>
      </c>
      <c r="L17" s="79"/>
      <c r="M17" s="80"/>
      <c r="N17" s="81">
        <f>分析係数表!H20</f>
        <v>5.4069996067636654E-4</v>
      </c>
      <c r="O17" s="82">
        <f t="shared" si="3"/>
        <v>1.9817484865510583E-2</v>
      </c>
      <c r="P17" s="76">
        <f>分析係数表!C20</f>
        <v>0.28316987938225679</v>
      </c>
      <c r="Q17" s="82">
        <f t="shared" si="4"/>
        <v>5.6117147990263315E-3</v>
      </c>
      <c r="R17" s="83">
        <v>1.2203989331835542E-2</v>
      </c>
      <c r="S17" s="84">
        <f t="shared" si="5"/>
        <v>2.5261575169686135E-2</v>
      </c>
      <c r="T17" s="85">
        <f>分析係数表!F20</f>
        <v>0.22295405894944839</v>
      </c>
      <c r="U17" s="86">
        <f t="shared" si="6"/>
        <v>5.6321707195381241E-3</v>
      </c>
      <c r="V17" s="87">
        <f>分析係数表!D20</f>
        <v>1.4243372303639057E-2</v>
      </c>
      <c r="W17" s="88">
        <f t="shared" si="7"/>
        <v>0</v>
      </c>
      <c r="X17" s="76">
        <f>分析係数表!E20</f>
        <v>1.6054668203523793E-2</v>
      </c>
      <c r="Y17" s="89">
        <f t="shared" si="8"/>
        <v>0</v>
      </c>
    </row>
    <row r="18" spans="1:25" x14ac:dyDescent="0.2">
      <c r="A18" s="6" t="s">
        <v>6</v>
      </c>
      <c r="B18" s="5" t="s">
        <v>34</v>
      </c>
      <c r="C18" s="90"/>
      <c r="D18" s="76">
        <f>投入係数表!AI18</f>
        <v>2.8510334996436211E-4</v>
      </c>
      <c r="E18" s="77">
        <f t="shared" si="9"/>
        <v>2.851033499643621E-2</v>
      </c>
      <c r="F18" s="76">
        <f>分析係数表!C21</f>
        <v>0.39165775401069514</v>
      </c>
      <c r="G18" s="77">
        <f t="shared" si="0"/>
        <v>1.1166293770796726E-2</v>
      </c>
      <c r="H18" s="77">
        <v>4.9063498269094223E-2</v>
      </c>
      <c r="I18" s="77">
        <f t="shared" si="1"/>
        <v>4.9063498269094223E-2</v>
      </c>
      <c r="J18" s="76">
        <f>分析係数表!G21</f>
        <v>0.28516576829358342</v>
      </c>
      <c r="K18" s="78">
        <f t="shared" si="2"/>
        <v>1.3991230179077154E-2</v>
      </c>
      <c r="L18" s="79"/>
      <c r="M18" s="80"/>
      <c r="N18" s="81">
        <f>分析係数表!H21</f>
        <v>9.2164766024380651E-4</v>
      </c>
      <c r="O18" s="82">
        <f t="shared" si="3"/>
        <v>3.3779803748029399E-2</v>
      </c>
      <c r="P18" s="76">
        <f>分析係数表!C21</f>
        <v>0.39165775401069514</v>
      </c>
      <c r="Q18" s="82">
        <f t="shared" si="4"/>
        <v>1.3230122066875256E-2</v>
      </c>
      <c r="R18" s="83">
        <v>2.591163781811167E-2</v>
      </c>
      <c r="S18" s="84">
        <f t="shared" si="5"/>
        <v>7.4975136087205893E-2</v>
      </c>
      <c r="T18" s="85">
        <f>分析係数表!F21</f>
        <v>0.42597651923502916</v>
      </c>
      <c r="U18" s="86">
        <f t="shared" si="6"/>
        <v>3.193764749960059E-2</v>
      </c>
      <c r="V18" s="87">
        <f>分析係数表!D21</f>
        <v>3.8470058332718007E-2</v>
      </c>
      <c r="W18" s="88">
        <f t="shared" si="7"/>
        <v>0</v>
      </c>
      <c r="X18" s="76">
        <f>分析係数表!E21</f>
        <v>3.5885697408255188E-2</v>
      </c>
      <c r="Y18" s="89">
        <f t="shared" si="8"/>
        <v>0</v>
      </c>
    </row>
    <row r="19" spans="1:25" x14ac:dyDescent="0.2">
      <c r="A19" s="6" t="s">
        <v>7</v>
      </c>
      <c r="B19" s="5" t="s">
        <v>268</v>
      </c>
      <c r="C19" s="90"/>
      <c r="D19" s="76">
        <f>投入係数表!AI19</f>
        <v>0</v>
      </c>
      <c r="E19" s="77">
        <f t="shared" si="9"/>
        <v>0</v>
      </c>
      <c r="F19" s="76">
        <f>分析係数表!C22</f>
        <v>0.15642615558060879</v>
      </c>
      <c r="G19" s="77">
        <f t="shared" si="0"/>
        <v>0</v>
      </c>
      <c r="H19" s="77">
        <v>1.1978596752367579E-2</v>
      </c>
      <c r="I19" s="77">
        <f t="shared" si="1"/>
        <v>1.1978596752367579E-2</v>
      </c>
      <c r="J19" s="76">
        <f>分析係数表!G22</f>
        <v>0.19460412625639217</v>
      </c>
      <c r="K19" s="78">
        <f t="shared" si="2"/>
        <v>2.3310843547721498E-3</v>
      </c>
      <c r="L19" s="79"/>
      <c r="M19" s="80"/>
      <c r="N19" s="81">
        <f>分析係数表!H22</f>
        <v>4.915454187966968E-5</v>
      </c>
      <c r="O19" s="82">
        <f t="shared" si="3"/>
        <v>1.8015895332282345E-3</v>
      </c>
      <c r="P19" s="76">
        <f>分析係数表!C22</f>
        <v>0.15642615558060879</v>
      </c>
      <c r="Q19" s="82">
        <f t="shared" si="4"/>
        <v>2.8181572461715619E-4</v>
      </c>
      <c r="R19" s="83">
        <v>3.8638022495589503E-3</v>
      </c>
      <c r="S19" s="84">
        <f t="shared" si="5"/>
        <v>1.5842399001926528E-2</v>
      </c>
      <c r="T19" s="85">
        <f>分析係数表!F22</f>
        <v>0.41322518074413683</v>
      </c>
      <c r="U19" s="86">
        <f t="shared" si="6"/>
        <v>6.5464781909918227E-3</v>
      </c>
      <c r="V19" s="87">
        <f>分析係数表!D22</f>
        <v>2.140715923117616E-2</v>
      </c>
      <c r="W19" s="88">
        <f t="shared" si="7"/>
        <v>0</v>
      </c>
      <c r="X19" s="76">
        <f>分析係数表!E22</f>
        <v>2.2006700758243698E-2</v>
      </c>
      <c r="Y19" s="89">
        <f t="shared" si="8"/>
        <v>0</v>
      </c>
    </row>
    <row r="20" spans="1:25" x14ac:dyDescent="0.2">
      <c r="A20" s="6" t="s">
        <v>8</v>
      </c>
      <c r="B20" s="5" t="s">
        <v>269</v>
      </c>
      <c r="C20" s="90"/>
      <c r="D20" s="76">
        <f>投入係数表!AI20</f>
        <v>0</v>
      </c>
      <c r="E20" s="77">
        <f t="shared" si="9"/>
        <v>0</v>
      </c>
      <c r="F20" s="76">
        <f>分析係数表!C23</f>
        <v>0</v>
      </c>
      <c r="G20" s="77">
        <f t="shared" si="0"/>
        <v>0</v>
      </c>
      <c r="H20" s="77">
        <v>0</v>
      </c>
      <c r="I20" s="77">
        <f t="shared" si="1"/>
        <v>0</v>
      </c>
      <c r="J20" s="76">
        <f>分析係数表!G23</f>
        <v>0.21581694098755519</v>
      </c>
      <c r="K20" s="78">
        <f t="shared" si="2"/>
        <v>0</v>
      </c>
      <c r="L20" s="79"/>
      <c r="M20" s="80"/>
      <c r="N20" s="81">
        <f>分析係数表!H23</f>
        <v>2.457727093983484E-5</v>
      </c>
      <c r="O20" s="82">
        <f t="shared" si="3"/>
        <v>9.0079476661411725E-4</v>
      </c>
      <c r="P20" s="76">
        <f>分析係数表!C23</f>
        <v>0</v>
      </c>
      <c r="Q20" s="82">
        <f t="shared" si="4"/>
        <v>0</v>
      </c>
      <c r="R20" s="83">
        <v>0</v>
      </c>
      <c r="S20" s="84">
        <f t="shared" si="5"/>
        <v>0</v>
      </c>
      <c r="T20" s="85">
        <f>分析係数表!F23</f>
        <v>0.44146928944199115</v>
      </c>
      <c r="U20" s="86">
        <f t="shared" si="6"/>
        <v>0</v>
      </c>
      <c r="V20" s="87">
        <f>分析係数表!D23</f>
        <v>4.8735447611401042E-2</v>
      </c>
      <c r="W20" s="88">
        <f t="shared" si="7"/>
        <v>0</v>
      </c>
      <c r="X20" s="76">
        <f>分析係数表!E23</f>
        <v>5.2107587314331592E-2</v>
      </c>
      <c r="Y20" s="89">
        <f t="shared" si="8"/>
        <v>0</v>
      </c>
    </row>
    <row r="21" spans="1:25" x14ac:dyDescent="0.2">
      <c r="A21" s="6" t="s">
        <v>9</v>
      </c>
      <c r="B21" s="5" t="s">
        <v>270</v>
      </c>
      <c r="C21" s="90"/>
      <c r="D21" s="76">
        <f>投入係数表!AI21</f>
        <v>0</v>
      </c>
      <c r="E21" s="77">
        <f t="shared" si="9"/>
        <v>0</v>
      </c>
      <c r="F21" s="76">
        <f>分析係数表!C24</f>
        <v>0.44109195402298851</v>
      </c>
      <c r="G21" s="77">
        <f t="shared" si="0"/>
        <v>0</v>
      </c>
      <c r="H21" s="77">
        <v>1.9504886974109618E-2</v>
      </c>
      <c r="I21" s="77">
        <f t="shared" si="1"/>
        <v>1.9504886974109618E-2</v>
      </c>
      <c r="J21" s="76">
        <f>分析係数表!G24</f>
        <v>0.2076771653543307</v>
      </c>
      <c r="K21" s="78">
        <f t="shared" si="2"/>
        <v>4.0507196373396944E-3</v>
      </c>
      <c r="L21" s="79"/>
      <c r="M21" s="80"/>
      <c r="N21" s="81">
        <f>分析係数表!H24</f>
        <v>3.3179315768777033E-4</v>
      </c>
      <c r="O21" s="82">
        <f t="shared" si="3"/>
        <v>1.2160729349290583E-2</v>
      </c>
      <c r="P21" s="76">
        <f>分析係数表!C24</f>
        <v>0.44109195402298851</v>
      </c>
      <c r="Q21" s="82">
        <f t="shared" si="4"/>
        <v>5.3639998710232886E-3</v>
      </c>
      <c r="R21" s="83">
        <v>1.8706966011778948E-2</v>
      </c>
      <c r="S21" s="84">
        <f t="shared" si="5"/>
        <v>3.821185298588857E-2</v>
      </c>
      <c r="T21" s="85">
        <f>分析係数表!F24</f>
        <v>0.39173228346456695</v>
      </c>
      <c r="U21" s="86">
        <f t="shared" si="6"/>
        <v>1.496881642557446E-2</v>
      </c>
      <c r="V21" s="87">
        <f>分析係数表!D24</f>
        <v>6.7913385826771658E-2</v>
      </c>
      <c r="W21" s="88">
        <f t="shared" si="7"/>
        <v>0</v>
      </c>
      <c r="X21" s="76">
        <f>分析係数表!E24</f>
        <v>7.1850393700787399E-2</v>
      </c>
      <c r="Y21" s="89">
        <f t="shared" si="8"/>
        <v>0</v>
      </c>
    </row>
    <row r="22" spans="1:25" x14ac:dyDescent="0.2">
      <c r="A22" s="6" t="s">
        <v>10</v>
      </c>
      <c r="B22" s="5" t="s">
        <v>271</v>
      </c>
      <c r="C22" s="90"/>
      <c r="D22" s="76">
        <f>投入係数表!AI22</f>
        <v>1.1404133998574484E-3</v>
      </c>
      <c r="E22" s="77">
        <f t="shared" si="9"/>
        <v>0.11404133998574484</v>
      </c>
      <c r="F22" s="76">
        <f>分析係数表!C25</f>
        <v>7.8343592613318025E-3</v>
      </c>
      <c r="G22" s="77">
        <f t="shared" si="0"/>
        <v>8.9344082809200893E-4</v>
      </c>
      <c r="H22" s="77">
        <v>1.7028533758184359E-3</v>
      </c>
      <c r="I22" s="77">
        <f t="shared" si="1"/>
        <v>1.7028533758184359E-3</v>
      </c>
      <c r="J22" s="76">
        <f>分析係数表!G25</f>
        <v>0.2</v>
      </c>
      <c r="K22" s="78">
        <f t="shared" si="2"/>
        <v>3.4057067516368722E-4</v>
      </c>
      <c r="L22" s="79"/>
      <c r="M22" s="80"/>
      <c r="N22" s="81">
        <f>分析係数表!H25</f>
        <v>5.0383405426661419E-4</v>
      </c>
      <c r="O22" s="82">
        <f t="shared" si="3"/>
        <v>1.8466292715589402E-2</v>
      </c>
      <c r="P22" s="76">
        <f>分析係数表!C25</f>
        <v>7.8343592613318025E-3</v>
      </c>
      <c r="Q22" s="82">
        <f t="shared" si="4"/>
        <v>1.4467157135884183E-4</v>
      </c>
      <c r="R22" s="83">
        <v>4.9674128404012582E-4</v>
      </c>
      <c r="S22" s="84">
        <f t="shared" si="5"/>
        <v>2.1995946598585619E-3</v>
      </c>
      <c r="T22" s="85">
        <f>分析係数表!F25</f>
        <v>0.35199999999999998</v>
      </c>
      <c r="U22" s="86">
        <f t="shared" si="6"/>
        <v>7.7425732027021376E-4</v>
      </c>
      <c r="V22" s="87">
        <f>分析係数表!D25</f>
        <v>8.0000000000000002E-3</v>
      </c>
      <c r="W22" s="88">
        <f t="shared" si="7"/>
        <v>0</v>
      </c>
      <c r="X22" s="76">
        <f>分析係数表!E25</f>
        <v>4.0000000000000001E-3</v>
      </c>
      <c r="Y22" s="89">
        <f t="shared" si="8"/>
        <v>0</v>
      </c>
    </row>
    <row r="23" spans="1:25" x14ac:dyDescent="0.2">
      <c r="A23" s="6" t="s">
        <v>11</v>
      </c>
      <c r="B23" s="5" t="s">
        <v>35</v>
      </c>
      <c r="C23" s="90"/>
      <c r="D23" s="76">
        <f>投入係数表!AI23</f>
        <v>5.7020669992872421E-4</v>
      </c>
      <c r="E23" s="77">
        <f t="shared" si="9"/>
        <v>5.7020669992872419E-2</v>
      </c>
      <c r="F23" s="76">
        <f>分析係数表!C26</f>
        <v>0.12107728337236534</v>
      </c>
      <c r="G23" s="77">
        <f t="shared" si="0"/>
        <v>6.9039078188091428E-3</v>
      </c>
      <c r="H23" s="77">
        <v>1.4325782382664909E-2</v>
      </c>
      <c r="I23" s="77">
        <f t="shared" si="1"/>
        <v>1.4325782382664909E-2</v>
      </c>
      <c r="J23" s="76">
        <f>分析係数表!G26</f>
        <v>0.19685039370078741</v>
      </c>
      <c r="K23" s="78">
        <f t="shared" si="2"/>
        <v>2.8200359020993915E-3</v>
      </c>
      <c r="L23" s="79"/>
      <c r="M23" s="80"/>
      <c r="N23" s="81">
        <f>分析係数表!H26</f>
        <v>1.0396185607550137E-2</v>
      </c>
      <c r="O23" s="82">
        <f t="shared" si="3"/>
        <v>0.38103618627777158</v>
      </c>
      <c r="P23" s="76">
        <f>分析係数表!C26</f>
        <v>0.12107728337236534</v>
      </c>
      <c r="Q23" s="82">
        <f t="shared" si="4"/>
        <v>4.6134826301079138E-2</v>
      </c>
      <c r="R23" s="83">
        <v>4.9781627379049724E-2</v>
      </c>
      <c r="S23" s="84">
        <f t="shared" si="5"/>
        <v>6.410740976171464E-2</v>
      </c>
      <c r="T23" s="85">
        <f>分析係数表!F26</f>
        <v>0.33584388907908252</v>
      </c>
      <c r="U23" s="86">
        <f t="shared" si="6"/>
        <v>2.1530081813160584E-2</v>
      </c>
      <c r="V23" s="87">
        <f>分析係数表!D26</f>
        <v>3.2865457035261898E-2</v>
      </c>
      <c r="W23" s="88">
        <f t="shared" si="7"/>
        <v>0</v>
      </c>
      <c r="X23" s="76">
        <f>分析係数表!E26</f>
        <v>3.457719958918179E-2</v>
      </c>
      <c r="Y23" s="89">
        <f t="shared" si="8"/>
        <v>0</v>
      </c>
    </row>
    <row r="24" spans="1:25" x14ac:dyDescent="0.2">
      <c r="A24" s="6" t="s">
        <v>12</v>
      </c>
      <c r="B24" s="5" t="s">
        <v>365</v>
      </c>
      <c r="C24" s="90"/>
      <c r="D24" s="76">
        <f>投入係数表!AI24</f>
        <v>1.4255167498218105E-4</v>
      </c>
      <c r="E24" s="77">
        <f t="shared" si="9"/>
        <v>1.4255167498218105E-2</v>
      </c>
      <c r="F24" s="76">
        <f>分析係数表!C27</f>
        <v>2.7391659852820882E-2</v>
      </c>
      <c r="G24" s="77">
        <f t="shared" si="0"/>
        <v>3.9047269925617797E-4</v>
      </c>
      <c r="H24" s="77">
        <v>6.1971493100350307E-4</v>
      </c>
      <c r="I24" s="77">
        <f t="shared" si="1"/>
        <v>6.1971493100350307E-4</v>
      </c>
      <c r="J24" s="76">
        <f>分析係数表!G27</f>
        <v>0.16959064327485379</v>
      </c>
      <c r="K24" s="78">
        <f t="shared" si="2"/>
        <v>1.0509785379591572E-4</v>
      </c>
      <c r="L24" s="79"/>
      <c r="M24" s="80"/>
      <c r="N24" s="81">
        <f>分析係数表!H27</f>
        <v>1.0924596932756587E-2</v>
      </c>
      <c r="O24" s="82">
        <f t="shared" si="3"/>
        <v>0.40040327375997514</v>
      </c>
      <c r="P24" s="76">
        <f>分析係数表!C27</f>
        <v>2.7391659852820882E-2</v>
      </c>
      <c r="Q24" s="82">
        <f t="shared" si="4"/>
        <v>1.096771027878916E-2</v>
      </c>
      <c r="R24" s="83">
        <v>1.1093547848308707E-2</v>
      </c>
      <c r="S24" s="84">
        <f t="shared" si="5"/>
        <v>1.1713262779312211E-2</v>
      </c>
      <c r="T24" s="85">
        <f>分析係数表!F27</f>
        <v>0.32163742690058478</v>
      </c>
      <c r="U24" s="86">
        <f t="shared" si="6"/>
        <v>3.7674237009483716E-3</v>
      </c>
      <c r="V24" s="87">
        <f>分析係数表!D27</f>
        <v>0</v>
      </c>
      <c r="W24" s="88">
        <f t="shared" si="7"/>
        <v>0</v>
      </c>
      <c r="X24" s="76">
        <f>分析係数表!E27</f>
        <v>0</v>
      </c>
      <c r="Y24" s="89">
        <f t="shared" si="8"/>
        <v>0</v>
      </c>
    </row>
    <row r="25" spans="1:25" x14ac:dyDescent="0.2">
      <c r="A25" s="6" t="s">
        <v>13</v>
      </c>
      <c r="B25" s="5" t="s">
        <v>191</v>
      </c>
      <c r="C25" s="90"/>
      <c r="D25" s="76">
        <f>投入係数表!AI25</f>
        <v>0</v>
      </c>
      <c r="E25" s="77">
        <f t="shared" si="9"/>
        <v>0</v>
      </c>
      <c r="F25" s="76">
        <f>分析係数表!C28</f>
        <v>0.24324482738409237</v>
      </c>
      <c r="G25" s="77">
        <f t="shared" si="0"/>
        <v>0</v>
      </c>
      <c r="H25" s="77">
        <v>5.8870194031915839E-2</v>
      </c>
      <c r="I25" s="77">
        <f t="shared" si="1"/>
        <v>5.8870194031915839E-2</v>
      </c>
      <c r="J25" s="76">
        <f>分析係数表!G28</f>
        <v>0.12486010072747622</v>
      </c>
      <c r="K25" s="78">
        <f t="shared" si="2"/>
        <v>7.3505383566710809E-3</v>
      </c>
      <c r="L25" s="79"/>
      <c r="M25" s="80"/>
      <c r="N25" s="81">
        <f>分析係数表!H28</f>
        <v>2.0841525756979944E-2</v>
      </c>
      <c r="O25" s="82">
        <f t="shared" si="3"/>
        <v>0.76387396208877145</v>
      </c>
      <c r="P25" s="76">
        <f>分析係数表!C28</f>
        <v>0.24324482738409237</v>
      </c>
      <c r="Q25" s="82">
        <f t="shared" si="4"/>
        <v>0.18580839005148592</v>
      </c>
      <c r="R25" s="83">
        <v>0.22677498696195303</v>
      </c>
      <c r="S25" s="84">
        <f t="shared" si="5"/>
        <v>0.28564518099386887</v>
      </c>
      <c r="T25" s="85">
        <f>分析係数表!F28</f>
        <v>0.21387101287073307</v>
      </c>
      <c r="U25" s="86">
        <f t="shared" si="6"/>
        <v>6.1091224180802609E-2</v>
      </c>
      <c r="V25" s="87">
        <f>分析係数表!D28</f>
        <v>5.1063234471180746E-3</v>
      </c>
      <c r="W25" s="88">
        <f t="shared" si="7"/>
        <v>0</v>
      </c>
      <c r="X25" s="76">
        <f>分析係数表!E28</f>
        <v>5.1412982652490205E-3</v>
      </c>
      <c r="Y25" s="89">
        <f t="shared" si="8"/>
        <v>0</v>
      </c>
    </row>
    <row r="26" spans="1:25" x14ac:dyDescent="0.2">
      <c r="A26" s="6" t="s">
        <v>14</v>
      </c>
      <c r="B26" s="5" t="s">
        <v>50</v>
      </c>
      <c r="C26" s="90"/>
      <c r="D26" s="76">
        <f>投入係数表!AI26</f>
        <v>1.5110477548111191E-2</v>
      </c>
      <c r="E26" s="77">
        <f t="shared" si="9"/>
        <v>1.511047754811119</v>
      </c>
      <c r="F26" s="76">
        <f>分析係数表!C29</f>
        <v>5.9106021425932798E-2</v>
      </c>
      <c r="G26" s="77">
        <f t="shared" si="0"/>
        <v>8.9312020971473643E-2</v>
      </c>
      <c r="H26" s="77">
        <v>9.4541746749073299E-2</v>
      </c>
      <c r="I26" s="77">
        <f t="shared" si="1"/>
        <v>9.4541746749073299E-2</v>
      </c>
      <c r="J26" s="76">
        <f>分析係数表!G29</f>
        <v>0.26651982378854627</v>
      </c>
      <c r="K26" s="78">
        <f t="shared" si="2"/>
        <v>2.5197249684224383E-2</v>
      </c>
      <c r="L26" s="79"/>
      <c r="M26" s="80"/>
      <c r="N26" s="81">
        <f>分析係数表!H29</f>
        <v>1.0052103814392449E-2</v>
      </c>
      <c r="O26" s="82">
        <f t="shared" si="3"/>
        <v>0.36842505954517396</v>
      </c>
      <c r="P26" s="76">
        <f>分析係数表!C29</f>
        <v>5.9106021425932798E-2</v>
      </c>
      <c r="Q26" s="82">
        <f t="shared" si="4"/>
        <v>2.1776139463327619E-2</v>
      </c>
      <c r="R26" s="83">
        <v>2.6823849109298005E-2</v>
      </c>
      <c r="S26" s="84">
        <f t="shared" si="5"/>
        <v>0.12136559585837131</v>
      </c>
      <c r="T26" s="85">
        <f>分析係数表!F29</f>
        <v>0.40308370044052866</v>
      </c>
      <c r="U26" s="86">
        <f t="shared" si="6"/>
        <v>4.8920493484762004E-2</v>
      </c>
      <c r="V26" s="87">
        <f>分析係数表!D29</f>
        <v>6.1674008810572688E-2</v>
      </c>
      <c r="W26" s="88">
        <f t="shared" si="7"/>
        <v>0</v>
      </c>
      <c r="X26" s="76">
        <f>分析係数表!E29</f>
        <v>2.8634361233480177E-2</v>
      </c>
      <c r="Y26" s="89">
        <f t="shared" si="8"/>
        <v>0</v>
      </c>
    </row>
    <row r="27" spans="1:25" x14ac:dyDescent="0.2">
      <c r="A27" s="6" t="s">
        <v>15</v>
      </c>
      <c r="B27" s="5" t="s">
        <v>36</v>
      </c>
      <c r="C27" s="90"/>
      <c r="D27" s="76">
        <f>投入係数表!AI27</f>
        <v>6.2722736992159656E-3</v>
      </c>
      <c r="E27" s="77">
        <f t="shared" si="9"/>
        <v>0.62722736992159656</v>
      </c>
      <c r="F27" s="76">
        <f>分析係数表!C30</f>
        <v>1</v>
      </c>
      <c r="G27" s="77">
        <f t="shared" si="0"/>
        <v>0.62722736992159656</v>
      </c>
      <c r="H27" s="77">
        <v>0.67629229414173397</v>
      </c>
      <c r="I27" s="77">
        <f t="shared" si="1"/>
        <v>0.67629229414173397</v>
      </c>
      <c r="J27" s="76">
        <f>分析係数表!G30</f>
        <v>0.34458106948813266</v>
      </c>
      <c r="K27" s="78">
        <f t="shared" si="2"/>
        <v>0.2330375220019415</v>
      </c>
      <c r="L27" s="79"/>
      <c r="M27" s="80"/>
      <c r="N27" s="81">
        <f>分析係数表!H30</f>
        <v>0</v>
      </c>
      <c r="O27" s="82">
        <f t="shared" si="3"/>
        <v>0</v>
      </c>
      <c r="P27" s="76">
        <f>分析係数表!C30</f>
        <v>1</v>
      </c>
      <c r="Q27" s="82">
        <f t="shared" si="4"/>
        <v>0</v>
      </c>
      <c r="R27" s="83">
        <v>8.5347657831412335E-2</v>
      </c>
      <c r="S27" s="84">
        <f t="shared" si="5"/>
        <v>0.76163995197314627</v>
      </c>
      <c r="T27" s="85">
        <f>分析係数表!F30</f>
        <v>0.44094938518730342</v>
      </c>
      <c r="U27" s="86">
        <f t="shared" si="6"/>
        <v>0.33584466855664613</v>
      </c>
      <c r="V27" s="87">
        <f>分析係数表!D30</f>
        <v>0.11881612810980841</v>
      </c>
      <c r="W27" s="88">
        <f t="shared" si="7"/>
        <v>0</v>
      </c>
      <c r="X27" s="76">
        <f>分析係数表!E30</f>
        <v>7.9782670860737773E-2</v>
      </c>
      <c r="Y27" s="89">
        <f t="shared" si="8"/>
        <v>0</v>
      </c>
    </row>
    <row r="28" spans="1:25" x14ac:dyDescent="0.2">
      <c r="A28" s="6" t="s">
        <v>16</v>
      </c>
      <c r="B28" s="5" t="s">
        <v>192</v>
      </c>
      <c r="C28" s="90"/>
      <c r="D28" s="76">
        <f>投入係数表!AI28</f>
        <v>2.2380612972202424E-2</v>
      </c>
      <c r="E28" s="77">
        <f t="shared" si="9"/>
        <v>2.2380612972202423</v>
      </c>
      <c r="F28" s="76">
        <f>分析係数表!C31</f>
        <v>9.6726786907147644E-2</v>
      </c>
      <c r="G28" s="77">
        <f t="shared" si="0"/>
        <v>0.21648047818135679</v>
      </c>
      <c r="H28" s="77">
        <v>0.23372706769838394</v>
      </c>
      <c r="I28" s="77">
        <f t="shared" si="1"/>
        <v>0.23372706769838394</v>
      </c>
      <c r="J28" s="76">
        <f>分析係数表!G31</f>
        <v>7.0151306740027508E-2</v>
      </c>
      <c r="K28" s="78">
        <f t="shared" si="2"/>
        <v>1.6396259219556508E-2</v>
      </c>
      <c r="L28" s="79"/>
      <c r="M28" s="80"/>
      <c r="N28" s="81">
        <f>分析係数表!H31</f>
        <v>2.2131832481321275E-2</v>
      </c>
      <c r="O28" s="82">
        <f t="shared" si="3"/>
        <v>0.81116568733601269</v>
      </c>
      <c r="P28" s="76">
        <f>分析係数表!C31</f>
        <v>9.6726786907147644E-2</v>
      </c>
      <c r="Q28" s="82">
        <f t="shared" si="4"/>
        <v>7.8461450585340445E-2</v>
      </c>
      <c r="R28" s="83">
        <v>9.3689363782578222E-2</v>
      </c>
      <c r="S28" s="84">
        <f t="shared" si="5"/>
        <v>0.32741643148096217</v>
      </c>
      <c r="T28" s="85">
        <f>分析係数表!F31</f>
        <v>0.34525447042640989</v>
      </c>
      <c r="U28" s="86">
        <f t="shared" si="6"/>
        <v>0.11304198665986451</v>
      </c>
      <c r="V28" s="87">
        <f>分析係数表!D31</f>
        <v>0</v>
      </c>
      <c r="W28" s="88">
        <f t="shared" si="7"/>
        <v>0</v>
      </c>
      <c r="X28" s="76">
        <f>分析係数表!E31</f>
        <v>0</v>
      </c>
      <c r="Y28" s="89">
        <f t="shared" si="8"/>
        <v>0</v>
      </c>
    </row>
    <row r="29" spans="1:25" x14ac:dyDescent="0.2">
      <c r="A29" s="6" t="s">
        <v>17</v>
      </c>
      <c r="B29" s="5" t="s">
        <v>272</v>
      </c>
      <c r="C29" s="90"/>
      <c r="D29" s="76">
        <f>投入係数表!AI29</f>
        <v>9.5509622238061295E-3</v>
      </c>
      <c r="E29" s="77">
        <f t="shared" si="9"/>
        <v>0.95509622238061298</v>
      </c>
      <c r="F29" s="76">
        <f>分析係数表!C32</f>
        <v>0.7834008097165992</v>
      </c>
      <c r="G29" s="77">
        <f t="shared" si="0"/>
        <v>0.74822315397023731</v>
      </c>
      <c r="H29" s="77">
        <v>0.8191972505955285</v>
      </c>
      <c r="I29" s="77">
        <f t="shared" si="1"/>
        <v>0.8191972505955285</v>
      </c>
      <c r="J29" s="76">
        <f>分析係数表!G32</f>
        <v>0.13992297817715019</v>
      </c>
      <c r="K29" s="78">
        <f t="shared" si="2"/>
        <v>0.11462451901785957</v>
      </c>
      <c r="L29" s="79"/>
      <c r="M29" s="80"/>
      <c r="N29" s="81">
        <f>分析係数表!H32</f>
        <v>6.3286472670074714E-3</v>
      </c>
      <c r="O29" s="82">
        <f t="shared" si="3"/>
        <v>0.2319546524031352</v>
      </c>
      <c r="P29" s="76">
        <f>分析係数表!C32</f>
        <v>0.7834008097165992</v>
      </c>
      <c r="Q29" s="82">
        <f t="shared" si="4"/>
        <v>0.18171346251014844</v>
      </c>
      <c r="R29" s="83">
        <v>0.22477035213470689</v>
      </c>
      <c r="S29" s="84">
        <f t="shared" si="5"/>
        <v>1.0439676027302354</v>
      </c>
      <c r="T29" s="85">
        <f>分析係数表!F32</f>
        <v>0.48138639281129653</v>
      </c>
      <c r="U29" s="86">
        <f t="shared" si="6"/>
        <v>0.50255179849016463</v>
      </c>
      <c r="V29" s="87">
        <f>分析係数表!D32</f>
        <v>1.4120667522464698E-2</v>
      </c>
      <c r="W29" s="88">
        <f t="shared" si="7"/>
        <v>0</v>
      </c>
      <c r="X29" s="76">
        <f>分析係数表!E32</f>
        <v>2.1822849807445442E-2</v>
      </c>
      <c r="Y29" s="89">
        <f t="shared" si="8"/>
        <v>0</v>
      </c>
    </row>
    <row r="30" spans="1:25" x14ac:dyDescent="0.2">
      <c r="A30" s="6" t="s">
        <v>18</v>
      </c>
      <c r="B30" s="5" t="s">
        <v>273</v>
      </c>
      <c r="C30" s="90"/>
      <c r="D30" s="76">
        <f>投入係数表!AI30</f>
        <v>5.5595153243050604E-3</v>
      </c>
      <c r="E30" s="77">
        <f t="shared" si="9"/>
        <v>0.55595153243050599</v>
      </c>
      <c r="F30" s="76">
        <f>分析係数表!C33</f>
        <v>1</v>
      </c>
      <c r="G30" s="77">
        <f t="shared" si="0"/>
        <v>0.55595153243050599</v>
      </c>
      <c r="H30" s="77">
        <v>0.57735517803186698</v>
      </c>
      <c r="I30" s="77">
        <f t="shared" si="1"/>
        <v>0.57735517803186698</v>
      </c>
      <c r="J30" s="76">
        <f>分析係数表!G33</f>
        <v>0.50732356857523297</v>
      </c>
      <c r="K30" s="78">
        <f t="shared" si="2"/>
        <v>0.29290588925451572</v>
      </c>
      <c r="L30" s="79"/>
      <c r="M30" s="80"/>
      <c r="N30" s="81">
        <f>分析係数表!H33</f>
        <v>9.4622493118364133E-4</v>
      </c>
      <c r="O30" s="82">
        <f t="shared" si="3"/>
        <v>3.4680598514643515E-2</v>
      </c>
      <c r="P30" s="76">
        <f>分析係数表!C33</f>
        <v>1</v>
      </c>
      <c r="Q30" s="82">
        <f t="shared" si="4"/>
        <v>3.4680598514643515E-2</v>
      </c>
      <c r="R30" s="83">
        <v>7.961772712300294E-2</v>
      </c>
      <c r="S30" s="84">
        <f t="shared" si="5"/>
        <v>0.65697290515486995</v>
      </c>
      <c r="T30" s="85">
        <f>分析係数表!F33</f>
        <v>0.64713715046604525</v>
      </c>
      <c r="U30" s="86">
        <f t="shared" si="6"/>
        <v>0.42515157377532192</v>
      </c>
      <c r="V30" s="87">
        <f>分析係数表!D33</f>
        <v>3.462050599201065E-2</v>
      </c>
      <c r="W30" s="88">
        <f t="shared" si="7"/>
        <v>0</v>
      </c>
      <c r="X30" s="76">
        <f>分析係数表!E33</f>
        <v>3.3288948069241014E-2</v>
      </c>
      <c r="Y30" s="89">
        <f t="shared" si="8"/>
        <v>0</v>
      </c>
    </row>
    <row r="31" spans="1:25" x14ac:dyDescent="0.2">
      <c r="A31" s="6" t="s">
        <v>19</v>
      </c>
      <c r="B31" s="5" t="s">
        <v>274</v>
      </c>
      <c r="C31" s="90"/>
      <c r="D31" s="76">
        <f>投入係数表!AI31</f>
        <v>1.6963649322879543E-2</v>
      </c>
      <c r="E31" s="77">
        <f t="shared" si="9"/>
        <v>1.6963649322879544</v>
      </c>
      <c r="F31" s="76">
        <f>分析係数表!C34</f>
        <v>0.10125199563061926</v>
      </c>
      <c r="G31" s="77">
        <f t="shared" si="0"/>
        <v>0.1717603347119557</v>
      </c>
      <c r="H31" s="77">
        <v>0.2030838762771543</v>
      </c>
      <c r="I31" s="77">
        <f t="shared" si="1"/>
        <v>0.2030838762771543</v>
      </c>
      <c r="J31" s="76">
        <f>分析係数表!G34</f>
        <v>0.42460217226572367</v>
      </c>
      <c r="K31" s="78">
        <f t="shared" si="2"/>
        <v>8.6229855019423179E-2</v>
      </c>
      <c r="L31" s="79"/>
      <c r="M31" s="80"/>
      <c r="N31" s="81">
        <f>分析係数表!H34</f>
        <v>0.15770005898545025</v>
      </c>
      <c r="O31" s="82">
        <f t="shared" si="3"/>
        <v>5.7799496199794831</v>
      </c>
      <c r="P31" s="76">
        <f>分析係数表!C34</f>
        <v>0.10125199563061926</v>
      </c>
      <c r="Q31" s="82">
        <f t="shared" si="4"/>
        <v>0.58523143366736208</v>
      </c>
      <c r="R31" s="83">
        <v>0.62030315360910726</v>
      </c>
      <c r="S31" s="84">
        <f t="shared" si="5"/>
        <v>0.82338702988626156</v>
      </c>
      <c r="T31" s="85">
        <f>分析係数表!F34</f>
        <v>0.7004294013639808</v>
      </c>
      <c r="U31" s="86">
        <f t="shared" si="6"/>
        <v>0.57672448443410029</v>
      </c>
      <c r="V31" s="87">
        <f>分析係数表!D34</f>
        <v>0.3617075018944178</v>
      </c>
      <c r="W31" s="88">
        <f t="shared" si="7"/>
        <v>0</v>
      </c>
      <c r="X31" s="76">
        <f>分析係数表!E34</f>
        <v>0.25183127052285931</v>
      </c>
      <c r="Y31" s="89">
        <f t="shared" si="8"/>
        <v>0</v>
      </c>
    </row>
    <row r="32" spans="1:25" x14ac:dyDescent="0.2">
      <c r="A32" s="6" t="s">
        <v>20</v>
      </c>
      <c r="B32" s="5" t="s">
        <v>37</v>
      </c>
      <c r="C32" s="90"/>
      <c r="D32" s="76">
        <f>投入係数表!AI32</f>
        <v>8.8382038488952243E-3</v>
      </c>
      <c r="E32" s="77">
        <f t="shared" si="9"/>
        <v>0.88382038488952241</v>
      </c>
      <c r="F32" s="76">
        <f>分析係数表!C35</f>
        <v>0.28050490883590462</v>
      </c>
      <c r="G32" s="77">
        <f t="shared" si="0"/>
        <v>0.24791595649074963</v>
      </c>
      <c r="H32" s="77">
        <v>0.28927196267141048</v>
      </c>
      <c r="I32" s="77">
        <f t="shared" si="1"/>
        <v>0.28927196267141048</v>
      </c>
      <c r="J32" s="76">
        <f>分析係数表!G35</f>
        <v>0.31444397102684279</v>
      </c>
      <c r="K32" s="78">
        <f t="shared" si="2"/>
        <v>9.0959824649126941E-2</v>
      </c>
      <c r="L32" s="79"/>
      <c r="M32" s="80"/>
      <c r="N32" s="81">
        <f>分析係数表!H35</f>
        <v>5.9366397955171055E-2</v>
      </c>
      <c r="O32" s="82">
        <f t="shared" si="3"/>
        <v>2.1758697587564</v>
      </c>
      <c r="P32" s="76">
        <f>分析係数表!C35</f>
        <v>0.28050490883590462</v>
      </c>
      <c r="Q32" s="82">
        <f t="shared" si="4"/>
        <v>0.61034214831876576</v>
      </c>
      <c r="R32" s="83">
        <v>0.76676849123935353</v>
      </c>
      <c r="S32" s="84">
        <f t="shared" si="5"/>
        <v>1.056040453910764</v>
      </c>
      <c r="T32" s="85">
        <f>分析係数表!F35</f>
        <v>0.64720920323817643</v>
      </c>
      <c r="U32" s="86">
        <f t="shared" si="6"/>
        <v>0.68347910076286778</v>
      </c>
      <c r="V32" s="87">
        <f>分析係数表!D35</f>
        <v>3.7068598210481467E-2</v>
      </c>
      <c r="W32" s="88">
        <f t="shared" si="7"/>
        <v>0</v>
      </c>
      <c r="X32" s="76">
        <f>分析係数表!E35</f>
        <v>2.8973157221985513E-2</v>
      </c>
      <c r="Y32" s="89">
        <f t="shared" si="8"/>
        <v>0</v>
      </c>
    </row>
    <row r="33" spans="1:25" x14ac:dyDescent="0.2">
      <c r="A33" s="6" t="s">
        <v>21</v>
      </c>
      <c r="B33" s="5" t="s">
        <v>38</v>
      </c>
      <c r="C33" s="90"/>
      <c r="D33" s="76">
        <f>投入係数表!AI33</f>
        <v>4.4191019244476121E-3</v>
      </c>
      <c r="E33" s="77">
        <f t="shared" si="9"/>
        <v>0.44191019244476121</v>
      </c>
      <c r="F33" s="76">
        <f>分析係数表!C36</f>
        <v>0.80389274373750441</v>
      </c>
      <c r="G33" s="77">
        <f t="shared" si="0"/>
        <v>0.35524839708998768</v>
      </c>
      <c r="H33" s="77">
        <v>0.41584567514286458</v>
      </c>
      <c r="I33" s="77">
        <f t="shared" si="1"/>
        <v>0.41584567514286458</v>
      </c>
      <c r="J33" s="76">
        <f>分析係数表!G36</f>
        <v>1.7855841410975876E-2</v>
      </c>
      <c r="K33" s="78">
        <f t="shared" si="2"/>
        <v>7.4252744267911831E-3</v>
      </c>
      <c r="L33" s="79"/>
      <c r="M33" s="80"/>
      <c r="N33" s="81">
        <f>分析係数表!H36</f>
        <v>0.19255062917813606</v>
      </c>
      <c r="O33" s="82">
        <f t="shared" si="3"/>
        <v>7.0572765990383024</v>
      </c>
      <c r="P33" s="76">
        <f>分析係数表!C36</f>
        <v>0.80389274373750441</v>
      </c>
      <c r="Q33" s="82">
        <f t="shared" si="4"/>
        <v>5.673293448515385</v>
      </c>
      <c r="R33" s="83">
        <v>5.8140020498899601</v>
      </c>
      <c r="S33" s="84">
        <f t="shared" si="5"/>
        <v>6.2298477250328244</v>
      </c>
      <c r="T33" s="85">
        <f>分析係数表!F36</f>
        <v>0.88404635230668316</v>
      </c>
      <c r="U33" s="86">
        <f t="shared" si="6"/>
        <v>5.507474156741357</v>
      </c>
      <c r="V33" s="87">
        <f>分析係数表!D36</f>
        <v>1.122367174404198E-2</v>
      </c>
      <c r="W33" s="88">
        <f t="shared" si="7"/>
        <v>0</v>
      </c>
      <c r="X33" s="76">
        <f>分析係数表!E36</f>
        <v>3.3525253261424094E-3</v>
      </c>
      <c r="Y33" s="89">
        <f t="shared" si="8"/>
        <v>0</v>
      </c>
    </row>
    <row r="34" spans="1:25" x14ac:dyDescent="0.2">
      <c r="A34" s="6" t="s">
        <v>22</v>
      </c>
      <c r="B34" s="5" t="s">
        <v>377</v>
      </c>
      <c r="C34" s="90"/>
      <c r="D34" s="76">
        <f>投入係数表!AI34</f>
        <v>1.6535994297932999E-2</v>
      </c>
      <c r="E34" s="77">
        <f t="shared" si="9"/>
        <v>1.6535994297932999</v>
      </c>
      <c r="F34" s="76">
        <f>分析係数表!C37</f>
        <v>0.21032967032967032</v>
      </c>
      <c r="G34" s="77">
        <f t="shared" si="0"/>
        <v>0.3478010229257556</v>
      </c>
      <c r="H34" s="77">
        <v>0.39648075987670972</v>
      </c>
      <c r="I34" s="77">
        <f t="shared" si="1"/>
        <v>0.39648075987670972</v>
      </c>
      <c r="J34" s="76">
        <f>分析係数表!G37</f>
        <v>0.29813928761297182</v>
      </c>
      <c r="K34" s="78">
        <f t="shared" si="2"/>
        <v>0.11820649130189198</v>
      </c>
      <c r="L34" s="79"/>
      <c r="M34" s="80"/>
      <c r="N34" s="81">
        <f>分析係数表!H37</f>
        <v>4.7409555642941408E-2</v>
      </c>
      <c r="O34" s="82">
        <f t="shared" si="3"/>
        <v>1.7376331047986322</v>
      </c>
      <c r="P34" s="76">
        <f>分析係数表!C37</f>
        <v>0.21032967032967032</v>
      </c>
      <c r="Q34" s="82">
        <f t="shared" si="4"/>
        <v>0.36547579808621777</v>
      </c>
      <c r="R34" s="83">
        <v>0.40331090864140046</v>
      </c>
      <c r="S34" s="84">
        <f t="shared" si="5"/>
        <v>0.79979166851811012</v>
      </c>
      <c r="T34" s="85">
        <f>分析係数表!F37</f>
        <v>0.65348219032429555</v>
      </c>
      <c r="U34" s="86">
        <f t="shared" si="6"/>
        <v>0.52264961134633758</v>
      </c>
      <c r="V34" s="87">
        <f>分析係数表!D37</f>
        <v>7.4641148325358855E-2</v>
      </c>
      <c r="W34" s="88">
        <f t="shared" si="7"/>
        <v>0</v>
      </c>
      <c r="X34" s="76">
        <f>分析係数表!E37</f>
        <v>6.6454013822434876E-2</v>
      </c>
      <c r="Y34" s="89">
        <f t="shared" si="8"/>
        <v>0</v>
      </c>
    </row>
    <row r="35" spans="1:25" x14ac:dyDescent="0.2">
      <c r="A35" s="6" t="s">
        <v>23</v>
      </c>
      <c r="B35" s="5" t="s">
        <v>193</v>
      </c>
      <c r="C35" s="90"/>
      <c r="D35" s="76">
        <f>投入係数表!AI35</f>
        <v>2.1382751247327157E-2</v>
      </c>
      <c r="E35" s="77">
        <f t="shared" si="9"/>
        <v>2.1382751247327159</v>
      </c>
      <c r="F35" s="76">
        <f>分析係数表!C38</f>
        <v>3.0064329788630717E-2</v>
      </c>
      <c r="G35" s="77">
        <f t="shared" si="0"/>
        <v>6.4285808528789845E-2</v>
      </c>
      <c r="H35" s="77">
        <v>7.1793230064525967E-2</v>
      </c>
      <c r="I35" s="77">
        <f t="shared" si="1"/>
        <v>7.1793230064525967E-2</v>
      </c>
      <c r="J35" s="76">
        <f>分析係数表!G38</f>
        <v>0.36119402985074628</v>
      </c>
      <c r="K35" s="78">
        <f t="shared" si="2"/>
        <v>2.5931286083007887E-2</v>
      </c>
      <c r="L35" s="79"/>
      <c r="M35" s="80"/>
      <c r="N35" s="81">
        <f>分析係数表!H38</f>
        <v>4.2911915060951634E-2</v>
      </c>
      <c r="O35" s="82">
        <f t="shared" si="3"/>
        <v>1.5727876625082489</v>
      </c>
      <c r="P35" s="76">
        <f>分析係数表!C38</f>
        <v>3.0064329788630717E-2</v>
      </c>
      <c r="Q35" s="82">
        <f t="shared" si="4"/>
        <v>4.7284806973137618E-2</v>
      </c>
      <c r="R35" s="83">
        <v>5.4225690709281647E-2</v>
      </c>
      <c r="S35" s="84">
        <f t="shared" si="5"/>
        <v>0.12601892077380761</v>
      </c>
      <c r="T35" s="85">
        <f>分析係数表!F38</f>
        <v>0.57313432835820899</v>
      </c>
      <c r="U35" s="86">
        <f t="shared" si="6"/>
        <v>7.2225769518122568E-2</v>
      </c>
      <c r="V35" s="87">
        <f>分析係数表!D38</f>
        <v>7.1641791044776124E-2</v>
      </c>
      <c r="W35" s="88">
        <f t="shared" si="7"/>
        <v>0</v>
      </c>
      <c r="X35" s="76">
        <f>分析係数表!E38</f>
        <v>8.6567164179104483E-2</v>
      </c>
      <c r="Y35" s="89">
        <f t="shared" si="8"/>
        <v>0</v>
      </c>
    </row>
    <row r="36" spans="1:25" x14ac:dyDescent="0.2">
      <c r="A36" s="6" t="s">
        <v>24</v>
      </c>
      <c r="B36" s="5" t="s">
        <v>39</v>
      </c>
      <c r="C36" s="90"/>
      <c r="D36" s="76">
        <f>投入係数表!AI36</f>
        <v>0</v>
      </c>
      <c r="E36" s="77">
        <f t="shared" si="9"/>
        <v>0</v>
      </c>
      <c r="F36" s="76">
        <f>分析係数表!C39</f>
        <v>1</v>
      </c>
      <c r="G36" s="77">
        <f t="shared" si="0"/>
        <v>0</v>
      </c>
      <c r="H36" s="77">
        <v>0.10036180569640028</v>
      </c>
      <c r="I36" s="77">
        <f t="shared" si="1"/>
        <v>0.10036180569640028</v>
      </c>
      <c r="J36" s="76">
        <f>分析係数表!G39</f>
        <v>0.35369011652999566</v>
      </c>
      <c r="K36" s="78">
        <f t="shared" si="2"/>
        <v>3.5496978751920601E-2</v>
      </c>
      <c r="L36" s="79"/>
      <c r="M36" s="80"/>
      <c r="N36" s="81">
        <f>分析係数表!H39</f>
        <v>3.7848997247345653E-3</v>
      </c>
      <c r="O36" s="82">
        <f t="shared" si="3"/>
        <v>0.13872239405857406</v>
      </c>
      <c r="P36" s="76">
        <f>分析係数表!C39</f>
        <v>1</v>
      </c>
      <c r="Q36" s="82">
        <f t="shared" si="4"/>
        <v>0.13872239405857406</v>
      </c>
      <c r="R36" s="83">
        <v>0.19661854156018241</v>
      </c>
      <c r="S36" s="84">
        <f t="shared" si="5"/>
        <v>0.29698034725658268</v>
      </c>
      <c r="T36" s="85">
        <f>分析係数表!F39</f>
        <v>0.70414328873543375</v>
      </c>
      <c r="U36" s="86">
        <f t="shared" si="6"/>
        <v>0.20911671840704127</v>
      </c>
      <c r="V36" s="87">
        <f>分析係数表!D39</f>
        <v>4.8338368580060423E-2</v>
      </c>
      <c r="W36" s="88">
        <f t="shared" si="7"/>
        <v>0</v>
      </c>
      <c r="X36" s="76">
        <f>分析係数表!E39</f>
        <v>5.0927924039706515E-2</v>
      </c>
      <c r="Y36" s="89">
        <f t="shared" si="8"/>
        <v>0</v>
      </c>
    </row>
    <row r="37" spans="1:25" x14ac:dyDescent="0.2">
      <c r="A37" s="6" t="s">
        <v>25</v>
      </c>
      <c r="B37" s="5" t="s">
        <v>40</v>
      </c>
      <c r="C37" s="75">
        <f>最終需要_まとめ!C38</f>
        <v>100</v>
      </c>
      <c r="D37" s="76">
        <f>投入係数表!AI37</f>
        <v>0</v>
      </c>
      <c r="E37" s="77">
        <f t="shared" si="9"/>
        <v>0</v>
      </c>
      <c r="F37" s="76">
        <f>分析係数表!C40</f>
        <v>0.7013368112161722</v>
      </c>
      <c r="G37" s="77">
        <f t="shared" si="0"/>
        <v>0</v>
      </c>
      <c r="H37" s="77">
        <v>1.0877823543829668E-3</v>
      </c>
      <c r="I37" s="77">
        <f t="shared" si="1"/>
        <v>100.00108778235439</v>
      </c>
      <c r="J37" s="76">
        <f>分析係数表!G40</f>
        <v>0.55395580898075547</v>
      </c>
      <c r="K37" s="78">
        <f t="shared" si="2"/>
        <v>55.396183481429667</v>
      </c>
      <c r="L37" s="79"/>
      <c r="M37" s="80"/>
      <c r="N37" s="81">
        <f>分析係数表!H40</f>
        <v>3.2392843098702322E-2</v>
      </c>
      <c r="O37" s="82">
        <f t="shared" si="3"/>
        <v>1.1872475023974067</v>
      </c>
      <c r="P37" s="76">
        <f>分析係数表!C40</f>
        <v>0.7013368112161722</v>
      </c>
      <c r="Q37" s="82">
        <f t="shared" si="4"/>
        <v>0.83266037745576194</v>
      </c>
      <c r="R37" s="83">
        <v>0.8332865447980452</v>
      </c>
      <c r="S37" s="84">
        <f t="shared" si="5"/>
        <v>100.83437432715243</v>
      </c>
      <c r="T37" s="85">
        <f>分析係数表!F40</f>
        <v>0.75181753385602279</v>
      </c>
      <c r="U37" s="86">
        <f t="shared" si="6"/>
        <v>75.809050634554794</v>
      </c>
      <c r="V37" s="87">
        <f>分析係数表!D40</f>
        <v>0.10919458303635067</v>
      </c>
      <c r="W37" s="88">
        <f t="shared" si="7"/>
        <v>11</v>
      </c>
      <c r="X37" s="76">
        <f>分析係数表!E40</f>
        <v>6.9850320741268707E-2</v>
      </c>
      <c r="Y37" s="89">
        <f t="shared" si="8"/>
        <v>7</v>
      </c>
    </row>
    <row r="38" spans="1:25" x14ac:dyDescent="0.2">
      <c r="A38" s="6" t="s">
        <v>26</v>
      </c>
      <c r="B38" s="5" t="s">
        <v>276</v>
      </c>
      <c r="C38" s="90"/>
      <c r="D38" s="76">
        <f>投入係数表!AI38</f>
        <v>0</v>
      </c>
      <c r="E38" s="77">
        <f t="shared" si="9"/>
        <v>0</v>
      </c>
      <c r="F38" s="76">
        <f>分析係数表!C41</f>
        <v>0.58586841174389814</v>
      </c>
      <c r="G38" s="77">
        <f t="shared" si="0"/>
        <v>0</v>
      </c>
      <c r="H38" s="77">
        <v>1.7036906610840858E-3</v>
      </c>
      <c r="I38" s="77">
        <f t="shared" si="1"/>
        <v>1.7036906610840858E-3</v>
      </c>
      <c r="J38" s="76">
        <f>分析係数表!G41</f>
        <v>0.44498040397949956</v>
      </c>
      <c r="K38" s="78">
        <f t="shared" si="2"/>
        <v>7.5810895862529716E-4</v>
      </c>
      <c r="L38" s="79"/>
      <c r="M38" s="80"/>
      <c r="N38" s="81">
        <f>分析係数表!H41</f>
        <v>5.4868757373181282E-2</v>
      </c>
      <c r="O38" s="82">
        <f t="shared" si="3"/>
        <v>2.0110243164660169</v>
      </c>
      <c r="P38" s="76">
        <f>分析係数表!C41</f>
        <v>0.58586841174389814</v>
      </c>
      <c r="Q38" s="82">
        <f t="shared" si="4"/>
        <v>1.1781956222663037</v>
      </c>
      <c r="R38" s="83">
        <v>1.1941142825347326</v>
      </c>
      <c r="S38" s="84">
        <f t="shared" si="5"/>
        <v>1.1958179731958167</v>
      </c>
      <c r="T38" s="85">
        <f>分析係数表!F41</f>
        <v>0.54989448296653598</v>
      </c>
      <c r="U38" s="86">
        <f t="shared" si="6"/>
        <v>0.65757370609260457</v>
      </c>
      <c r="V38" s="87">
        <f>分析係数表!D41</f>
        <v>0.15480856195357251</v>
      </c>
      <c r="W38" s="88">
        <f t="shared" si="7"/>
        <v>0</v>
      </c>
      <c r="X38" s="76">
        <f>分析係数表!E41</f>
        <v>0.14651793789568887</v>
      </c>
      <c r="Y38" s="89">
        <f t="shared" si="8"/>
        <v>0</v>
      </c>
    </row>
    <row r="39" spans="1:25" x14ac:dyDescent="0.2">
      <c r="A39" s="6" t="s">
        <v>51</v>
      </c>
      <c r="B39" s="5" t="s">
        <v>367</v>
      </c>
      <c r="C39" s="90"/>
      <c r="D39" s="76">
        <f>投入係数表!AI39</f>
        <v>1.5680684248039914E-3</v>
      </c>
      <c r="E39" s="77">
        <f t="shared" si="9"/>
        <v>0.15680684248039914</v>
      </c>
      <c r="F39" s="76">
        <f>分析係数表!C42</f>
        <v>0.81969817315329629</v>
      </c>
      <c r="G39" s="77">
        <f>E39*F39</f>
        <v>0.12853428231911987</v>
      </c>
      <c r="H39" s="77">
        <v>0.14695634106636896</v>
      </c>
      <c r="I39" s="77">
        <f>C39+H39</f>
        <v>0.14695634106636896</v>
      </c>
      <c r="J39" s="76">
        <f>分析係数表!G42</f>
        <v>0.48461538461538461</v>
      </c>
      <c r="K39" s="78">
        <f>I39*J39</f>
        <v>7.1217303747548033E-2</v>
      </c>
      <c r="L39" s="79"/>
      <c r="M39" s="80"/>
      <c r="N39" s="81">
        <f>分析係数表!H42</f>
        <v>1.2153460479748329E-2</v>
      </c>
      <c r="O39" s="82">
        <f t="shared" si="3"/>
        <v>0.44544301209068099</v>
      </c>
      <c r="P39" s="76">
        <f>分析係数表!C42</f>
        <v>0.81969817315329629</v>
      </c>
      <c r="Q39" s="82">
        <f>O39*P39</f>
        <v>0.36512882325463286</v>
      </c>
      <c r="R39" s="83">
        <v>0.37681361557126347</v>
      </c>
      <c r="S39" s="84">
        <f>I39+R39</f>
        <v>0.52376995663763237</v>
      </c>
      <c r="T39" s="85">
        <f>分析係数表!F42</f>
        <v>0.55865384615384617</v>
      </c>
      <c r="U39" s="86">
        <f>S39*T39</f>
        <v>0.29260610077544658</v>
      </c>
      <c r="V39" s="87">
        <f>分析係数表!D42</f>
        <v>8.8461538461538466E-2</v>
      </c>
      <c r="W39" s="88">
        <f>ROUND(S39*V39,0)</f>
        <v>0</v>
      </c>
      <c r="X39" s="76">
        <f>分析係数表!E42</f>
        <v>7.8846153846153844E-2</v>
      </c>
      <c r="Y39" s="89">
        <f>ROUND(S39*X39,0)</f>
        <v>0</v>
      </c>
    </row>
    <row r="40" spans="1:25" x14ac:dyDescent="0.2">
      <c r="A40" s="6" t="s">
        <v>194</v>
      </c>
      <c r="B40" s="5" t="s">
        <v>41</v>
      </c>
      <c r="C40" s="90"/>
      <c r="D40" s="76">
        <f>投入係数表!AI40</f>
        <v>6.0156806842480398E-2</v>
      </c>
      <c r="E40" s="77">
        <f t="shared" si="9"/>
        <v>6.0156806842480401</v>
      </c>
      <c r="F40" s="76">
        <f>分析係数表!C43</f>
        <v>0.67829131652661068</v>
      </c>
      <c r="G40" s="77">
        <f>E40*F40</f>
        <v>4.0803839711223056</v>
      </c>
      <c r="H40" s="77">
        <v>4.7991779997948738</v>
      </c>
      <c r="I40" s="77">
        <f>C40+H40</f>
        <v>4.7991779997948738</v>
      </c>
      <c r="J40" s="76">
        <f>分析係数表!G43</f>
        <v>0.37364673754023214</v>
      </c>
      <c r="K40" s="78">
        <f>I40*J40</f>
        <v>1.7931972024982115</v>
      </c>
      <c r="L40" s="79"/>
      <c r="M40" s="80"/>
      <c r="N40" s="81">
        <f>分析係数表!H43</f>
        <v>3.3707727093983487E-2</v>
      </c>
      <c r="O40" s="82">
        <f t="shared" si="3"/>
        <v>1.2354400224112621</v>
      </c>
      <c r="P40" s="76">
        <f>分析係数表!C43</f>
        <v>0.67829131652661068</v>
      </c>
      <c r="Q40" s="82">
        <f>O40*P40</f>
        <v>0.8379882392910003</v>
      </c>
      <c r="R40" s="83">
        <v>1.3132001328492928</v>
      </c>
      <c r="S40" s="84">
        <f>I40+R40</f>
        <v>6.1123781326441664</v>
      </c>
      <c r="T40" s="85">
        <f>分析係数表!F43</f>
        <v>0.61386911147956691</v>
      </c>
      <c r="U40" s="86">
        <f>S40*T40</f>
        <v>3.752200133313409</v>
      </c>
      <c r="V40" s="87">
        <f>分析係数表!D43</f>
        <v>0.15810006827270068</v>
      </c>
      <c r="W40" s="88">
        <f>ROUND(S40*V40,0)</f>
        <v>1</v>
      </c>
      <c r="X40" s="76">
        <f>分析係数表!E43</f>
        <v>0.12220813420462304</v>
      </c>
      <c r="Y40" s="89">
        <f>ROUND(S40*X40,0)</f>
        <v>1</v>
      </c>
    </row>
    <row r="41" spans="1:25" x14ac:dyDescent="0.2">
      <c r="A41" s="6" t="s">
        <v>340</v>
      </c>
      <c r="B41" s="5" t="s">
        <v>42</v>
      </c>
      <c r="C41" s="90"/>
      <c r="D41" s="76">
        <f>投入係数表!AI41</f>
        <v>3.1361368496079828E-3</v>
      </c>
      <c r="E41" s="77">
        <f t="shared" si="9"/>
        <v>0.31361368496079828</v>
      </c>
      <c r="F41" s="76">
        <f>分析係数表!C44</f>
        <v>0.28860582795323675</v>
      </c>
      <c r="G41" s="77">
        <f>E41*F41</f>
        <v>9.0510737205576744E-2</v>
      </c>
      <c r="H41" s="77">
        <v>9.2858971103532043E-2</v>
      </c>
      <c r="I41" s="77">
        <f>C41+H41</f>
        <v>9.2858971103532043E-2</v>
      </c>
      <c r="J41" s="76">
        <f>分析係数表!G44</f>
        <v>0.2722812755519215</v>
      </c>
      <c r="K41" s="78">
        <f>I41*J41</f>
        <v>2.5283759098508725E-2</v>
      </c>
      <c r="L41" s="79"/>
      <c r="M41" s="80"/>
      <c r="N41" s="81">
        <f>分析係数表!H44</f>
        <v>0.11129817145104208</v>
      </c>
      <c r="O41" s="82">
        <f t="shared" si="3"/>
        <v>4.0792491006120306</v>
      </c>
      <c r="P41" s="76">
        <f>分析係数表!C44</f>
        <v>0.28860582795323675</v>
      </c>
      <c r="Q41" s="82">
        <f>O41*P41</f>
        <v>1.1772950641096314</v>
      </c>
      <c r="R41" s="83">
        <v>1.1885611551548876</v>
      </c>
      <c r="S41" s="84">
        <f>I41+R41</f>
        <v>1.2814201262584197</v>
      </c>
      <c r="T41" s="85">
        <f>分析係数表!F44</f>
        <v>0.4454210956663941</v>
      </c>
      <c r="U41" s="86">
        <f>S41*T41</f>
        <v>0.57077155664699442</v>
      </c>
      <c r="V41" s="87">
        <f>分析係数表!D44</f>
        <v>0.25695012264922323</v>
      </c>
      <c r="W41" s="88">
        <f>ROUND(S41*V41,0)</f>
        <v>0</v>
      </c>
      <c r="X41" s="76">
        <f>分析係数表!E44</f>
        <v>0.1731398201144726</v>
      </c>
      <c r="Y41" s="89">
        <f>ROUND(S41*X41,0)</f>
        <v>0</v>
      </c>
    </row>
    <row r="42" spans="1:25" x14ac:dyDescent="0.2">
      <c r="A42" s="6" t="s">
        <v>341</v>
      </c>
      <c r="B42" s="5" t="s">
        <v>278</v>
      </c>
      <c r="C42" s="90"/>
      <c r="D42" s="76">
        <f>投入係数表!AI42</f>
        <v>2.2808267997148969E-3</v>
      </c>
      <c r="E42" s="77">
        <f t="shared" si="9"/>
        <v>0.22808267997148968</v>
      </c>
      <c r="F42" s="76">
        <f>分析係数表!C45</f>
        <v>1</v>
      </c>
      <c r="G42" s="77">
        <f>E42*F42</f>
        <v>0.22808267997148968</v>
      </c>
      <c r="H42" s="77">
        <v>0.23938719727009586</v>
      </c>
      <c r="I42" s="77">
        <f>C42+H42</f>
        <v>0.23938719727009586</v>
      </c>
      <c r="J42" s="76">
        <f>分析係数表!G45</f>
        <v>0</v>
      </c>
      <c r="K42" s="78">
        <f>I42*J42</f>
        <v>0</v>
      </c>
      <c r="L42" s="79"/>
      <c r="M42" s="80"/>
      <c r="N42" s="81">
        <f>分析係数表!H45</f>
        <v>0</v>
      </c>
      <c r="O42" s="82">
        <f t="shared" si="3"/>
        <v>0</v>
      </c>
      <c r="P42" s="76">
        <f>分析係数表!C45</f>
        <v>1</v>
      </c>
      <c r="Q42" s="82">
        <f>O42*P42</f>
        <v>0</v>
      </c>
      <c r="R42" s="83">
        <v>1.2205735638403076E-2</v>
      </c>
      <c r="S42" s="84">
        <f>I42+R42</f>
        <v>0.25159293290849893</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投入係数表!AI43</f>
        <v>1.4397719173200286E-2</v>
      </c>
      <c r="E43" s="77">
        <f t="shared" si="9"/>
        <v>1.4397719173200285</v>
      </c>
      <c r="F43" s="76">
        <f>分析係数表!C46</f>
        <v>0.35026323939300097</v>
      </c>
      <c r="G43" s="77">
        <f>E43*F43</f>
        <v>0.50429917574758509</v>
      </c>
      <c r="H43" s="77">
        <v>0.52935017516147886</v>
      </c>
      <c r="I43" s="77">
        <f>C43+H43</f>
        <v>0.52935017516147886</v>
      </c>
      <c r="J43" s="76">
        <f>分析係数表!G46</f>
        <v>8.8183421516754845E-3</v>
      </c>
      <c r="K43" s="78">
        <f>I43*J43</f>
        <v>4.6679909626232705E-3</v>
      </c>
      <c r="L43" s="79"/>
      <c r="M43" s="80"/>
      <c r="N43" s="81">
        <f>分析係数表!H46</f>
        <v>2.2070389303971687E-2</v>
      </c>
      <c r="O43" s="82">
        <f t="shared" si="3"/>
        <v>0.8089137004194773</v>
      </c>
      <c r="P43" s="76">
        <f>分析係数表!C46</f>
        <v>0.35026323939300097</v>
      </c>
      <c r="Q43" s="82">
        <f>O43*P43</f>
        <v>0.28333273309830564</v>
      </c>
      <c r="R43" s="83">
        <v>0.30536851752011113</v>
      </c>
      <c r="S43" s="84">
        <f>I43+R43</f>
        <v>0.83471869268158994</v>
      </c>
      <c r="T43" s="85">
        <f>分析係数表!F46</f>
        <v>0.31305114638447973</v>
      </c>
      <c r="U43" s="86">
        <f>S43*T43</f>
        <v>0.26130964365252596</v>
      </c>
      <c r="V43" s="87">
        <f>分析係数表!D46</f>
        <v>2.6455026455026454E-3</v>
      </c>
      <c r="W43" s="88">
        <f>ROUND(S43*V43,0)</f>
        <v>0</v>
      </c>
      <c r="X43" s="76">
        <f>分析係数表!E46</f>
        <v>7.0546737213403876E-3</v>
      </c>
      <c r="Y43" s="89">
        <f>ROUND(S43*X43,0)</f>
        <v>0</v>
      </c>
    </row>
    <row r="44" spans="1:25" x14ac:dyDescent="0.2">
      <c r="A44" s="192">
        <v>40</v>
      </c>
      <c r="B44" s="14" t="s">
        <v>150</v>
      </c>
      <c r="C44" s="197">
        <f>SUM(C5:C43)</f>
        <v>100</v>
      </c>
      <c r="D44" s="92">
        <f>投入係数表!AI44</f>
        <v>0.24005702066999288</v>
      </c>
      <c r="E44" s="91">
        <f>SUM(E5:E43)</f>
        <v>24.005702066999287</v>
      </c>
      <c r="F44" s="92">
        <f>分析係数表!C47</f>
        <v>0.31394387080298369</v>
      </c>
      <c r="G44" s="91">
        <f>SUM(G5:G43)</f>
        <v>8.7619815161712431</v>
      </c>
      <c r="H44" s="91">
        <f>SUM(H5:H43)</f>
        <v>10.28496754074321</v>
      </c>
      <c r="I44" s="91">
        <f>SUM(I5:I43)</f>
        <v>110.28496754074324</v>
      </c>
      <c r="J44" s="92">
        <f>分析係数表!G47</f>
        <v>0.19998528352451841</v>
      </c>
      <c r="K44" s="93">
        <f>SUM(K5:K43)</f>
        <v>58.455402653899846</v>
      </c>
      <c r="L44" s="94">
        <f>最終需要_まとめ!$L$33</f>
        <v>0.627</v>
      </c>
      <c r="M44" s="91">
        <f>K44*L44</f>
        <v>36.651537463995204</v>
      </c>
      <c r="N44" s="95">
        <f>分析係数表!H47</f>
        <v>1</v>
      </c>
      <c r="O44" s="109">
        <f>SUM(O5:O43)</f>
        <v>36.651537463995204</v>
      </c>
      <c r="P44" s="92">
        <f>分析係数表!C47</f>
        <v>0.31394387080298369</v>
      </c>
      <c r="Q44" s="96">
        <f>SUM(Q5:Q43)</f>
        <v>12.804729039929256</v>
      </c>
      <c r="R44" s="91">
        <f>SUM(R5:R43)</f>
        <v>14.118526231828662</v>
      </c>
      <c r="S44" s="97">
        <f>SUM(S5:S43)</f>
        <v>124.40349377257188</v>
      </c>
      <c r="T44" s="98">
        <f>分析係数表!F47</f>
        <v>0.426688715561511</v>
      </c>
      <c r="U44" s="99">
        <f>SUM(U5:U43)</f>
        <v>90.737515918149072</v>
      </c>
      <c r="V44" s="100">
        <f>分析係数表!D47</f>
        <v>4.9757178154553973E-2</v>
      </c>
      <c r="W44" s="101">
        <f>SUM(W5:W43)</f>
        <v>12</v>
      </c>
      <c r="X44" s="92">
        <f>分析係数表!E47</f>
        <v>4.1907100312144188E-2</v>
      </c>
      <c r="Y44" s="102">
        <f>SUM(Y5:Y43)</f>
        <v>8</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5" right="0.75" top="1" bottom="1" header="0.51200000000000001" footer="0.5120000000000000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Y46"/>
  <sheetViews>
    <sheetView workbookViewId="0">
      <pane xSplit="2" ySplit="4" topLeftCell="C5" activePane="bottomRight" state="frozen"/>
      <selection pane="topRight" activeCell="C1" sqref="C1"/>
      <selection pane="bottomLeft" activeCell="A5" sqref="A5"/>
      <selection pane="bottomRight" activeCell="I34" sqref="I34"/>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2015年播磨町産業連関表</v>
      </c>
      <c r="H1" s="401"/>
      <c r="I1" s="401"/>
    </row>
    <row r="2" spans="1:25" x14ac:dyDescent="0.2">
      <c r="B2" s="3" t="s">
        <v>276</v>
      </c>
      <c r="S2" s="3" t="s">
        <v>152</v>
      </c>
      <c r="U2" s="64" t="s">
        <v>209</v>
      </c>
      <c r="W2" s="3" t="s">
        <v>130</v>
      </c>
      <c r="Y2" s="3" t="s">
        <v>153</v>
      </c>
    </row>
    <row r="3" spans="1:25" ht="44" x14ac:dyDescent="0.2">
      <c r="B3" s="65"/>
      <c r="C3" s="66" t="s">
        <v>227</v>
      </c>
      <c r="D3" s="66" t="s">
        <v>317</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投入係数表!AJ5</f>
        <v>1.6581248115767259E-3</v>
      </c>
      <c r="E5" s="110">
        <f>$C$38*D5</f>
        <v>0.16581248115767258</v>
      </c>
      <c r="F5" s="85">
        <f>分析係数表!C8</f>
        <v>2.4086378737541492E-2</v>
      </c>
      <c r="G5" s="110">
        <f t="shared" ref="G5:G38" si="0">E5*F5</f>
        <v>3.9938222205751642E-3</v>
      </c>
      <c r="H5" s="110">
        <f t="array" ref="H5:H43">MMULT(逆行列係数!C5:AO43,'34'!G5:G43)</f>
        <v>4.3097931311046854E-3</v>
      </c>
      <c r="I5" s="110">
        <f t="shared" ref="I5:I38" si="1">C5+H5</f>
        <v>4.3097931311046854E-3</v>
      </c>
      <c r="J5" s="85">
        <f>分析係数表!G8</f>
        <v>0.12121212121212122</v>
      </c>
      <c r="K5" s="111">
        <f t="shared" ref="K5:K38" si="2">I5*J5</f>
        <v>5.223991674066286E-4</v>
      </c>
      <c r="L5" s="79" t="s">
        <v>187</v>
      </c>
      <c r="M5" s="80" t="s">
        <v>187</v>
      </c>
      <c r="N5" s="81">
        <f>分析係数表!H8</f>
        <v>1.0986040110106173E-2</v>
      </c>
      <c r="O5" s="82">
        <f t="shared" ref="O5:O43" si="3">$M$44*N5</f>
        <v>0.32845216655641296</v>
      </c>
      <c r="P5" s="76">
        <f>分析係数表!C8</f>
        <v>2.4086378737541492E-2</v>
      </c>
      <c r="Q5" s="82">
        <f t="shared" ref="Q5:Q38" si="4">O5*P5</f>
        <v>7.9112232808438224E-3</v>
      </c>
      <c r="R5" s="83">
        <f t="array" ref="R5:R43">MMULT(逆行列係数!C5:AO43,'34'!Q5:Q43)</f>
        <v>8.6725079660510806E-3</v>
      </c>
      <c r="S5" s="84">
        <f t="shared" ref="S5:S38" si="5">I5+R5</f>
        <v>1.2982301097155766E-2</v>
      </c>
      <c r="T5" s="85">
        <f>分析係数表!F8</f>
        <v>0.48484848484848486</v>
      </c>
      <c r="U5" s="86">
        <f t="shared" ref="U5:U43" si="6">S5*T5</f>
        <v>6.2944490168027958E-3</v>
      </c>
      <c r="V5" s="87">
        <f>分析係数表!D8</f>
        <v>1.0757575757575757</v>
      </c>
      <c r="W5" s="167">
        <f t="shared" ref="W5:W43" si="7">ROUND(S5*V5,0)</f>
        <v>0</v>
      </c>
      <c r="X5" s="76">
        <f>分析係数表!E8</f>
        <v>0</v>
      </c>
      <c r="Y5" s="166">
        <f t="shared" ref="Y5:Y43" si="8">ROUND(S5*X5,0)</f>
        <v>0</v>
      </c>
    </row>
    <row r="6" spans="1:25" x14ac:dyDescent="0.2">
      <c r="A6" s="6" t="s">
        <v>219</v>
      </c>
      <c r="B6" s="5" t="s">
        <v>265</v>
      </c>
      <c r="C6" s="90"/>
      <c r="D6" s="107">
        <f>投入係数表!AJ6</f>
        <v>0</v>
      </c>
      <c r="E6" s="110">
        <f t="shared" ref="E6:E43" si="9">$C$38*D6</f>
        <v>0</v>
      </c>
      <c r="F6" s="85">
        <f>分析係数表!C9</f>
        <v>0</v>
      </c>
      <c r="G6" s="110">
        <f t="shared" si="0"/>
        <v>0</v>
      </c>
      <c r="H6" s="110">
        <v>0</v>
      </c>
      <c r="I6" s="110">
        <f t="shared" si="1"/>
        <v>0</v>
      </c>
      <c r="J6" s="85">
        <f>分析係数表!G9</f>
        <v>0</v>
      </c>
      <c r="K6" s="111">
        <f t="shared" si="2"/>
        <v>0</v>
      </c>
      <c r="L6" s="79"/>
      <c r="M6" s="80"/>
      <c r="N6" s="81">
        <f>分析係数表!H9</f>
        <v>5.8985450255603618E-4</v>
      </c>
      <c r="O6" s="82">
        <f t="shared" si="3"/>
        <v>1.7635015654035597E-2</v>
      </c>
      <c r="P6" s="76">
        <f>分析係数表!C9</f>
        <v>0</v>
      </c>
      <c r="Q6" s="82">
        <f t="shared" si="4"/>
        <v>0</v>
      </c>
      <c r="R6" s="83">
        <v>0</v>
      </c>
      <c r="S6" s="84">
        <f t="shared" si="5"/>
        <v>0</v>
      </c>
      <c r="T6" s="85">
        <f>分析係数表!F9</f>
        <v>0</v>
      </c>
      <c r="U6" s="86">
        <f t="shared" si="6"/>
        <v>0</v>
      </c>
      <c r="V6" s="87">
        <f>分析係数表!D9</f>
        <v>0</v>
      </c>
      <c r="W6" s="167">
        <f t="shared" si="7"/>
        <v>0</v>
      </c>
      <c r="X6" s="76">
        <f>分析係数表!E9</f>
        <v>0</v>
      </c>
      <c r="Y6" s="166">
        <f t="shared" si="8"/>
        <v>0</v>
      </c>
    </row>
    <row r="7" spans="1:25" x14ac:dyDescent="0.2">
      <c r="A7" s="6" t="s">
        <v>220</v>
      </c>
      <c r="B7" s="5" t="s">
        <v>266</v>
      </c>
      <c r="C7" s="90"/>
      <c r="D7" s="107">
        <f>投入係数表!AJ7</f>
        <v>4.5221585770274342E-4</v>
      </c>
      <c r="E7" s="110">
        <f t="shared" si="9"/>
        <v>4.5221585770274339E-2</v>
      </c>
      <c r="F7" s="85">
        <f>分析係数表!C10</f>
        <v>0.85034013605442182</v>
      </c>
      <c r="G7" s="110">
        <f t="shared" si="0"/>
        <v>3.845372939649179E-2</v>
      </c>
      <c r="H7" s="110">
        <v>4.2538674627085125E-2</v>
      </c>
      <c r="I7" s="110">
        <f t="shared" si="1"/>
        <v>4.2538674627085125E-2</v>
      </c>
      <c r="J7" s="85">
        <f>分析係数表!G10</f>
        <v>0.18064516129032257</v>
      </c>
      <c r="K7" s="111">
        <f t="shared" si="2"/>
        <v>7.6844057390863451E-3</v>
      </c>
      <c r="L7" s="79"/>
      <c r="M7" s="80"/>
      <c r="N7" s="81">
        <f>分析係数表!H10</f>
        <v>1.1059771922925679E-3</v>
      </c>
      <c r="O7" s="82">
        <f t="shared" si="3"/>
        <v>3.3065654351316746E-2</v>
      </c>
      <c r="P7" s="76">
        <f>分析係数表!C10</f>
        <v>0.85034013605442182</v>
      </c>
      <c r="Q7" s="82">
        <f t="shared" si="4"/>
        <v>2.8117053019827167E-2</v>
      </c>
      <c r="R7" s="83">
        <v>3.480186753216543E-2</v>
      </c>
      <c r="S7" s="84">
        <f t="shared" si="5"/>
        <v>7.7340542159250555E-2</v>
      </c>
      <c r="T7" s="85">
        <f>分析係数表!F10</f>
        <v>0.52258064516129032</v>
      </c>
      <c r="U7" s="86">
        <f t="shared" si="6"/>
        <v>4.0416670418705128E-2</v>
      </c>
      <c r="V7" s="87">
        <f>分析係数表!D10</f>
        <v>9.0322580645161285E-2</v>
      </c>
      <c r="W7" s="167">
        <f t="shared" si="7"/>
        <v>0</v>
      </c>
      <c r="X7" s="76">
        <f>分析係数表!E10</f>
        <v>0</v>
      </c>
      <c r="Y7" s="166">
        <f t="shared" si="8"/>
        <v>0</v>
      </c>
    </row>
    <row r="8" spans="1:25" x14ac:dyDescent="0.2">
      <c r="A8" s="6" t="s">
        <v>221</v>
      </c>
      <c r="B8" s="5" t="s">
        <v>27</v>
      </c>
      <c r="C8" s="90"/>
      <c r="D8" s="107">
        <f>投入係数表!AJ8</f>
        <v>0</v>
      </c>
      <c r="E8" s="110">
        <f t="shared" si="9"/>
        <v>0</v>
      </c>
      <c r="F8" s="85">
        <f>分析係数表!C11</f>
        <v>1.6645596291613995E-2</v>
      </c>
      <c r="G8" s="110">
        <f t="shared" si="0"/>
        <v>0</v>
      </c>
      <c r="H8" s="110">
        <v>1.1215318636577294E-3</v>
      </c>
      <c r="I8" s="110">
        <f t="shared" si="1"/>
        <v>1.1215318636577294E-3</v>
      </c>
      <c r="J8" s="85">
        <f>分析係数表!G11</f>
        <v>0.35897435897435898</v>
      </c>
      <c r="K8" s="111">
        <f t="shared" si="2"/>
        <v>4.0260118182585157E-4</v>
      </c>
      <c r="L8" s="79"/>
      <c r="M8" s="80"/>
      <c r="N8" s="81">
        <f>分析係数表!H11</f>
        <v>-2.457727093983484E-5</v>
      </c>
      <c r="O8" s="82">
        <f t="shared" si="3"/>
        <v>-7.3479231891814987E-4</v>
      </c>
      <c r="P8" s="76">
        <f>分析係数表!C11</f>
        <v>1.6645596291613995E-2</v>
      </c>
      <c r="Q8" s="82">
        <f t="shared" si="4"/>
        <v>-1.2231056298890404E-5</v>
      </c>
      <c r="R8" s="83">
        <v>7.4376297281593927E-4</v>
      </c>
      <c r="S8" s="84">
        <f t="shared" si="5"/>
        <v>1.8652948364736685E-3</v>
      </c>
      <c r="T8" s="85">
        <f>分析係数表!F11</f>
        <v>0.58974358974358976</v>
      </c>
      <c r="U8" s="86">
        <f t="shared" si="6"/>
        <v>1.1000456727921636E-3</v>
      </c>
      <c r="V8" s="87">
        <f>分析係数表!D11</f>
        <v>8.5470085470085479E-3</v>
      </c>
      <c r="W8" s="167">
        <f t="shared" si="7"/>
        <v>0</v>
      </c>
      <c r="X8" s="76">
        <f>分析係数表!E11</f>
        <v>0</v>
      </c>
      <c r="Y8" s="166">
        <f t="shared" si="8"/>
        <v>0</v>
      </c>
    </row>
    <row r="9" spans="1:25" x14ac:dyDescent="0.2">
      <c r="A9" s="6" t="s">
        <v>222</v>
      </c>
      <c r="B9" s="5" t="s">
        <v>190</v>
      </c>
      <c r="C9" s="90"/>
      <c r="D9" s="107">
        <f>投入係数表!AJ9</f>
        <v>6.1802833886041601E-3</v>
      </c>
      <c r="E9" s="110">
        <f t="shared" si="9"/>
        <v>0.61802833886041597</v>
      </c>
      <c r="F9" s="85">
        <f>分析係数表!C12</f>
        <v>5.1883600270696828E-3</v>
      </c>
      <c r="G9" s="110">
        <f t="shared" si="0"/>
        <v>3.206553528939659E-3</v>
      </c>
      <c r="H9" s="110">
        <v>3.6730971154421213E-3</v>
      </c>
      <c r="I9" s="110">
        <f t="shared" si="1"/>
        <v>3.6730971154421213E-3</v>
      </c>
      <c r="J9" s="85">
        <f>分析係数表!G12</f>
        <v>0.13719512195121952</v>
      </c>
      <c r="K9" s="111">
        <f t="shared" si="2"/>
        <v>5.0393100669175446E-4</v>
      </c>
      <c r="L9" s="79"/>
      <c r="M9" s="80"/>
      <c r="N9" s="81">
        <f>分析係数表!H12</f>
        <v>8.9657884388517503E-2</v>
      </c>
      <c r="O9" s="82">
        <f t="shared" si="3"/>
        <v>2.6805223794134108</v>
      </c>
      <c r="P9" s="76">
        <f>分析係数表!C12</f>
        <v>5.1883600270696828E-3</v>
      </c>
      <c r="Q9" s="82">
        <f t="shared" si="4"/>
        <v>1.3907515165014254E-2</v>
      </c>
      <c r="R9" s="83">
        <v>1.5014443450243531E-2</v>
      </c>
      <c r="S9" s="84">
        <f t="shared" si="5"/>
        <v>1.8687540565685654E-2</v>
      </c>
      <c r="T9" s="85">
        <f>分析係数表!F12</f>
        <v>0.31707317073170732</v>
      </c>
      <c r="U9" s="86">
        <f t="shared" si="6"/>
        <v>5.9253177403393534E-3</v>
      </c>
      <c r="V9" s="87">
        <f>分析係数表!D12</f>
        <v>6.7073170731707321E-2</v>
      </c>
      <c r="W9" s="167">
        <f t="shared" si="7"/>
        <v>0</v>
      </c>
      <c r="X9" s="76">
        <f>分析係数表!E12</f>
        <v>5.7926829268292686E-2</v>
      </c>
      <c r="Y9" s="166">
        <f t="shared" si="8"/>
        <v>0</v>
      </c>
    </row>
    <row r="10" spans="1:25" x14ac:dyDescent="0.2">
      <c r="A10" s="6" t="s">
        <v>223</v>
      </c>
      <c r="B10" s="5" t="s">
        <v>28</v>
      </c>
      <c r="C10" s="90"/>
      <c r="D10" s="107">
        <f>投入係数表!AJ10</f>
        <v>2.8640337654507087E-3</v>
      </c>
      <c r="E10" s="110">
        <f t="shared" si="9"/>
        <v>0.28640337654507086</v>
      </c>
      <c r="F10" s="85">
        <f>分析係数表!C13</f>
        <v>0</v>
      </c>
      <c r="G10" s="110">
        <f t="shared" si="0"/>
        <v>0</v>
      </c>
      <c r="H10" s="110">
        <v>0</v>
      </c>
      <c r="I10" s="110">
        <f t="shared" si="1"/>
        <v>0</v>
      </c>
      <c r="J10" s="85">
        <f>分析係数表!G13</f>
        <v>0.24459953472914589</v>
      </c>
      <c r="K10" s="111">
        <f t="shared" si="2"/>
        <v>0</v>
      </c>
      <c r="L10" s="79"/>
      <c r="M10" s="80"/>
      <c r="N10" s="81">
        <f>分析係数表!H13</f>
        <v>1.4131930790405034E-2</v>
      </c>
      <c r="O10" s="82">
        <f t="shared" si="3"/>
        <v>0.4225055833779362</v>
      </c>
      <c r="P10" s="76">
        <f>分析係数表!C13</f>
        <v>0</v>
      </c>
      <c r="Q10" s="82">
        <f t="shared" si="4"/>
        <v>0</v>
      </c>
      <c r="R10" s="83">
        <v>0</v>
      </c>
      <c r="S10" s="84">
        <f t="shared" si="5"/>
        <v>0</v>
      </c>
      <c r="T10" s="85">
        <f>分析係数表!F13</f>
        <v>0.38318378198737124</v>
      </c>
      <c r="U10" s="86">
        <f t="shared" si="6"/>
        <v>0</v>
      </c>
      <c r="V10" s="87">
        <f>分析係数表!D13</f>
        <v>4.7856430707876374E-2</v>
      </c>
      <c r="W10" s="167">
        <f t="shared" si="7"/>
        <v>0</v>
      </c>
      <c r="X10" s="76">
        <f>分析係数表!E13</f>
        <v>4.9850448654037885E-2</v>
      </c>
      <c r="Y10" s="166">
        <f t="shared" si="8"/>
        <v>0</v>
      </c>
    </row>
    <row r="11" spans="1:25" x14ac:dyDescent="0.2">
      <c r="A11" s="6" t="s">
        <v>224</v>
      </c>
      <c r="B11" s="5" t="s">
        <v>267</v>
      </c>
      <c r="C11" s="90"/>
      <c r="D11" s="107">
        <f>投入係数表!AJ11</f>
        <v>3.9192041000904428E-3</v>
      </c>
      <c r="E11" s="110">
        <f t="shared" si="9"/>
        <v>0.39192041000904426</v>
      </c>
      <c r="F11" s="85">
        <f>分析係数表!C14</f>
        <v>6.5770523283725346E-2</v>
      </c>
      <c r="G11" s="110">
        <f t="shared" si="0"/>
        <v>2.5776810451867031E-2</v>
      </c>
      <c r="H11" s="110">
        <v>3.2251212593783531E-2</v>
      </c>
      <c r="I11" s="110">
        <f t="shared" si="1"/>
        <v>3.2251212593783531E-2</v>
      </c>
      <c r="J11" s="85">
        <f>分析係数表!G14</f>
        <v>0.20976692563817981</v>
      </c>
      <c r="K11" s="111">
        <f t="shared" si="2"/>
        <v>6.7652377139013177E-3</v>
      </c>
      <c r="L11" s="79"/>
      <c r="M11" s="80"/>
      <c r="N11" s="81">
        <f>分析係数表!H14</f>
        <v>1.167420369642155E-3</v>
      </c>
      <c r="O11" s="82">
        <f t="shared" si="3"/>
        <v>3.4902635148612117E-2</v>
      </c>
      <c r="P11" s="76">
        <f>分析係数表!C14</f>
        <v>6.5770523283725346E-2</v>
      </c>
      <c r="Q11" s="82">
        <f t="shared" si="4"/>
        <v>2.295564577705164E-3</v>
      </c>
      <c r="R11" s="83">
        <v>7.147182696507692E-3</v>
      </c>
      <c r="S11" s="84">
        <f t="shared" si="5"/>
        <v>3.9398395290291224E-2</v>
      </c>
      <c r="T11" s="85">
        <f>分析係数表!F14</f>
        <v>0.3607103218645949</v>
      </c>
      <c r="U11" s="86">
        <f t="shared" si="6"/>
        <v>1.4211407846109487E-2</v>
      </c>
      <c r="V11" s="87">
        <f>分析係数表!D14</f>
        <v>6.7702552719200892E-2</v>
      </c>
      <c r="W11" s="167">
        <f t="shared" si="7"/>
        <v>0</v>
      </c>
      <c r="X11" s="76">
        <f>分析係数表!E14</f>
        <v>6.8812430632630414E-2</v>
      </c>
      <c r="Y11" s="166">
        <f t="shared" si="8"/>
        <v>0</v>
      </c>
    </row>
    <row r="12" spans="1:25" x14ac:dyDescent="0.2">
      <c r="A12" s="6" t="s">
        <v>225</v>
      </c>
      <c r="B12" s="5" t="s">
        <v>29</v>
      </c>
      <c r="C12" s="90"/>
      <c r="D12" s="107">
        <f>投入係数表!AJ12</f>
        <v>0.18118782031956587</v>
      </c>
      <c r="E12" s="110">
        <f t="shared" si="9"/>
        <v>18.118782031956588</v>
      </c>
      <c r="F12" s="85">
        <f>分析係数表!C15</f>
        <v>0</v>
      </c>
      <c r="G12" s="110">
        <f t="shared" si="0"/>
        <v>0</v>
      </c>
      <c r="H12" s="110">
        <v>0</v>
      </c>
      <c r="I12" s="110">
        <f t="shared" si="1"/>
        <v>0</v>
      </c>
      <c r="J12" s="85">
        <f>分析係数表!G15</f>
        <v>9.5622477491462285E-2</v>
      </c>
      <c r="K12" s="111">
        <f t="shared" si="2"/>
        <v>0</v>
      </c>
      <c r="L12" s="79"/>
      <c r="M12" s="80"/>
      <c r="N12" s="81">
        <f>分析係数表!H15</f>
        <v>8.2333857648446713E-3</v>
      </c>
      <c r="O12" s="82">
        <f t="shared" si="3"/>
        <v>0.24615542683758021</v>
      </c>
      <c r="P12" s="76">
        <f>分析係数表!C15</f>
        <v>0</v>
      </c>
      <c r="Q12" s="82">
        <f t="shared" si="4"/>
        <v>0</v>
      </c>
      <c r="R12" s="83">
        <v>0</v>
      </c>
      <c r="S12" s="84">
        <f t="shared" si="5"/>
        <v>0</v>
      </c>
      <c r="T12" s="85">
        <f>分析係数表!F15</f>
        <v>0.3039816827072338</v>
      </c>
      <c r="U12" s="86">
        <f t="shared" si="6"/>
        <v>0</v>
      </c>
      <c r="V12" s="87">
        <f>分析係数表!D15</f>
        <v>3.1667184104315432E-2</v>
      </c>
      <c r="W12" s="167">
        <f t="shared" si="7"/>
        <v>0</v>
      </c>
      <c r="X12" s="76">
        <f>分析係数表!E15</f>
        <v>2.9261099037565973E-2</v>
      </c>
      <c r="Y12" s="166">
        <f t="shared" si="8"/>
        <v>0</v>
      </c>
    </row>
    <row r="13" spans="1:25" x14ac:dyDescent="0.2">
      <c r="A13" s="6" t="s">
        <v>226</v>
      </c>
      <c r="B13" s="5" t="s">
        <v>30</v>
      </c>
      <c r="C13" s="90"/>
      <c r="D13" s="107">
        <f>投入係数表!AJ13</f>
        <v>2.411817907747965E-3</v>
      </c>
      <c r="E13" s="110">
        <f t="shared" si="9"/>
        <v>0.24118179077479651</v>
      </c>
      <c r="F13" s="85">
        <f>分析係数表!C16</f>
        <v>5.8671439936356373E-2</v>
      </c>
      <c r="G13" s="110">
        <f t="shared" si="0"/>
        <v>1.4150482951186344E-2</v>
      </c>
      <c r="H13" s="110">
        <v>1.7135913617106951E-2</v>
      </c>
      <c r="I13" s="110">
        <f t="shared" si="1"/>
        <v>1.7135913617106951E-2</v>
      </c>
      <c r="J13" s="85">
        <f>分析係数表!G16</f>
        <v>3.3950617283950615E-2</v>
      </c>
      <c r="K13" s="111">
        <f t="shared" si="2"/>
        <v>5.8177484502523595E-4</v>
      </c>
      <c r="L13" s="79"/>
      <c r="M13" s="80"/>
      <c r="N13" s="81">
        <f>分析係数表!H16</f>
        <v>1.6626523790798271E-2</v>
      </c>
      <c r="O13" s="82">
        <f t="shared" si="3"/>
        <v>0.49708700374812842</v>
      </c>
      <c r="P13" s="76">
        <f>分析係数表!C16</f>
        <v>5.8671439936356373E-2</v>
      </c>
      <c r="Q13" s="82">
        <f t="shared" si="4"/>
        <v>2.9164810283551671E-2</v>
      </c>
      <c r="R13" s="83">
        <v>3.1397899077527304E-2</v>
      </c>
      <c r="S13" s="84">
        <f t="shared" si="5"/>
        <v>4.8533812694634255E-2</v>
      </c>
      <c r="T13" s="85">
        <f>分析係数表!F16</f>
        <v>0.28858024691358025</v>
      </c>
      <c r="U13" s="86">
        <f t="shared" si="6"/>
        <v>1.4005899651075009E-2</v>
      </c>
      <c r="V13" s="87">
        <f>分析係数表!D16</f>
        <v>0</v>
      </c>
      <c r="W13" s="167">
        <f t="shared" si="7"/>
        <v>0</v>
      </c>
      <c r="X13" s="76">
        <f>分析係数表!E16</f>
        <v>0</v>
      </c>
      <c r="Y13" s="166">
        <f t="shared" si="8"/>
        <v>0</v>
      </c>
    </row>
    <row r="14" spans="1:25" x14ac:dyDescent="0.2">
      <c r="A14" s="6" t="s">
        <v>2</v>
      </c>
      <c r="B14" s="5" t="s">
        <v>364</v>
      </c>
      <c r="C14" s="90"/>
      <c r="D14" s="107">
        <f>投入係数表!AJ14</f>
        <v>2.411817907747965E-3</v>
      </c>
      <c r="E14" s="110">
        <f t="shared" si="9"/>
        <v>0.24118179077479651</v>
      </c>
      <c r="F14" s="85">
        <f>分析係数表!C17</f>
        <v>0.10640681003584229</v>
      </c>
      <c r="G14" s="110">
        <f t="shared" si="0"/>
        <v>2.5663384995078035E-2</v>
      </c>
      <c r="H14" s="110">
        <v>4.154342234971229E-2</v>
      </c>
      <c r="I14" s="110">
        <f t="shared" si="1"/>
        <v>4.154342234971229E-2</v>
      </c>
      <c r="J14" s="85">
        <f>分析係数表!G17</f>
        <v>0.21283422459893048</v>
      </c>
      <c r="K14" s="111">
        <f t="shared" si="2"/>
        <v>8.8418620829868941E-3</v>
      </c>
      <c r="L14" s="79"/>
      <c r="M14" s="80"/>
      <c r="N14" s="81">
        <f>分析係数表!H17</f>
        <v>2.9861384191899334E-3</v>
      </c>
      <c r="O14" s="82">
        <f t="shared" si="3"/>
        <v>8.9277266748555212E-2</v>
      </c>
      <c r="P14" s="76">
        <f>分析係数表!C17</f>
        <v>0.10640681003584229</v>
      </c>
      <c r="Q14" s="82">
        <f t="shared" si="4"/>
        <v>9.4997091634327346E-3</v>
      </c>
      <c r="R14" s="83">
        <v>1.6215822385950859E-2</v>
      </c>
      <c r="S14" s="84">
        <f t="shared" si="5"/>
        <v>5.775924473566315E-2</v>
      </c>
      <c r="T14" s="85">
        <f>分析係数表!F17</f>
        <v>0.3233511586452763</v>
      </c>
      <c r="U14" s="86">
        <f t="shared" si="6"/>
        <v>1.8676518707752755E-2</v>
      </c>
      <c r="V14" s="87">
        <f>分析係数表!D17</f>
        <v>4.4206773618538323E-2</v>
      </c>
      <c r="W14" s="167">
        <f t="shared" si="7"/>
        <v>0</v>
      </c>
      <c r="X14" s="76">
        <f>分析係数表!E17</f>
        <v>4.0641711229946524E-2</v>
      </c>
      <c r="Y14" s="166">
        <f t="shared" si="8"/>
        <v>0</v>
      </c>
    </row>
    <row r="15" spans="1:25" x14ac:dyDescent="0.2">
      <c r="A15" s="6" t="s">
        <v>3</v>
      </c>
      <c r="B15" s="5" t="s">
        <v>31</v>
      </c>
      <c r="C15" s="90"/>
      <c r="D15" s="107">
        <f>投入係数表!AJ15</f>
        <v>7.536930961712391E-4</v>
      </c>
      <c r="E15" s="110">
        <f t="shared" si="9"/>
        <v>7.5369309617123903E-2</v>
      </c>
      <c r="F15" s="85">
        <f>分析係数表!C18</f>
        <v>0.93182768716018405</v>
      </c>
      <c r="G15" s="110">
        <f t="shared" si="0"/>
        <v>7.0231209463384389E-2</v>
      </c>
      <c r="H15" s="110">
        <v>0.12813063006047171</v>
      </c>
      <c r="I15" s="110">
        <f t="shared" si="1"/>
        <v>0.12813063006047171</v>
      </c>
      <c r="J15" s="85">
        <f>分析係数表!G18</f>
        <v>0.215658731332249</v>
      </c>
      <c r="K15" s="111">
        <f t="shared" si="2"/>
        <v>2.7632489123643054E-2</v>
      </c>
      <c r="L15" s="79"/>
      <c r="M15" s="80"/>
      <c r="N15" s="81">
        <f>分析係数表!H18</f>
        <v>4.4239087691702714E-4</v>
      </c>
      <c r="O15" s="82">
        <f t="shared" si="3"/>
        <v>1.3226261740526699E-2</v>
      </c>
      <c r="P15" s="76">
        <f>分析係数表!C18</f>
        <v>0.93182768716018405</v>
      </c>
      <c r="Q15" s="82">
        <f t="shared" si="4"/>
        <v>1.2324596887450225E-2</v>
      </c>
      <c r="R15" s="83">
        <v>2.8617531611851463E-2</v>
      </c>
      <c r="S15" s="84">
        <f t="shared" si="5"/>
        <v>0.15674816167232317</v>
      </c>
      <c r="T15" s="85">
        <f>分析係数表!F18</f>
        <v>0.45992902558036375</v>
      </c>
      <c r="U15" s="86">
        <f t="shared" si="6"/>
        <v>7.2093029259464911E-2</v>
      </c>
      <c r="V15" s="87">
        <f>分析係数表!D18</f>
        <v>2.3436344817388734E-2</v>
      </c>
      <c r="W15" s="167">
        <f t="shared" si="7"/>
        <v>0</v>
      </c>
      <c r="X15" s="76">
        <f>分析係数表!E18</f>
        <v>2.5506432056779535E-2</v>
      </c>
      <c r="Y15" s="166">
        <f t="shared" si="8"/>
        <v>0</v>
      </c>
    </row>
    <row r="16" spans="1:25" x14ac:dyDescent="0.2">
      <c r="A16" s="6" t="s">
        <v>4</v>
      </c>
      <c r="B16" s="5" t="s">
        <v>32</v>
      </c>
      <c r="C16" s="90"/>
      <c r="D16" s="107">
        <f>投入係数表!AJ16</f>
        <v>0</v>
      </c>
      <c r="E16" s="110">
        <f t="shared" si="9"/>
        <v>0</v>
      </c>
      <c r="F16" s="85">
        <f>分析係数表!C19</f>
        <v>0.22734014153142079</v>
      </c>
      <c r="G16" s="110">
        <f t="shared" si="0"/>
        <v>0</v>
      </c>
      <c r="H16" s="110">
        <v>1.0317193128795085E-2</v>
      </c>
      <c r="I16" s="110">
        <f t="shared" si="1"/>
        <v>1.0317193128795085E-2</v>
      </c>
      <c r="J16" s="85">
        <f>分析係数表!G19</f>
        <v>5.767935331761536E-2</v>
      </c>
      <c r="K16" s="111">
        <f t="shared" si="2"/>
        <v>5.9508902772184514E-4</v>
      </c>
      <c r="L16" s="79"/>
      <c r="M16" s="80"/>
      <c r="N16" s="81">
        <f>分析係数表!H19</f>
        <v>-1.1059771922925678E-4</v>
      </c>
      <c r="O16" s="82">
        <f t="shared" si="3"/>
        <v>-3.3065654351316746E-3</v>
      </c>
      <c r="P16" s="76">
        <f>分析係数表!C19</f>
        <v>0.22734014153142079</v>
      </c>
      <c r="Q16" s="82">
        <f t="shared" si="4"/>
        <v>-7.5171505400573892E-4</v>
      </c>
      <c r="R16" s="83">
        <v>4.7603694087174266E-3</v>
      </c>
      <c r="S16" s="84">
        <f t="shared" si="5"/>
        <v>1.5077562537512511E-2</v>
      </c>
      <c r="T16" s="85">
        <f>分析係数表!F19</f>
        <v>0.2401481980464803</v>
      </c>
      <c r="U16" s="86">
        <f t="shared" si="6"/>
        <v>3.6208494743167467E-3</v>
      </c>
      <c r="V16" s="87">
        <f>分析係数表!D19</f>
        <v>6.946783428763894E-3</v>
      </c>
      <c r="W16" s="167">
        <f t="shared" si="7"/>
        <v>0</v>
      </c>
      <c r="X16" s="76">
        <f>分析係数表!E19</f>
        <v>7.830919501515661E-3</v>
      </c>
      <c r="Y16" s="166">
        <f t="shared" si="8"/>
        <v>0</v>
      </c>
    </row>
    <row r="17" spans="1:25" x14ac:dyDescent="0.2">
      <c r="A17" s="6" t="s">
        <v>5</v>
      </c>
      <c r="B17" s="5" t="s">
        <v>33</v>
      </c>
      <c r="C17" s="90"/>
      <c r="D17" s="107">
        <f>投入係数表!AJ17</f>
        <v>1.6581248115767259E-3</v>
      </c>
      <c r="E17" s="110">
        <f t="shared" si="9"/>
        <v>0.16581248115767258</v>
      </c>
      <c r="F17" s="85">
        <f>分析係数表!C20</f>
        <v>0.28316987938225679</v>
      </c>
      <c r="G17" s="110">
        <f t="shared" si="0"/>
        <v>4.6953100289490873E-2</v>
      </c>
      <c r="H17" s="110">
        <v>6.6550574607259216E-2</v>
      </c>
      <c r="I17" s="110">
        <f t="shared" si="1"/>
        <v>6.6550574607259216E-2</v>
      </c>
      <c r="J17" s="85">
        <f>分析係数表!G20</f>
        <v>0.10003293265272517</v>
      </c>
      <c r="K17" s="111">
        <f t="shared" si="2"/>
        <v>6.6572491476881226E-3</v>
      </c>
      <c r="L17" s="79"/>
      <c r="M17" s="80"/>
      <c r="N17" s="81">
        <f>分析係数表!H20</f>
        <v>5.4069996067636654E-4</v>
      </c>
      <c r="O17" s="82">
        <f t="shared" si="3"/>
        <v>1.61654310161993E-2</v>
      </c>
      <c r="P17" s="76">
        <f>分析係数表!C20</f>
        <v>0.28316987938225679</v>
      </c>
      <c r="Q17" s="82">
        <f t="shared" si="4"/>
        <v>4.5775631510193487E-3</v>
      </c>
      <c r="R17" s="83">
        <v>9.9549841468309225E-3</v>
      </c>
      <c r="S17" s="84">
        <f t="shared" si="5"/>
        <v>7.6505558754090139E-2</v>
      </c>
      <c r="T17" s="85">
        <f>分析係数表!F20</f>
        <v>0.22295405894944839</v>
      </c>
      <c r="U17" s="86">
        <f t="shared" si="6"/>
        <v>1.70572248564199E-2</v>
      </c>
      <c r="V17" s="87">
        <f>分析係数表!D20</f>
        <v>1.4243372303639057E-2</v>
      </c>
      <c r="W17" s="167">
        <f t="shared" si="7"/>
        <v>0</v>
      </c>
      <c r="X17" s="76">
        <f>分析係数表!E20</f>
        <v>1.6054668203523793E-2</v>
      </c>
      <c r="Y17" s="166">
        <f t="shared" si="8"/>
        <v>0</v>
      </c>
    </row>
    <row r="18" spans="1:25" x14ac:dyDescent="0.2">
      <c r="A18" s="6" t="s">
        <v>6</v>
      </c>
      <c r="B18" s="5" t="s">
        <v>34</v>
      </c>
      <c r="C18" s="90"/>
      <c r="D18" s="107">
        <f>投入係数表!AJ18</f>
        <v>3.0147723846849563E-4</v>
      </c>
      <c r="E18" s="110">
        <f t="shared" si="9"/>
        <v>3.0147723846849564E-2</v>
      </c>
      <c r="F18" s="85">
        <f>分析係数表!C21</f>
        <v>0.39165775401069514</v>
      </c>
      <c r="G18" s="110">
        <f t="shared" si="0"/>
        <v>1.1807589810391775E-2</v>
      </c>
      <c r="H18" s="110">
        <v>4.0450545959995823E-2</v>
      </c>
      <c r="I18" s="110">
        <f t="shared" si="1"/>
        <v>4.0450545959995823E-2</v>
      </c>
      <c r="J18" s="85">
        <f>分析係数表!G21</f>
        <v>0.28516576829358342</v>
      </c>
      <c r="K18" s="111">
        <f t="shared" si="2"/>
        <v>1.1535111016577115E-2</v>
      </c>
      <c r="L18" s="79"/>
      <c r="M18" s="80"/>
      <c r="N18" s="81">
        <f>分析係数表!H21</f>
        <v>9.2164766024380651E-4</v>
      </c>
      <c r="O18" s="82">
        <f t="shared" si="3"/>
        <v>2.7554711959430621E-2</v>
      </c>
      <c r="P18" s="76">
        <f>分析係数表!C21</f>
        <v>0.39165775401069514</v>
      </c>
      <c r="Q18" s="82">
        <f t="shared" si="4"/>
        <v>1.0792016598442238E-2</v>
      </c>
      <c r="R18" s="83">
        <v>2.1136526481945833E-2</v>
      </c>
      <c r="S18" s="84">
        <f t="shared" si="5"/>
        <v>6.1587072441941657E-2</v>
      </c>
      <c r="T18" s="85">
        <f>分析係数表!F21</f>
        <v>0.42597651923502916</v>
      </c>
      <c r="U18" s="86">
        <f t="shared" si="6"/>
        <v>2.6234646748693895E-2</v>
      </c>
      <c r="V18" s="87">
        <f>分析係数表!D21</f>
        <v>3.8470058332718007E-2</v>
      </c>
      <c r="W18" s="167">
        <f t="shared" si="7"/>
        <v>0</v>
      </c>
      <c r="X18" s="76">
        <f>分析係数表!E21</f>
        <v>3.5885697408255188E-2</v>
      </c>
      <c r="Y18" s="166">
        <f t="shared" si="8"/>
        <v>0</v>
      </c>
    </row>
    <row r="19" spans="1:25" x14ac:dyDescent="0.2">
      <c r="A19" s="6" t="s">
        <v>7</v>
      </c>
      <c r="B19" s="5" t="s">
        <v>268</v>
      </c>
      <c r="C19" s="90"/>
      <c r="D19" s="107">
        <f>投入係数表!AJ19</f>
        <v>0</v>
      </c>
      <c r="E19" s="110">
        <f t="shared" si="9"/>
        <v>0</v>
      </c>
      <c r="F19" s="85">
        <f>分析係数表!C22</f>
        <v>0.15642615558060879</v>
      </c>
      <c r="G19" s="110">
        <f t="shared" si="0"/>
        <v>0</v>
      </c>
      <c r="H19" s="110">
        <v>1.0069129981290855E-2</v>
      </c>
      <c r="I19" s="110">
        <f t="shared" si="1"/>
        <v>1.0069129981290855E-2</v>
      </c>
      <c r="J19" s="85">
        <f>分析係数表!G22</f>
        <v>0.19460412625639217</v>
      </c>
      <c r="K19" s="111">
        <f t="shared" si="2"/>
        <v>1.9594942421711494E-3</v>
      </c>
      <c r="L19" s="79"/>
      <c r="M19" s="80"/>
      <c r="N19" s="81">
        <f>分析係数表!H22</f>
        <v>4.915454187966968E-5</v>
      </c>
      <c r="O19" s="82">
        <f t="shared" si="3"/>
        <v>1.4695846378362997E-3</v>
      </c>
      <c r="P19" s="76">
        <f>分析係数表!C22</f>
        <v>0.15642615558060879</v>
      </c>
      <c r="Q19" s="82">
        <f t="shared" si="4"/>
        <v>2.2988147519705367E-4</v>
      </c>
      <c r="R19" s="83">
        <v>3.1517636647314094E-3</v>
      </c>
      <c r="S19" s="84">
        <f t="shared" si="5"/>
        <v>1.3220893646022264E-2</v>
      </c>
      <c r="T19" s="85">
        <f>分析係数表!F22</f>
        <v>0.41322518074413683</v>
      </c>
      <c r="U19" s="86">
        <f t="shared" si="6"/>
        <v>5.4632061664765608E-3</v>
      </c>
      <c r="V19" s="87">
        <f>分析係数表!D22</f>
        <v>2.140715923117616E-2</v>
      </c>
      <c r="W19" s="167">
        <f t="shared" si="7"/>
        <v>0</v>
      </c>
      <c r="X19" s="76">
        <f>分析係数表!E22</f>
        <v>2.2006700758243698E-2</v>
      </c>
      <c r="Y19" s="166">
        <f t="shared" si="8"/>
        <v>0</v>
      </c>
    </row>
    <row r="20" spans="1:25" x14ac:dyDescent="0.2">
      <c r="A20" s="6" t="s">
        <v>8</v>
      </c>
      <c r="B20" s="5" t="s">
        <v>269</v>
      </c>
      <c r="C20" s="90"/>
      <c r="D20" s="107">
        <f>投入係数表!AJ20</f>
        <v>0</v>
      </c>
      <c r="E20" s="110">
        <f t="shared" si="9"/>
        <v>0</v>
      </c>
      <c r="F20" s="85">
        <f>分析係数表!C23</f>
        <v>0</v>
      </c>
      <c r="G20" s="110">
        <f t="shared" si="0"/>
        <v>0</v>
      </c>
      <c r="H20" s="110">
        <v>0</v>
      </c>
      <c r="I20" s="110">
        <f t="shared" si="1"/>
        <v>0</v>
      </c>
      <c r="J20" s="85">
        <f>分析係数表!G23</f>
        <v>0.21581694098755519</v>
      </c>
      <c r="K20" s="111">
        <f t="shared" si="2"/>
        <v>0</v>
      </c>
      <c r="L20" s="79"/>
      <c r="M20" s="80"/>
      <c r="N20" s="81">
        <f>分析係数表!H23</f>
        <v>2.457727093983484E-5</v>
      </c>
      <c r="O20" s="82">
        <f t="shared" si="3"/>
        <v>7.3479231891814987E-4</v>
      </c>
      <c r="P20" s="76">
        <f>分析係数表!C23</f>
        <v>0</v>
      </c>
      <c r="Q20" s="82">
        <f t="shared" si="4"/>
        <v>0</v>
      </c>
      <c r="R20" s="83">
        <v>0</v>
      </c>
      <c r="S20" s="84">
        <f t="shared" si="5"/>
        <v>0</v>
      </c>
      <c r="T20" s="85">
        <f>分析係数表!F23</f>
        <v>0.44146928944199115</v>
      </c>
      <c r="U20" s="86">
        <f t="shared" si="6"/>
        <v>0</v>
      </c>
      <c r="V20" s="87">
        <f>分析係数表!D23</f>
        <v>4.8735447611401042E-2</v>
      </c>
      <c r="W20" s="167">
        <f t="shared" si="7"/>
        <v>0</v>
      </c>
      <c r="X20" s="76">
        <f>分析係数表!E23</f>
        <v>5.2107587314331592E-2</v>
      </c>
      <c r="Y20" s="166">
        <f t="shared" si="8"/>
        <v>0</v>
      </c>
    </row>
    <row r="21" spans="1:25" x14ac:dyDescent="0.2">
      <c r="A21" s="6" t="s">
        <v>9</v>
      </c>
      <c r="B21" s="5" t="s">
        <v>270</v>
      </c>
      <c r="C21" s="90"/>
      <c r="D21" s="107">
        <f>投入係数表!AJ21</f>
        <v>1.3867952969550798E-2</v>
      </c>
      <c r="E21" s="110">
        <f t="shared" si="9"/>
        <v>1.3867952969550799</v>
      </c>
      <c r="F21" s="85">
        <f>分析係数表!C24</f>
        <v>0.44109195402298851</v>
      </c>
      <c r="G21" s="110">
        <f t="shared" si="0"/>
        <v>0.6117042473638068</v>
      </c>
      <c r="H21" s="110">
        <v>0.65818639594914652</v>
      </c>
      <c r="I21" s="110">
        <f t="shared" si="1"/>
        <v>0.65818639594914652</v>
      </c>
      <c r="J21" s="85">
        <f>分析係数表!G24</f>
        <v>0.2076771653543307</v>
      </c>
      <c r="K21" s="111">
        <f t="shared" si="2"/>
        <v>0.13669028498550187</v>
      </c>
      <c r="L21" s="79"/>
      <c r="M21" s="80"/>
      <c r="N21" s="81">
        <f>分析係数表!H24</f>
        <v>3.3179315768777033E-4</v>
      </c>
      <c r="O21" s="82">
        <f t="shared" si="3"/>
        <v>9.9196963053950222E-3</v>
      </c>
      <c r="P21" s="76">
        <f>分析係数表!C24</f>
        <v>0.44109195402298851</v>
      </c>
      <c r="Q21" s="82">
        <f t="shared" si="4"/>
        <v>4.3754982266613097E-3</v>
      </c>
      <c r="R21" s="83">
        <v>1.5259563493452743E-2</v>
      </c>
      <c r="S21" s="84">
        <f t="shared" si="5"/>
        <v>0.67344595944259922</v>
      </c>
      <c r="T21" s="85">
        <f>分析係数表!F24</f>
        <v>0.39173228346456695</v>
      </c>
      <c r="U21" s="86">
        <f t="shared" si="6"/>
        <v>0.26381052348243555</v>
      </c>
      <c r="V21" s="87">
        <f>分析係数表!D24</f>
        <v>6.7913385826771658E-2</v>
      </c>
      <c r="W21" s="167">
        <f t="shared" si="7"/>
        <v>0</v>
      </c>
      <c r="X21" s="76">
        <f>分析係数表!E24</f>
        <v>7.1850393700787399E-2</v>
      </c>
      <c r="Y21" s="166">
        <f t="shared" si="8"/>
        <v>0</v>
      </c>
    </row>
    <row r="22" spans="1:25" x14ac:dyDescent="0.2">
      <c r="A22" s="6" t="s">
        <v>10</v>
      </c>
      <c r="B22" s="5" t="s">
        <v>271</v>
      </c>
      <c r="C22" s="90"/>
      <c r="D22" s="107">
        <f>投入係数表!AJ22</f>
        <v>0</v>
      </c>
      <c r="E22" s="110">
        <f t="shared" si="9"/>
        <v>0</v>
      </c>
      <c r="F22" s="85">
        <f>分析係数表!C25</f>
        <v>7.8343592613318025E-3</v>
      </c>
      <c r="G22" s="110">
        <f t="shared" si="0"/>
        <v>0</v>
      </c>
      <c r="H22" s="110">
        <v>1.308262903306646E-3</v>
      </c>
      <c r="I22" s="110">
        <f t="shared" si="1"/>
        <v>1.308262903306646E-3</v>
      </c>
      <c r="J22" s="85">
        <f>分析係数表!G25</f>
        <v>0.2</v>
      </c>
      <c r="K22" s="111">
        <f t="shared" si="2"/>
        <v>2.6165258066132921E-4</v>
      </c>
      <c r="L22" s="79"/>
      <c r="M22" s="80"/>
      <c r="N22" s="81">
        <f>分析係数表!H25</f>
        <v>5.0383405426661419E-4</v>
      </c>
      <c r="O22" s="82">
        <f t="shared" si="3"/>
        <v>1.5063242537822071E-2</v>
      </c>
      <c r="P22" s="76">
        <f>分析係数表!C25</f>
        <v>7.8343592613318025E-3</v>
      </c>
      <c r="Q22" s="82">
        <f t="shared" si="4"/>
        <v>1.180108536818735E-4</v>
      </c>
      <c r="R22" s="83">
        <v>4.0519960098589584E-4</v>
      </c>
      <c r="S22" s="84">
        <f t="shared" si="5"/>
        <v>1.7134625042925418E-3</v>
      </c>
      <c r="T22" s="85">
        <f>分析係数表!F25</f>
        <v>0.35199999999999998</v>
      </c>
      <c r="U22" s="86">
        <f t="shared" si="6"/>
        <v>6.0313880151097469E-4</v>
      </c>
      <c r="V22" s="87">
        <f>分析係数表!D25</f>
        <v>8.0000000000000002E-3</v>
      </c>
      <c r="W22" s="167">
        <f t="shared" si="7"/>
        <v>0</v>
      </c>
      <c r="X22" s="76">
        <f>分析係数表!E25</f>
        <v>4.0000000000000001E-3</v>
      </c>
      <c r="Y22" s="166">
        <f t="shared" si="8"/>
        <v>0</v>
      </c>
    </row>
    <row r="23" spans="1:25" x14ac:dyDescent="0.2">
      <c r="A23" s="6" t="s">
        <v>11</v>
      </c>
      <c r="B23" s="5" t="s">
        <v>35</v>
      </c>
      <c r="C23" s="90"/>
      <c r="D23" s="107">
        <f>投入係数表!AJ23</f>
        <v>1.5073861923424781E-4</v>
      </c>
      <c r="E23" s="110">
        <f t="shared" si="9"/>
        <v>1.5073861923424782E-2</v>
      </c>
      <c r="F23" s="85">
        <f>分析係数表!C26</f>
        <v>0.12107728337236534</v>
      </c>
      <c r="G23" s="110">
        <f t="shared" si="0"/>
        <v>1.8251022516184105E-3</v>
      </c>
      <c r="H23" s="110">
        <v>8.822742881666722E-3</v>
      </c>
      <c r="I23" s="110">
        <f t="shared" si="1"/>
        <v>8.822742881666722E-3</v>
      </c>
      <c r="J23" s="85">
        <f>分析係数表!G26</f>
        <v>0.19685039370078741</v>
      </c>
      <c r="K23" s="111">
        <f t="shared" si="2"/>
        <v>1.736760409776914E-3</v>
      </c>
      <c r="L23" s="79"/>
      <c r="M23" s="80"/>
      <c r="N23" s="81">
        <f>分析係数表!H26</f>
        <v>1.0396185607550137E-2</v>
      </c>
      <c r="O23" s="82">
        <f t="shared" si="3"/>
        <v>0.31081715090237738</v>
      </c>
      <c r="P23" s="76">
        <f>分析係数表!C26</f>
        <v>0.12107728337236534</v>
      </c>
      <c r="Q23" s="82">
        <f t="shared" si="4"/>
        <v>3.7632896256798387E-2</v>
      </c>
      <c r="R23" s="83">
        <v>4.0607648686574786E-2</v>
      </c>
      <c r="S23" s="84">
        <f t="shared" si="5"/>
        <v>4.9430391568241507E-2</v>
      </c>
      <c r="T23" s="85">
        <f>分析係数表!F26</f>
        <v>0.33584388907908252</v>
      </c>
      <c r="U23" s="86">
        <f t="shared" si="6"/>
        <v>1.6600894942980116E-2</v>
      </c>
      <c r="V23" s="87">
        <f>分析係数表!D26</f>
        <v>3.2865457035261898E-2</v>
      </c>
      <c r="W23" s="167">
        <f t="shared" si="7"/>
        <v>0</v>
      </c>
      <c r="X23" s="76">
        <f>分析係数表!E26</f>
        <v>3.457719958918179E-2</v>
      </c>
      <c r="Y23" s="166">
        <f t="shared" si="8"/>
        <v>0</v>
      </c>
    </row>
    <row r="24" spans="1:25" x14ac:dyDescent="0.2">
      <c r="A24" s="6" t="s">
        <v>12</v>
      </c>
      <c r="B24" s="5" t="s">
        <v>365</v>
      </c>
      <c r="C24" s="90"/>
      <c r="D24" s="107">
        <f>投入係数表!AJ24</f>
        <v>0</v>
      </c>
      <c r="E24" s="110">
        <f t="shared" si="9"/>
        <v>0</v>
      </c>
      <c r="F24" s="85">
        <f>分析係数表!C27</f>
        <v>2.7391659852820882E-2</v>
      </c>
      <c r="G24" s="110">
        <f t="shared" si="0"/>
        <v>0</v>
      </c>
      <c r="H24" s="110">
        <v>1.689790380121755E-4</v>
      </c>
      <c r="I24" s="110">
        <f t="shared" si="1"/>
        <v>1.689790380121755E-4</v>
      </c>
      <c r="J24" s="85">
        <f>分析係数表!G27</f>
        <v>0.16959064327485379</v>
      </c>
      <c r="K24" s="111">
        <f t="shared" si="2"/>
        <v>2.8657263756450813E-5</v>
      </c>
      <c r="L24" s="79"/>
      <c r="M24" s="80"/>
      <c r="N24" s="81">
        <f>分析係数表!H27</f>
        <v>1.0924596932756587E-2</v>
      </c>
      <c r="O24" s="82">
        <f t="shared" si="3"/>
        <v>0.32661518575911763</v>
      </c>
      <c r="P24" s="76">
        <f>分析係数表!C27</f>
        <v>2.7391659852820882E-2</v>
      </c>
      <c r="Q24" s="82">
        <f t="shared" si="4"/>
        <v>8.9465320710796579E-3</v>
      </c>
      <c r="R24" s="83">
        <v>9.0491797361652894E-3</v>
      </c>
      <c r="S24" s="84">
        <f t="shared" si="5"/>
        <v>9.2181587741774641E-3</v>
      </c>
      <c r="T24" s="85">
        <f>分析係数表!F27</f>
        <v>0.32163742690058478</v>
      </c>
      <c r="U24" s="86">
        <f t="shared" si="6"/>
        <v>2.9649048688874884E-3</v>
      </c>
      <c r="V24" s="87">
        <f>分析係数表!D27</f>
        <v>0</v>
      </c>
      <c r="W24" s="167">
        <f t="shared" si="7"/>
        <v>0</v>
      </c>
      <c r="X24" s="76">
        <f>分析係数表!E27</f>
        <v>0</v>
      </c>
      <c r="Y24" s="166">
        <f t="shared" si="8"/>
        <v>0</v>
      </c>
    </row>
    <row r="25" spans="1:25" x14ac:dyDescent="0.2">
      <c r="A25" s="6" t="s">
        <v>13</v>
      </c>
      <c r="B25" s="5" t="s">
        <v>191</v>
      </c>
      <c r="C25" s="90"/>
      <c r="D25" s="107">
        <f>投入係数表!AJ25</f>
        <v>0</v>
      </c>
      <c r="E25" s="110">
        <f t="shared" si="9"/>
        <v>0</v>
      </c>
      <c r="F25" s="85">
        <f>分析係数表!C28</f>
        <v>0.24324482738409237</v>
      </c>
      <c r="G25" s="110">
        <f t="shared" si="0"/>
        <v>0</v>
      </c>
      <c r="H25" s="110">
        <v>4.6369266416825608E-2</v>
      </c>
      <c r="I25" s="110">
        <f t="shared" si="1"/>
        <v>4.6369266416825608E-2</v>
      </c>
      <c r="J25" s="85">
        <f>分析係数表!G28</f>
        <v>0.12486010072747622</v>
      </c>
      <c r="K25" s="111">
        <f t="shared" si="2"/>
        <v>5.7896712754640254E-3</v>
      </c>
      <c r="L25" s="79"/>
      <c r="M25" s="80"/>
      <c r="N25" s="81">
        <f>分析係数表!H28</f>
        <v>2.0841525756979944E-2</v>
      </c>
      <c r="O25" s="82">
        <f t="shared" si="3"/>
        <v>0.62310388644259107</v>
      </c>
      <c r="P25" s="76">
        <f>分析係数表!C28</f>
        <v>0.24324482738409237</v>
      </c>
      <c r="Q25" s="82">
        <f t="shared" si="4"/>
        <v>0.15156679730008515</v>
      </c>
      <c r="R25" s="83">
        <v>0.18498388835976523</v>
      </c>
      <c r="S25" s="84">
        <f t="shared" si="5"/>
        <v>0.23135315477659085</v>
      </c>
      <c r="T25" s="85">
        <f>分析係数表!F28</f>
        <v>0.21387101287073307</v>
      </c>
      <c r="U25" s="86">
        <f t="shared" si="6"/>
        <v>4.9479733542908959E-2</v>
      </c>
      <c r="V25" s="87">
        <f>分析係数表!D28</f>
        <v>5.1063234471180746E-3</v>
      </c>
      <c r="W25" s="167">
        <f t="shared" si="7"/>
        <v>0</v>
      </c>
      <c r="X25" s="76">
        <f>分析係数表!E28</f>
        <v>5.1412982652490205E-3</v>
      </c>
      <c r="Y25" s="166">
        <f t="shared" si="8"/>
        <v>0</v>
      </c>
    </row>
    <row r="26" spans="1:25" x14ac:dyDescent="0.2">
      <c r="A26" s="6" t="s">
        <v>14</v>
      </c>
      <c r="B26" s="5" t="s">
        <v>50</v>
      </c>
      <c r="C26" s="90"/>
      <c r="D26" s="107">
        <f>投入係数表!AJ26</f>
        <v>3.1655110039192041E-3</v>
      </c>
      <c r="E26" s="110">
        <f t="shared" si="9"/>
        <v>0.31655110039192041</v>
      </c>
      <c r="F26" s="85">
        <f>分析係数表!C29</f>
        <v>5.9106021425932798E-2</v>
      </c>
      <c r="G26" s="110">
        <f t="shared" si="0"/>
        <v>1.8710076122167452E-2</v>
      </c>
      <c r="H26" s="110">
        <v>2.2713470316301321E-2</v>
      </c>
      <c r="I26" s="110">
        <f t="shared" si="1"/>
        <v>2.2713470316301321E-2</v>
      </c>
      <c r="J26" s="85">
        <f>分析係数表!G29</f>
        <v>0.26651982378854627</v>
      </c>
      <c r="K26" s="111">
        <f t="shared" si="2"/>
        <v>6.0535901063270047E-3</v>
      </c>
      <c r="L26" s="79"/>
      <c r="M26" s="80"/>
      <c r="N26" s="81">
        <f>分析係数表!H29</f>
        <v>1.0052103814392449E-2</v>
      </c>
      <c r="O26" s="82">
        <f t="shared" si="3"/>
        <v>0.30053005843752328</v>
      </c>
      <c r="P26" s="76">
        <f>分析係数表!C29</f>
        <v>5.9106021425932798E-2</v>
      </c>
      <c r="Q26" s="82">
        <f t="shared" si="4"/>
        <v>1.7763136073145086E-2</v>
      </c>
      <c r="R26" s="83">
        <v>2.188063143774345E-2</v>
      </c>
      <c r="S26" s="84">
        <f t="shared" si="5"/>
        <v>4.4594101754044768E-2</v>
      </c>
      <c r="T26" s="85">
        <f>分析係数表!F29</f>
        <v>0.40308370044052866</v>
      </c>
      <c r="U26" s="86">
        <f t="shared" si="6"/>
        <v>1.7975155552841834E-2</v>
      </c>
      <c r="V26" s="87">
        <f>分析係数表!D29</f>
        <v>6.1674008810572688E-2</v>
      </c>
      <c r="W26" s="167">
        <f t="shared" si="7"/>
        <v>0</v>
      </c>
      <c r="X26" s="76">
        <f>分析係数表!E29</f>
        <v>2.8634361233480177E-2</v>
      </c>
      <c r="Y26" s="166">
        <f t="shared" si="8"/>
        <v>0</v>
      </c>
    </row>
    <row r="27" spans="1:25" x14ac:dyDescent="0.2">
      <c r="A27" s="6" t="s">
        <v>15</v>
      </c>
      <c r="B27" s="5" t="s">
        <v>36</v>
      </c>
      <c r="C27" s="90"/>
      <c r="D27" s="107">
        <f>投入係数表!AJ27</f>
        <v>2.1103406692794696E-3</v>
      </c>
      <c r="E27" s="110">
        <f t="shared" si="9"/>
        <v>0.21103406692794696</v>
      </c>
      <c r="F27" s="85">
        <f>分析係数表!C30</f>
        <v>1</v>
      </c>
      <c r="G27" s="110">
        <f t="shared" si="0"/>
        <v>0.21103406692794696</v>
      </c>
      <c r="H27" s="110">
        <v>0.25780680434924452</v>
      </c>
      <c r="I27" s="110">
        <f t="shared" si="1"/>
        <v>0.25780680434924452</v>
      </c>
      <c r="J27" s="85">
        <f>分析係数表!G30</f>
        <v>0.34458106948813266</v>
      </c>
      <c r="K27" s="111">
        <f t="shared" si="2"/>
        <v>8.8835344363980454E-2</v>
      </c>
      <c r="L27" s="79"/>
      <c r="M27" s="80"/>
      <c r="N27" s="81">
        <f>分析係数表!H30</f>
        <v>0</v>
      </c>
      <c r="O27" s="82">
        <f t="shared" si="3"/>
        <v>0</v>
      </c>
      <c r="P27" s="76">
        <f>分析係数表!C30</f>
        <v>1</v>
      </c>
      <c r="Q27" s="82">
        <f t="shared" si="4"/>
        <v>0</v>
      </c>
      <c r="R27" s="83">
        <v>6.9619413585071566E-2</v>
      </c>
      <c r="S27" s="84">
        <f t="shared" si="5"/>
        <v>0.32742621793431609</v>
      </c>
      <c r="T27" s="85">
        <f>分析係数表!F30</f>
        <v>0.44094938518730342</v>
      </c>
      <c r="U27" s="86">
        <f t="shared" si="6"/>
        <v>0.14437838949234069</v>
      </c>
      <c r="V27" s="87">
        <f>分析係数表!D30</f>
        <v>0.11881612810980841</v>
      </c>
      <c r="W27" s="167">
        <f t="shared" si="7"/>
        <v>0</v>
      </c>
      <c r="X27" s="76">
        <f>分析係数表!E30</f>
        <v>7.9782670860737773E-2</v>
      </c>
      <c r="Y27" s="166">
        <f t="shared" si="8"/>
        <v>0</v>
      </c>
    </row>
    <row r="28" spans="1:25" x14ac:dyDescent="0.2">
      <c r="A28" s="6" t="s">
        <v>16</v>
      </c>
      <c r="B28" s="5" t="s">
        <v>192</v>
      </c>
      <c r="C28" s="90"/>
      <c r="D28" s="107">
        <f>投入係数表!AJ28</f>
        <v>1.100391920410009E-2</v>
      </c>
      <c r="E28" s="110">
        <f t="shared" si="9"/>
        <v>1.100391920410009</v>
      </c>
      <c r="F28" s="85">
        <f>分析係数表!C31</f>
        <v>9.6726786907147644E-2</v>
      </c>
      <c r="G28" s="110">
        <f t="shared" si="0"/>
        <v>0.10643737479984591</v>
      </c>
      <c r="H28" s="110">
        <v>0.12166855352120753</v>
      </c>
      <c r="I28" s="110">
        <f t="shared" si="1"/>
        <v>0.12166855352120753</v>
      </c>
      <c r="J28" s="85">
        <f>分析係数表!G31</f>
        <v>7.0151306740027508E-2</v>
      </c>
      <c r="K28" s="111">
        <f t="shared" si="2"/>
        <v>8.5352080186816837E-3</v>
      </c>
      <c r="L28" s="79"/>
      <c r="M28" s="80"/>
      <c r="N28" s="81">
        <f>分析係数表!H31</f>
        <v>2.2131832481321275E-2</v>
      </c>
      <c r="O28" s="82">
        <f t="shared" si="3"/>
        <v>0.66168048318579398</v>
      </c>
      <c r="P28" s="76">
        <f>分析係数表!C31</f>
        <v>9.6726786907147644E-2</v>
      </c>
      <c r="Q28" s="82">
        <f t="shared" si="4"/>
        <v>6.4002227097730777E-2</v>
      </c>
      <c r="R28" s="83">
        <v>7.6423873032176959E-2</v>
      </c>
      <c r="S28" s="84">
        <f t="shared" si="5"/>
        <v>0.19809242655338449</v>
      </c>
      <c r="T28" s="85">
        <f>分析係数表!F31</f>
        <v>0.34525447042640989</v>
      </c>
      <c r="U28" s="86">
        <f t="shared" si="6"/>
        <v>6.8392295825171256E-2</v>
      </c>
      <c r="V28" s="87">
        <f>分析係数表!D31</f>
        <v>0</v>
      </c>
      <c r="W28" s="167">
        <f t="shared" si="7"/>
        <v>0</v>
      </c>
      <c r="X28" s="76">
        <f>分析係数表!E31</f>
        <v>0</v>
      </c>
      <c r="Y28" s="166">
        <f t="shared" si="8"/>
        <v>0</v>
      </c>
    </row>
    <row r="29" spans="1:25" x14ac:dyDescent="0.2">
      <c r="A29" s="6" t="s">
        <v>17</v>
      </c>
      <c r="B29" s="5" t="s">
        <v>272</v>
      </c>
      <c r="C29" s="90"/>
      <c r="D29" s="107">
        <f>投入係数表!AJ29</f>
        <v>4.5221585770274346E-3</v>
      </c>
      <c r="E29" s="110">
        <f t="shared" si="9"/>
        <v>0.45221585770274347</v>
      </c>
      <c r="F29" s="85">
        <f>分析係数表!C32</f>
        <v>0.7834008097165992</v>
      </c>
      <c r="G29" s="110">
        <f t="shared" si="0"/>
        <v>0.35426626909101566</v>
      </c>
      <c r="H29" s="110">
        <v>0.39967733306131337</v>
      </c>
      <c r="I29" s="110">
        <f t="shared" si="1"/>
        <v>0.39967733306131337</v>
      </c>
      <c r="J29" s="85">
        <f>分析係数表!G32</f>
        <v>0.13992297817715019</v>
      </c>
      <c r="K29" s="111">
        <f t="shared" si="2"/>
        <v>5.5924042751839736E-2</v>
      </c>
      <c r="L29" s="79"/>
      <c r="M29" s="80"/>
      <c r="N29" s="81">
        <f>分析係数表!H32</f>
        <v>6.3286472670074714E-3</v>
      </c>
      <c r="O29" s="82">
        <f t="shared" si="3"/>
        <v>0.1892090221214236</v>
      </c>
      <c r="P29" s="76">
        <f>分析係数表!C32</f>
        <v>0.7834008097165992</v>
      </c>
      <c r="Q29" s="82">
        <f t="shared" si="4"/>
        <v>0.14822650113560917</v>
      </c>
      <c r="R29" s="83">
        <v>0.18334867651363862</v>
      </c>
      <c r="S29" s="84">
        <f t="shared" si="5"/>
        <v>0.58302600957495199</v>
      </c>
      <c r="T29" s="85">
        <f>分析係数表!F32</f>
        <v>0.48138639281129653</v>
      </c>
      <c r="U29" s="86">
        <f t="shared" si="6"/>
        <v>0.28066078766445057</v>
      </c>
      <c r="V29" s="87">
        <f>分析係数表!D32</f>
        <v>1.4120667522464698E-2</v>
      </c>
      <c r="W29" s="167">
        <f t="shared" si="7"/>
        <v>0</v>
      </c>
      <c r="X29" s="76">
        <f>分析係数表!E32</f>
        <v>2.1822849807445442E-2</v>
      </c>
      <c r="Y29" s="166">
        <f t="shared" si="8"/>
        <v>0</v>
      </c>
    </row>
    <row r="30" spans="1:25" x14ac:dyDescent="0.2">
      <c r="A30" s="6" t="s">
        <v>18</v>
      </c>
      <c r="B30" s="5" t="s">
        <v>273</v>
      </c>
      <c r="C30" s="90"/>
      <c r="D30" s="107">
        <f>投入係数表!AJ30</f>
        <v>3.6177268616219473E-3</v>
      </c>
      <c r="E30" s="110">
        <f t="shared" si="9"/>
        <v>0.36177268616219471</v>
      </c>
      <c r="F30" s="85">
        <f>分析係数表!C33</f>
        <v>1</v>
      </c>
      <c r="G30" s="110">
        <f t="shared" si="0"/>
        <v>0.36177268616219471</v>
      </c>
      <c r="H30" s="110">
        <v>0.38370478589734941</v>
      </c>
      <c r="I30" s="110">
        <f t="shared" si="1"/>
        <v>0.38370478589734941</v>
      </c>
      <c r="J30" s="85">
        <f>分析係数表!G33</f>
        <v>0.50732356857523297</v>
      </c>
      <c r="K30" s="111">
        <f t="shared" si="2"/>
        <v>0.19466248126083904</v>
      </c>
      <c r="L30" s="79"/>
      <c r="M30" s="80"/>
      <c r="N30" s="81">
        <f>分析係数表!H33</f>
        <v>9.4622493118364133E-4</v>
      </c>
      <c r="O30" s="82">
        <f t="shared" si="3"/>
        <v>2.8289504278348771E-2</v>
      </c>
      <c r="P30" s="76">
        <f>分析係数表!C33</f>
        <v>1</v>
      </c>
      <c r="Q30" s="82">
        <f t="shared" si="4"/>
        <v>2.8289504278348771E-2</v>
      </c>
      <c r="R30" s="83">
        <v>6.4945419875829635E-2</v>
      </c>
      <c r="S30" s="84">
        <f t="shared" si="5"/>
        <v>0.44865020577317904</v>
      </c>
      <c r="T30" s="85">
        <f>分析係数表!F33</f>
        <v>0.64713715046604525</v>
      </c>
      <c r="U30" s="86">
        <f t="shared" si="6"/>
        <v>0.29033821572005991</v>
      </c>
      <c r="V30" s="87">
        <f>分析係数表!D33</f>
        <v>3.462050599201065E-2</v>
      </c>
      <c r="W30" s="167">
        <f t="shared" si="7"/>
        <v>0</v>
      </c>
      <c r="X30" s="76">
        <f>分析係数表!E33</f>
        <v>3.3288948069241014E-2</v>
      </c>
      <c r="Y30" s="166">
        <f t="shared" si="8"/>
        <v>0</v>
      </c>
    </row>
    <row r="31" spans="1:25" x14ac:dyDescent="0.2">
      <c r="A31" s="6" t="s">
        <v>19</v>
      </c>
      <c r="B31" s="5" t="s">
        <v>274</v>
      </c>
      <c r="C31" s="90"/>
      <c r="D31" s="107">
        <f>投入係数表!AJ31</f>
        <v>6.255652698221284E-2</v>
      </c>
      <c r="E31" s="110">
        <f t="shared" si="9"/>
        <v>6.2556526982212839</v>
      </c>
      <c r="F31" s="85">
        <f>分析係数表!C34</f>
        <v>0.10125199563061926</v>
      </c>
      <c r="G31" s="110">
        <f t="shared" si="0"/>
        <v>0.63339731966697299</v>
      </c>
      <c r="H31" s="110">
        <v>0.6681293131016669</v>
      </c>
      <c r="I31" s="110">
        <f t="shared" si="1"/>
        <v>0.6681293131016669</v>
      </c>
      <c r="J31" s="85">
        <f>分析係数表!G34</f>
        <v>0.42460217226572367</v>
      </c>
      <c r="K31" s="111">
        <f t="shared" si="2"/>
        <v>0.28368915769737357</v>
      </c>
      <c r="L31" s="79"/>
      <c r="M31" s="80"/>
      <c r="N31" s="81">
        <f>分析係数表!H34</f>
        <v>0.15770005898545025</v>
      </c>
      <c r="O31" s="82">
        <f t="shared" si="3"/>
        <v>4.7147949143383086</v>
      </c>
      <c r="P31" s="76">
        <f>分析係数表!C34</f>
        <v>0.10125199563061926</v>
      </c>
      <c r="Q31" s="82">
        <f t="shared" si="4"/>
        <v>0.47738239406584831</v>
      </c>
      <c r="R31" s="83">
        <v>0.50599094218309382</v>
      </c>
      <c r="S31" s="84">
        <f t="shared" si="5"/>
        <v>1.1741202552847607</v>
      </c>
      <c r="T31" s="85">
        <f>分析係数表!F34</f>
        <v>0.7004294013639808</v>
      </c>
      <c r="U31" s="86">
        <f t="shared" si="6"/>
        <v>0.82238834753842927</v>
      </c>
      <c r="V31" s="87">
        <f>分析係数表!D34</f>
        <v>0.3617075018944178</v>
      </c>
      <c r="W31" s="167">
        <f t="shared" si="7"/>
        <v>0</v>
      </c>
      <c r="X31" s="76">
        <f>分析係数表!E34</f>
        <v>0.25183127052285931</v>
      </c>
      <c r="Y31" s="166">
        <f t="shared" si="8"/>
        <v>0</v>
      </c>
    </row>
    <row r="32" spans="1:25" x14ac:dyDescent="0.2">
      <c r="A32" s="6" t="s">
        <v>20</v>
      </c>
      <c r="B32" s="5" t="s">
        <v>37</v>
      </c>
      <c r="C32" s="90"/>
      <c r="D32" s="107">
        <f>投入係数表!AJ32</f>
        <v>7.0847151040096474E-3</v>
      </c>
      <c r="E32" s="110">
        <f t="shared" si="9"/>
        <v>0.70847151040096479</v>
      </c>
      <c r="F32" s="85">
        <f>分析係数表!C35</f>
        <v>0.28050490883590462</v>
      </c>
      <c r="G32" s="110">
        <f t="shared" si="0"/>
        <v>0.19872973643785827</v>
      </c>
      <c r="H32" s="110">
        <v>0.26313172781290545</v>
      </c>
      <c r="I32" s="110">
        <f t="shared" si="1"/>
        <v>0.26313172781290545</v>
      </c>
      <c r="J32" s="85">
        <f>分析係数表!G35</f>
        <v>0.31444397102684279</v>
      </c>
      <c r="K32" s="111">
        <f t="shared" si="2"/>
        <v>8.2740185396644322E-2</v>
      </c>
      <c r="L32" s="79"/>
      <c r="M32" s="80"/>
      <c r="N32" s="81">
        <f>分析係数表!H35</f>
        <v>5.9366397955171055E-2</v>
      </c>
      <c r="O32" s="82">
        <f t="shared" si="3"/>
        <v>1.774890846346791</v>
      </c>
      <c r="P32" s="76">
        <f>分析係数表!C35</f>
        <v>0.28050490883590462</v>
      </c>
      <c r="Q32" s="82">
        <f t="shared" si="4"/>
        <v>0.49786559504818817</v>
      </c>
      <c r="R32" s="83">
        <v>0.62546499894630481</v>
      </c>
      <c r="S32" s="84">
        <f t="shared" si="5"/>
        <v>0.88859672675921031</v>
      </c>
      <c r="T32" s="85">
        <f>分析係数表!F35</f>
        <v>0.64720920323817643</v>
      </c>
      <c r="U32" s="86">
        <f t="shared" si="6"/>
        <v>0.57510797952588011</v>
      </c>
      <c r="V32" s="87">
        <f>分析係数表!D35</f>
        <v>3.7068598210481467E-2</v>
      </c>
      <c r="W32" s="167">
        <f t="shared" si="7"/>
        <v>0</v>
      </c>
      <c r="X32" s="76">
        <f>分析係数表!E35</f>
        <v>2.8973157221985513E-2</v>
      </c>
      <c r="Y32" s="166">
        <f t="shared" si="8"/>
        <v>0</v>
      </c>
    </row>
    <row r="33" spans="1:25" x14ac:dyDescent="0.2">
      <c r="A33" s="6" t="s">
        <v>21</v>
      </c>
      <c r="B33" s="5" t="s">
        <v>38</v>
      </c>
      <c r="C33" s="90"/>
      <c r="D33" s="107">
        <f>投入係数表!AJ33</f>
        <v>1.9445281881217968E-2</v>
      </c>
      <c r="E33" s="110">
        <f t="shared" si="9"/>
        <v>1.9445281881217968</v>
      </c>
      <c r="F33" s="85">
        <f>分析係数表!C36</f>
        <v>0.80389274373750441</v>
      </c>
      <c r="G33" s="110">
        <f t="shared" si="0"/>
        <v>1.5631921004241494</v>
      </c>
      <c r="H33" s="110">
        <v>1.6515066615799314</v>
      </c>
      <c r="I33" s="110">
        <f t="shared" si="1"/>
        <v>1.6515066615799314</v>
      </c>
      <c r="J33" s="85">
        <f>分析係数表!G36</f>
        <v>1.7855841410975876E-2</v>
      </c>
      <c r="K33" s="111">
        <f t="shared" si="2"/>
        <v>2.9489041038341459E-2</v>
      </c>
      <c r="L33" s="79"/>
      <c r="M33" s="80"/>
      <c r="N33" s="81">
        <f>分析係数表!H36</f>
        <v>0.19255062917813606</v>
      </c>
      <c r="O33" s="82">
        <f t="shared" si="3"/>
        <v>5.7567304225642451</v>
      </c>
      <c r="P33" s="76">
        <f>分析係数表!C36</f>
        <v>0.80389274373750441</v>
      </c>
      <c r="Q33" s="82">
        <f t="shared" si="4"/>
        <v>4.6277938143523345</v>
      </c>
      <c r="R33" s="83">
        <v>4.7425720117039676</v>
      </c>
      <c r="S33" s="84">
        <f t="shared" si="5"/>
        <v>6.3940786732838992</v>
      </c>
      <c r="T33" s="85">
        <f>分析係数表!F36</f>
        <v>0.88404635230668316</v>
      </c>
      <c r="U33" s="86">
        <f t="shared" si="6"/>
        <v>5.6526619274785874</v>
      </c>
      <c r="V33" s="87">
        <f>分析係数表!D36</f>
        <v>1.122367174404198E-2</v>
      </c>
      <c r="W33" s="167">
        <f t="shared" si="7"/>
        <v>0</v>
      </c>
      <c r="X33" s="76">
        <f>分析係数表!E36</f>
        <v>3.3525253261424094E-3</v>
      </c>
      <c r="Y33" s="166">
        <f t="shared" si="8"/>
        <v>0</v>
      </c>
    </row>
    <row r="34" spans="1:25" x14ac:dyDescent="0.2">
      <c r="A34" s="6" t="s">
        <v>22</v>
      </c>
      <c r="B34" s="5" t="s">
        <v>377</v>
      </c>
      <c r="C34" s="90"/>
      <c r="D34" s="107">
        <f>投入係数表!AJ34</f>
        <v>1.236056677720832E-2</v>
      </c>
      <c r="E34" s="110">
        <f t="shared" si="9"/>
        <v>1.2360566777208319</v>
      </c>
      <c r="F34" s="85">
        <f>分析係数表!C37</f>
        <v>0.21032967032967032</v>
      </c>
      <c r="G34" s="110">
        <f t="shared" si="0"/>
        <v>0.25997939353381011</v>
      </c>
      <c r="H34" s="110">
        <v>0.29732703886941897</v>
      </c>
      <c r="I34" s="110">
        <f t="shared" si="1"/>
        <v>0.29732703886941897</v>
      </c>
      <c r="J34" s="85">
        <f>分析係数表!G37</f>
        <v>0.29813928761297182</v>
      </c>
      <c r="K34" s="111">
        <f t="shared" si="2"/>
        <v>8.8644871556602958E-2</v>
      </c>
      <c r="L34" s="79"/>
      <c r="M34" s="80"/>
      <c r="N34" s="81">
        <f>分析係数表!H37</f>
        <v>4.7409555642941408E-2</v>
      </c>
      <c r="O34" s="82">
        <f t="shared" si="3"/>
        <v>1.4174143831931112</v>
      </c>
      <c r="P34" s="76">
        <f>分析係数表!C37</f>
        <v>0.21032967032967032</v>
      </c>
      <c r="Q34" s="82">
        <f t="shared" si="4"/>
        <v>0.29812429993754008</v>
      </c>
      <c r="R34" s="83">
        <v>0.32898698881157151</v>
      </c>
      <c r="S34" s="84">
        <f t="shared" si="5"/>
        <v>0.62631402768099043</v>
      </c>
      <c r="T34" s="85">
        <f>分析係数表!F37</f>
        <v>0.65348219032429555</v>
      </c>
      <c r="U34" s="86">
        <f t="shared" si="6"/>
        <v>0.40928506263980508</v>
      </c>
      <c r="V34" s="87">
        <f>分析係数表!D37</f>
        <v>7.4641148325358855E-2</v>
      </c>
      <c r="W34" s="167">
        <f t="shared" si="7"/>
        <v>0</v>
      </c>
      <c r="X34" s="76">
        <f>分析係数表!E37</f>
        <v>6.6454013822434876E-2</v>
      </c>
      <c r="Y34" s="166">
        <f t="shared" si="8"/>
        <v>0</v>
      </c>
    </row>
    <row r="35" spans="1:25" x14ac:dyDescent="0.2">
      <c r="A35" s="6" t="s">
        <v>23</v>
      </c>
      <c r="B35" s="5" t="s">
        <v>193</v>
      </c>
      <c r="C35" s="90"/>
      <c r="D35" s="107">
        <f>投入係数表!AJ35</f>
        <v>1.1305396442568586E-2</v>
      </c>
      <c r="E35" s="110">
        <f t="shared" si="9"/>
        <v>1.1305396442568587</v>
      </c>
      <c r="F35" s="85">
        <f>分析係数表!C38</f>
        <v>3.0064329788630717E-2</v>
      </c>
      <c r="G35" s="110">
        <f t="shared" si="0"/>
        <v>3.3988916704059451E-2</v>
      </c>
      <c r="H35" s="110">
        <v>4.0320641112974738E-2</v>
      </c>
      <c r="I35" s="110">
        <f t="shared" si="1"/>
        <v>4.0320641112974738E-2</v>
      </c>
      <c r="J35" s="85">
        <f>分析係数表!G38</f>
        <v>0.36119402985074628</v>
      </c>
      <c r="K35" s="111">
        <f t="shared" si="2"/>
        <v>1.4563574849761025E-2</v>
      </c>
      <c r="L35" s="79"/>
      <c r="M35" s="80"/>
      <c r="N35" s="81">
        <f>分析係数表!H38</f>
        <v>4.2911915060951634E-2</v>
      </c>
      <c r="O35" s="82">
        <f t="shared" si="3"/>
        <v>1.2829473888310898</v>
      </c>
      <c r="P35" s="76">
        <f>分析係数表!C38</f>
        <v>3.0064329788630717E-2</v>
      </c>
      <c r="Q35" s="82">
        <f t="shared" si="4"/>
        <v>3.857095339928053E-2</v>
      </c>
      <c r="R35" s="83">
        <v>4.42327403510328E-2</v>
      </c>
      <c r="S35" s="84">
        <f t="shared" si="5"/>
        <v>8.4553381464007538E-2</v>
      </c>
      <c r="T35" s="85">
        <f>分析係数表!F38</f>
        <v>0.57313432835820899</v>
      </c>
      <c r="U35" s="86">
        <f t="shared" si="6"/>
        <v>4.84604454957894E-2</v>
      </c>
      <c r="V35" s="87">
        <f>分析係数表!D38</f>
        <v>7.1641791044776124E-2</v>
      </c>
      <c r="W35" s="167">
        <f t="shared" si="7"/>
        <v>0</v>
      </c>
      <c r="X35" s="76">
        <f>分析係数表!E38</f>
        <v>8.6567164179104483E-2</v>
      </c>
      <c r="Y35" s="166">
        <f t="shared" si="8"/>
        <v>0</v>
      </c>
    </row>
    <row r="36" spans="1:25" x14ac:dyDescent="0.2">
      <c r="A36" s="6" t="s">
        <v>24</v>
      </c>
      <c r="B36" s="5" t="s">
        <v>39</v>
      </c>
      <c r="C36" s="90"/>
      <c r="D36" s="107">
        <f>投入係数表!AJ36</f>
        <v>0</v>
      </c>
      <c r="E36" s="110">
        <f t="shared" si="9"/>
        <v>0</v>
      </c>
      <c r="F36" s="85">
        <f>分析係数表!C39</f>
        <v>1</v>
      </c>
      <c r="G36" s="110">
        <f t="shared" si="0"/>
        <v>0</v>
      </c>
      <c r="H36" s="110">
        <v>3.4160278307600184E-2</v>
      </c>
      <c r="I36" s="110">
        <f t="shared" si="1"/>
        <v>3.4160278307600184E-2</v>
      </c>
      <c r="J36" s="85">
        <f>分析係数表!G39</f>
        <v>0.35369011652999566</v>
      </c>
      <c r="K36" s="111">
        <f t="shared" si="2"/>
        <v>1.2082152815312192E-2</v>
      </c>
      <c r="L36" s="79"/>
      <c r="M36" s="80"/>
      <c r="N36" s="81">
        <f>分析係数表!H39</f>
        <v>3.7848997247345653E-3</v>
      </c>
      <c r="O36" s="82">
        <f t="shared" si="3"/>
        <v>0.11315801711339508</v>
      </c>
      <c r="P36" s="76">
        <f>分析係数表!C39</f>
        <v>1</v>
      </c>
      <c r="Q36" s="82">
        <f t="shared" si="4"/>
        <v>0.11315801711339508</v>
      </c>
      <c r="R36" s="83">
        <v>0.16038480622878751</v>
      </c>
      <c r="S36" s="84">
        <f t="shared" si="5"/>
        <v>0.19454508453638769</v>
      </c>
      <c r="T36" s="85">
        <f>分析係数表!F39</f>
        <v>0.70414328873543375</v>
      </c>
      <c r="U36" s="86">
        <f t="shared" si="6"/>
        <v>0.13698761563276501</v>
      </c>
      <c r="V36" s="87">
        <f>分析係数表!D39</f>
        <v>4.8338368580060423E-2</v>
      </c>
      <c r="W36" s="167">
        <f t="shared" si="7"/>
        <v>0</v>
      </c>
      <c r="X36" s="76">
        <f>分析係数表!E39</f>
        <v>5.0927924039706515E-2</v>
      </c>
      <c r="Y36" s="166">
        <f t="shared" si="8"/>
        <v>0</v>
      </c>
    </row>
    <row r="37" spans="1:25" x14ac:dyDescent="0.2">
      <c r="A37" s="6" t="s">
        <v>25</v>
      </c>
      <c r="B37" s="5" t="s">
        <v>40</v>
      </c>
      <c r="C37" s="90"/>
      <c r="D37" s="107">
        <f>投入係数表!AJ37</f>
        <v>1.5073861923424781E-4</v>
      </c>
      <c r="E37" s="110">
        <f t="shared" si="9"/>
        <v>1.5073861923424782E-2</v>
      </c>
      <c r="F37" s="85">
        <f>分析係数表!C40</f>
        <v>0.7013368112161722</v>
      </c>
      <c r="G37" s="110">
        <f t="shared" si="0"/>
        <v>1.0571854254087612E-2</v>
      </c>
      <c r="H37" s="110">
        <v>1.1459494533496591E-2</v>
      </c>
      <c r="I37" s="110">
        <f t="shared" si="1"/>
        <v>1.1459494533496591E-2</v>
      </c>
      <c r="J37" s="85">
        <f>分析係数表!G40</f>
        <v>0.55395580898075547</v>
      </c>
      <c r="K37" s="111">
        <f t="shared" si="2"/>
        <v>6.3480535648136492E-3</v>
      </c>
      <c r="L37" s="79"/>
      <c r="M37" s="80"/>
      <c r="N37" s="81">
        <f>分析係数表!H40</f>
        <v>3.2392843098702322E-2</v>
      </c>
      <c r="O37" s="82">
        <f t="shared" si="3"/>
        <v>0.96845627633412157</v>
      </c>
      <c r="P37" s="76">
        <f>分析係数表!C40</f>
        <v>0.7013368112161722</v>
      </c>
      <c r="Q37" s="82">
        <f t="shared" si="4"/>
        <v>0.67921403664646096</v>
      </c>
      <c r="R37" s="83">
        <v>0.67972481109866678</v>
      </c>
      <c r="S37" s="84">
        <f t="shared" si="5"/>
        <v>0.69118430563216338</v>
      </c>
      <c r="T37" s="85">
        <f>分析係数表!F40</f>
        <v>0.75181753385602279</v>
      </c>
      <c r="U37" s="86">
        <f t="shared" si="6"/>
        <v>0.51964448010036057</v>
      </c>
      <c r="V37" s="87">
        <f>分析係数表!D40</f>
        <v>0.10919458303635067</v>
      </c>
      <c r="W37" s="167">
        <f t="shared" si="7"/>
        <v>0</v>
      </c>
      <c r="X37" s="76">
        <f>分析係数表!E40</f>
        <v>6.9850320741268707E-2</v>
      </c>
      <c r="Y37" s="166">
        <f t="shared" si="8"/>
        <v>0</v>
      </c>
    </row>
    <row r="38" spans="1:25" x14ac:dyDescent="0.2">
      <c r="A38" s="6" t="s">
        <v>26</v>
      </c>
      <c r="B38" s="5" t="s">
        <v>276</v>
      </c>
      <c r="C38" s="75">
        <f>最終需要_まとめ!C39</f>
        <v>100</v>
      </c>
      <c r="D38" s="107">
        <f>投入係数表!AJ38</f>
        <v>2.065119083509195E-2</v>
      </c>
      <c r="E38" s="110">
        <f t="shared" si="9"/>
        <v>2.0651190835091948</v>
      </c>
      <c r="F38" s="85">
        <f>分析係数表!C41</f>
        <v>0.58586841174389814</v>
      </c>
      <c r="G38" s="110">
        <f t="shared" si="0"/>
        <v>1.2098880375175465</v>
      </c>
      <c r="H38" s="110">
        <v>1.2257564780205248</v>
      </c>
      <c r="I38" s="110">
        <f t="shared" si="1"/>
        <v>101.22575647802053</v>
      </c>
      <c r="J38" s="85">
        <f>分析係数表!G41</f>
        <v>0.44498040397949956</v>
      </c>
      <c r="K38" s="111">
        <f t="shared" si="2"/>
        <v>45.043478010720023</v>
      </c>
      <c r="L38" s="79"/>
      <c r="M38" s="80"/>
      <c r="N38" s="81">
        <f>分析係数表!H41</f>
        <v>5.4868757373181282E-2</v>
      </c>
      <c r="O38" s="82">
        <f t="shared" si="3"/>
        <v>1.6404238519847696</v>
      </c>
      <c r="P38" s="76">
        <f>分析係数表!C41</f>
        <v>0.58586841174389814</v>
      </c>
      <c r="Q38" s="82">
        <f t="shared" si="4"/>
        <v>0.96107251674912442</v>
      </c>
      <c r="R38" s="83">
        <v>0.97405761582632633</v>
      </c>
      <c r="S38" s="84">
        <f t="shared" si="5"/>
        <v>102.19981409384685</v>
      </c>
      <c r="T38" s="85">
        <f>分析係数表!F41</f>
        <v>0.54989448296653598</v>
      </c>
      <c r="U38" s="86">
        <f t="shared" si="6"/>
        <v>56.199113930412011</v>
      </c>
      <c r="V38" s="87">
        <f>分析係数表!D41</f>
        <v>0.15480856195357251</v>
      </c>
      <c r="W38" s="167">
        <f t="shared" si="7"/>
        <v>16</v>
      </c>
      <c r="X38" s="76">
        <f>分析係数表!E41</f>
        <v>0.14651793789568887</v>
      </c>
      <c r="Y38" s="166">
        <f t="shared" si="8"/>
        <v>15</v>
      </c>
    </row>
    <row r="39" spans="1:25" x14ac:dyDescent="0.2">
      <c r="A39" s="6" t="s">
        <v>51</v>
      </c>
      <c r="B39" s="5" t="s">
        <v>367</v>
      </c>
      <c r="C39" s="90"/>
      <c r="D39" s="107">
        <f>投入係数表!AJ39</f>
        <v>1.0551703346397348E-3</v>
      </c>
      <c r="E39" s="110">
        <f t="shared" si="9"/>
        <v>0.10551703346397348</v>
      </c>
      <c r="F39" s="85">
        <f>分析係数表!C42</f>
        <v>0.81969817315329629</v>
      </c>
      <c r="G39" s="110">
        <f>E39*F39</f>
        <v>8.6492119566974293E-2</v>
      </c>
      <c r="H39" s="110">
        <v>0.10038408271398638</v>
      </c>
      <c r="I39" s="110">
        <f>C39+H39</f>
        <v>0.10038408271398638</v>
      </c>
      <c r="J39" s="85">
        <f>分析係数表!G42</f>
        <v>0.48461538461538461</v>
      </c>
      <c r="K39" s="111">
        <f>I39*J39</f>
        <v>4.8647670853701093E-2</v>
      </c>
      <c r="L39" s="79"/>
      <c r="M39" s="80"/>
      <c r="N39" s="81">
        <f>分析係数表!H42</f>
        <v>1.2153460479748329E-2</v>
      </c>
      <c r="O39" s="82">
        <f t="shared" si="3"/>
        <v>0.36335480170502515</v>
      </c>
      <c r="P39" s="76">
        <f>分析係数表!C42</f>
        <v>0.81969817315329629</v>
      </c>
      <c r="Q39" s="82">
        <f>O39*P39</f>
        <v>0.29784126716408738</v>
      </c>
      <c r="R39" s="83">
        <v>0.30737273422032535</v>
      </c>
      <c r="S39" s="84">
        <f>I39+R39</f>
        <v>0.40775681693431176</v>
      </c>
      <c r="T39" s="85">
        <f>分析係数表!F42</f>
        <v>0.55865384615384617</v>
      </c>
      <c r="U39" s="86">
        <f t="shared" si="6"/>
        <v>0.22779491407580302</v>
      </c>
      <c r="V39" s="87">
        <f>分析係数表!D42</f>
        <v>8.8461538461538466E-2</v>
      </c>
      <c r="W39" s="167">
        <f t="shared" si="7"/>
        <v>0</v>
      </c>
      <c r="X39" s="76">
        <f>分析係数表!E42</f>
        <v>7.8846153846153844E-2</v>
      </c>
      <c r="Y39" s="166">
        <f t="shared" si="8"/>
        <v>0</v>
      </c>
    </row>
    <row r="40" spans="1:25" x14ac:dyDescent="0.2">
      <c r="A40" s="6" t="s">
        <v>194</v>
      </c>
      <c r="B40" s="5" t="s">
        <v>41</v>
      </c>
      <c r="C40" s="90"/>
      <c r="D40" s="107">
        <f>投入係数表!AJ40</f>
        <v>4.627675610491408E-2</v>
      </c>
      <c r="E40" s="110">
        <f t="shared" si="9"/>
        <v>4.6276756104914076</v>
      </c>
      <c r="F40" s="85">
        <f>分析係数表!C43</f>
        <v>0.67829131652661068</v>
      </c>
      <c r="G40" s="110">
        <f>E40*F40</f>
        <v>3.1389121822983035</v>
      </c>
      <c r="H40" s="110">
        <v>3.73824790571974</v>
      </c>
      <c r="I40" s="110">
        <f>C40+H40</f>
        <v>3.73824790571974</v>
      </c>
      <c r="J40" s="85">
        <f>分析係数表!G43</f>
        <v>0.37364673754023214</v>
      </c>
      <c r="K40" s="111">
        <f>I40*J40</f>
        <v>1.3967841340887861</v>
      </c>
      <c r="L40" s="79"/>
      <c r="M40" s="80"/>
      <c r="N40" s="81">
        <f>分析係数表!H43</f>
        <v>3.3707727093983487E-2</v>
      </c>
      <c r="O40" s="82">
        <f t="shared" si="3"/>
        <v>1.0077676653962426</v>
      </c>
      <c r="P40" s="76">
        <f>分析係数表!C43</f>
        <v>0.67829131652661068</v>
      </c>
      <c r="Q40" s="82">
        <f>O40*P40</f>
        <v>0.68356005651456631</v>
      </c>
      <c r="R40" s="83">
        <v>1.0711977984140655</v>
      </c>
      <c r="S40" s="84">
        <f>I40+R40</f>
        <v>4.8094457041338057</v>
      </c>
      <c r="T40" s="85">
        <f>分析係数表!F43</f>
        <v>0.61386911147956691</v>
      </c>
      <c r="U40" s="86">
        <f t="shared" si="6"/>
        <v>2.9523701611058395</v>
      </c>
      <c r="V40" s="87">
        <f>分析係数表!D43</f>
        <v>0.15810006827270068</v>
      </c>
      <c r="W40" s="167">
        <f t="shared" si="7"/>
        <v>1</v>
      </c>
      <c r="X40" s="76">
        <f>分析係数表!E43</f>
        <v>0.12220813420462304</v>
      </c>
      <c r="Y40" s="166">
        <f t="shared" si="8"/>
        <v>1</v>
      </c>
    </row>
    <row r="41" spans="1:25" x14ac:dyDescent="0.2">
      <c r="A41" s="6" t="s">
        <v>340</v>
      </c>
      <c r="B41" s="5" t="s">
        <v>42</v>
      </c>
      <c r="C41" s="90"/>
      <c r="D41" s="107">
        <f>投入係数表!AJ41</f>
        <v>1.2812782634911065E-2</v>
      </c>
      <c r="E41" s="110">
        <f t="shared" si="9"/>
        <v>1.2812782634911064</v>
      </c>
      <c r="F41" s="85">
        <f>分析係数表!C44</f>
        <v>0.28860582795323675</v>
      </c>
      <c r="G41" s="110">
        <f>E41*F41</f>
        <v>0.3697843740733362</v>
      </c>
      <c r="H41" s="110">
        <v>0.37728342488701211</v>
      </c>
      <c r="I41" s="110">
        <f>C41+H41</f>
        <v>0.37728342488701211</v>
      </c>
      <c r="J41" s="85">
        <f>分析係数表!G44</f>
        <v>0.2722812755519215</v>
      </c>
      <c r="K41" s="111">
        <f>I41*J41</f>
        <v>0.10272721217283322</v>
      </c>
      <c r="L41" s="79"/>
      <c r="M41" s="80"/>
      <c r="N41" s="81">
        <f>分析係数表!H44</f>
        <v>0.11129817145104208</v>
      </c>
      <c r="O41" s="82">
        <f t="shared" si="3"/>
        <v>3.3275070162208418</v>
      </c>
      <c r="P41" s="76">
        <f>分析係数表!C44</f>
        <v>0.28860582795323675</v>
      </c>
      <c r="Q41" s="82">
        <f>O41*P41</f>
        <v>0.96033791743662045</v>
      </c>
      <c r="R41" s="83">
        <v>0.96952784334549602</v>
      </c>
      <c r="S41" s="84">
        <f>I41+R41</f>
        <v>1.3468112682325082</v>
      </c>
      <c r="T41" s="85">
        <f>分析係数表!F44</f>
        <v>0.4454210956663941</v>
      </c>
      <c r="U41" s="86">
        <f t="shared" si="6"/>
        <v>0.59989815075196962</v>
      </c>
      <c r="V41" s="87">
        <f>分析係数表!D44</f>
        <v>0.25695012264922323</v>
      </c>
      <c r="W41" s="167">
        <f t="shared" si="7"/>
        <v>0</v>
      </c>
      <c r="X41" s="76">
        <f>分析係数表!E44</f>
        <v>0.1731398201144726</v>
      </c>
      <c r="Y41" s="166">
        <f t="shared" si="8"/>
        <v>0</v>
      </c>
    </row>
    <row r="42" spans="1:25" x14ac:dyDescent="0.2">
      <c r="A42" s="6" t="s">
        <v>341</v>
      </c>
      <c r="B42" s="5" t="s">
        <v>278</v>
      </c>
      <c r="C42" s="90"/>
      <c r="D42" s="107">
        <f>投入係数表!AJ42</f>
        <v>1.2059089538739825E-3</v>
      </c>
      <c r="E42" s="110">
        <f t="shared" si="9"/>
        <v>0.12059089538739826</v>
      </c>
      <c r="F42" s="85">
        <f>分析係数表!C45</f>
        <v>1</v>
      </c>
      <c r="G42" s="110">
        <f>E42*F42</f>
        <v>0.12059089538739826</v>
      </c>
      <c r="H42" s="110">
        <v>0.13195555240035536</v>
      </c>
      <c r="I42" s="110">
        <f>C42+H42</f>
        <v>0.13195555240035536</v>
      </c>
      <c r="J42" s="85">
        <f>分析係数表!G45</f>
        <v>0</v>
      </c>
      <c r="K42" s="111">
        <f>I42*J42</f>
        <v>0</v>
      </c>
      <c r="L42" s="79"/>
      <c r="M42" s="80"/>
      <c r="N42" s="81">
        <f>分析係数表!H45</f>
        <v>0</v>
      </c>
      <c r="O42" s="82">
        <f t="shared" si="3"/>
        <v>0</v>
      </c>
      <c r="P42" s="76">
        <f>分析係数表!C45</f>
        <v>1</v>
      </c>
      <c r="Q42" s="82">
        <f>O42*P42</f>
        <v>0</v>
      </c>
      <c r="R42" s="83">
        <v>9.9564086362927424E-3</v>
      </c>
      <c r="S42" s="84">
        <f>I42+R42</f>
        <v>0.1419119610366481</v>
      </c>
      <c r="T42" s="85">
        <f>分析係数表!F45</f>
        <v>0</v>
      </c>
      <c r="U42" s="86">
        <f t="shared" si="6"/>
        <v>0</v>
      </c>
      <c r="V42" s="87">
        <f>分析係数表!D45</f>
        <v>0</v>
      </c>
      <c r="W42" s="167">
        <f t="shared" si="7"/>
        <v>0</v>
      </c>
      <c r="X42" s="76">
        <f>分析係数表!E45</f>
        <v>0</v>
      </c>
      <c r="Y42" s="166">
        <f t="shared" si="8"/>
        <v>0</v>
      </c>
    </row>
    <row r="43" spans="1:25" x14ac:dyDescent="0.2">
      <c r="A43" s="6" t="s">
        <v>342</v>
      </c>
      <c r="B43" s="5" t="s">
        <v>279</v>
      </c>
      <c r="C43" s="90"/>
      <c r="D43" s="107">
        <f>投入係数表!AJ43</f>
        <v>4.5221585770274346E-3</v>
      </c>
      <c r="E43" s="110">
        <f t="shared" si="9"/>
        <v>0.45221585770274347</v>
      </c>
      <c r="F43" s="85">
        <f>分析係数表!C46</f>
        <v>0.35026323939300097</v>
      </c>
      <c r="G43" s="110">
        <f>E43*F43</f>
        <v>0.1583945912238473</v>
      </c>
      <c r="H43" s="110">
        <v>0.18017560744566793</v>
      </c>
      <c r="I43" s="110">
        <f>C43+H43</f>
        <v>0.18017560744566793</v>
      </c>
      <c r="J43" s="85">
        <f>分析係数表!G46</f>
        <v>8.8183421516754845E-3</v>
      </c>
      <c r="K43" s="111">
        <f>I43*J43</f>
        <v>1.5888501538418689E-3</v>
      </c>
      <c r="L43" s="79"/>
      <c r="M43" s="80"/>
      <c r="N43" s="81">
        <f>分析係数表!H46</f>
        <v>2.2070389303971687E-2</v>
      </c>
      <c r="O43" s="82">
        <f t="shared" si="3"/>
        <v>0.65984350238849865</v>
      </c>
      <c r="P43" s="76">
        <f>分析係数表!C46</f>
        <v>0.35026323939300097</v>
      </c>
      <c r="Q43" s="82">
        <f>O43*P43</f>
        <v>0.2311189226390189</v>
      </c>
      <c r="R43" s="83">
        <v>0.2490938551481629</v>
      </c>
      <c r="S43" s="84">
        <f>I43+R43</f>
        <v>0.42926946259383081</v>
      </c>
      <c r="T43" s="85">
        <f>分析係数表!F46</f>
        <v>0.31305114638447973</v>
      </c>
      <c r="U43" s="86">
        <f t="shared" si="6"/>
        <v>0.13438329737284826</v>
      </c>
      <c r="V43" s="87">
        <f>分析係数表!D46</f>
        <v>2.6455026455026454E-3</v>
      </c>
      <c r="W43" s="167">
        <f t="shared" si="7"/>
        <v>0</v>
      </c>
      <c r="X43" s="76">
        <f>分析係数表!E46</f>
        <v>7.0546737213403876E-3</v>
      </c>
      <c r="Y43" s="166">
        <f t="shared" si="8"/>
        <v>0</v>
      </c>
    </row>
    <row r="44" spans="1:25" x14ac:dyDescent="0.2">
      <c r="A44" s="192">
        <v>40</v>
      </c>
      <c r="B44" s="14" t="s">
        <v>150</v>
      </c>
      <c r="C44" s="197">
        <f>SUM(C5:C43)</f>
        <v>100</v>
      </c>
      <c r="D44" s="108">
        <f>投入係数表!AJ44</f>
        <v>0.44166415435634609</v>
      </c>
      <c r="E44" s="96">
        <f>SUM(E5:E43)</f>
        <v>44.166415435634605</v>
      </c>
      <c r="F44" s="98">
        <f>分析係数表!C47</f>
        <v>0.31394387080298369</v>
      </c>
      <c r="G44" s="96">
        <f>SUM(G5:G43)</f>
        <v>9.6899080269143454</v>
      </c>
      <c r="H44" s="96">
        <f>SUM(H5:H43)</f>
        <v>11.018356519875359</v>
      </c>
      <c r="I44" s="96">
        <f>SUM(I5:I43)</f>
        <v>111.01835651987537</v>
      </c>
      <c r="J44" s="98">
        <f>分析係数表!G47</f>
        <v>0.19998528352451841</v>
      </c>
      <c r="K44" s="112">
        <f>SUM(K5:K43)</f>
        <v>47.682982252219588</v>
      </c>
      <c r="L44" s="94">
        <f>最終需要_まとめ!$L$33</f>
        <v>0.627</v>
      </c>
      <c r="M44" s="91">
        <f>K44*L44</f>
        <v>29.897229872141683</v>
      </c>
      <c r="N44" s="95">
        <f>分析係数表!H47</f>
        <v>1</v>
      </c>
      <c r="O44" s="96">
        <f>SUM(O5:O43)</f>
        <v>29.897229872141683</v>
      </c>
      <c r="P44" s="92">
        <f>分析係数表!C47</f>
        <v>0.31394387080298369</v>
      </c>
      <c r="Q44" s="96">
        <f>SUM(Q5:Q43)</f>
        <v>10.445016881851785</v>
      </c>
      <c r="R44" s="91">
        <f>SUM(R5:R43)</f>
        <v>11.516701710630835</v>
      </c>
      <c r="S44" s="97">
        <f>SUM(S5:S43)</f>
        <v>122.53505823050621</v>
      </c>
      <c r="T44" s="98">
        <f>分析係数表!F47</f>
        <v>0.426688715561511</v>
      </c>
      <c r="U44" s="99">
        <f>SUM(U5:U43)</f>
        <v>69.638399617582621</v>
      </c>
      <c r="V44" s="100">
        <f>分析係数表!D47</f>
        <v>4.9757178154553973E-2</v>
      </c>
      <c r="W44" s="164">
        <f>SUM(W5:W43)</f>
        <v>17</v>
      </c>
      <c r="X44" s="92">
        <f>分析係数表!E47</f>
        <v>4.1907100312144188E-2</v>
      </c>
      <c r="Y44" s="165">
        <f>SUM(Y5:Y43)</f>
        <v>16</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2015年播磨町産業連関表</v>
      </c>
      <c r="H1" s="401"/>
      <c r="I1" s="401"/>
    </row>
    <row r="2" spans="1:25" x14ac:dyDescent="0.2">
      <c r="B2" s="3" t="s">
        <v>367</v>
      </c>
      <c r="S2" s="3" t="s">
        <v>152</v>
      </c>
      <c r="U2" s="64" t="s">
        <v>209</v>
      </c>
      <c r="W2" s="3" t="s">
        <v>130</v>
      </c>
      <c r="Y2" s="3" t="s">
        <v>153</v>
      </c>
    </row>
    <row r="3" spans="1:25" ht="44" x14ac:dyDescent="0.2">
      <c r="B3" s="65"/>
      <c r="C3" s="66" t="s">
        <v>227</v>
      </c>
      <c r="D3" s="66" t="s">
        <v>382</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投入係数表!AK5</f>
        <v>2.8846153846153848E-3</v>
      </c>
      <c r="E5" s="110">
        <f>$C$39*D5</f>
        <v>0.28846153846153849</v>
      </c>
      <c r="F5" s="85">
        <f>分析係数表!C8</f>
        <v>2.4086378737541492E-2</v>
      </c>
      <c r="G5" s="110">
        <f t="shared" ref="G5:G38" si="0">E5*F5</f>
        <v>6.9479938665985078E-3</v>
      </c>
      <c r="H5" s="110">
        <f t="array" ref="H5:H43">MMULT(逆行列係数!C5:AO43,'35'!G5:G43)</f>
        <v>7.0553944990821744E-3</v>
      </c>
      <c r="I5" s="110">
        <f t="shared" ref="I5:I38" si="1">C5+H5</f>
        <v>7.0553944990821744E-3</v>
      </c>
      <c r="J5" s="85">
        <f>分析係数表!G8</f>
        <v>0.12121212121212122</v>
      </c>
      <c r="K5" s="111">
        <f t="shared" ref="K5:K38" si="2">I5*J5</f>
        <v>8.5519933322208183E-4</v>
      </c>
      <c r="L5" s="79" t="s">
        <v>177</v>
      </c>
      <c r="M5" s="80" t="s">
        <v>177</v>
      </c>
      <c r="N5" s="81">
        <f>分析係数表!H8</f>
        <v>1.0986040110106173E-2</v>
      </c>
      <c r="O5" s="82">
        <f t="shared" ref="O5:O43" si="3">$M$44*N5</f>
        <v>0.35767926097637232</v>
      </c>
      <c r="P5" s="76">
        <f>分析係数表!C8</f>
        <v>2.4086378737541492E-2</v>
      </c>
      <c r="Q5" s="82">
        <f t="shared" ref="Q5:Q38" si="4">O5*P5</f>
        <v>8.6151981464408483E-3</v>
      </c>
      <c r="R5" s="83">
        <f t="array" ref="R5:R43">MMULT(逆行列係数!C5:AO43,'35'!Q5:Q43)</f>
        <v>9.4442252356891562E-3</v>
      </c>
      <c r="S5" s="84">
        <f t="shared" ref="S5:S38" si="5">I5+R5</f>
        <v>1.6499619734771331E-2</v>
      </c>
      <c r="T5" s="85">
        <f>分析係数表!F8</f>
        <v>0.48484848484848486</v>
      </c>
      <c r="U5" s="86">
        <f t="shared" ref="U5:U38" si="6">S5*T5</f>
        <v>7.9998156289800386E-3</v>
      </c>
      <c r="V5" s="87">
        <f>分析係数表!D8</f>
        <v>1.0757575757575757</v>
      </c>
      <c r="W5" s="167">
        <f t="shared" ref="W5:W38" si="7">ROUND(S5*V5,0)</f>
        <v>0</v>
      </c>
      <c r="X5" s="76">
        <f>分析係数表!E8</f>
        <v>0</v>
      </c>
      <c r="Y5" s="166">
        <f t="shared" ref="Y5:Y38" si="8">ROUND(S5*X5,0)</f>
        <v>0</v>
      </c>
    </row>
    <row r="6" spans="1:25" x14ac:dyDescent="0.2">
      <c r="A6" s="6" t="s">
        <v>219</v>
      </c>
      <c r="B6" s="5" t="s">
        <v>265</v>
      </c>
      <c r="C6" s="90"/>
      <c r="D6" s="107">
        <f>投入係数表!AK6</f>
        <v>0</v>
      </c>
      <c r="E6" s="110">
        <f t="shared" ref="E6:E43" si="9">$C$39*D6</f>
        <v>0</v>
      </c>
      <c r="F6" s="85">
        <f>分析係数表!C9</f>
        <v>0</v>
      </c>
      <c r="G6" s="110">
        <f t="shared" si="0"/>
        <v>0</v>
      </c>
      <c r="H6" s="110">
        <v>0</v>
      </c>
      <c r="I6" s="110">
        <f t="shared" si="1"/>
        <v>0</v>
      </c>
      <c r="J6" s="85">
        <f>分析係数表!G9</f>
        <v>0</v>
      </c>
      <c r="K6" s="111">
        <f t="shared" si="2"/>
        <v>0</v>
      </c>
      <c r="L6" s="79"/>
      <c r="M6" s="80"/>
      <c r="N6" s="81">
        <f>分析係数表!H9</f>
        <v>5.8985450255603618E-4</v>
      </c>
      <c r="O6" s="82">
        <f t="shared" si="3"/>
        <v>1.9204255622892474E-2</v>
      </c>
      <c r="P6" s="76">
        <f>分析係数表!C9</f>
        <v>0</v>
      </c>
      <c r="Q6" s="82">
        <f t="shared" si="4"/>
        <v>0</v>
      </c>
      <c r="R6" s="83">
        <v>0</v>
      </c>
      <c r="S6" s="84">
        <f t="shared" si="5"/>
        <v>0</v>
      </c>
      <c r="T6" s="85">
        <f>分析係数表!F9</f>
        <v>0</v>
      </c>
      <c r="U6" s="86">
        <f t="shared" si="6"/>
        <v>0</v>
      </c>
      <c r="V6" s="87">
        <f>分析係数表!D9</f>
        <v>0</v>
      </c>
      <c r="W6" s="167">
        <f t="shared" si="7"/>
        <v>0</v>
      </c>
      <c r="X6" s="76">
        <f>分析係数表!E9</f>
        <v>0</v>
      </c>
      <c r="Y6" s="166">
        <f t="shared" si="8"/>
        <v>0</v>
      </c>
    </row>
    <row r="7" spans="1:25" x14ac:dyDescent="0.2">
      <c r="A7" s="6" t="s">
        <v>220</v>
      </c>
      <c r="B7" s="5" t="s">
        <v>266</v>
      </c>
      <c r="C7" s="90"/>
      <c r="D7" s="107">
        <f>投入係数表!AK7</f>
        <v>0</v>
      </c>
      <c r="E7" s="110">
        <f t="shared" si="9"/>
        <v>0</v>
      </c>
      <c r="F7" s="85">
        <f>分析係数表!C10</f>
        <v>0.85034013605442182</v>
      </c>
      <c r="G7" s="110">
        <f t="shared" si="0"/>
        <v>0</v>
      </c>
      <c r="H7" s="110">
        <v>2.7876600434394989E-3</v>
      </c>
      <c r="I7" s="110">
        <f t="shared" si="1"/>
        <v>2.7876600434394989E-3</v>
      </c>
      <c r="J7" s="85">
        <f>分析係数表!G10</f>
        <v>0.18064516129032257</v>
      </c>
      <c r="K7" s="111">
        <f t="shared" si="2"/>
        <v>5.0357729816971587E-4</v>
      </c>
      <c r="L7" s="79"/>
      <c r="M7" s="80"/>
      <c r="N7" s="81">
        <f>分析係数表!H10</f>
        <v>1.1059771922925679E-3</v>
      </c>
      <c r="O7" s="82">
        <f t="shared" si="3"/>
        <v>3.6007979292923389E-2</v>
      </c>
      <c r="P7" s="76">
        <f>分析係数表!C10</f>
        <v>0.85034013605442182</v>
      </c>
      <c r="Q7" s="82">
        <f t="shared" si="4"/>
        <v>3.0619030010989277E-2</v>
      </c>
      <c r="R7" s="83">
        <v>3.7898688232170824E-2</v>
      </c>
      <c r="S7" s="84">
        <f t="shared" si="5"/>
        <v>4.0686348275610323E-2</v>
      </c>
      <c r="T7" s="85">
        <f>分析係数表!F10</f>
        <v>0.52258064516129032</v>
      </c>
      <c r="U7" s="86">
        <f t="shared" si="6"/>
        <v>2.1261898131125397E-2</v>
      </c>
      <c r="V7" s="87">
        <f>分析係数表!D10</f>
        <v>9.0322580645161285E-2</v>
      </c>
      <c r="W7" s="167">
        <f t="shared" si="7"/>
        <v>0</v>
      </c>
      <c r="X7" s="76">
        <f>分析係数表!E10</f>
        <v>0</v>
      </c>
      <c r="Y7" s="166">
        <f t="shared" si="8"/>
        <v>0</v>
      </c>
    </row>
    <row r="8" spans="1:25" x14ac:dyDescent="0.2">
      <c r="A8" s="6" t="s">
        <v>221</v>
      </c>
      <c r="B8" s="5" t="s">
        <v>27</v>
      </c>
      <c r="C8" s="90"/>
      <c r="D8" s="107">
        <f>投入係数表!AK8</f>
        <v>0</v>
      </c>
      <c r="E8" s="110">
        <f t="shared" si="9"/>
        <v>0</v>
      </c>
      <c r="F8" s="85">
        <f>分析係数表!C11</f>
        <v>1.6645596291613995E-2</v>
      </c>
      <c r="G8" s="110">
        <f t="shared" si="0"/>
        <v>0</v>
      </c>
      <c r="H8" s="110">
        <v>7.2781653380156973E-4</v>
      </c>
      <c r="I8" s="110">
        <f t="shared" si="1"/>
        <v>7.2781653380156973E-4</v>
      </c>
      <c r="J8" s="85">
        <f>分析係数表!G11</f>
        <v>0.35897435897435898</v>
      </c>
      <c r="K8" s="111">
        <f t="shared" si="2"/>
        <v>2.6126747367235837E-4</v>
      </c>
      <c r="L8" s="79"/>
      <c r="M8" s="80"/>
      <c r="N8" s="81">
        <f>分析係数表!H11</f>
        <v>-2.457727093983484E-5</v>
      </c>
      <c r="O8" s="82">
        <f t="shared" si="3"/>
        <v>-8.0017731762051974E-4</v>
      </c>
      <c r="P8" s="76">
        <f>分析係数表!C11</f>
        <v>1.6645596291613995E-2</v>
      </c>
      <c r="Q8" s="82">
        <f t="shared" si="4"/>
        <v>-1.3319428590817757E-5</v>
      </c>
      <c r="R8" s="83">
        <v>8.0994621910251063E-4</v>
      </c>
      <c r="S8" s="84">
        <f t="shared" si="5"/>
        <v>1.5377627529040805E-3</v>
      </c>
      <c r="T8" s="85">
        <f>分析係数表!F11</f>
        <v>0.58974358974358976</v>
      </c>
      <c r="U8" s="86">
        <f t="shared" si="6"/>
        <v>9.0688572607163724E-4</v>
      </c>
      <c r="V8" s="87">
        <f>分析係数表!D11</f>
        <v>8.5470085470085479E-3</v>
      </c>
      <c r="W8" s="167">
        <f t="shared" si="7"/>
        <v>0</v>
      </c>
      <c r="X8" s="76">
        <f>分析係数表!E11</f>
        <v>0</v>
      </c>
      <c r="Y8" s="166">
        <f t="shared" si="8"/>
        <v>0</v>
      </c>
    </row>
    <row r="9" spans="1:25" x14ac:dyDescent="0.2">
      <c r="A9" s="6" t="s">
        <v>222</v>
      </c>
      <c r="B9" s="5" t="s">
        <v>190</v>
      </c>
      <c r="C9" s="90"/>
      <c r="D9" s="107">
        <f>投入係数表!AK9</f>
        <v>1.9230769230769232E-3</v>
      </c>
      <c r="E9" s="110">
        <f t="shared" si="9"/>
        <v>0.19230769230769232</v>
      </c>
      <c r="F9" s="85">
        <f>分析係数表!C12</f>
        <v>5.1883600270696828E-3</v>
      </c>
      <c r="G9" s="110">
        <f t="shared" si="0"/>
        <v>9.9776154366724664E-4</v>
      </c>
      <c r="H9" s="110">
        <v>1.1061162554009149E-3</v>
      </c>
      <c r="I9" s="110">
        <f t="shared" si="1"/>
        <v>1.1061162554009149E-3</v>
      </c>
      <c r="J9" s="85">
        <f>分析係数表!G12</f>
        <v>0.13719512195121952</v>
      </c>
      <c r="K9" s="111">
        <f t="shared" si="2"/>
        <v>1.5175375455195479E-4</v>
      </c>
      <c r="L9" s="79"/>
      <c r="M9" s="80"/>
      <c r="N9" s="81">
        <f>分析係数表!H12</f>
        <v>8.9657884388517503E-2</v>
      </c>
      <c r="O9" s="82">
        <f t="shared" si="3"/>
        <v>2.9190468546796562</v>
      </c>
      <c r="P9" s="76">
        <f>分析係数表!C12</f>
        <v>5.1883600270696828E-3</v>
      </c>
      <c r="Q9" s="82">
        <f t="shared" si="4"/>
        <v>1.5145066017963414E-2</v>
      </c>
      <c r="R9" s="83">
        <v>1.6350493569760826E-2</v>
      </c>
      <c r="S9" s="84">
        <f t="shared" si="5"/>
        <v>1.7456609825161742E-2</v>
      </c>
      <c r="T9" s="85">
        <f>分析係数表!F12</f>
        <v>0.31707317073170732</v>
      </c>
      <c r="U9" s="86">
        <f t="shared" si="6"/>
        <v>5.5350226274903085E-3</v>
      </c>
      <c r="V9" s="87">
        <f>分析係数表!D12</f>
        <v>6.7073170731707321E-2</v>
      </c>
      <c r="W9" s="167">
        <f t="shared" si="7"/>
        <v>0</v>
      </c>
      <c r="X9" s="76">
        <f>分析係数表!E12</f>
        <v>5.7926829268292686E-2</v>
      </c>
      <c r="Y9" s="166">
        <f t="shared" si="8"/>
        <v>0</v>
      </c>
    </row>
    <row r="10" spans="1:25" x14ac:dyDescent="0.2">
      <c r="A10" s="6" t="s">
        <v>223</v>
      </c>
      <c r="B10" s="5" t="s">
        <v>28</v>
      </c>
      <c r="C10" s="90"/>
      <c r="D10" s="107">
        <f>投入係数表!AK10</f>
        <v>2.6923076923076925E-2</v>
      </c>
      <c r="E10" s="110">
        <f t="shared" si="9"/>
        <v>2.6923076923076925</v>
      </c>
      <c r="F10" s="85">
        <f>分析係数表!C13</f>
        <v>0</v>
      </c>
      <c r="G10" s="110">
        <f t="shared" si="0"/>
        <v>0</v>
      </c>
      <c r="H10" s="110">
        <v>0</v>
      </c>
      <c r="I10" s="110">
        <f t="shared" si="1"/>
        <v>0</v>
      </c>
      <c r="J10" s="85">
        <f>分析係数表!G13</f>
        <v>0.24459953472914589</v>
      </c>
      <c r="K10" s="111">
        <f t="shared" si="2"/>
        <v>0</v>
      </c>
      <c r="L10" s="79"/>
      <c r="M10" s="80"/>
      <c r="N10" s="81">
        <f>分析係数表!H13</f>
        <v>1.4131930790405034E-2</v>
      </c>
      <c r="O10" s="82">
        <f t="shared" si="3"/>
        <v>0.4601019576317989</v>
      </c>
      <c r="P10" s="76">
        <f>分析係数表!C13</f>
        <v>0</v>
      </c>
      <c r="Q10" s="82">
        <f t="shared" si="4"/>
        <v>0</v>
      </c>
      <c r="R10" s="83">
        <v>0</v>
      </c>
      <c r="S10" s="84">
        <f t="shared" si="5"/>
        <v>0</v>
      </c>
      <c r="T10" s="85">
        <f>分析係数表!F13</f>
        <v>0.38318378198737124</v>
      </c>
      <c r="U10" s="86">
        <f t="shared" si="6"/>
        <v>0</v>
      </c>
      <c r="V10" s="87">
        <f>分析係数表!D13</f>
        <v>4.7856430707876374E-2</v>
      </c>
      <c r="W10" s="167">
        <f t="shared" si="7"/>
        <v>0</v>
      </c>
      <c r="X10" s="76">
        <f>分析係数表!E13</f>
        <v>4.9850448654037885E-2</v>
      </c>
      <c r="Y10" s="166">
        <f t="shared" si="8"/>
        <v>0</v>
      </c>
    </row>
    <row r="11" spans="1:25" x14ac:dyDescent="0.2">
      <c r="A11" s="6" t="s">
        <v>224</v>
      </c>
      <c r="B11" s="5" t="s">
        <v>267</v>
      </c>
      <c r="C11" s="90"/>
      <c r="D11" s="107">
        <f>投入係数表!AK11</f>
        <v>1.9230769230769232E-2</v>
      </c>
      <c r="E11" s="110">
        <f t="shared" si="9"/>
        <v>1.9230769230769231</v>
      </c>
      <c r="F11" s="85">
        <f>分析係数表!C14</f>
        <v>6.5770523283725346E-2</v>
      </c>
      <c r="G11" s="110">
        <f t="shared" si="0"/>
        <v>0.12648177554562567</v>
      </c>
      <c r="H11" s="110">
        <v>0.13823280812887362</v>
      </c>
      <c r="I11" s="110">
        <f t="shared" si="1"/>
        <v>0.13823280812887362</v>
      </c>
      <c r="J11" s="85">
        <f>分析係数表!G14</f>
        <v>0.20976692563817981</v>
      </c>
      <c r="K11" s="111">
        <f t="shared" si="2"/>
        <v>2.899667118352621E-2</v>
      </c>
      <c r="L11" s="79"/>
      <c r="M11" s="80"/>
      <c r="N11" s="81">
        <f>分析係数表!H14</f>
        <v>1.167420369642155E-3</v>
      </c>
      <c r="O11" s="82">
        <f t="shared" si="3"/>
        <v>3.8008422586974691E-2</v>
      </c>
      <c r="P11" s="76">
        <f>分析係数表!C14</f>
        <v>6.5770523283725346E-2</v>
      </c>
      <c r="Q11" s="82">
        <f t="shared" si="4"/>
        <v>2.4998338427342911E-3</v>
      </c>
      <c r="R11" s="83">
        <v>7.7831699262392142E-3</v>
      </c>
      <c r="S11" s="84">
        <f t="shared" si="5"/>
        <v>0.14601597805511282</v>
      </c>
      <c r="T11" s="85">
        <f>分析係数表!F14</f>
        <v>0.3607103218645949</v>
      </c>
      <c r="U11" s="86">
        <f t="shared" si="6"/>
        <v>5.2669470441633372E-2</v>
      </c>
      <c r="V11" s="87">
        <f>分析係数表!D14</f>
        <v>6.7702552719200892E-2</v>
      </c>
      <c r="W11" s="167">
        <f t="shared" si="7"/>
        <v>0</v>
      </c>
      <c r="X11" s="76">
        <f>分析係数表!E14</f>
        <v>6.8812430632630414E-2</v>
      </c>
      <c r="Y11" s="166">
        <f t="shared" si="8"/>
        <v>0</v>
      </c>
    </row>
    <row r="12" spans="1:25" x14ac:dyDescent="0.2">
      <c r="A12" s="6" t="s">
        <v>225</v>
      </c>
      <c r="B12" s="5" t="s">
        <v>29</v>
      </c>
      <c r="C12" s="90"/>
      <c r="D12" s="107">
        <f>投入係数表!AK12</f>
        <v>2.8846153846153848E-3</v>
      </c>
      <c r="E12" s="110">
        <f t="shared" si="9"/>
        <v>0.28846153846153849</v>
      </c>
      <c r="F12" s="85">
        <f>分析係数表!C15</f>
        <v>0</v>
      </c>
      <c r="G12" s="110">
        <f t="shared" si="0"/>
        <v>0</v>
      </c>
      <c r="H12" s="110">
        <v>0</v>
      </c>
      <c r="I12" s="110">
        <f t="shared" si="1"/>
        <v>0</v>
      </c>
      <c r="J12" s="85">
        <f>分析係数表!G15</f>
        <v>9.5622477491462285E-2</v>
      </c>
      <c r="K12" s="111">
        <f t="shared" si="2"/>
        <v>0</v>
      </c>
      <c r="L12" s="79"/>
      <c r="M12" s="80"/>
      <c r="N12" s="81">
        <f>分析係数表!H15</f>
        <v>8.2333857648446713E-3</v>
      </c>
      <c r="O12" s="82">
        <f t="shared" si="3"/>
        <v>0.2680594014028741</v>
      </c>
      <c r="P12" s="76">
        <f>分析係数表!C15</f>
        <v>0</v>
      </c>
      <c r="Q12" s="82">
        <f t="shared" si="4"/>
        <v>0</v>
      </c>
      <c r="R12" s="83">
        <v>0</v>
      </c>
      <c r="S12" s="84">
        <f t="shared" si="5"/>
        <v>0</v>
      </c>
      <c r="T12" s="85">
        <f>分析係数表!F15</f>
        <v>0.3039816827072338</v>
      </c>
      <c r="U12" s="86">
        <f t="shared" si="6"/>
        <v>0</v>
      </c>
      <c r="V12" s="87">
        <f>分析係数表!D15</f>
        <v>3.1667184104315432E-2</v>
      </c>
      <c r="W12" s="167">
        <f t="shared" si="7"/>
        <v>0</v>
      </c>
      <c r="X12" s="76">
        <f>分析係数表!E15</f>
        <v>2.9261099037565973E-2</v>
      </c>
      <c r="Y12" s="166">
        <f t="shared" si="8"/>
        <v>0</v>
      </c>
    </row>
    <row r="13" spans="1:25" x14ac:dyDescent="0.2">
      <c r="A13" s="6" t="s">
        <v>226</v>
      </c>
      <c r="B13" s="5" t="s">
        <v>30</v>
      </c>
      <c r="C13" s="90"/>
      <c r="D13" s="107">
        <f>投入係数表!AK13</f>
        <v>2.8846153846153848E-3</v>
      </c>
      <c r="E13" s="110">
        <f t="shared" si="9"/>
        <v>0.28846153846153849</v>
      </c>
      <c r="F13" s="85">
        <f>分析係数表!C16</f>
        <v>5.8671439936356373E-2</v>
      </c>
      <c r="G13" s="110">
        <f t="shared" si="0"/>
        <v>1.6924453827795109E-2</v>
      </c>
      <c r="H13" s="110">
        <v>1.9778540520358594E-2</v>
      </c>
      <c r="I13" s="110">
        <f t="shared" si="1"/>
        <v>1.9778540520358594E-2</v>
      </c>
      <c r="J13" s="85">
        <f>分析係数表!G16</f>
        <v>3.3950617283950615E-2</v>
      </c>
      <c r="K13" s="111">
        <f t="shared" si="2"/>
        <v>6.7149365964180407E-4</v>
      </c>
      <c r="L13" s="79"/>
      <c r="M13" s="80"/>
      <c r="N13" s="81">
        <f>分析係数表!H16</f>
        <v>1.6626523790798271E-2</v>
      </c>
      <c r="O13" s="82">
        <f t="shared" si="3"/>
        <v>0.54131995537028166</v>
      </c>
      <c r="P13" s="76">
        <f>分析係数表!C16</f>
        <v>5.8671439936356373E-2</v>
      </c>
      <c r="Q13" s="82">
        <f t="shared" si="4"/>
        <v>3.1760021247858594E-2</v>
      </c>
      <c r="R13" s="83">
        <v>3.4191819941403336E-2</v>
      </c>
      <c r="S13" s="84">
        <f t="shared" si="5"/>
        <v>5.3970360461761929E-2</v>
      </c>
      <c r="T13" s="85">
        <f>分析係数表!F16</f>
        <v>0.28858024691358025</v>
      </c>
      <c r="U13" s="86">
        <f t="shared" si="6"/>
        <v>1.5574779948070187E-2</v>
      </c>
      <c r="V13" s="87">
        <f>分析係数表!D16</f>
        <v>0</v>
      </c>
      <c r="W13" s="167">
        <f t="shared" si="7"/>
        <v>0</v>
      </c>
      <c r="X13" s="76">
        <f>分析係数表!E16</f>
        <v>0</v>
      </c>
      <c r="Y13" s="166">
        <f t="shared" si="8"/>
        <v>0</v>
      </c>
    </row>
    <row r="14" spans="1:25" x14ac:dyDescent="0.2">
      <c r="A14" s="6" t="s">
        <v>2</v>
      </c>
      <c r="B14" s="5" t="s">
        <v>364</v>
      </c>
      <c r="C14" s="90"/>
      <c r="D14" s="107">
        <f>投入係数表!AK14</f>
        <v>8.6538461538461543E-3</v>
      </c>
      <c r="E14" s="110">
        <f t="shared" si="9"/>
        <v>0.86538461538461542</v>
      </c>
      <c r="F14" s="85">
        <f>分析係数表!C17</f>
        <v>0.10640681003584229</v>
      </c>
      <c r="G14" s="110">
        <f t="shared" si="0"/>
        <v>9.2082816377171223E-2</v>
      </c>
      <c r="H14" s="110">
        <v>0.11397851169545084</v>
      </c>
      <c r="I14" s="110">
        <f t="shared" si="1"/>
        <v>0.11397851169545084</v>
      </c>
      <c r="J14" s="85">
        <f>分析係数表!G17</f>
        <v>0.21283422459893048</v>
      </c>
      <c r="K14" s="111">
        <f t="shared" si="2"/>
        <v>2.4258528157641408E-2</v>
      </c>
      <c r="L14" s="79"/>
      <c r="M14" s="80"/>
      <c r="N14" s="81">
        <f>分析係数表!H17</f>
        <v>2.9861384191899334E-3</v>
      </c>
      <c r="O14" s="82">
        <f t="shared" si="3"/>
        <v>9.7221544090893161E-2</v>
      </c>
      <c r="P14" s="76">
        <f>分析係数表!C17</f>
        <v>0.10640681003584229</v>
      </c>
      <c r="Q14" s="82">
        <f t="shared" si="4"/>
        <v>1.0345034373470934E-2</v>
      </c>
      <c r="R14" s="83">
        <v>1.7658776399439084E-2</v>
      </c>
      <c r="S14" s="84">
        <f t="shared" si="5"/>
        <v>0.13163728809488992</v>
      </c>
      <c r="T14" s="85">
        <f>分析係数表!F17</f>
        <v>0.3233511586452763</v>
      </c>
      <c r="U14" s="86">
        <f t="shared" si="6"/>
        <v>4.2565069626404689E-2</v>
      </c>
      <c r="V14" s="87">
        <f>分析係数表!D17</f>
        <v>4.4206773618538323E-2</v>
      </c>
      <c r="W14" s="167">
        <f t="shared" si="7"/>
        <v>0</v>
      </c>
      <c r="X14" s="76">
        <f>分析係数表!E17</f>
        <v>4.0641711229946524E-2</v>
      </c>
      <c r="Y14" s="166">
        <f t="shared" si="8"/>
        <v>0</v>
      </c>
    </row>
    <row r="15" spans="1:25" x14ac:dyDescent="0.2">
      <c r="A15" s="6" t="s">
        <v>3</v>
      </c>
      <c r="B15" s="5" t="s">
        <v>31</v>
      </c>
      <c r="C15" s="90"/>
      <c r="D15" s="107">
        <f>投入係数表!AK15</f>
        <v>9.6153846153846159E-4</v>
      </c>
      <c r="E15" s="110">
        <f t="shared" si="9"/>
        <v>9.6153846153846159E-2</v>
      </c>
      <c r="F15" s="85">
        <f>分析係数表!C18</f>
        <v>0.93182768716018405</v>
      </c>
      <c r="G15" s="110">
        <f t="shared" si="0"/>
        <v>8.9598816073094625E-2</v>
      </c>
      <c r="H15" s="110">
        <v>0.15796682580809013</v>
      </c>
      <c r="I15" s="110">
        <f t="shared" si="1"/>
        <v>0.15796682580809013</v>
      </c>
      <c r="J15" s="85">
        <f>分析係数表!G18</f>
        <v>0.215658731332249</v>
      </c>
      <c r="K15" s="111">
        <f t="shared" si="2"/>
        <v>3.4066925246355087E-2</v>
      </c>
      <c r="L15" s="79"/>
      <c r="M15" s="80"/>
      <c r="N15" s="81">
        <f>分析係数表!H18</f>
        <v>4.4239087691702714E-4</v>
      </c>
      <c r="O15" s="82">
        <f t="shared" si="3"/>
        <v>1.4403191717169356E-2</v>
      </c>
      <c r="P15" s="76">
        <f>分析係数表!C18</f>
        <v>0.93182768716018405</v>
      </c>
      <c r="Q15" s="82">
        <f t="shared" si="4"/>
        <v>1.342129282553464E-2</v>
      </c>
      <c r="R15" s="83">
        <v>3.1164043352830035E-2</v>
      </c>
      <c r="S15" s="84">
        <f t="shared" si="5"/>
        <v>0.18913086916092017</v>
      </c>
      <c r="T15" s="85">
        <f>分析係数表!F18</f>
        <v>0.45992902558036375</v>
      </c>
      <c r="U15" s="86">
        <f t="shared" si="6"/>
        <v>8.698677636034928E-2</v>
      </c>
      <c r="V15" s="87">
        <f>分析係数表!D18</f>
        <v>2.3436344817388734E-2</v>
      </c>
      <c r="W15" s="167">
        <f t="shared" si="7"/>
        <v>0</v>
      </c>
      <c r="X15" s="76">
        <f>分析係数表!E18</f>
        <v>2.5506432056779535E-2</v>
      </c>
      <c r="Y15" s="166">
        <f t="shared" si="8"/>
        <v>0</v>
      </c>
    </row>
    <row r="16" spans="1:25" x14ac:dyDescent="0.2">
      <c r="A16" s="6" t="s">
        <v>4</v>
      </c>
      <c r="B16" s="5" t="s">
        <v>32</v>
      </c>
      <c r="C16" s="90"/>
      <c r="D16" s="107">
        <f>投入係数表!AK16</f>
        <v>0</v>
      </c>
      <c r="E16" s="110">
        <f t="shared" si="9"/>
        <v>0</v>
      </c>
      <c r="F16" s="85">
        <f>分析係数表!C19</f>
        <v>0.22734014153142079</v>
      </c>
      <c r="G16" s="110">
        <f t="shared" si="0"/>
        <v>0</v>
      </c>
      <c r="H16" s="110">
        <v>1.4719069842469942E-2</v>
      </c>
      <c r="I16" s="110">
        <f t="shared" si="1"/>
        <v>1.4719069842469942E-2</v>
      </c>
      <c r="J16" s="85">
        <f>分析係数表!G19</f>
        <v>5.767935331761536E-2</v>
      </c>
      <c r="K16" s="111">
        <f t="shared" si="2"/>
        <v>8.4898642995048085E-4</v>
      </c>
      <c r="L16" s="79"/>
      <c r="M16" s="80"/>
      <c r="N16" s="81">
        <f>分析係数表!H19</f>
        <v>-1.1059771922925678E-4</v>
      </c>
      <c r="O16" s="82">
        <f t="shared" si="3"/>
        <v>-3.600797929292339E-3</v>
      </c>
      <c r="P16" s="76">
        <f>分析係数表!C19</f>
        <v>0.22734014153142079</v>
      </c>
      <c r="Q16" s="82">
        <f t="shared" si="4"/>
        <v>-8.1860591087136729E-4</v>
      </c>
      <c r="R16" s="83">
        <v>5.1839676685224018E-3</v>
      </c>
      <c r="S16" s="84">
        <f t="shared" si="5"/>
        <v>1.9903037510992344E-2</v>
      </c>
      <c r="T16" s="85">
        <f>分析係数表!F19</f>
        <v>0.2401481980464803</v>
      </c>
      <c r="U16" s="86">
        <f t="shared" si="6"/>
        <v>4.7796785939163162E-3</v>
      </c>
      <c r="V16" s="87">
        <f>分析係数表!D19</f>
        <v>6.946783428763894E-3</v>
      </c>
      <c r="W16" s="167">
        <f t="shared" si="7"/>
        <v>0</v>
      </c>
      <c r="X16" s="76">
        <f>分析係数表!E19</f>
        <v>7.830919501515661E-3</v>
      </c>
      <c r="Y16" s="166">
        <f t="shared" si="8"/>
        <v>0</v>
      </c>
    </row>
    <row r="17" spans="1:25" x14ac:dyDescent="0.2">
      <c r="A17" s="6" t="s">
        <v>5</v>
      </c>
      <c r="B17" s="5" t="s">
        <v>33</v>
      </c>
      <c r="C17" s="90"/>
      <c r="D17" s="107">
        <f>投入係数表!AK17</f>
        <v>0</v>
      </c>
      <c r="E17" s="110">
        <f t="shared" si="9"/>
        <v>0</v>
      </c>
      <c r="F17" s="85">
        <f>分析係数表!C20</f>
        <v>0.28316987938225679</v>
      </c>
      <c r="G17" s="110">
        <f t="shared" si="0"/>
        <v>0</v>
      </c>
      <c r="H17" s="110">
        <v>1.0853322655636922E-2</v>
      </c>
      <c r="I17" s="110">
        <f t="shared" si="1"/>
        <v>1.0853322655636922E-2</v>
      </c>
      <c r="J17" s="85">
        <f>分析係数表!G20</f>
        <v>0.10003293265272517</v>
      </c>
      <c r="K17" s="111">
        <f t="shared" si="2"/>
        <v>1.0856896942696246E-3</v>
      </c>
      <c r="L17" s="79"/>
      <c r="M17" s="80"/>
      <c r="N17" s="81">
        <f>分析係数表!H20</f>
        <v>5.4069996067636654E-4</v>
      </c>
      <c r="O17" s="82">
        <f t="shared" si="3"/>
        <v>1.7603900987651435E-2</v>
      </c>
      <c r="P17" s="76">
        <f>分析係数表!C20</f>
        <v>0.28316987938225679</v>
      </c>
      <c r="Q17" s="82">
        <f t="shared" si="4"/>
        <v>4.9848945193304477E-3</v>
      </c>
      <c r="R17" s="83">
        <v>1.0840821694072834E-2</v>
      </c>
      <c r="S17" s="84">
        <f t="shared" si="5"/>
        <v>2.1694144349709756E-2</v>
      </c>
      <c r="T17" s="85">
        <f>分析係数表!F20</f>
        <v>0.22295405894944839</v>
      </c>
      <c r="U17" s="86">
        <f t="shared" si="6"/>
        <v>4.8367975382030319E-3</v>
      </c>
      <c r="V17" s="87">
        <f>分析係数表!D20</f>
        <v>1.4243372303639057E-2</v>
      </c>
      <c r="W17" s="167">
        <f t="shared" si="7"/>
        <v>0</v>
      </c>
      <c r="X17" s="76">
        <f>分析係数表!E20</f>
        <v>1.6054668203523793E-2</v>
      </c>
      <c r="Y17" s="166">
        <f t="shared" si="8"/>
        <v>0</v>
      </c>
    </row>
    <row r="18" spans="1:25" x14ac:dyDescent="0.2">
      <c r="A18" s="6" t="s">
        <v>6</v>
      </c>
      <c r="B18" s="5" t="s">
        <v>34</v>
      </c>
      <c r="C18" s="90"/>
      <c r="D18" s="107">
        <f>投入係数表!AK18</f>
        <v>2.8846153846153848E-3</v>
      </c>
      <c r="E18" s="110">
        <f t="shared" si="9"/>
        <v>0.28846153846153849</v>
      </c>
      <c r="F18" s="85">
        <f>分析係数表!C21</f>
        <v>0.39165775401069514</v>
      </c>
      <c r="G18" s="110">
        <f t="shared" si="0"/>
        <v>0.11297819827231592</v>
      </c>
      <c r="H18" s="110">
        <v>0.13911227159833359</v>
      </c>
      <c r="I18" s="110">
        <f t="shared" si="1"/>
        <v>0.13911227159833359</v>
      </c>
      <c r="J18" s="85">
        <f>分析係数表!G21</f>
        <v>0.28516576829358342</v>
      </c>
      <c r="K18" s="111">
        <f t="shared" si="2"/>
        <v>3.9670057809404441E-2</v>
      </c>
      <c r="L18" s="79"/>
      <c r="M18" s="80"/>
      <c r="N18" s="81">
        <f>分析係数表!H21</f>
        <v>9.2164766024380651E-4</v>
      </c>
      <c r="O18" s="82">
        <f t="shared" si="3"/>
        <v>3.0006649410769491E-2</v>
      </c>
      <c r="P18" s="76">
        <f>分析係数表!C21</f>
        <v>0.39165775401069514</v>
      </c>
      <c r="Q18" s="82">
        <f t="shared" si="4"/>
        <v>1.1752336913608328E-2</v>
      </c>
      <c r="R18" s="83">
        <v>2.301734602920158E-2</v>
      </c>
      <c r="S18" s="84">
        <f t="shared" si="5"/>
        <v>0.16212961762753517</v>
      </c>
      <c r="T18" s="85">
        <f>分析係数表!F21</f>
        <v>0.42597651923502916</v>
      </c>
      <c r="U18" s="86">
        <f t="shared" si="6"/>
        <v>6.9063410181883653E-2</v>
      </c>
      <c r="V18" s="87">
        <f>分析係数表!D21</f>
        <v>3.8470058332718007E-2</v>
      </c>
      <c r="W18" s="167">
        <f t="shared" si="7"/>
        <v>0</v>
      </c>
      <c r="X18" s="76">
        <f>分析係数表!E21</f>
        <v>3.5885697408255188E-2</v>
      </c>
      <c r="Y18" s="166">
        <f t="shared" si="8"/>
        <v>0</v>
      </c>
    </row>
    <row r="19" spans="1:25" x14ac:dyDescent="0.2">
      <c r="A19" s="6" t="s">
        <v>7</v>
      </c>
      <c r="B19" s="5" t="s">
        <v>268</v>
      </c>
      <c r="C19" s="90"/>
      <c r="D19" s="107">
        <f>投入係数表!AK19</f>
        <v>0</v>
      </c>
      <c r="E19" s="110">
        <f t="shared" si="9"/>
        <v>0</v>
      </c>
      <c r="F19" s="85">
        <f>分析係数表!C22</f>
        <v>0.15642615558060879</v>
      </c>
      <c r="G19" s="110">
        <f t="shared" si="0"/>
        <v>0</v>
      </c>
      <c r="H19" s="110">
        <v>1.319587058206766E-2</v>
      </c>
      <c r="I19" s="110">
        <f t="shared" si="1"/>
        <v>1.319587058206766E-2</v>
      </c>
      <c r="J19" s="85">
        <f>分析係数表!G22</f>
        <v>0.19460412625639217</v>
      </c>
      <c r="K19" s="111">
        <f t="shared" si="2"/>
        <v>2.5679708648157062E-3</v>
      </c>
      <c r="L19" s="79"/>
      <c r="M19" s="80"/>
      <c r="N19" s="81">
        <f>分析係数表!H22</f>
        <v>4.915454187966968E-5</v>
      </c>
      <c r="O19" s="82">
        <f t="shared" si="3"/>
        <v>1.6003546352410395E-3</v>
      </c>
      <c r="P19" s="76">
        <f>分析係数表!C22</f>
        <v>0.15642615558060879</v>
      </c>
      <c r="Q19" s="82">
        <f t="shared" si="4"/>
        <v>2.5033732315636327E-4</v>
      </c>
      <c r="R19" s="83">
        <v>3.4322212278045418E-3</v>
      </c>
      <c r="S19" s="84">
        <f t="shared" si="5"/>
        <v>1.6628091809872202E-2</v>
      </c>
      <c r="T19" s="85">
        <f>分析係数表!F22</f>
        <v>0.41322518074413683</v>
      </c>
      <c r="U19" s="86">
        <f t="shared" si="6"/>
        <v>6.8711462435645417E-3</v>
      </c>
      <c r="V19" s="87">
        <f>分析係数表!D22</f>
        <v>2.140715923117616E-2</v>
      </c>
      <c r="W19" s="167">
        <f t="shared" si="7"/>
        <v>0</v>
      </c>
      <c r="X19" s="76">
        <f>分析係数表!E22</f>
        <v>2.2006700758243698E-2</v>
      </c>
      <c r="Y19" s="166">
        <f t="shared" si="8"/>
        <v>0</v>
      </c>
    </row>
    <row r="20" spans="1:25" x14ac:dyDescent="0.2">
      <c r="A20" s="6" t="s">
        <v>8</v>
      </c>
      <c r="B20" s="5" t="s">
        <v>269</v>
      </c>
      <c r="C20" s="90"/>
      <c r="D20" s="107">
        <f>投入係数表!AK20</f>
        <v>0</v>
      </c>
      <c r="E20" s="110">
        <f t="shared" si="9"/>
        <v>0</v>
      </c>
      <c r="F20" s="85">
        <f>分析係数表!C23</f>
        <v>0</v>
      </c>
      <c r="G20" s="110">
        <f t="shared" si="0"/>
        <v>0</v>
      </c>
      <c r="H20" s="110">
        <v>0</v>
      </c>
      <c r="I20" s="110">
        <f t="shared" si="1"/>
        <v>0</v>
      </c>
      <c r="J20" s="85">
        <f>分析係数表!G23</f>
        <v>0.21581694098755519</v>
      </c>
      <c r="K20" s="111">
        <f t="shared" si="2"/>
        <v>0</v>
      </c>
      <c r="L20" s="79"/>
      <c r="M20" s="80"/>
      <c r="N20" s="81">
        <f>分析係数表!H23</f>
        <v>2.457727093983484E-5</v>
      </c>
      <c r="O20" s="82">
        <f t="shared" si="3"/>
        <v>8.0017731762051974E-4</v>
      </c>
      <c r="P20" s="76">
        <f>分析係数表!C23</f>
        <v>0</v>
      </c>
      <c r="Q20" s="82">
        <f t="shared" si="4"/>
        <v>0</v>
      </c>
      <c r="R20" s="83">
        <v>0</v>
      </c>
      <c r="S20" s="84">
        <f t="shared" si="5"/>
        <v>0</v>
      </c>
      <c r="T20" s="85">
        <f>分析係数表!F23</f>
        <v>0.44146928944199115</v>
      </c>
      <c r="U20" s="86">
        <f t="shared" si="6"/>
        <v>0</v>
      </c>
      <c r="V20" s="87">
        <f>分析係数表!D23</f>
        <v>4.8735447611401042E-2</v>
      </c>
      <c r="W20" s="167">
        <f t="shared" si="7"/>
        <v>0</v>
      </c>
      <c r="X20" s="76">
        <f>分析係数表!E23</f>
        <v>5.2107587314331592E-2</v>
      </c>
      <c r="Y20" s="166">
        <f t="shared" si="8"/>
        <v>0</v>
      </c>
    </row>
    <row r="21" spans="1:25" x14ac:dyDescent="0.2">
      <c r="A21" s="6" t="s">
        <v>9</v>
      </c>
      <c r="B21" s="5" t="s">
        <v>270</v>
      </c>
      <c r="C21" s="90"/>
      <c r="D21" s="107">
        <f>投入係数表!AK21</f>
        <v>0</v>
      </c>
      <c r="E21" s="110">
        <f t="shared" si="9"/>
        <v>0</v>
      </c>
      <c r="F21" s="85">
        <f>分析係数表!C24</f>
        <v>0.44109195402298851</v>
      </c>
      <c r="G21" s="110">
        <f t="shared" si="0"/>
        <v>0</v>
      </c>
      <c r="H21" s="110">
        <v>2.4034828797168298E-2</v>
      </c>
      <c r="I21" s="110">
        <f t="shared" si="1"/>
        <v>2.4034828797168298E-2</v>
      </c>
      <c r="J21" s="85">
        <f>分析係数表!G24</f>
        <v>0.2076771653543307</v>
      </c>
      <c r="K21" s="111">
        <f t="shared" si="2"/>
        <v>4.99148511437255E-3</v>
      </c>
      <c r="L21" s="79"/>
      <c r="M21" s="80"/>
      <c r="N21" s="81">
        <f>分析係数表!H24</f>
        <v>3.3179315768777033E-4</v>
      </c>
      <c r="O21" s="82">
        <f t="shared" si="3"/>
        <v>1.0802393787877016E-2</v>
      </c>
      <c r="P21" s="76">
        <f>分析係数表!C24</f>
        <v>0.44109195402298851</v>
      </c>
      <c r="Q21" s="82">
        <f t="shared" si="4"/>
        <v>4.7648489840204653E-3</v>
      </c>
      <c r="R21" s="83">
        <v>1.6617425454621769E-2</v>
      </c>
      <c r="S21" s="84">
        <f t="shared" si="5"/>
        <v>4.0652254251790067E-2</v>
      </c>
      <c r="T21" s="85">
        <f>分析係数表!F24</f>
        <v>0.39173228346456695</v>
      </c>
      <c r="U21" s="86">
        <f t="shared" si="6"/>
        <v>1.5924800386035873E-2</v>
      </c>
      <c r="V21" s="87">
        <f>分析係数表!D24</f>
        <v>6.7913385826771658E-2</v>
      </c>
      <c r="W21" s="167">
        <f t="shared" si="7"/>
        <v>0</v>
      </c>
      <c r="X21" s="76">
        <f>分析係数表!E24</f>
        <v>7.1850393700787399E-2</v>
      </c>
      <c r="Y21" s="166">
        <f t="shared" si="8"/>
        <v>0</v>
      </c>
    </row>
    <row r="22" spans="1:25" x14ac:dyDescent="0.2">
      <c r="A22" s="6" t="s">
        <v>10</v>
      </c>
      <c r="B22" s="5" t="s">
        <v>271</v>
      </c>
      <c r="C22" s="90"/>
      <c r="D22" s="107">
        <f>投入係数表!AK22</f>
        <v>0</v>
      </c>
      <c r="E22" s="110">
        <f t="shared" si="9"/>
        <v>0</v>
      </c>
      <c r="F22" s="85">
        <f>分析係数表!C25</f>
        <v>7.8343592613318025E-3</v>
      </c>
      <c r="G22" s="110">
        <f t="shared" si="0"/>
        <v>0</v>
      </c>
      <c r="H22" s="110">
        <v>1.0198250899844585E-3</v>
      </c>
      <c r="I22" s="110">
        <f t="shared" si="1"/>
        <v>1.0198250899844585E-3</v>
      </c>
      <c r="J22" s="85">
        <f>分析係数表!G25</f>
        <v>0.2</v>
      </c>
      <c r="K22" s="111">
        <f t="shared" si="2"/>
        <v>2.039650179968917E-4</v>
      </c>
      <c r="L22" s="79"/>
      <c r="M22" s="80"/>
      <c r="N22" s="81">
        <f>分析係数表!H25</f>
        <v>5.0383405426661419E-4</v>
      </c>
      <c r="O22" s="82">
        <f t="shared" si="3"/>
        <v>1.6403635011220653E-2</v>
      </c>
      <c r="P22" s="76">
        <f>分析係数表!C25</f>
        <v>7.8343592613318025E-3</v>
      </c>
      <c r="Q22" s="82">
        <f t="shared" si="4"/>
        <v>1.2851196986966311E-4</v>
      </c>
      <c r="R22" s="83">
        <v>4.412560140737071E-4</v>
      </c>
      <c r="S22" s="84">
        <f t="shared" si="5"/>
        <v>1.4610811040581657E-3</v>
      </c>
      <c r="T22" s="85">
        <f>分析係数表!F25</f>
        <v>0.35199999999999998</v>
      </c>
      <c r="U22" s="86">
        <f t="shared" si="6"/>
        <v>5.1430054862847433E-4</v>
      </c>
      <c r="V22" s="87">
        <f>分析係数表!D25</f>
        <v>8.0000000000000002E-3</v>
      </c>
      <c r="W22" s="167">
        <f t="shared" si="7"/>
        <v>0</v>
      </c>
      <c r="X22" s="76">
        <f>分析係数表!E25</f>
        <v>4.0000000000000001E-3</v>
      </c>
      <c r="Y22" s="166">
        <f t="shared" si="8"/>
        <v>0</v>
      </c>
    </row>
    <row r="23" spans="1:25" x14ac:dyDescent="0.2">
      <c r="A23" s="6" t="s">
        <v>11</v>
      </c>
      <c r="B23" s="5" t="s">
        <v>35</v>
      </c>
      <c r="C23" s="90"/>
      <c r="D23" s="107">
        <f>投入係数表!AK23</f>
        <v>0</v>
      </c>
      <c r="E23" s="110">
        <f t="shared" si="9"/>
        <v>0</v>
      </c>
      <c r="F23" s="85">
        <f>分析係数表!C26</f>
        <v>0.12107728337236534</v>
      </c>
      <c r="G23" s="110">
        <f t="shared" si="0"/>
        <v>0</v>
      </c>
      <c r="H23" s="110">
        <v>8.7762136795473331E-3</v>
      </c>
      <c r="I23" s="110">
        <f t="shared" si="1"/>
        <v>8.7762136795473331E-3</v>
      </c>
      <c r="J23" s="85">
        <f>分析係数表!G26</f>
        <v>0.19685039370078741</v>
      </c>
      <c r="K23" s="111">
        <f t="shared" si="2"/>
        <v>1.7276011180211287E-3</v>
      </c>
      <c r="L23" s="79"/>
      <c r="M23" s="80"/>
      <c r="N23" s="81">
        <f>分析係数表!H26</f>
        <v>1.0396185607550137E-2</v>
      </c>
      <c r="O23" s="82">
        <f t="shared" si="3"/>
        <v>0.33847500535347985</v>
      </c>
      <c r="P23" s="76">
        <f>分析係数表!C26</f>
        <v>0.12107728337236534</v>
      </c>
      <c r="Q23" s="82">
        <f t="shared" si="4"/>
        <v>4.0981634137646154E-2</v>
      </c>
      <c r="R23" s="83">
        <v>4.4221092905190461E-2</v>
      </c>
      <c r="S23" s="84">
        <f t="shared" si="5"/>
        <v>5.2997306584737794E-2</v>
      </c>
      <c r="T23" s="85">
        <f>分析係数表!F26</f>
        <v>0.33584388907908252</v>
      </c>
      <c r="U23" s="86">
        <f t="shared" si="6"/>
        <v>1.779882155413481E-2</v>
      </c>
      <c r="V23" s="87">
        <f>分析係数表!D26</f>
        <v>3.2865457035261898E-2</v>
      </c>
      <c r="W23" s="167">
        <f t="shared" si="7"/>
        <v>0</v>
      </c>
      <c r="X23" s="76">
        <f>分析係数表!E26</f>
        <v>3.457719958918179E-2</v>
      </c>
      <c r="Y23" s="166">
        <f t="shared" si="8"/>
        <v>0</v>
      </c>
    </row>
    <row r="24" spans="1:25" x14ac:dyDescent="0.2">
      <c r="A24" s="6" t="s">
        <v>12</v>
      </c>
      <c r="B24" s="5" t="s">
        <v>365</v>
      </c>
      <c r="C24" s="90"/>
      <c r="D24" s="107">
        <f>投入係数表!AK24</f>
        <v>0</v>
      </c>
      <c r="E24" s="110">
        <f t="shared" si="9"/>
        <v>0</v>
      </c>
      <c r="F24" s="85">
        <f>分析係数表!C27</f>
        <v>2.7391659852820882E-2</v>
      </c>
      <c r="G24" s="110">
        <f t="shared" si="0"/>
        <v>0</v>
      </c>
      <c r="H24" s="110">
        <v>2.6305747554444288E-4</v>
      </c>
      <c r="I24" s="110">
        <f t="shared" si="1"/>
        <v>2.6305747554444288E-4</v>
      </c>
      <c r="J24" s="85">
        <f>分析係数表!G27</f>
        <v>0.16959064327485379</v>
      </c>
      <c r="K24" s="111">
        <f t="shared" si="2"/>
        <v>4.4612086495841189E-5</v>
      </c>
      <c r="L24" s="79"/>
      <c r="M24" s="80"/>
      <c r="N24" s="81">
        <f>分析係数表!H27</f>
        <v>1.0924596932756587E-2</v>
      </c>
      <c r="O24" s="82">
        <f t="shared" si="3"/>
        <v>0.35567881768232107</v>
      </c>
      <c r="P24" s="76">
        <f>分析係数表!C27</f>
        <v>2.7391659852820882E-2</v>
      </c>
      <c r="Q24" s="82">
        <f t="shared" si="4"/>
        <v>9.7426331908076324E-3</v>
      </c>
      <c r="R24" s="83">
        <v>9.854414889110031E-3</v>
      </c>
      <c r="S24" s="84">
        <f t="shared" si="5"/>
        <v>1.0117472364654474E-2</v>
      </c>
      <c r="T24" s="85">
        <f>分析係数表!F27</f>
        <v>0.32163742690058478</v>
      </c>
      <c r="U24" s="86">
        <f t="shared" si="6"/>
        <v>3.2541577781052401E-3</v>
      </c>
      <c r="V24" s="87">
        <f>分析係数表!D27</f>
        <v>0</v>
      </c>
      <c r="W24" s="167">
        <f t="shared" si="7"/>
        <v>0</v>
      </c>
      <c r="X24" s="76">
        <f>分析係数表!E27</f>
        <v>0</v>
      </c>
      <c r="Y24" s="166">
        <f t="shared" si="8"/>
        <v>0</v>
      </c>
    </row>
    <row r="25" spans="1:25" x14ac:dyDescent="0.2">
      <c r="A25" s="6" t="s">
        <v>13</v>
      </c>
      <c r="B25" s="5" t="s">
        <v>191</v>
      </c>
      <c r="C25" s="90"/>
      <c r="D25" s="107">
        <f>投入係数表!AK25</f>
        <v>0</v>
      </c>
      <c r="E25" s="110">
        <f t="shared" si="9"/>
        <v>0</v>
      </c>
      <c r="F25" s="85">
        <f>分析係数表!C28</f>
        <v>0.24324482738409237</v>
      </c>
      <c r="G25" s="110">
        <f t="shared" si="0"/>
        <v>0</v>
      </c>
      <c r="H25" s="110">
        <v>7.5768232532302277E-2</v>
      </c>
      <c r="I25" s="110">
        <f t="shared" si="1"/>
        <v>7.5768232532302277E-2</v>
      </c>
      <c r="J25" s="85">
        <f>分析係数表!G28</f>
        <v>0.12486010072747622</v>
      </c>
      <c r="K25" s="111">
        <f t="shared" si="2"/>
        <v>9.4604291459261022E-3</v>
      </c>
      <c r="L25" s="79"/>
      <c r="M25" s="80"/>
      <c r="N25" s="81">
        <f>分析係数表!H28</f>
        <v>2.0841525756979944E-2</v>
      </c>
      <c r="O25" s="82">
        <f t="shared" si="3"/>
        <v>0.6785503653422007</v>
      </c>
      <c r="P25" s="76">
        <f>分析係数表!C28</f>
        <v>0.24324482738409237</v>
      </c>
      <c r="Q25" s="82">
        <f t="shared" si="4"/>
        <v>0.16505386648907641</v>
      </c>
      <c r="R25" s="83">
        <v>0.20144455484872706</v>
      </c>
      <c r="S25" s="84">
        <f t="shared" si="5"/>
        <v>0.27721278738102934</v>
      </c>
      <c r="T25" s="85">
        <f>分析係数表!F28</f>
        <v>0.21387101287073307</v>
      </c>
      <c r="U25" s="86">
        <f t="shared" si="6"/>
        <v>5.9287779617899918E-2</v>
      </c>
      <c r="V25" s="87">
        <f>分析係数表!D28</f>
        <v>5.1063234471180746E-3</v>
      </c>
      <c r="W25" s="167">
        <f t="shared" si="7"/>
        <v>0</v>
      </c>
      <c r="X25" s="76">
        <f>分析係数表!E28</f>
        <v>5.1412982652490205E-3</v>
      </c>
      <c r="Y25" s="166">
        <f t="shared" si="8"/>
        <v>0</v>
      </c>
    </row>
    <row r="26" spans="1:25" x14ac:dyDescent="0.2">
      <c r="A26" s="6" t="s">
        <v>14</v>
      </c>
      <c r="B26" s="5" t="s">
        <v>50</v>
      </c>
      <c r="C26" s="90"/>
      <c r="D26" s="107">
        <f>投入係数表!AK26</f>
        <v>0.05</v>
      </c>
      <c r="E26" s="110">
        <f t="shared" si="9"/>
        <v>5</v>
      </c>
      <c r="F26" s="85">
        <f>分析係数表!C29</f>
        <v>5.9106021425932798E-2</v>
      </c>
      <c r="G26" s="110">
        <f t="shared" si="0"/>
        <v>0.29553010712966399</v>
      </c>
      <c r="H26" s="110">
        <v>0.30163502471206899</v>
      </c>
      <c r="I26" s="110">
        <f t="shared" si="1"/>
        <v>0.30163502471206899</v>
      </c>
      <c r="J26" s="85">
        <f>分析係数表!G29</f>
        <v>0.26651982378854627</v>
      </c>
      <c r="K26" s="111">
        <f t="shared" si="2"/>
        <v>8.0391713634714423E-2</v>
      </c>
      <c r="L26" s="79"/>
      <c r="M26" s="80"/>
      <c r="N26" s="81">
        <f>分析係数表!H29</f>
        <v>1.0052103814392449E-2</v>
      </c>
      <c r="O26" s="82">
        <f t="shared" si="3"/>
        <v>0.32727252290679254</v>
      </c>
      <c r="P26" s="76">
        <f>分析係数表!C29</f>
        <v>5.9106021425932798E-2</v>
      </c>
      <c r="Q26" s="82">
        <f t="shared" si="4"/>
        <v>1.9343776751047963E-2</v>
      </c>
      <c r="R26" s="83">
        <v>2.3827664662410646E-2</v>
      </c>
      <c r="S26" s="84">
        <f t="shared" si="5"/>
        <v>0.32546268937447964</v>
      </c>
      <c r="T26" s="85">
        <f>分析係数表!F29</f>
        <v>0.40308370044052866</v>
      </c>
      <c r="U26" s="86">
        <f t="shared" si="6"/>
        <v>0.13118870518839157</v>
      </c>
      <c r="V26" s="87">
        <f>分析係数表!D29</f>
        <v>6.1674008810572688E-2</v>
      </c>
      <c r="W26" s="167">
        <f t="shared" si="7"/>
        <v>0</v>
      </c>
      <c r="X26" s="76">
        <f>分析係数表!E29</f>
        <v>2.8634361233480177E-2</v>
      </c>
      <c r="Y26" s="166">
        <f t="shared" si="8"/>
        <v>0</v>
      </c>
    </row>
    <row r="27" spans="1:25" x14ac:dyDescent="0.2">
      <c r="A27" s="6" t="s">
        <v>15</v>
      </c>
      <c r="B27" s="5" t="s">
        <v>36</v>
      </c>
      <c r="C27" s="90"/>
      <c r="D27" s="107">
        <f>投入係数表!AK27</f>
        <v>1.9230769230769232E-3</v>
      </c>
      <c r="E27" s="110">
        <f t="shared" si="9"/>
        <v>0.19230769230769232</v>
      </c>
      <c r="F27" s="85">
        <f>分析係数表!C30</f>
        <v>1</v>
      </c>
      <c r="G27" s="110">
        <f t="shared" si="0"/>
        <v>0.19230769230769232</v>
      </c>
      <c r="H27" s="110">
        <v>0.23377042580576712</v>
      </c>
      <c r="I27" s="110">
        <f t="shared" si="1"/>
        <v>0.23377042580576712</v>
      </c>
      <c r="J27" s="85">
        <f>分析係数表!G30</f>
        <v>0.34458106948813266</v>
      </c>
      <c r="K27" s="111">
        <f t="shared" si="2"/>
        <v>8.0552863338847397E-2</v>
      </c>
      <c r="L27" s="79"/>
      <c r="M27" s="80"/>
      <c r="N27" s="81">
        <f>分析係数表!H30</f>
        <v>0</v>
      </c>
      <c r="O27" s="82">
        <f t="shared" si="3"/>
        <v>0</v>
      </c>
      <c r="P27" s="76">
        <f>分析係数表!C30</f>
        <v>1</v>
      </c>
      <c r="Q27" s="82">
        <f t="shared" si="4"/>
        <v>0</v>
      </c>
      <c r="R27" s="83">
        <v>7.5814450127671476E-2</v>
      </c>
      <c r="S27" s="84">
        <f t="shared" si="5"/>
        <v>0.30958487593343859</v>
      </c>
      <c r="T27" s="85">
        <f>分析係数表!F30</f>
        <v>0.44094938518730342</v>
      </c>
      <c r="U27" s="86">
        <f t="shared" si="6"/>
        <v>0.13651126070613734</v>
      </c>
      <c r="V27" s="87">
        <f>分析係数表!D30</f>
        <v>0.11881612810980841</v>
      </c>
      <c r="W27" s="167">
        <f t="shared" si="7"/>
        <v>0</v>
      </c>
      <c r="X27" s="76">
        <f>分析係数表!E30</f>
        <v>7.9782670860737773E-2</v>
      </c>
      <c r="Y27" s="166">
        <f t="shared" si="8"/>
        <v>0</v>
      </c>
    </row>
    <row r="28" spans="1:25" x14ac:dyDescent="0.2">
      <c r="A28" s="6" t="s">
        <v>16</v>
      </c>
      <c r="B28" s="5" t="s">
        <v>192</v>
      </c>
      <c r="C28" s="90"/>
      <c r="D28" s="107">
        <f>投入係数表!AK28</f>
        <v>4.807692307692308E-3</v>
      </c>
      <c r="E28" s="110">
        <f t="shared" si="9"/>
        <v>0.48076923076923078</v>
      </c>
      <c r="F28" s="85">
        <f>分析係数表!C31</f>
        <v>9.6726786907147644E-2</v>
      </c>
      <c r="G28" s="110">
        <f t="shared" si="0"/>
        <v>4.6503262936128678E-2</v>
      </c>
      <c r="H28" s="110">
        <v>5.7354770353800821E-2</v>
      </c>
      <c r="I28" s="110">
        <f t="shared" si="1"/>
        <v>5.7354770353800821E-2</v>
      </c>
      <c r="J28" s="85">
        <f>分析係数表!G31</f>
        <v>7.0151306740027508E-2</v>
      </c>
      <c r="K28" s="111">
        <f t="shared" si="2"/>
        <v>4.0235120880933173E-3</v>
      </c>
      <c r="L28" s="79"/>
      <c r="M28" s="80"/>
      <c r="N28" s="81">
        <f>分析係数表!H31</f>
        <v>2.2131832481321275E-2</v>
      </c>
      <c r="O28" s="82">
        <f t="shared" si="3"/>
        <v>0.72055967451727809</v>
      </c>
      <c r="P28" s="76">
        <f>分析係数表!C31</f>
        <v>9.6726786907147644E-2</v>
      </c>
      <c r="Q28" s="82">
        <f t="shared" si="4"/>
        <v>6.9697422090916422E-2</v>
      </c>
      <c r="R28" s="83">
        <v>8.3224399807410698E-2</v>
      </c>
      <c r="S28" s="84">
        <f t="shared" si="5"/>
        <v>0.14057917016121152</v>
      </c>
      <c r="T28" s="85">
        <f>分析係数表!F31</f>
        <v>0.34525447042640989</v>
      </c>
      <c r="U28" s="86">
        <f t="shared" si="6"/>
        <v>4.8535586946993246E-2</v>
      </c>
      <c r="V28" s="87">
        <f>分析係数表!D31</f>
        <v>0</v>
      </c>
      <c r="W28" s="167">
        <f t="shared" si="7"/>
        <v>0</v>
      </c>
      <c r="X28" s="76">
        <f>分析係数表!E31</f>
        <v>0</v>
      </c>
      <c r="Y28" s="166">
        <f t="shared" si="8"/>
        <v>0</v>
      </c>
    </row>
    <row r="29" spans="1:25" x14ac:dyDescent="0.2">
      <c r="A29" s="6" t="s">
        <v>17</v>
      </c>
      <c r="B29" s="5" t="s">
        <v>272</v>
      </c>
      <c r="C29" s="90"/>
      <c r="D29" s="107">
        <f>投入係数表!AK29</f>
        <v>2.8846153846153848E-3</v>
      </c>
      <c r="E29" s="110">
        <f t="shared" si="9"/>
        <v>0.28846153846153849</v>
      </c>
      <c r="F29" s="85">
        <f>分析係数表!C32</f>
        <v>0.7834008097165992</v>
      </c>
      <c r="G29" s="110">
        <f t="shared" si="0"/>
        <v>0.22598100280286518</v>
      </c>
      <c r="H29" s="110">
        <v>0.25369629028157403</v>
      </c>
      <c r="I29" s="110">
        <f t="shared" si="1"/>
        <v>0.25369629028157403</v>
      </c>
      <c r="J29" s="85">
        <f>分析係数表!G32</f>
        <v>0.13992297817715019</v>
      </c>
      <c r="K29" s="111">
        <f t="shared" si="2"/>
        <v>3.5497940488692641E-2</v>
      </c>
      <c r="L29" s="79"/>
      <c r="M29" s="80"/>
      <c r="N29" s="81">
        <f>分析係数表!H32</f>
        <v>6.3286472670074714E-3</v>
      </c>
      <c r="O29" s="82">
        <f t="shared" si="3"/>
        <v>0.20604565928728386</v>
      </c>
      <c r="P29" s="76">
        <f>分析係数表!C32</f>
        <v>0.7834008097165992</v>
      </c>
      <c r="Q29" s="82">
        <f t="shared" si="4"/>
        <v>0.16141633632424868</v>
      </c>
      <c r="R29" s="83">
        <v>0.19966383477982191</v>
      </c>
      <c r="S29" s="84">
        <f t="shared" si="5"/>
        <v>0.45336012506139595</v>
      </c>
      <c r="T29" s="85">
        <f>分析係数表!F32</f>
        <v>0.48138639281129653</v>
      </c>
      <c r="U29" s="86">
        <f t="shared" si="6"/>
        <v>0.21824139524778366</v>
      </c>
      <c r="V29" s="87">
        <f>分析係数表!D32</f>
        <v>1.4120667522464698E-2</v>
      </c>
      <c r="W29" s="167">
        <f t="shared" si="7"/>
        <v>0</v>
      </c>
      <c r="X29" s="76">
        <f>分析係数表!E32</f>
        <v>2.1822849807445442E-2</v>
      </c>
      <c r="Y29" s="166">
        <f t="shared" si="8"/>
        <v>0</v>
      </c>
    </row>
    <row r="30" spans="1:25" x14ac:dyDescent="0.2">
      <c r="A30" s="6" t="s">
        <v>18</v>
      </c>
      <c r="B30" s="5" t="s">
        <v>273</v>
      </c>
      <c r="C30" s="90"/>
      <c r="D30" s="107">
        <f>投入係数表!AK30</f>
        <v>0</v>
      </c>
      <c r="E30" s="110">
        <f t="shared" si="9"/>
        <v>0</v>
      </c>
      <c r="F30" s="85">
        <f>分析係数表!C33</f>
        <v>1</v>
      </c>
      <c r="G30" s="110">
        <f t="shared" si="0"/>
        <v>0</v>
      </c>
      <c r="H30" s="110">
        <v>1.7252159253432851E-2</v>
      </c>
      <c r="I30" s="110">
        <f t="shared" si="1"/>
        <v>1.7252159253432851E-2</v>
      </c>
      <c r="J30" s="85">
        <f>分析係数表!G33</f>
        <v>0.50732356857523297</v>
      </c>
      <c r="K30" s="111">
        <f t="shared" si="2"/>
        <v>8.7524269980797809E-3</v>
      </c>
      <c r="L30" s="79"/>
      <c r="M30" s="80"/>
      <c r="N30" s="81">
        <f>分析係数表!H33</f>
        <v>9.4622493118364133E-4</v>
      </c>
      <c r="O30" s="82">
        <f t="shared" si="3"/>
        <v>3.080682672839001E-2</v>
      </c>
      <c r="P30" s="76">
        <f>分析係数表!C33</f>
        <v>1</v>
      </c>
      <c r="Q30" s="82">
        <f t="shared" si="4"/>
        <v>3.080682672839001E-2</v>
      </c>
      <c r="R30" s="83">
        <v>7.0724544241960924E-2</v>
      </c>
      <c r="S30" s="84">
        <f t="shared" si="5"/>
        <v>8.7976703495393771E-2</v>
      </c>
      <c r="T30" s="85">
        <f>分析係数表!F33</f>
        <v>0.64713715046604525</v>
      </c>
      <c r="U30" s="86">
        <f t="shared" si="6"/>
        <v>5.6932993207405289E-2</v>
      </c>
      <c r="V30" s="87">
        <f>分析係数表!D33</f>
        <v>3.462050599201065E-2</v>
      </c>
      <c r="W30" s="167">
        <f t="shared" si="7"/>
        <v>0</v>
      </c>
      <c r="X30" s="76">
        <f>分析係数表!E33</f>
        <v>3.3288948069241014E-2</v>
      </c>
      <c r="Y30" s="166">
        <f t="shared" si="8"/>
        <v>0</v>
      </c>
    </row>
    <row r="31" spans="1:25" x14ac:dyDescent="0.2">
      <c r="A31" s="6" t="s">
        <v>19</v>
      </c>
      <c r="B31" s="5" t="s">
        <v>274</v>
      </c>
      <c r="C31" s="90"/>
      <c r="D31" s="107">
        <f>投入係数表!AK31</f>
        <v>4.1346153846153845E-2</v>
      </c>
      <c r="E31" s="110">
        <f t="shared" si="9"/>
        <v>4.1346153846153841</v>
      </c>
      <c r="F31" s="85">
        <f>分析係数表!C34</f>
        <v>0.10125199563061926</v>
      </c>
      <c r="G31" s="110">
        <f t="shared" si="0"/>
        <v>0.41863805885736805</v>
      </c>
      <c r="H31" s="110">
        <v>0.45134936764117711</v>
      </c>
      <c r="I31" s="110">
        <f t="shared" si="1"/>
        <v>0.45134936764117711</v>
      </c>
      <c r="J31" s="85">
        <f>分析係数表!G34</f>
        <v>0.42460217226572367</v>
      </c>
      <c r="K31" s="111">
        <f t="shared" si="2"/>
        <v>0.19164392195120453</v>
      </c>
      <c r="L31" s="79"/>
      <c r="M31" s="80"/>
      <c r="N31" s="81">
        <f>分析係数表!H34</f>
        <v>0.15770005898545025</v>
      </c>
      <c r="O31" s="82">
        <f t="shared" si="3"/>
        <v>5.1343377585120651</v>
      </c>
      <c r="P31" s="76">
        <f>分析係数表!C34</f>
        <v>0.10125199563061926</v>
      </c>
      <c r="Q31" s="82">
        <f t="shared" si="4"/>
        <v>0.51986194429098709</v>
      </c>
      <c r="R31" s="83">
        <v>0.55101620475900526</v>
      </c>
      <c r="S31" s="84">
        <f t="shared" si="5"/>
        <v>1.0023655724001823</v>
      </c>
      <c r="T31" s="85">
        <f>分析係数表!F34</f>
        <v>0.7004294013639808</v>
      </c>
      <c r="U31" s="86">
        <f t="shared" si="6"/>
        <v>0.70208631782412367</v>
      </c>
      <c r="V31" s="87">
        <f>分析係数表!D34</f>
        <v>0.3617075018944178</v>
      </c>
      <c r="W31" s="167">
        <f t="shared" si="7"/>
        <v>0</v>
      </c>
      <c r="X31" s="76">
        <f>分析係数表!E34</f>
        <v>0.25183127052285931</v>
      </c>
      <c r="Y31" s="166">
        <f t="shared" si="8"/>
        <v>0</v>
      </c>
    </row>
    <row r="32" spans="1:25" x14ac:dyDescent="0.2">
      <c r="A32" s="6" t="s">
        <v>20</v>
      </c>
      <c r="B32" s="5" t="s">
        <v>37</v>
      </c>
      <c r="C32" s="90"/>
      <c r="D32" s="107">
        <f>投入係数表!AK32</f>
        <v>2.6923076923076925E-2</v>
      </c>
      <c r="E32" s="110">
        <f t="shared" si="9"/>
        <v>2.6923076923076925</v>
      </c>
      <c r="F32" s="85">
        <f>分析係数表!C35</f>
        <v>0.28050490883590462</v>
      </c>
      <c r="G32" s="110">
        <f t="shared" si="0"/>
        <v>0.75520552378897399</v>
      </c>
      <c r="H32" s="110">
        <v>0.81753806874987722</v>
      </c>
      <c r="I32" s="110">
        <f t="shared" si="1"/>
        <v>0.81753806874987722</v>
      </c>
      <c r="J32" s="85">
        <f>分析係数表!G35</f>
        <v>0.31444397102684279</v>
      </c>
      <c r="K32" s="111">
        <f t="shared" si="2"/>
        <v>0.25706991680332741</v>
      </c>
      <c r="L32" s="79"/>
      <c r="M32" s="80"/>
      <c r="N32" s="81">
        <f>分析係数表!H35</f>
        <v>5.9366397955171055E-2</v>
      </c>
      <c r="O32" s="82">
        <f t="shared" si="3"/>
        <v>1.9328283107123654</v>
      </c>
      <c r="P32" s="76">
        <f>分析係数表!C35</f>
        <v>0.28050490883590462</v>
      </c>
      <c r="Q32" s="82">
        <f t="shared" si="4"/>
        <v>0.54216782909182759</v>
      </c>
      <c r="R32" s="83">
        <v>0.68112157984891142</v>
      </c>
      <c r="S32" s="84">
        <f t="shared" si="5"/>
        <v>1.4986596485987886</v>
      </c>
      <c r="T32" s="85">
        <f>分析係数表!F35</f>
        <v>0.64720920323817643</v>
      </c>
      <c r="U32" s="86">
        <f t="shared" si="6"/>
        <v>0.96994631709482748</v>
      </c>
      <c r="V32" s="87">
        <f>分析係数表!D35</f>
        <v>3.7068598210481467E-2</v>
      </c>
      <c r="W32" s="167">
        <f t="shared" si="7"/>
        <v>0</v>
      </c>
      <c r="X32" s="76">
        <f>分析係数表!E35</f>
        <v>2.8973157221985513E-2</v>
      </c>
      <c r="Y32" s="166">
        <f t="shared" si="8"/>
        <v>0</v>
      </c>
    </row>
    <row r="33" spans="1:25" x14ac:dyDescent="0.2">
      <c r="A33" s="6" t="s">
        <v>21</v>
      </c>
      <c r="B33" s="5" t="s">
        <v>38</v>
      </c>
      <c r="C33" s="90"/>
      <c r="D33" s="107">
        <f>投入係数表!AK33</f>
        <v>1.5384615384615385E-2</v>
      </c>
      <c r="E33" s="110">
        <f t="shared" si="9"/>
        <v>1.5384615384615385</v>
      </c>
      <c r="F33" s="85">
        <f>分析係数表!C36</f>
        <v>0.80389274373750441</v>
      </c>
      <c r="G33" s="110">
        <f t="shared" si="0"/>
        <v>1.2367580672884684</v>
      </c>
      <c r="H33" s="110">
        <v>1.3255496932006388</v>
      </c>
      <c r="I33" s="110">
        <f t="shared" si="1"/>
        <v>1.3255496932006388</v>
      </c>
      <c r="J33" s="85">
        <f>分析係数表!G36</f>
        <v>1.7855841410975876E-2</v>
      </c>
      <c r="K33" s="111">
        <f t="shared" si="2"/>
        <v>2.3668805104158332E-2</v>
      </c>
      <c r="L33" s="79"/>
      <c r="M33" s="80"/>
      <c r="N33" s="81">
        <f>分析係数表!H36</f>
        <v>0.19255062917813606</v>
      </c>
      <c r="O33" s="82">
        <f t="shared" si="3"/>
        <v>6.2689891948979621</v>
      </c>
      <c r="P33" s="76">
        <f>分析係数表!C36</f>
        <v>0.80389274373750441</v>
      </c>
      <c r="Q33" s="82">
        <f t="shared" si="4"/>
        <v>5.0395949243472913</v>
      </c>
      <c r="R33" s="83">
        <v>5.1645865821443824</v>
      </c>
      <c r="S33" s="84">
        <f t="shared" si="5"/>
        <v>6.4901362753450211</v>
      </c>
      <c r="T33" s="85">
        <f>分析係数表!F36</f>
        <v>0.88404635230668316</v>
      </c>
      <c r="U33" s="86">
        <f t="shared" si="6"/>
        <v>5.7375813001920486</v>
      </c>
      <c r="V33" s="87">
        <f>分析係数表!D36</f>
        <v>1.122367174404198E-2</v>
      </c>
      <c r="W33" s="167">
        <f t="shared" si="7"/>
        <v>0</v>
      </c>
      <c r="X33" s="76">
        <f>分析係数表!E36</f>
        <v>3.3525253261424094E-3</v>
      </c>
      <c r="Y33" s="166">
        <f t="shared" si="8"/>
        <v>0</v>
      </c>
    </row>
    <row r="34" spans="1:25" x14ac:dyDescent="0.2">
      <c r="A34" s="6" t="s">
        <v>22</v>
      </c>
      <c r="B34" s="5" t="s">
        <v>377</v>
      </c>
      <c r="C34" s="90"/>
      <c r="D34" s="107">
        <f>投入係数表!AK34</f>
        <v>2.6923076923076925E-2</v>
      </c>
      <c r="E34" s="110">
        <f t="shared" si="9"/>
        <v>2.6923076923076925</v>
      </c>
      <c r="F34" s="85">
        <f>分析係数表!C37</f>
        <v>0.21032967032967032</v>
      </c>
      <c r="G34" s="110">
        <f t="shared" si="0"/>
        <v>0.56627218934911239</v>
      </c>
      <c r="H34" s="110">
        <v>0.61630593792108535</v>
      </c>
      <c r="I34" s="110">
        <f t="shared" si="1"/>
        <v>0.61630593792108535</v>
      </c>
      <c r="J34" s="85">
        <f>分析係数表!G37</f>
        <v>0.29813928761297182</v>
      </c>
      <c r="K34" s="111">
        <f t="shared" si="2"/>
        <v>0.18374501328343681</v>
      </c>
      <c r="L34" s="79"/>
      <c r="M34" s="80"/>
      <c r="N34" s="81">
        <f>分析係数表!H37</f>
        <v>4.7409555642941408E-2</v>
      </c>
      <c r="O34" s="82">
        <f t="shared" si="3"/>
        <v>1.5435420456899827</v>
      </c>
      <c r="P34" s="76">
        <f>分析係数表!C37</f>
        <v>0.21032967032967032</v>
      </c>
      <c r="Q34" s="82">
        <f t="shared" si="4"/>
        <v>0.32465268960995897</v>
      </c>
      <c r="R34" s="83">
        <v>0.35826167402903808</v>
      </c>
      <c r="S34" s="84">
        <f t="shared" si="5"/>
        <v>0.97456761195012342</v>
      </c>
      <c r="T34" s="85">
        <f>分析係数表!F37</f>
        <v>0.65348219032429555</v>
      </c>
      <c r="U34" s="86">
        <f t="shared" si="6"/>
        <v>0.63686257767628474</v>
      </c>
      <c r="V34" s="87">
        <f>分析係数表!D37</f>
        <v>7.4641148325358855E-2</v>
      </c>
      <c r="W34" s="167">
        <f t="shared" si="7"/>
        <v>0</v>
      </c>
      <c r="X34" s="76">
        <f>分析係数表!E37</f>
        <v>6.6454013822434876E-2</v>
      </c>
      <c r="Y34" s="166">
        <f t="shared" si="8"/>
        <v>0</v>
      </c>
    </row>
    <row r="35" spans="1:25" x14ac:dyDescent="0.2">
      <c r="A35" s="6" t="s">
        <v>23</v>
      </c>
      <c r="B35" s="5" t="s">
        <v>193</v>
      </c>
      <c r="C35" s="90"/>
      <c r="D35" s="107">
        <f>投入係数表!AK35</f>
        <v>7.1153846153846151E-2</v>
      </c>
      <c r="E35" s="110">
        <f t="shared" si="9"/>
        <v>7.115384615384615</v>
      </c>
      <c r="F35" s="85">
        <f>分析係数表!C38</f>
        <v>3.0064329788630717E-2</v>
      </c>
      <c r="G35" s="110">
        <f t="shared" si="0"/>
        <v>0.2139192696498724</v>
      </c>
      <c r="H35" s="110">
        <v>0.22249550979978364</v>
      </c>
      <c r="I35" s="110">
        <f t="shared" si="1"/>
        <v>0.22249550979978364</v>
      </c>
      <c r="J35" s="85">
        <f>分析係数表!G38</f>
        <v>0.36119402985074628</v>
      </c>
      <c r="K35" s="111">
        <f t="shared" si="2"/>
        <v>8.0364049808280061E-2</v>
      </c>
      <c r="L35" s="79"/>
      <c r="M35" s="80"/>
      <c r="N35" s="81">
        <f>分析係数表!H38</f>
        <v>4.2911915060951634E-2</v>
      </c>
      <c r="O35" s="82">
        <f t="shared" si="3"/>
        <v>1.3971095965654277</v>
      </c>
      <c r="P35" s="76">
        <f>分析係数表!C38</f>
        <v>3.0064329788630717E-2</v>
      </c>
      <c r="Q35" s="82">
        <f t="shared" si="4"/>
        <v>4.200316366200383E-2</v>
      </c>
      <c r="R35" s="83">
        <v>4.8168760905402133E-2</v>
      </c>
      <c r="S35" s="84">
        <f t="shared" si="5"/>
        <v>0.27066427070518578</v>
      </c>
      <c r="T35" s="85">
        <f>分析係数表!F38</f>
        <v>0.57313432835820899</v>
      </c>
      <c r="U35" s="86">
        <f t="shared" si="6"/>
        <v>0.15512698500118111</v>
      </c>
      <c r="V35" s="87">
        <f>分析係数表!D38</f>
        <v>7.1641791044776124E-2</v>
      </c>
      <c r="W35" s="167">
        <f t="shared" si="7"/>
        <v>0</v>
      </c>
      <c r="X35" s="76">
        <f>分析係数表!E38</f>
        <v>8.6567164179104483E-2</v>
      </c>
      <c r="Y35" s="166">
        <f t="shared" si="8"/>
        <v>0</v>
      </c>
    </row>
    <row r="36" spans="1:25" x14ac:dyDescent="0.2">
      <c r="A36" s="6" t="s">
        <v>24</v>
      </c>
      <c r="B36" s="5" t="s">
        <v>39</v>
      </c>
      <c r="C36" s="90"/>
      <c r="D36" s="107">
        <f>投入係数表!AK36</f>
        <v>0</v>
      </c>
      <c r="E36" s="110">
        <f t="shared" si="9"/>
        <v>0</v>
      </c>
      <c r="F36" s="85">
        <f>分析係数表!C39</f>
        <v>1</v>
      </c>
      <c r="G36" s="110">
        <f t="shared" si="0"/>
        <v>0</v>
      </c>
      <c r="H36" s="110">
        <v>6.7785600792730327E-2</v>
      </c>
      <c r="I36" s="110">
        <f t="shared" si="1"/>
        <v>6.7785600792730327E-2</v>
      </c>
      <c r="J36" s="85">
        <f>分析係数表!G39</f>
        <v>0.35369011652999566</v>
      </c>
      <c r="K36" s="111">
        <f t="shared" si="2"/>
        <v>2.3975097043436554E-2</v>
      </c>
      <c r="L36" s="79"/>
      <c r="M36" s="80"/>
      <c r="N36" s="81">
        <f>分析係数表!H39</f>
        <v>3.7848997247345653E-3</v>
      </c>
      <c r="O36" s="82">
        <f t="shared" si="3"/>
        <v>0.12322730691356004</v>
      </c>
      <c r="P36" s="76">
        <f>分析係数表!C39</f>
        <v>1</v>
      </c>
      <c r="Q36" s="82">
        <f t="shared" si="4"/>
        <v>0.12322730691356004</v>
      </c>
      <c r="R36" s="83">
        <v>0.17465653999240249</v>
      </c>
      <c r="S36" s="84">
        <f t="shared" si="5"/>
        <v>0.24244214078513282</v>
      </c>
      <c r="T36" s="85">
        <f>分析係数表!F39</f>
        <v>0.70414328873543375</v>
      </c>
      <c r="U36" s="86">
        <f t="shared" si="6"/>
        <v>0.17071400634050246</v>
      </c>
      <c r="V36" s="87">
        <f>分析係数表!D39</f>
        <v>4.8338368580060423E-2</v>
      </c>
      <c r="W36" s="167">
        <f t="shared" si="7"/>
        <v>0</v>
      </c>
      <c r="X36" s="76">
        <f>分析係数表!E39</f>
        <v>5.0927924039706515E-2</v>
      </c>
      <c r="Y36" s="166">
        <f t="shared" si="8"/>
        <v>0</v>
      </c>
    </row>
    <row r="37" spans="1:25" x14ac:dyDescent="0.2">
      <c r="A37" s="6" t="s">
        <v>25</v>
      </c>
      <c r="B37" s="5" t="s">
        <v>40</v>
      </c>
      <c r="C37" s="90"/>
      <c r="D37" s="107">
        <f>投入係数表!AK37</f>
        <v>0</v>
      </c>
      <c r="E37" s="110">
        <f t="shared" si="9"/>
        <v>0</v>
      </c>
      <c r="F37" s="85">
        <f>分析係数表!C40</f>
        <v>0.7013368112161722</v>
      </c>
      <c r="G37" s="110">
        <f t="shared" si="0"/>
        <v>0</v>
      </c>
      <c r="H37" s="110">
        <v>1.5996213671855793E-3</v>
      </c>
      <c r="I37" s="110">
        <f t="shared" si="1"/>
        <v>1.5996213671855793E-3</v>
      </c>
      <c r="J37" s="85">
        <f>分析係数表!G40</f>
        <v>0.55395580898075547</v>
      </c>
      <c r="K37" s="111">
        <f t="shared" si="2"/>
        <v>8.8611954852218968E-4</v>
      </c>
      <c r="L37" s="79"/>
      <c r="M37" s="80"/>
      <c r="N37" s="81">
        <f>分析係数表!H40</f>
        <v>3.2392843098702322E-2</v>
      </c>
      <c r="O37" s="82">
        <f t="shared" si="3"/>
        <v>1.0546337046238452</v>
      </c>
      <c r="P37" s="76">
        <f>分析係数表!C40</f>
        <v>0.7013368112161722</v>
      </c>
      <c r="Q37" s="82">
        <f t="shared" si="4"/>
        <v>0.73965343940198602</v>
      </c>
      <c r="R37" s="83">
        <v>0.74020966477417949</v>
      </c>
      <c r="S37" s="84">
        <f t="shared" si="5"/>
        <v>0.7418092861413651</v>
      </c>
      <c r="T37" s="85">
        <f>分析係数表!F40</f>
        <v>0.75181753385602279</v>
      </c>
      <c r="U37" s="86">
        <f t="shared" si="6"/>
        <v>0.55770522809829781</v>
      </c>
      <c r="V37" s="87">
        <f>分析係数表!D40</f>
        <v>0.10919458303635067</v>
      </c>
      <c r="W37" s="167">
        <f t="shared" si="7"/>
        <v>0</v>
      </c>
      <c r="X37" s="76">
        <f>分析係数表!E40</f>
        <v>6.9850320741268707E-2</v>
      </c>
      <c r="Y37" s="166">
        <f t="shared" si="8"/>
        <v>0</v>
      </c>
    </row>
    <row r="38" spans="1:25" x14ac:dyDescent="0.2">
      <c r="A38" s="6" t="s">
        <v>26</v>
      </c>
      <c r="B38" s="5" t="s">
        <v>276</v>
      </c>
      <c r="C38" s="90"/>
      <c r="D38" s="107">
        <f>投入係数表!AK38</f>
        <v>0</v>
      </c>
      <c r="E38" s="110">
        <f t="shared" si="9"/>
        <v>0</v>
      </c>
      <c r="F38" s="85">
        <f>分析係数表!C41</f>
        <v>0.58586841174389814</v>
      </c>
      <c r="G38" s="110">
        <f t="shared" si="0"/>
        <v>0</v>
      </c>
      <c r="H38" s="110">
        <v>2.1615996921617686E-3</v>
      </c>
      <c r="I38" s="110">
        <f t="shared" si="1"/>
        <v>2.1615996921617686E-3</v>
      </c>
      <c r="J38" s="85">
        <f>分析係数表!G41</f>
        <v>0.44498040397949956</v>
      </c>
      <c r="K38" s="111">
        <f t="shared" si="2"/>
        <v>9.6186950426010564E-4</v>
      </c>
      <c r="L38" s="79"/>
      <c r="M38" s="80"/>
      <c r="N38" s="81">
        <f>分析係数表!H41</f>
        <v>5.4868757373181282E-2</v>
      </c>
      <c r="O38" s="82">
        <f t="shared" si="3"/>
        <v>1.7863958615878104</v>
      </c>
      <c r="P38" s="76">
        <f>分析係数表!C41</f>
        <v>0.58586841174389814</v>
      </c>
      <c r="Q38" s="82">
        <f t="shared" si="4"/>
        <v>1.0465929061743229</v>
      </c>
      <c r="R38" s="83">
        <v>1.0607334755312945</v>
      </c>
      <c r="S38" s="84">
        <f t="shared" si="5"/>
        <v>1.0628950752234563</v>
      </c>
      <c r="T38" s="85">
        <f>分析係数表!F41</f>
        <v>0.54989448296653598</v>
      </c>
      <c r="U38" s="86">
        <f t="shared" si="6"/>
        <v>0.58448013783767983</v>
      </c>
      <c r="V38" s="87">
        <f>分析係数表!D41</f>
        <v>0.15480856195357251</v>
      </c>
      <c r="W38" s="167">
        <f t="shared" si="7"/>
        <v>0</v>
      </c>
      <c r="X38" s="76">
        <f>分析係数表!E41</f>
        <v>0.14651793789568887</v>
      </c>
      <c r="Y38" s="166">
        <f t="shared" si="8"/>
        <v>0</v>
      </c>
    </row>
    <row r="39" spans="1:25" x14ac:dyDescent="0.2">
      <c r="A39" s="6" t="s">
        <v>51</v>
      </c>
      <c r="B39" s="5" t="s">
        <v>367</v>
      </c>
      <c r="C39" s="75">
        <f>最終需要_まとめ!C40</f>
        <v>100</v>
      </c>
      <c r="D39" s="107">
        <f>投入係数表!AK39</f>
        <v>0</v>
      </c>
      <c r="E39" s="110">
        <f t="shared" si="9"/>
        <v>0</v>
      </c>
      <c r="F39" s="85">
        <f>分析係数表!C42</f>
        <v>0.81969817315329629</v>
      </c>
      <c r="G39" s="110">
        <f>E39*F39</f>
        <v>0</v>
      </c>
      <c r="H39" s="110">
        <v>1.6093554470487551E-2</v>
      </c>
      <c r="I39" s="110">
        <f>C39+H39</f>
        <v>100.01609355447049</v>
      </c>
      <c r="J39" s="85">
        <f>分析係数表!G42</f>
        <v>0.48461538461538461</v>
      </c>
      <c r="K39" s="111">
        <f>I39*J39</f>
        <v>48.469337645628002</v>
      </c>
      <c r="L39" s="79"/>
      <c r="M39" s="80"/>
      <c r="N39" s="81">
        <f>分析係数表!H42</f>
        <v>1.2153460479748329E-2</v>
      </c>
      <c r="O39" s="82">
        <f t="shared" si="3"/>
        <v>0.39568768356334705</v>
      </c>
      <c r="P39" s="76">
        <f>分析係数表!C42</f>
        <v>0.81969817315329629</v>
      </c>
      <c r="Q39" s="82">
        <f>O39*P39</f>
        <v>0.32434447135613514</v>
      </c>
      <c r="R39" s="83">
        <v>0.33472408957707411</v>
      </c>
      <c r="S39" s="84">
        <f>I39+R39</f>
        <v>100.35081764404757</v>
      </c>
      <c r="T39" s="85">
        <f>分析係数表!F42</f>
        <v>0.55865384615384617</v>
      </c>
      <c r="U39" s="86">
        <f>S39*T39</f>
        <v>56.061370241530419</v>
      </c>
      <c r="V39" s="87">
        <f>分析係数表!D42</f>
        <v>8.8461538461538466E-2</v>
      </c>
      <c r="W39" s="167">
        <f>ROUND(S39*V39,0)</f>
        <v>9</v>
      </c>
      <c r="X39" s="76">
        <f>分析係数表!E42</f>
        <v>7.8846153846153844E-2</v>
      </c>
      <c r="Y39" s="166">
        <f>ROUND(S39*X39,0)</f>
        <v>8</v>
      </c>
    </row>
    <row r="40" spans="1:25" x14ac:dyDescent="0.2">
      <c r="A40" s="6" t="s">
        <v>194</v>
      </c>
      <c r="B40" s="5" t="s">
        <v>41</v>
      </c>
      <c r="C40" s="90"/>
      <c r="D40" s="107">
        <f>投入係数表!AK40</f>
        <v>7.8846153846153844E-2</v>
      </c>
      <c r="E40" s="110">
        <f t="shared" si="9"/>
        <v>7.8846153846153841</v>
      </c>
      <c r="F40" s="85">
        <f>分析係数表!C43</f>
        <v>0.67829131652661068</v>
      </c>
      <c r="G40" s="110">
        <f>E40*F40</f>
        <v>5.3480661495367379</v>
      </c>
      <c r="H40" s="110">
        <v>6.177575671503698</v>
      </c>
      <c r="I40" s="110">
        <f>C40+H40</f>
        <v>6.177575671503698</v>
      </c>
      <c r="J40" s="85">
        <f>分析係数表!G43</f>
        <v>0.37364673754023214</v>
      </c>
      <c r="K40" s="111">
        <f>I40*J40</f>
        <v>2.3082309955652658</v>
      </c>
      <c r="L40" s="79"/>
      <c r="M40" s="80"/>
      <c r="N40" s="81">
        <f>分析係数表!H43</f>
        <v>3.3707727093983487E-2</v>
      </c>
      <c r="O40" s="82">
        <f t="shared" si="3"/>
        <v>1.097443191116543</v>
      </c>
      <c r="P40" s="76">
        <f>分析係数表!C43</f>
        <v>0.67829131652661068</v>
      </c>
      <c r="Q40" s="82">
        <f>O40*P40</f>
        <v>0.74438618691560476</v>
      </c>
      <c r="R40" s="83">
        <v>1.1665176117218676</v>
      </c>
      <c r="S40" s="84">
        <f>I40+R40</f>
        <v>7.3440932832255656</v>
      </c>
      <c r="T40" s="85">
        <f>分析係数表!F43</f>
        <v>0.61386911147956691</v>
      </c>
      <c r="U40" s="86">
        <f>S40*T40</f>
        <v>4.5083120183967331</v>
      </c>
      <c r="V40" s="87">
        <f>分析係数表!D43</f>
        <v>0.15810006827270068</v>
      </c>
      <c r="W40" s="167">
        <f>ROUND(S40*V40,0)</f>
        <v>1</v>
      </c>
      <c r="X40" s="76">
        <f>分析係数表!E43</f>
        <v>0.12220813420462304</v>
      </c>
      <c r="Y40" s="166">
        <f>ROUND(S40*X40,0)</f>
        <v>1</v>
      </c>
    </row>
    <row r="41" spans="1:25" x14ac:dyDescent="0.2">
      <c r="A41" s="6" t="s">
        <v>340</v>
      </c>
      <c r="B41" s="5" t="s">
        <v>42</v>
      </c>
      <c r="C41" s="90"/>
      <c r="D41" s="107">
        <f>投入係数表!AK41</f>
        <v>2.8846153846153848E-3</v>
      </c>
      <c r="E41" s="110">
        <f t="shared" si="9"/>
        <v>0.28846153846153849</v>
      </c>
      <c r="F41" s="85">
        <f>分析係数表!C44</f>
        <v>0.28860582795323675</v>
      </c>
      <c r="G41" s="110">
        <f>E41*F41</f>
        <v>8.3251681140356762E-2</v>
      </c>
      <c r="H41" s="110">
        <v>8.5938084693426189E-2</v>
      </c>
      <c r="I41" s="110">
        <f>C41+H41</f>
        <v>8.5938084693426189E-2</v>
      </c>
      <c r="J41" s="85">
        <f>分析係数表!G44</f>
        <v>0.2722812755519215</v>
      </c>
      <c r="K41" s="111">
        <f>I41*J41</f>
        <v>2.3399331318815143E-2</v>
      </c>
      <c r="L41" s="79"/>
      <c r="M41" s="80"/>
      <c r="N41" s="81">
        <f>分析係数表!H44</f>
        <v>0.11129817145104208</v>
      </c>
      <c r="O41" s="82">
        <f t="shared" si="3"/>
        <v>3.623602982844524</v>
      </c>
      <c r="P41" s="76">
        <f>分析係数表!C44</f>
        <v>0.28860582795323675</v>
      </c>
      <c r="Q41" s="82">
        <f>O41*P41</f>
        <v>1.0457929390376621</v>
      </c>
      <c r="R41" s="83">
        <v>1.0558006243026936</v>
      </c>
      <c r="S41" s="84">
        <f>I41+R41</f>
        <v>1.1417387089961197</v>
      </c>
      <c r="T41" s="85">
        <f>分析係数表!F44</f>
        <v>0.4454210956663941</v>
      </c>
      <c r="U41" s="86">
        <f>S41*T41</f>
        <v>0.50855450672578595</v>
      </c>
      <c r="V41" s="87">
        <f>分析係数表!D44</f>
        <v>0.25695012264922323</v>
      </c>
      <c r="W41" s="167">
        <f>ROUND(S41*V41,0)</f>
        <v>0</v>
      </c>
      <c r="X41" s="76">
        <f>分析係数表!E44</f>
        <v>0.1731398201144726</v>
      </c>
      <c r="Y41" s="166">
        <f>ROUND(S41*X41,0)</f>
        <v>0</v>
      </c>
    </row>
    <row r="42" spans="1:25" x14ac:dyDescent="0.2">
      <c r="A42" s="6" t="s">
        <v>341</v>
      </c>
      <c r="B42" s="5" t="s">
        <v>278</v>
      </c>
      <c r="C42" s="90"/>
      <c r="D42" s="107">
        <f>投入係数表!AK42</f>
        <v>2.8846153846153848E-3</v>
      </c>
      <c r="E42" s="110">
        <f t="shared" si="9"/>
        <v>0.28846153846153849</v>
      </c>
      <c r="F42" s="85">
        <f>分析係数表!C45</f>
        <v>1</v>
      </c>
      <c r="G42" s="110">
        <f>E42*F42</f>
        <v>0.28846153846153849</v>
      </c>
      <c r="H42" s="110">
        <v>0.30059021543876718</v>
      </c>
      <c r="I42" s="110">
        <f>C42+H42</f>
        <v>0.30059021543876718</v>
      </c>
      <c r="J42" s="85">
        <f>分析係数表!G45</f>
        <v>0</v>
      </c>
      <c r="K42" s="111">
        <f>I42*J42</f>
        <v>0</v>
      </c>
      <c r="L42" s="79"/>
      <c r="M42" s="80"/>
      <c r="N42" s="81">
        <f>分析係数表!H45</f>
        <v>0</v>
      </c>
      <c r="O42" s="82">
        <f t="shared" si="3"/>
        <v>0</v>
      </c>
      <c r="P42" s="76">
        <f>分析係数表!C45</f>
        <v>1</v>
      </c>
      <c r="Q42" s="82">
        <f>O42*P42</f>
        <v>0</v>
      </c>
      <c r="R42" s="83">
        <v>1.0842372940768251E-2</v>
      </c>
      <c r="S42" s="84">
        <f>I42+R42</f>
        <v>0.31143258837953541</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107">
        <f>投入係数表!AK43</f>
        <v>9.6153846153846159E-3</v>
      </c>
      <c r="E43" s="110">
        <f t="shared" si="9"/>
        <v>0.96153846153846156</v>
      </c>
      <c r="F43" s="85">
        <f>分析係数表!C46</f>
        <v>0.35026323939300097</v>
      </c>
      <c r="G43" s="110">
        <f>E43*F43</f>
        <v>0.33679157633942403</v>
      </c>
      <c r="H43" s="110">
        <v>0.35752963394863346</v>
      </c>
      <c r="I43" s="110">
        <f>C43+H43</f>
        <v>0.35752963394863346</v>
      </c>
      <c r="J43" s="85">
        <f>分析係数表!G46</f>
        <v>8.8183421516754845E-3</v>
      </c>
      <c r="K43" s="111">
        <f>I43*J43</f>
        <v>3.1528186415223408E-3</v>
      </c>
      <c r="L43" s="79"/>
      <c r="M43" s="80"/>
      <c r="N43" s="81">
        <f>分析係数表!H46</f>
        <v>2.2070389303971687E-2</v>
      </c>
      <c r="O43" s="82">
        <f t="shared" si="3"/>
        <v>0.71855923122322674</v>
      </c>
      <c r="P43" s="76">
        <f>分析係数表!C46</f>
        <v>0.35026323939300097</v>
      </c>
      <c r="Q43" s="82">
        <f>O43*P43</f>
        <v>0.25168488402399181</v>
      </c>
      <c r="R43" s="83">
        <v>0.27125930377398771</v>
      </c>
      <c r="S43" s="84">
        <f>I43+R43</f>
        <v>0.62878893772262123</v>
      </c>
      <c r="T43" s="85">
        <f>分析係数表!F46</f>
        <v>0.31305114638447973</v>
      </c>
      <c r="U43" s="86">
        <f>S43*T43</f>
        <v>0.19684309778794581</v>
      </c>
      <c r="V43" s="87">
        <f>分析係数表!D46</f>
        <v>2.6455026455026454E-3</v>
      </c>
      <c r="W43" s="167">
        <f>ROUND(S43*V43,0)</f>
        <v>0</v>
      </c>
      <c r="X43" s="76">
        <f>分析係数表!E46</f>
        <v>7.0546737213403876E-3</v>
      </c>
      <c r="Y43" s="166">
        <f>ROUND(S43*X43,0)</f>
        <v>0</v>
      </c>
    </row>
    <row r="44" spans="1:25" x14ac:dyDescent="0.2">
      <c r="A44" s="192">
        <v>40</v>
      </c>
      <c r="B44" s="14" t="s">
        <v>150</v>
      </c>
      <c r="C44" s="197">
        <f>SUM(C5:C43)</f>
        <v>100</v>
      </c>
      <c r="D44" s="108">
        <f>投入係数表!AK44</f>
        <v>0.40480769230769231</v>
      </c>
      <c r="E44" s="96">
        <f>SUM(E5:E43)</f>
        <v>40.480769230769234</v>
      </c>
      <c r="F44" s="98">
        <f>分析係数表!C47</f>
        <v>0.31394387080298369</v>
      </c>
      <c r="G44" s="96">
        <f>SUM(G5:G43)</f>
        <v>10.453697935094471</v>
      </c>
      <c r="H44" s="96">
        <f>SUM(H5:H43)</f>
        <v>12.035597595363848</v>
      </c>
      <c r="I44" s="96">
        <f>SUM(I5:I43)</f>
        <v>112.03559759536385</v>
      </c>
      <c r="J44" s="98">
        <f>分析係数表!G47</f>
        <v>0.19998528352451841</v>
      </c>
      <c r="K44" s="112">
        <f>SUM(K5:K43)</f>
        <v>51.926020254136695</v>
      </c>
      <c r="L44" s="94">
        <f>最終需要_まとめ!$L$33</f>
        <v>0.627</v>
      </c>
      <c r="M44" s="91">
        <f>K44*L44</f>
        <v>32.557614699343709</v>
      </c>
      <c r="N44" s="95">
        <f>分析係数表!H47</f>
        <v>1</v>
      </c>
      <c r="O44" s="96">
        <f>SUM(O5:O43)</f>
        <v>32.557614699343709</v>
      </c>
      <c r="P44" s="92">
        <f>分析係数表!C47</f>
        <v>0.31394387080298369</v>
      </c>
      <c r="Q44" s="96">
        <f>SUM(Q5:Q43)</f>
        <v>11.374459661372981</v>
      </c>
      <c r="R44" s="91">
        <f>SUM(R5:R43)</f>
        <v>12.541507641528245</v>
      </c>
      <c r="S44" s="97">
        <f>SUM(S5:S43)</f>
        <v>124.57710523689208</v>
      </c>
      <c r="T44" s="98">
        <f>分析係数表!F47</f>
        <v>0.426688715561511</v>
      </c>
      <c r="U44" s="99">
        <f>SUM(U5:U43)</f>
        <v>71.796823286735048</v>
      </c>
      <c r="V44" s="100">
        <f>分析係数表!D47</f>
        <v>4.9757178154553973E-2</v>
      </c>
      <c r="W44" s="164">
        <f>SUM(W5:W43)</f>
        <v>10</v>
      </c>
      <c r="X44" s="92">
        <f>分析係数表!E47</f>
        <v>4.1907100312144188E-2</v>
      </c>
      <c r="Y44" s="165">
        <f>SUM(Y5:Y43)</f>
        <v>9</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2015年播磨町産業連関表</v>
      </c>
      <c r="H1" s="401"/>
      <c r="I1" s="401"/>
    </row>
    <row r="2" spans="1:25" x14ac:dyDescent="0.2">
      <c r="B2" s="3" t="s">
        <v>286</v>
      </c>
      <c r="S2" s="3" t="s">
        <v>152</v>
      </c>
      <c r="U2" s="64" t="s">
        <v>209</v>
      </c>
      <c r="W2" s="3" t="s">
        <v>130</v>
      </c>
      <c r="Y2" s="3" t="s">
        <v>153</v>
      </c>
    </row>
    <row r="3" spans="1:25" ht="44" x14ac:dyDescent="0.2">
      <c r="B3" s="65"/>
      <c r="C3" s="66" t="s">
        <v>227</v>
      </c>
      <c r="D3" s="66" t="s">
        <v>228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投入係数表!AL5</f>
        <v>0</v>
      </c>
      <c r="E5" s="110">
        <f>$C$40*D5</f>
        <v>0</v>
      </c>
      <c r="F5" s="85">
        <f>分析係数表!C8</f>
        <v>2.4086378737541492E-2</v>
      </c>
      <c r="G5" s="110">
        <f t="shared" ref="G5:G38" si="0">E5*F5</f>
        <v>0</v>
      </c>
      <c r="H5" s="110">
        <f t="array" ref="H5:H43">MMULT(逆行列係数!C5:AO43,'36'!G5:G43)</f>
        <v>3.9897036020204981E-5</v>
      </c>
      <c r="I5" s="110">
        <f t="shared" ref="I5:I38" si="1">C5+H5</f>
        <v>3.9897036020204981E-5</v>
      </c>
      <c r="J5" s="85">
        <f>分析係数表!G8</f>
        <v>0.12121212121212122</v>
      </c>
      <c r="K5" s="111">
        <f t="shared" ref="K5:K38" si="2">I5*J5</f>
        <v>4.836004366085452E-6</v>
      </c>
      <c r="L5" s="79" t="s">
        <v>177</v>
      </c>
      <c r="M5" s="80" t="s">
        <v>177</v>
      </c>
      <c r="N5" s="81">
        <f>分析係数表!H8</f>
        <v>1.0986040110106173E-2</v>
      </c>
      <c r="O5" s="82">
        <f t="shared" ref="O5:O43" si="3">$M$44*N5</f>
        <v>0.29043590999419722</v>
      </c>
      <c r="P5" s="76">
        <f>分析係数表!C8</f>
        <v>2.4086378737541492E-2</v>
      </c>
      <c r="Q5" s="82">
        <f t="shared" ref="Q5:Q38" si="4">O5*P5</f>
        <v>6.9955493271027461E-3</v>
      </c>
      <c r="R5" s="83">
        <f t="array" ref="R5:R43">MMULT(逆行列係数!C5:AO43,'36'!Q5:Q43)</f>
        <v>7.6687201349891383E-3</v>
      </c>
      <c r="S5" s="84">
        <f t="shared" ref="S5:S38" si="5">I5+R5</f>
        <v>7.708617171009343E-3</v>
      </c>
      <c r="T5" s="85">
        <f>分析係数表!F8</f>
        <v>0.48484848484848486</v>
      </c>
      <c r="U5" s="86">
        <f t="shared" ref="U5:U38" si="6">S5*T5</f>
        <v>3.7375113556408937E-3</v>
      </c>
      <c r="V5" s="87">
        <f>分析係数表!D8</f>
        <v>1.0757575757575757</v>
      </c>
      <c r="W5" s="167">
        <f t="shared" ref="W5:W38" si="7">ROUND(S5*V5,0)</f>
        <v>0</v>
      </c>
      <c r="X5" s="76">
        <f>分析係数表!E8</f>
        <v>0</v>
      </c>
      <c r="Y5" s="166">
        <f t="shared" ref="Y5:Y38" si="8">ROUND(S5*X5,0)</f>
        <v>0</v>
      </c>
    </row>
    <row r="6" spans="1:25" x14ac:dyDescent="0.2">
      <c r="A6" s="6" t="s">
        <v>219</v>
      </c>
      <c r="B6" s="5" t="s">
        <v>265</v>
      </c>
      <c r="C6" s="90"/>
      <c r="D6" s="107">
        <f>投入係数表!AL6</f>
        <v>0</v>
      </c>
      <c r="E6" s="110">
        <f t="shared" ref="E6:E43" si="9">$C$40*D6</f>
        <v>0</v>
      </c>
      <c r="F6" s="85">
        <f>分析係数表!C9</f>
        <v>0</v>
      </c>
      <c r="G6" s="110">
        <f t="shared" si="0"/>
        <v>0</v>
      </c>
      <c r="H6" s="110">
        <v>0</v>
      </c>
      <c r="I6" s="110">
        <f t="shared" si="1"/>
        <v>0</v>
      </c>
      <c r="J6" s="85">
        <f>分析係数表!G9</f>
        <v>0</v>
      </c>
      <c r="K6" s="111">
        <f t="shared" si="2"/>
        <v>0</v>
      </c>
      <c r="L6" s="79"/>
      <c r="M6" s="80"/>
      <c r="N6" s="81">
        <f>分析係数表!H9</f>
        <v>5.8985450255603618E-4</v>
      </c>
      <c r="O6" s="82">
        <f t="shared" si="3"/>
        <v>1.5593874362104548E-2</v>
      </c>
      <c r="P6" s="76">
        <f>分析係数表!C9</f>
        <v>0</v>
      </c>
      <c r="Q6" s="82">
        <f t="shared" si="4"/>
        <v>0</v>
      </c>
      <c r="R6" s="83">
        <v>0</v>
      </c>
      <c r="S6" s="84">
        <f t="shared" si="5"/>
        <v>0</v>
      </c>
      <c r="T6" s="85">
        <f>分析係数表!F9</f>
        <v>0</v>
      </c>
      <c r="U6" s="86">
        <f t="shared" si="6"/>
        <v>0</v>
      </c>
      <c r="V6" s="87">
        <f>分析係数表!D9</f>
        <v>0</v>
      </c>
      <c r="W6" s="167">
        <f t="shared" si="7"/>
        <v>0</v>
      </c>
      <c r="X6" s="76">
        <f>分析係数表!E9</f>
        <v>0</v>
      </c>
      <c r="Y6" s="166">
        <f t="shared" si="8"/>
        <v>0</v>
      </c>
    </row>
    <row r="7" spans="1:25" x14ac:dyDescent="0.2">
      <c r="A7" s="6" t="s">
        <v>220</v>
      </c>
      <c r="B7" s="5" t="s">
        <v>266</v>
      </c>
      <c r="C7" s="90"/>
      <c r="D7" s="107">
        <f>投入係数表!AL7</f>
        <v>0</v>
      </c>
      <c r="E7" s="110">
        <f t="shared" si="9"/>
        <v>0</v>
      </c>
      <c r="F7" s="85">
        <f>分析係数表!C10</f>
        <v>0.85034013605442182</v>
      </c>
      <c r="G7" s="110">
        <f t="shared" si="0"/>
        <v>0</v>
      </c>
      <c r="H7" s="110">
        <v>4.3742431512026127E-4</v>
      </c>
      <c r="I7" s="110">
        <f t="shared" si="1"/>
        <v>4.3742431512026127E-4</v>
      </c>
      <c r="J7" s="85">
        <f>分析係数表!G10</f>
        <v>0.18064516129032257</v>
      </c>
      <c r="K7" s="111">
        <f t="shared" si="2"/>
        <v>7.9018585957208489E-5</v>
      </c>
      <c r="L7" s="79"/>
      <c r="M7" s="80"/>
      <c r="N7" s="81">
        <f>分析係数表!H10</f>
        <v>1.1059771922925679E-3</v>
      </c>
      <c r="O7" s="82">
        <f t="shared" si="3"/>
        <v>2.9238514428946032E-2</v>
      </c>
      <c r="P7" s="76">
        <f>分析係数表!C10</f>
        <v>0.85034013605442182</v>
      </c>
      <c r="Q7" s="82">
        <f t="shared" si="4"/>
        <v>2.4862682337539143E-2</v>
      </c>
      <c r="R7" s="83">
        <v>3.0773771938161151E-2</v>
      </c>
      <c r="S7" s="84">
        <f t="shared" si="5"/>
        <v>3.1211196253281413E-2</v>
      </c>
      <c r="T7" s="85">
        <f>分析係数表!F10</f>
        <v>0.52258064516129032</v>
      </c>
      <c r="U7" s="86">
        <f t="shared" si="6"/>
        <v>1.6310367074295447E-2</v>
      </c>
      <c r="V7" s="87">
        <f>分析係数表!D10</f>
        <v>9.0322580645161285E-2</v>
      </c>
      <c r="W7" s="167">
        <f t="shared" si="7"/>
        <v>0</v>
      </c>
      <c r="X7" s="76">
        <f>分析係数表!E10</f>
        <v>0</v>
      </c>
      <c r="Y7" s="166">
        <f t="shared" si="8"/>
        <v>0</v>
      </c>
    </row>
    <row r="8" spans="1:25" x14ac:dyDescent="0.2">
      <c r="A8" s="6" t="s">
        <v>221</v>
      </c>
      <c r="B8" s="5" t="s">
        <v>27</v>
      </c>
      <c r="C8" s="90"/>
      <c r="D8" s="107">
        <f>投入係数表!AL8</f>
        <v>0</v>
      </c>
      <c r="E8" s="110">
        <f t="shared" si="9"/>
        <v>0</v>
      </c>
      <c r="F8" s="85">
        <f>分析係数表!C11</f>
        <v>1.6645596291613995E-2</v>
      </c>
      <c r="G8" s="110">
        <f t="shared" si="0"/>
        <v>0</v>
      </c>
      <c r="H8" s="110">
        <v>8.6598087962605843E-4</v>
      </c>
      <c r="I8" s="110">
        <f t="shared" si="1"/>
        <v>8.6598087962605843E-4</v>
      </c>
      <c r="J8" s="85">
        <f>分析係数表!G11</f>
        <v>0.35897435897435898</v>
      </c>
      <c r="K8" s="111">
        <f t="shared" si="2"/>
        <v>3.1086493114781586E-4</v>
      </c>
      <c r="L8" s="79"/>
      <c r="M8" s="80"/>
      <c r="N8" s="81">
        <f>分析係数表!H11</f>
        <v>-2.457727093983484E-5</v>
      </c>
      <c r="O8" s="82">
        <f t="shared" si="3"/>
        <v>-6.4974476508768955E-4</v>
      </c>
      <c r="P8" s="76">
        <f>分析係数表!C11</f>
        <v>1.6645596291613995E-2</v>
      </c>
      <c r="Q8" s="82">
        <f t="shared" si="4"/>
        <v>-1.0815389052239252E-5</v>
      </c>
      <c r="R8" s="83">
        <v>6.576771226524551E-4</v>
      </c>
      <c r="S8" s="84">
        <f t="shared" si="5"/>
        <v>1.5236580022785135E-3</v>
      </c>
      <c r="T8" s="85">
        <f>分析係数表!F11</f>
        <v>0.58974358974358976</v>
      </c>
      <c r="U8" s="86">
        <f t="shared" si="6"/>
        <v>8.9856753980527726E-4</v>
      </c>
      <c r="V8" s="87">
        <f>分析係数表!D11</f>
        <v>8.5470085470085479E-3</v>
      </c>
      <c r="W8" s="167">
        <f t="shared" si="7"/>
        <v>0</v>
      </c>
      <c r="X8" s="76">
        <f>分析係数表!E11</f>
        <v>0</v>
      </c>
      <c r="Y8" s="166">
        <f t="shared" si="8"/>
        <v>0</v>
      </c>
    </row>
    <row r="9" spans="1:25" x14ac:dyDescent="0.2">
      <c r="A9" s="6" t="s">
        <v>222</v>
      </c>
      <c r="B9" s="5" t="s">
        <v>190</v>
      </c>
      <c r="C9" s="90"/>
      <c r="D9" s="107">
        <f>投入係数表!AL9</f>
        <v>0</v>
      </c>
      <c r="E9" s="110">
        <f t="shared" si="9"/>
        <v>0</v>
      </c>
      <c r="F9" s="85">
        <f>分析係数表!C12</f>
        <v>5.1883600270696828E-3</v>
      </c>
      <c r="G9" s="110">
        <f t="shared" si="0"/>
        <v>0</v>
      </c>
      <c r="H9" s="110">
        <v>3.6797772084518159E-5</v>
      </c>
      <c r="I9" s="110">
        <f t="shared" si="1"/>
        <v>3.6797772084518159E-5</v>
      </c>
      <c r="J9" s="85">
        <f>分析係数表!G12</f>
        <v>0.13719512195121952</v>
      </c>
      <c r="K9" s="111">
        <f t="shared" si="2"/>
        <v>5.0484748286686501E-6</v>
      </c>
      <c r="L9" s="79"/>
      <c r="M9" s="80"/>
      <c r="N9" s="81">
        <f>分析係数表!H12</f>
        <v>8.9657884388517503E-2</v>
      </c>
      <c r="O9" s="82">
        <f t="shared" si="3"/>
        <v>2.3702689030398916</v>
      </c>
      <c r="P9" s="76">
        <f>分析係数表!C12</f>
        <v>5.1883600270696828E-3</v>
      </c>
      <c r="Q9" s="82">
        <f t="shared" si="4"/>
        <v>1.2297808429938479E-2</v>
      </c>
      <c r="R9" s="83">
        <v>1.327661678181965E-2</v>
      </c>
      <c r="S9" s="84">
        <f t="shared" si="5"/>
        <v>1.3313414553904168E-2</v>
      </c>
      <c r="T9" s="85">
        <f>分析係数表!F12</f>
        <v>0.31707317073170732</v>
      </c>
      <c r="U9" s="86">
        <f t="shared" si="6"/>
        <v>4.2213265658720533E-3</v>
      </c>
      <c r="V9" s="87">
        <f>分析係数表!D12</f>
        <v>6.7073170731707321E-2</v>
      </c>
      <c r="W9" s="167">
        <f t="shared" si="7"/>
        <v>0</v>
      </c>
      <c r="X9" s="76">
        <f>分析係数表!E12</f>
        <v>5.7926829268292686E-2</v>
      </c>
      <c r="Y9" s="166">
        <f t="shared" si="8"/>
        <v>0</v>
      </c>
    </row>
    <row r="10" spans="1:25" x14ac:dyDescent="0.2">
      <c r="A10" s="6" t="s">
        <v>223</v>
      </c>
      <c r="B10" s="5" t="s">
        <v>28</v>
      </c>
      <c r="C10" s="90"/>
      <c r="D10" s="107">
        <f>投入係数表!AL10</f>
        <v>1.9506485906563933E-3</v>
      </c>
      <c r="E10" s="110">
        <f t="shared" si="9"/>
        <v>0.19506485906563933</v>
      </c>
      <c r="F10" s="85">
        <f>分析係数表!C13</f>
        <v>0</v>
      </c>
      <c r="G10" s="110">
        <f t="shared" si="0"/>
        <v>0</v>
      </c>
      <c r="H10" s="110">
        <v>0</v>
      </c>
      <c r="I10" s="110">
        <f t="shared" si="1"/>
        <v>0</v>
      </c>
      <c r="J10" s="85">
        <f>分析係数表!G13</f>
        <v>0.24459953472914589</v>
      </c>
      <c r="K10" s="111">
        <f t="shared" si="2"/>
        <v>0</v>
      </c>
      <c r="L10" s="79"/>
      <c r="M10" s="80"/>
      <c r="N10" s="81">
        <f>分析係数表!H13</f>
        <v>1.4131930790405034E-2</v>
      </c>
      <c r="O10" s="82">
        <f t="shared" si="3"/>
        <v>0.37360323992542149</v>
      </c>
      <c r="P10" s="76">
        <f>分析係数表!C13</f>
        <v>0</v>
      </c>
      <c r="Q10" s="82">
        <f t="shared" si="4"/>
        <v>0</v>
      </c>
      <c r="R10" s="83">
        <v>0</v>
      </c>
      <c r="S10" s="84">
        <f t="shared" si="5"/>
        <v>0</v>
      </c>
      <c r="T10" s="85">
        <f>分析係数表!F13</f>
        <v>0.38318378198737124</v>
      </c>
      <c r="U10" s="86">
        <f t="shared" si="6"/>
        <v>0</v>
      </c>
      <c r="V10" s="87">
        <f>分析係数表!D13</f>
        <v>4.7856430707876374E-2</v>
      </c>
      <c r="W10" s="167">
        <f t="shared" si="7"/>
        <v>0</v>
      </c>
      <c r="X10" s="76">
        <f>分析係数表!E13</f>
        <v>4.9850448654037885E-2</v>
      </c>
      <c r="Y10" s="166">
        <f t="shared" si="8"/>
        <v>0</v>
      </c>
    </row>
    <row r="11" spans="1:25" x14ac:dyDescent="0.2">
      <c r="A11" s="6" t="s">
        <v>224</v>
      </c>
      <c r="B11" s="5" t="s">
        <v>267</v>
      </c>
      <c r="C11" s="90"/>
      <c r="D11" s="107">
        <f>投入係数表!AL11</f>
        <v>3.5111674631815078E-3</v>
      </c>
      <c r="E11" s="110">
        <f t="shared" si="9"/>
        <v>0.35111674631815076</v>
      </c>
      <c r="F11" s="85">
        <f>分析係数表!C14</f>
        <v>6.5770523283725346E-2</v>
      </c>
      <c r="G11" s="110">
        <f t="shared" si="0"/>
        <v>2.3093132139023819E-2</v>
      </c>
      <c r="H11" s="110">
        <v>3.0260259371644675E-2</v>
      </c>
      <c r="I11" s="110">
        <f t="shared" si="1"/>
        <v>3.0260259371644675E-2</v>
      </c>
      <c r="J11" s="85">
        <f>分析係数表!G14</f>
        <v>0.20976692563817981</v>
      </c>
      <c r="K11" s="111">
        <f t="shared" si="2"/>
        <v>6.3476015774038223E-3</v>
      </c>
      <c r="L11" s="79"/>
      <c r="M11" s="80"/>
      <c r="N11" s="81">
        <f>分析係数表!H14</f>
        <v>1.167420369642155E-3</v>
      </c>
      <c r="O11" s="82">
        <f t="shared" si="3"/>
        <v>3.0862876341665253E-2</v>
      </c>
      <c r="P11" s="76">
        <f>分析係数表!C14</f>
        <v>6.5770523283725346E-2</v>
      </c>
      <c r="Q11" s="82">
        <f t="shared" si="4"/>
        <v>2.0298675270322307E-3</v>
      </c>
      <c r="R11" s="83">
        <v>6.3199415979448715E-3</v>
      </c>
      <c r="S11" s="84">
        <f t="shared" si="5"/>
        <v>3.6580200969589548E-2</v>
      </c>
      <c r="T11" s="85">
        <f>分析係数表!F14</f>
        <v>0.3607103218645949</v>
      </c>
      <c r="U11" s="86">
        <f t="shared" si="6"/>
        <v>1.3194856065612211E-2</v>
      </c>
      <c r="V11" s="87">
        <f>分析係数表!D14</f>
        <v>6.7702552719200892E-2</v>
      </c>
      <c r="W11" s="167">
        <f t="shared" si="7"/>
        <v>0</v>
      </c>
      <c r="X11" s="76">
        <f>分析係数表!E14</f>
        <v>6.8812430632630414E-2</v>
      </c>
      <c r="Y11" s="166">
        <f t="shared" si="8"/>
        <v>0</v>
      </c>
    </row>
    <row r="12" spans="1:25" x14ac:dyDescent="0.2">
      <c r="A12" s="6" t="s">
        <v>225</v>
      </c>
      <c r="B12" s="5" t="s">
        <v>29</v>
      </c>
      <c r="C12" s="90"/>
      <c r="D12" s="107">
        <f>投入係数表!AL12</f>
        <v>4.5840241880425242E-3</v>
      </c>
      <c r="E12" s="110">
        <f t="shared" si="9"/>
        <v>0.45840241880425242</v>
      </c>
      <c r="F12" s="85">
        <f>分析係数表!C15</f>
        <v>0</v>
      </c>
      <c r="G12" s="110">
        <f t="shared" si="0"/>
        <v>0</v>
      </c>
      <c r="H12" s="110">
        <v>0</v>
      </c>
      <c r="I12" s="110">
        <f t="shared" si="1"/>
        <v>0</v>
      </c>
      <c r="J12" s="85">
        <f>分析係数表!G15</f>
        <v>9.5622477491462285E-2</v>
      </c>
      <c r="K12" s="111">
        <f t="shared" si="2"/>
        <v>0</v>
      </c>
      <c r="L12" s="79"/>
      <c r="M12" s="80"/>
      <c r="N12" s="81">
        <f>分析係数表!H15</f>
        <v>8.2333857648446713E-3</v>
      </c>
      <c r="O12" s="82">
        <f t="shared" si="3"/>
        <v>0.21766449630437598</v>
      </c>
      <c r="P12" s="76">
        <f>分析係数表!C15</f>
        <v>0</v>
      </c>
      <c r="Q12" s="82">
        <f t="shared" si="4"/>
        <v>0</v>
      </c>
      <c r="R12" s="83">
        <v>0</v>
      </c>
      <c r="S12" s="84">
        <f t="shared" si="5"/>
        <v>0</v>
      </c>
      <c r="T12" s="85">
        <f>分析係数表!F15</f>
        <v>0.3039816827072338</v>
      </c>
      <c r="U12" s="86">
        <f t="shared" si="6"/>
        <v>0</v>
      </c>
      <c r="V12" s="87">
        <f>分析係数表!D15</f>
        <v>3.1667184104315432E-2</v>
      </c>
      <c r="W12" s="167">
        <f t="shared" si="7"/>
        <v>0</v>
      </c>
      <c r="X12" s="76">
        <f>分析係数表!E15</f>
        <v>2.9261099037565973E-2</v>
      </c>
      <c r="Y12" s="166">
        <f t="shared" si="8"/>
        <v>0</v>
      </c>
    </row>
    <row r="13" spans="1:25" x14ac:dyDescent="0.2">
      <c r="A13" s="6" t="s">
        <v>226</v>
      </c>
      <c r="B13" s="5" t="s">
        <v>30</v>
      </c>
      <c r="C13" s="90"/>
      <c r="D13" s="107">
        <f>投入係数表!AL13</f>
        <v>2.4383107383204915E-3</v>
      </c>
      <c r="E13" s="110">
        <f t="shared" si="9"/>
        <v>0.24383107383204916</v>
      </c>
      <c r="F13" s="85">
        <f>分析係数表!C16</f>
        <v>5.8671439936356373E-2</v>
      </c>
      <c r="G13" s="110">
        <f t="shared" si="0"/>
        <v>1.4305920202954349E-2</v>
      </c>
      <c r="H13" s="110">
        <v>1.7264181387148574E-2</v>
      </c>
      <c r="I13" s="110">
        <f t="shared" si="1"/>
        <v>1.7264181387148574E-2</v>
      </c>
      <c r="J13" s="85">
        <f>分析係数表!G16</f>
        <v>3.3950617283950615E-2</v>
      </c>
      <c r="K13" s="111">
        <f t="shared" si="2"/>
        <v>5.8612961499578489E-4</v>
      </c>
      <c r="L13" s="79"/>
      <c r="M13" s="80"/>
      <c r="N13" s="81">
        <f>分析係数表!H16</f>
        <v>1.6626523790798271E-2</v>
      </c>
      <c r="O13" s="82">
        <f t="shared" si="3"/>
        <v>0.439552333581822</v>
      </c>
      <c r="P13" s="76">
        <f>分析係数表!C16</f>
        <v>5.8671439936356373E-2</v>
      </c>
      <c r="Q13" s="82">
        <f t="shared" si="4"/>
        <v>2.5789168338631149E-2</v>
      </c>
      <c r="R13" s="83">
        <v>2.7763791257931533E-2</v>
      </c>
      <c r="S13" s="84">
        <f t="shared" si="5"/>
        <v>4.5027972645080107E-2</v>
      </c>
      <c r="T13" s="85">
        <f>分析係数表!F16</f>
        <v>0.28858024691358025</v>
      </c>
      <c r="U13" s="86">
        <f t="shared" si="6"/>
        <v>1.2994183463935155E-2</v>
      </c>
      <c r="V13" s="87">
        <f>分析係数表!D16</f>
        <v>0</v>
      </c>
      <c r="W13" s="167">
        <f t="shared" si="7"/>
        <v>0</v>
      </c>
      <c r="X13" s="76">
        <f>分析係数表!E16</f>
        <v>0</v>
      </c>
      <c r="Y13" s="166">
        <f t="shared" si="8"/>
        <v>0</v>
      </c>
    </row>
    <row r="14" spans="1:25" x14ac:dyDescent="0.2">
      <c r="A14" s="6" t="s">
        <v>2</v>
      </c>
      <c r="B14" s="5" t="s">
        <v>364</v>
      </c>
      <c r="C14" s="90"/>
      <c r="D14" s="107">
        <f>投入係数表!AL14</f>
        <v>1.4922461718521409E-2</v>
      </c>
      <c r="E14" s="110">
        <f t="shared" si="9"/>
        <v>1.4922461718521409</v>
      </c>
      <c r="F14" s="85">
        <f>分析係数表!C17</f>
        <v>0.10640681003584229</v>
      </c>
      <c r="G14" s="110">
        <f t="shared" si="0"/>
        <v>0.15878515493498363</v>
      </c>
      <c r="H14" s="110">
        <v>0.19155830509274843</v>
      </c>
      <c r="I14" s="110">
        <f t="shared" si="1"/>
        <v>0.19155830509274843</v>
      </c>
      <c r="J14" s="85">
        <f>分析係数表!G17</f>
        <v>0.21283422459893048</v>
      </c>
      <c r="K14" s="111">
        <f t="shared" si="2"/>
        <v>4.0770163329900466E-2</v>
      </c>
      <c r="L14" s="79"/>
      <c r="M14" s="80"/>
      <c r="N14" s="81">
        <f>分析係数表!H17</f>
        <v>2.9861384191899334E-3</v>
      </c>
      <c r="O14" s="82">
        <f t="shared" si="3"/>
        <v>7.8943988958154285E-2</v>
      </c>
      <c r="P14" s="76">
        <f>分析係数表!C17</f>
        <v>0.10640681003584229</v>
      </c>
      <c r="Q14" s="82">
        <f t="shared" si="4"/>
        <v>8.4001780365419547E-3</v>
      </c>
      <c r="R14" s="83">
        <v>1.4338943720010475E-2</v>
      </c>
      <c r="S14" s="84">
        <f t="shared" si="5"/>
        <v>0.20589724881275889</v>
      </c>
      <c r="T14" s="85">
        <f>分析係数表!F17</f>
        <v>0.3233511586452763</v>
      </c>
      <c r="U14" s="86">
        <f t="shared" si="6"/>
        <v>6.6577113965480328E-2</v>
      </c>
      <c r="V14" s="87">
        <f>分析係数表!D17</f>
        <v>4.4206773618538323E-2</v>
      </c>
      <c r="W14" s="167">
        <f t="shared" si="7"/>
        <v>0</v>
      </c>
      <c r="X14" s="76">
        <f>分析係数表!E17</f>
        <v>4.0641711229946524E-2</v>
      </c>
      <c r="Y14" s="166">
        <f t="shared" si="8"/>
        <v>0</v>
      </c>
    </row>
    <row r="15" spans="1:25" x14ac:dyDescent="0.2">
      <c r="A15" s="6" t="s">
        <v>3</v>
      </c>
      <c r="B15" s="5" t="s">
        <v>31</v>
      </c>
      <c r="C15" s="90"/>
      <c r="D15" s="107">
        <f>投入係数表!AL15</f>
        <v>1.0728567248610163E-3</v>
      </c>
      <c r="E15" s="110">
        <f t="shared" si="9"/>
        <v>0.10728567248610163</v>
      </c>
      <c r="F15" s="85">
        <f>分析係数表!C18</f>
        <v>0.93182768716018405</v>
      </c>
      <c r="G15" s="110">
        <f t="shared" si="0"/>
        <v>9.9971760058149076E-2</v>
      </c>
      <c r="H15" s="110">
        <v>0.1640256262885158</v>
      </c>
      <c r="I15" s="110">
        <f t="shared" si="1"/>
        <v>0.1640256262885158</v>
      </c>
      <c r="J15" s="85">
        <f>分析係数表!G18</f>
        <v>0.215658731332249</v>
      </c>
      <c r="K15" s="111">
        <f t="shared" si="2"/>
        <v>3.537355847135891E-2</v>
      </c>
      <c r="L15" s="79"/>
      <c r="M15" s="80"/>
      <c r="N15" s="81">
        <f>分析係数表!H18</f>
        <v>4.4239087691702714E-4</v>
      </c>
      <c r="O15" s="82">
        <f t="shared" si="3"/>
        <v>1.1695405771578411E-2</v>
      </c>
      <c r="P15" s="76">
        <f>分析係数表!C18</f>
        <v>0.93182768716018405</v>
      </c>
      <c r="Q15" s="82">
        <f t="shared" si="4"/>
        <v>1.0898102910529778E-2</v>
      </c>
      <c r="R15" s="83">
        <v>2.5305233704549915E-2</v>
      </c>
      <c r="S15" s="84">
        <f t="shared" si="5"/>
        <v>0.1893308599930657</v>
      </c>
      <c r="T15" s="85">
        <f>分析係数表!F18</f>
        <v>0.45992902558036375</v>
      </c>
      <c r="U15" s="86">
        <f t="shared" si="6"/>
        <v>8.7078757948902977E-2</v>
      </c>
      <c r="V15" s="87">
        <f>分析係数表!D18</f>
        <v>2.3436344817388734E-2</v>
      </c>
      <c r="W15" s="167">
        <f t="shared" si="7"/>
        <v>0</v>
      </c>
      <c r="X15" s="76">
        <f>分析係数表!E18</f>
        <v>2.5506432056779535E-2</v>
      </c>
      <c r="Y15" s="166">
        <f t="shared" si="8"/>
        <v>0</v>
      </c>
    </row>
    <row r="16" spans="1:25" x14ac:dyDescent="0.2">
      <c r="A16" s="6" t="s">
        <v>4</v>
      </c>
      <c r="B16" s="5" t="s">
        <v>32</v>
      </c>
      <c r="C16" s="90"/>
      <c r="D16" s="107">
        <f>投入係数表!AL16</f>
        <v>1.9506485906563932E-4</v>
      </c>
      <c r="E16" s="110">
        <f t="shared" si="9"/>
        <v>1.9506485906563932E-2</v>
      </c>
      <c r="F16" s="85">
        <f>分析係数表!C19</f>
        <v>0.22734014153142079</v>
      </c>
      <c r="G16" s="110">
        <f t="shared" si="0"/>
        <v>4.434607266778909E-3</v>
      </c>
      <c r="H16" s="110">
        <v>4.3060200010103716E-2</v>
      </c>
      <c r="I16" s="110">
        <f t="shared" si="1"/>
        <v>4.3060200010103716E-2</v>
      </c>
      <c r="J16" s="85">
        <f>分析係数表!G19</f>
        <v>5.767935331761536E-2</v>
      </c>
      <c r="K16" s="111">
        <f t="shared" si="2"/>
        <v>2.4836844903099566E-3</v>
      </c>
      <c r="L16" s="79"/>
      <c r="M16" s="80"/>
      <c r="N16" s="81">
        <f>分析係数表!H19</f>
        <v>-1.1059771922925678E-4</v>
      </c>
      <c r="O16" s="82">
        <f t="shared" si="3"/>
        <v>-2.9238514428946028E-3</v>
      </c>
      <c r="P16" s="76">
        <f>分析係数表!C19</f>
        <v>0.22734014153142079</v>
      </c>
      <c r="Q16" s="82">
        <f t="shared" si="4"/>
        <v>-6.6470880084450786E-4</v>
      </c>
      <c r="R16" s="83">
        <v>4.209386820689217E-3</v>
      </c>
      <c r="S16" s="84">
        <f t="shared" si="5"/>
        <v>4.7269586830792937E-2</v>
      </c>
      <c r="T16" s="85">
        <f>分析係数表!F19</f>
        <v>0.2401481980464803</v>
      </c>
      <c r="U16" s="86">
        <f t="shared" si="6"/>
        <v>1.1351706099816559E-2</v>
      </c>
      <c r="V16" s="87">
        <f>分析係数表!D19</f>
        <v>6.946783428763894E-3</v>
      </c>
      <c r="W16" s="167">
        <f t="shared" si="7"/>
        <v>0</v>
      </c>
      <c r="X16" s="76">
        <f>分析係数表!E19</f>
        <v>7.830919501515661E-3</v>
      </c>
      <c r="Y16" s="166">
        <f t="shared" si="8"/>
        <v>0</v>
      </c>
    </row>
    <row r="17" spans="1:25" x14ac:dyDescent="0.2">
      <c r="A17" s="6" t="s">
        <v>5</v>
      </c>
      <c r="B17" s="5" t="s">
        <v>33</v>
      </c>
      <c r="C17" s="90"/>
      <c r="D17" s="107">
        <f>投入係数表!AL17</f>
        <v>5.8519457719691801E-4</v>
      </c>
      <c r="E17" s="110">
        <f t="shared" si="9"/>
        <v>5.8519457719691803E-2</v>
      </c>
      <c r="F17" s="85">
        <f>分析係数表!C20</f>
        <v>0.28316987938225679</v>
      </c>
      <c r="G17" s="110">
        <f t="shared" si="0"/>
        <v>1.6570947784000204E-2</v>
      </c>
      <c r="H17" s="110">
        <v>4.5990270901488238E-2</v>
      </c>
      <c r="I17" s="110">
        <f t="shared" si="1"/>
        <v>4.5990270901488238E-2</v>
      </c>
      <c r="J17" s="85">
        <f>分析係数表!G20</f>
        <v>0.10003293265272517</v>
      </c>
      <c r="K17" s="111">
        <f t="shared" si="2"/>
        <v>4.6005416717691591E-3</v>
      </c>
      <c r="L17" s="79"/>
      <c r="M17" s="80"/>
      <c r="N17" s="81">
        <f>分析係数表!H20</f>
        <v>5.4069996067636654E-4</v>
      </c>
      <c r="O17" s="82">
        <f t="shared" si="3"/>
        <v>1.429438483192917E-2</v>
      </c>
      <c r="P17" s="76">
        <f>分析係数表!C20</f>
        <v>0.28316987938225679</v>
      </c>
      <c r="Q17" s="82">
        <f t="shared" si="4"/>
        <v>4.0477392287009443E-3</v>
      </c>
      <c r="R17" s="83">
        <v>8.8027578261264307E-3</v>
      </c>
      <c r="S17" s="84">
        <f t="shared" si="5"/>
        <v>5.479302872761467E-2</v>
      </c>
      <c r="T17" s="85">
        <f>分析係数表!F20</f>
        <v>0.22295405894944839</v>
      </c>
      <c r="U17" s="86">
        <f t="shared" si="6"/>
        <v>1.2216328156955421E-2</v>
      </c>
      <c r="V17" s="87">
        <f>分析係数表!D20</f>
        <v>1.4243372303639057E-2</v>
      </c>
      <c r="W17" s="167">
        <f t="shared" si="7"/>
        <v>0</v>
      </c>
      <c r="X17" s="76">
        <f>分析係数表!E20</f>
        <v>1.6054668203523793E-2</v>
      </c>
      <c r="Y17" s="166">
        <f t="shared" si="8"/>
        <v>0</v>
      </c>
    </row>
    <row r="18" spans="1:25" x14ac:dyDescent="0.2">
      <c r="A18" s="6" t="s">
        <v>6</v>
      </c>
      <c r="B18" s="5" t="s">
        <v>34</v>
      </c>
      <c r="C18" s="90"/>
      <c r="D18" s="107">
        <f>投入係数表!AL18</f>
        <v>1.5605188725251145E-3</v>
      </c>
      <c r="E18" s="110">
        <f t="shared" si="9"/>
        <v>0.15605188725251146</v>
      </c>
      <c r="F18" s="85">
        <f>分析係数表!C21</f>
        <v>0.39165775401069514</v>
      </c>
      <c r="G18" s="110">
        <f t="shared" si="0"/>
        <v>6.1118931670448864E-2</v>
      </c>
      <c r="H18" s="110">
        <v>9.4976646620418284E-2</v>
      </c>
      <c r="I18" s="110">
        <f t="shared" si="1"/>
        <v>9.4976646620418284E-2</v>
      </c>
      <c r="J18" s="85">
        <f>分析係数表!G21</f>
        <v>0.28516576829358342</v>
      </c>
      <c r="K18" s="111">
        <f t="shared" si="2"/>
        <v>2.7084088403459754E-2</v>
      </c>
      <c r="L18" s="79"/>
      <c r="M18" s="80"/>
      <c r="N18" s="81">
        <f>分析係数表!H21</f>
        <v>9.2164766024380651E-4</v>
      </c>
      <c r="O18" s="82">
        <f t="shared" si="3"/>
        <v>2.4365428690788355E-2</v>
      </c>
      <c r="P18" s="76">
        <f>分析係数表!C21</f>
        <v>0.39165775401069514</v>
      </c>
      <c r="Q18" s="82">
        <f t="shared" si="4"/>
        <v>9.5429090765419191E-3</v>
      </c>
      <c r="R18" s="83">
        <v>1.8690107504119698E-2</v>
      </c>
      <c r="S18" s="84">
        <f t="shared" si="5"/>
        <v>0.11366675412453799</v>
      </c>
      <c r="T18" s="85">
        <f>分析係数表!F21</f>
        <v>0.42597651923502916</v>
      </c>
      <c r="U18" s="86">
        <f t="shared" si="6"/>
        <v>4.8419368274714589E-2</v>
      </c>
      <c r="V18" s="87">
        <f>分析係数表!D21</f>
        <v>3.8470058332718007E-2</v>
      </c>
      <c r="W18" s="167">
        <f t="shared" si="7"/>
        <v>0</v>
      </c>
      <c r="X18" s="76">
        <f>分析係数表!E21</f>
        <v>3.5885697408255188E-2</v>
      </c>
      <c r="Y18" s="166">
        <f t="shared" si="8"/>
        <v>0</v>
      </c>
    </row>
    <row r="19" spans="1:25" x14ac:dyDescent="0.2">
      <c r="A19" s="6" t="s">
        <v>7</v>
      </c>
      <c r="B19" s="5" t="s">
        <v>268</v>
      </c>
      <c r="C19" s="90"/>
      <c r="D19" s="107">
        <f>投入係数表!AL19</f>
        <v>1.2191553691602458E-2</v>
      </c>
      <c r="E19" s="110">
        <f t="shared" si="9"/>
        <v>1.2191553691602459</v>
      </c>
      <c r="F19" s="85">
        <f>分析係数表!C22</f>
        <v>0.15642615558060879</v>
      </c>
      <c r="G19" s="110">
        <f t="shared" si="0"/>
        <v>0.19070778745319517</v>
      </c>
      <c r="H19" s="110">
        <v>0.21913346228285546</v>
      </c>
      <c r="I19" s="110">
        <f t="shared" si="1"/>
        <v>0.21913346228285546</v>
      </c>
      <c r="J19" s="85">
        <f>分析係数表!G22</f>
        <v>0.19460412625639217</v>
      </c>
      <c r="K19" s="111">
        <f t="shared" si="2"/>
        <v>4.2644275961093159E-2</v>
      </c>
      <c r="L19" s="79"/>
      <c r="M19" s="80"/>
      <c r="N19" s="81">
        <f>分析係数表!H22</f>
        <v>4.915454187966968E-5</v>
      </c>
      <c r="O19" s="82">
        <f t="shared" si="3"/>
        <v>1.2994895301753791E-3</v>
      </c>
      <c r="P19" s="76">
        <f>分析係数表!C22</f>
        <v>0.15642615558060879</v>
      </c>
      <c r="Q19" s="82">
        <f t="shared" si="4"/>
        <v>2.0327415142258609E-4</v>
      </c>
      <c r="R19" s="83">
        <v>2.7869669962907423E-3</v>
      </c>
      <c r="S19" s="84">
        <f t="shared" si="5"/>
        <v>0.22192042927914621</v>
      </c>
      <c r="T19" s="85">
        <f>分析係数表!F22</f>
        <v>0.41322518074413683</v>
      </c>
      <c r="U19" s="86">
        <f t="shared" si="6"/>
        <v>9.1703109499691626E-2</v>
      </c>
      <c r="V19" s="87">
        <f>分析係数表!D22</f>
        <v>2.140715923117616E-2</v>
      </c>
      <c r="W19" s="167">
        <f t="shared" si="7"/>
        <v>0</v>
      </c>
      <c r="X19" s="76">
        <f>分析係数表!E22</f>
        <v>2.2006700758243698E-2</v>
      </c>
      <c r="Y19" s="166">
        <f t="shared" si="8"/>
        <v>0</v>
      </c>
    </row>
    <row r="20" spans="1:25" x14ac:dyDescent="0.2">
      <c r="A20" s="6" t="s">
        <v>8</v>
      </c>
      <c r="B20" s="5" t="s">
        <v>269</v>
      </c>
      <c r="C20" s="90"/>
      <c r="D20" s="107">
        <f>投入係数表!AL20</f>
        <v>1.7945967034038817E-2</v>
      </c>
      <c r="E20" s="110">
        <f t="shared" si="9"/>
        <v>1.7945967034038817</v>
      </c>
      <c r="F20" s="85">
        <f>分析係数表!C23</f>
        <v>0</v>
      </c>
      <c r="G20" s="110">
        <f t="shared" si="0"/>
        <v>0</v>
      </c>
      <c r="H20" s="110">
        <v>0</v>
      </c>
      <c r="I20" s="110">
        <f t="shared" si="1"/>
        <v>0</v>
      </c>
      <c r="J20" s="85">
        <f>分析係数表!G23</f>
        <v>0.21581694098755519</v>
      </c>
      <c r="K20" s="111">
        <f t="shared" si="2"/>
        <v>0</v>
      </c>
      <c r="L20" s="79"/>
      <c r="M20" s="80"/>
      <c r="N20" s="81">
        <f>分析係数表!H23</f>
        <v>2.457727093983484E-5</v>
      </c>
      <c r="O20" s="82">
        <f t="shared" si="3"/>
        <v>6.4974476508768955E-4</v>
      </c>
      <c r="P20" s="76">
        <f>分析係数表!C23</f>
        <v>0</v>
      </c>
      <c r="Q20" s="82">
        <f t="shared" si="4"/>
        <v>0</v>
      </c>
      <c r="R20" s="83">
        <v>0</v>
      </c>
      <c r="S20" s="84">
        <f t="shared" si="5"/>
        <v>0</v>
      </c>
      <c r="T20" s="85">
        <f>分析係数表!F23</f>
        <v>0.44146928944199115</v>
      </c>
      <c r="U20" s="86">
        <f t="shared" si="6"/>
        <v>0</v>
      </c>
      <c r="V20" s="87">
        <f>分析係数表!D23</f>
        <v>4.8735447611401042E-2</v>
      </c>
      <c r="W20" s="167">
        <f t="shared" si="7"/>
        <v>0</v>
      </c>
      <c r="X20" s="76">
        <f>分析係数表!E23</f>
        <v>5.2107587314331592E-2</v>
      </c>
      <c r="Y20" s="166">
        <f t="shared" si="8"/>
        <v>0</v>
      </c>
    </row>
    <row r="21" spans="1:25" x14ac:dyDescent="0.2">
      <c r="A21" s="6" t="s">
        <v>9</v>
      </c>
      <c r="B21" s="5" t="s">
        <v>270</v>
      </c>
      <c r="C21" s="90"/>
      <c r="D21" s="107">
        <f>投入係数表!AL21</f>
        <v>6.1445430605676392E-3</v>
      </c>
      <c r="E21" s="110">
        <f t="shared" si="9"/>
        <v>0.61445430605676388</v>
      </c>
      <c r="F21" s="85">
        <f>分析係数表!C24</f>
        <v>0.44109195402298851</v>
      </c>
      <c r="G21" s="110">
        <f t="shared" si="0"/>
        <v>0.2710308505164174</v>
      </c>
      <c r="H21" s="110">
        <v>0.31470090312734417</v>
      </c>
      <c r="I21" s="110">
        <f t="shared" si="1"/>
        <v>0.31470090312734417</v>
      </c>
      <c r="J21" s="85">
        <f>分析係数表!G24</f>
        <v>0.2076771653543307</v>
      </c>
      <c r="K21" s="111">
        <f t="shared" si="2"/>
        <v>6.5356191495934662E-2</v>
      </c>
      <c r="L21" s="79"/>
      <c r="M21" s="80"/>
      <c r="N21" s="81">
        <f>分析係数表!H24</f>
        <v>3.3179315768777033E-4</v>
      </c>
      <c r="O21" s="82">
        <f t="shared" si="3"/>
        <v>8.7715543286838085E-3</v>
      </c>
      <c r="P21" s="76">
        <f>分析係数表!C24</f>
        <v>0.44109195402298851</v>
      </c>
      <c r="Q21" s="82">
        <f t="shared" si="4"/>
        <v>3.8690620386579444E-3</v>
      </c>
      <c r="R21" s="83">
        <v>1.3493365733588416E-2</v>
      </c>
      <c r="S21" s="84">
        <f t="shared" si="5"/>
        <v>0.32819426886093256</v>
      </c>
      <c r="T21" s="85">
        <f>分析係数表!F24</f>
        <v>0.39173228346456695</v>
      </c>
      <c r="U21" s="86">
        <f t="shared" si="6"/>
        <v>0.12856429036087713</v>
      </c>
      <c r="V21" s="87">
        <f>分析係数表!D24</f>
        <v>6.7913385826771658E-2</v>
      </c>
      <c r="W21" s="167">
        <f t="shared" si="7"/>
        <v>0</v>
      </c>
      <c r="X21" s="76">
        <f>分析係数表!E24</f>
        <v>7.1850393700787399E-2</v>
      </c>
      <c r="Y21" s="166">
        <f t="shared" si="8"/>
        <v>0</v>
      </c>
    </row>
    <row r="22" spans="1:25" x14ac:dyDescent="0.2">
      <c r="A22" s="6" t="s">
        <v>10</v>
      </c>
      <c r="B22" s="5" t="s">
        <v>271</v>
      </c>
      <c r="C22" s="90"/>
      <c r="D22" s="107">
        <f>投入係数表!AL22</f>
        <v>1.8238564322637277E-2</v>
      </c>
      <c r="E22" s="110">
        <f t="shared" si="9"/>
        <v>1.8238564322637276</v>
      </c>
      <c r="F22" s="85">
        <f>分析係数表!C25</f>
        <v>7.8343592613318025E-3</v>
      </c>
      <c r="G22" s="110">
        <f t="shared" si="0"/>
        <v>1.4288746531444914E-2</v>
      </c>
      <c r="H22" s="110">
        <v>1.6493147938125403E-2</v>
      </c>
      <c r="I22" s="110">
        <f t="shared" si="1"/>
        <v>1.6493147938125403E-2</v>
      </c>
      <c r="J22" s="85">
        <f>分析係数表!G25</f>
        <v>0.2</v>
      </c>
      <c r="K22" s="111">
        <f t="shared" si="2"/>
        <v>3.2986295876250809E-3</v>
      </c>
      <c r="L22" s="79"/>
      <c r="M22" s="80"/>
      <c r="N22" s="81">
        <f>分析係数表!H25</f>
        <v>5.0383405426661419E-4</v>
      </c>
      <c r="O22" s="82">
        <f t="shared" si="3"/>
        <v>1.3319767684297634E-2</v>
      </c>
      <c r="P22" s="76">
        <f>分析係数表!C25</f>
        <v>7.8343592613318025E-3</v>
      </c>
      <c r="Q22" s="82">
        <f t="shared" si="4"/>
        <v>1.0435184531626522E-4</v>
      </c>
      <c r="R22" s="83">
        <v>3.5830031531063598E-4</v>
      </c>
      <c r="S22" s="84">
        <f t="shared" si="5"/>
        <v>1.6851448253436041E-2</v>
      </c>
      <c r="T22" s="85">
        <f>分析係数表!F25</f>
        <v>0.35199999999999998</v>
      </c>
      <c r="U22" s="86">
        <f t="shared" si="6"/>
        <v>5.9317097852094863E-3</v>
      </c>
      <c r="V22" s="87">
        <f>分析係数表!D25</f>
        <v>8.0000000000000002E-3</v>
      </c>
      <c r="W22" s="167">
        <f t="shared" si="7"/>
        <v>0</v>
      </c>
      <c r="X22" s="76">
        <f>分析係数表!E25</f>
        <v>4.0000000000000001E-3</v>
      </c>
      <c r="Y22" s="166">
        <f t="shared" si="8"/>
        <v>0</v>
      </c>
    </row>
    <row r="23" spans="1:25" x14ac:dyDescent="0.2">
      <c r="A23" s="6" t="s">
        <v>11</v>
      </c>
      <c r="B23" s="5" t="s">
        <v>35</v>
      </c>
      <c r="C23" s="90"/>
      <c r="D23" s="107">
        <f>投入係数表!AL23</f>
        <v>1.0435969960011704E-2</v>
      </c>
      <c r="E23" s="110">
        <f t="shared" si="9"/>
        <v>1.0435969960011704</v>
      </c>
      <c r="F23" s="85">
        <f>分析係数表!C26</f>
        <v>0.12107728337236534</v>
      </c>
      <c r="G23" s="110">
        <f t="shared" si="0"/>
        <v>0.12635588921138294</v>
      </c>
      <c r="H23" s="110">
        <v>0.1485255102144751</v>
      </c>
      <c r="I23" s="110">
        <f t="shared" si="1"/>
        <v>0.1485255102144751</v>
      </c>
      <c r="J23" s="85">
        <f>分析係数表!G26</f>
        <v>0.19685039370078741</v>
      </c>
      <c r="K23" s="111">
        <f t="shared" si="2"/>
        <v>2.9237305160329748E-2</v>
      </c>
      <c r="L23" s="79"/>
      <c r="M23" s="80"/>
      <c r="N23" s="81">
        <f>分析係数表!H26</f>
        <v>1.0396185607550137E-2</v>
      </c>
      <c r="O23" s="82">
        <f t="shared" si="3"/>
        <v>0.27484203563209264</v>
      </c>
      <c r="P23" s="76">
        <f>分析係数表!C26</f>
        <v>0.12107728337236534</v>
      </c>
      <c r="Q23" s="82">
        <f t="shared" si="4"/>
        <v>3.3277127030864613E-2</v>
      </c>
      <c r="R23" s="83">
        <v>3.5907570720756274E-2</v>
      </c>
      <c r="S23" s="84">
        <f t="shared" si="5"/>
        <v>0.18443308093523136</v>
      </c>
      <c r="T23" s="85">
        <f>分析係数表!F26</f>
        <v>0.33584388907908252</v>
      </c>
      <c r="U23" s="86">
        <f t="shared" si="6"/>
        <v>6.1940723176125291E-2</v>
      </c>
      <c r="V23" s="87">
        <f>分析係数表!D26</f>
        <v>3.2865457035261898E-2</v>
      </c>
      <c r="W23" s="167">
        <f t="shared" si="7"/>
        <v>0</v>
      </c>
      <c r="X23" s="76">
        <f>分析係数表!E26</f>
        <v>3.457719958918179E-2</v>
      </c>
      <c r="Y23" s="166">
        <f t="shared" si="8"/>
        <v>0</v>
      </c>
    </row>
    <row r="24" spans="1:25" x14ac:dyDescent="0.2">
      <c r="A24" s="6" t="s">
        <v>12</v>
      </c>
      <c r="B24" s="5" t="s">
        <v>365</v>
      </c>
      <c r="C24" s="90"/>
      <c r="D24" s="107">
        <f>投入係数表!AL24</f>
        <v>1.3654540134594752E-3</v>
      </c>
      <c r="E24" s="110">
        <f t="shared" si="9"/>
        <v>0.1365454013459475</v>
      </c>
      <c r="F24" s="85">
        <f>分析係数表!C27</f>
        <v>2.7391659852820882E-2</v>
      </c>
      <c r="G24" s="110">
        <f t="shared" si="0"/>
        <v>3.7402051881351046E-3</v>
      </c>
      <c r="H24" s="110">
        <v>4.3828532121347984E-3</v>
      </c>
      <c r="I24" s="110">
        <f t="shared" si="1"/>
        <v>4.3828532121347984E-3</v>
      </c>
      <c r="J24" s="85">
        <f>分析係数表!G27</f>
        <v>0.16959064327485379</v>
      </c>
      <c r="K24" s="111">
        <f t="shared" si="2"/>
        <v>7.4329089562519973E-4</v>
      </c>
      <c r="L24" s="79"/>
      <c r="M24" s="80"/>
      <c r="N24" s="81">
        <f>分析係数表!H27</f>
        <v>1.0924596932756587E-2</v>
      </c>
      <c r="O24" s="82">
        <f t="shared" si="3"/>
        <v>0.28881154808147802</v>
      </c>
      <c r="P24" s="76">
        <f>分析係数表!C27</f>
        <v>2.7391659852820882E-2</v>
      </c>
      <c r="Q24" s="82">
        <f t="shared" si="4"/>
        <v>7.9110276866144694E-3</v>
      </c>
      <c r="R24" s="83">
        <v>8.0017945350432333E-3</v>
      </c>
      <c r="S24" s="84">
        <f t="shared" si="5"/>
        <v>1.2384647747178032E-2</v>
      </c>
      <c r="T24" s="85">
        <f>分析係数表!F27</f>
        <v>0.32163742690058478</v>
      </c>
      <c r="U24" s="86">
        <f t="shared" si="6"/>
        <v>3.9833662344724661E-3</v>
      </c>
      <c r="V24" s="87">
        <f>分析係数表!D27</f>
        <v>0</v>
      </c>
      <c r="W24" s="167">
        <f t="shared" si="7"/>
        <v>0</v>
      </c>
      <c r="X24" s="76">
        <f>分析係数表!E27</f>
        <v>0</v>
      </c>
      <c r="Y24" s="166">
        <f t="shared" si="8"/>
        <v>0</v>
      </c>
    </row>
    <row r="25" spans="1:25" x14ac:dyDescent="0.2">
      <c r="A25" s="6" t="s">
        <v>13</v>
      </c>
      <c r="B25" s="5" t="s">
        <v>191</v>
      </c>
      <c r="C25" s="90"/>
      <c r="D25" s="107">
        <f>投入係数表!AL25</f>
        <v>4.4377255437432948E-2</v>
      </c>
      <c r="E25" s="110">
        <f t="shared" si="9"/>
        <v>4.4377255437432952</v>
      </c>
      <c r="F25" s="85">
        <f>分析係数表!C28</f>
        <v>0.24324482738409237</v>
      </c>
      <c r="G25" s="110">
        <f t="shared" si="0"/>
        <v>1.0794537838658154</v>
      </c>
      <c r="H25" s="110">
        <v>1.3432859144821092</v>
      </c>
      <c r="I25" s="110">
        <f t="shared" si="1"/>
        <v>1.3432859144821092</v>
      </c>
      <c r="J25" s="85">
        <f>分析係数表!G28</f>
        <v>0.12486010072747622</v>
      </c>
      <c r="K25" s="111">
        <f t="shared" si="2"/>
        <v>0.16772281458803617</v>
      </c>
      <c r="L25" s="79"/>
      <c r="M25" s="80"/>
      <c r="N25" s="81">
        <f>分析係数表!H28</f>
        <v>2.0841525756979944E-2</v>
      </c>
      <c r="O25" s="82">
        <f t="shared" si="3"/>
        <v>0.55098356079436073</v>
      </c>
      <c r="P25" s="76">
        <f>分析係数表!C28</f>
        <v>0.24324482738409237</v>
      </c>
      <c r="Q25" s="82">
        <f t="shared" si="4"/>
        <v>0.13402390113689683</v>
      </c>
      <c r="R25" s="83">
        <v>0.16357317570260499</v>
      </c>
      <c r="S25" s="84">
        <f t="shared" si="5"/>
        <v>1.5068590901847143</v>
      </c>
      <c r="T25" s="85">
        <f>分析係数表!F28</f>
        <v>0.21387101287073307</v>
      </c>
      <c r="U25" s="86">
        <f t="shared" si="6"/>
        <v>0.32227347987127614</v>
      </c>
      <c r="V25" s="87">
        <f>分析係数表!D28</f>
        <v>5.1063234471180746E-3</v>
      </c>
      <c r="W25" s="167">
        <f t="shared" si="7"/>
        <v>0</v>
      </c>
      <c r="X25" s="76">
        <f>分析係数表!E28</f>
        <v>5.1412982652490205E-3</v>
      </c>
      <c r="Y25" s="166">
        <f t="shared" si="8"/>
        <v>0</v>
      </c>
    </row>
    <row r="26" spans="1:25" x14ac:dyDescent="0.2">
      <c r="A26" s="6" t="s">
        <v>14</v>
      </c>
      <c r="B26" s="5" t="s">
        <v>50</v>
      </c>
      <c r="C26" s="90"/>
      <c r="D26" s="107">
        <f>投入係数表!AL26</f>
        <v>5.5593484833707206E-3</v>
      </c>
      <c r="E26" s="110">
        <f t="shared" si="9"/>
        <v>0.55593484833707207</v>
      </c>
      <c r="F26" s="85">
        <f>分析係数表!C29</f>
        <v>5.9106021425932798E-2</v>
      </c>
      <c r="G26" s="110">
        <f t="shared" si="0"/>
        <v>3.285909705723368E-2</v>
      </c>
      <c r="H26" s="110">
        <v>3.8698036658314332E-2</v>
      </c>
      <c r="I26" s="110">
        <f t="shared" si="1"/>
        <v>3.8698036658314332E-2</v>
      </c>
      <c r="J26" s="85">
        <f>分析係数表!G29</f>
        <v>0.26651982378854627</v>
      </c>
      <c r="K26" s="111">
        <f t="shared" si="2"/>
        <v>1.031379391113664E-2</v>
      </c>
      <c r="L26" s="79"/>
      <c r="M26" s="80"/>
      <c r="N26" s="81">
        <f>分析係数表!H29</f>
        <v>1.0052103814392449E-2</v>
      </c>
      <c r="O26" s="82">
        <f t="shared" si="3"/>
        <v>0.26574560892086502</v>
      </c>
      <c r="P26" s="76">
        <f>分析係数表!C29</f>
        <v>5.9106021425932798E-2</v>
      </c>
      <c r="Q26" s="82">
        <f t="shared" si="4"/>
        <v>1.5707165654724204E-2</v>
      </c>
      <c r="R26" s="83">
        <v>1.9348087027391176E-2</v>
      </c>
      <c r="S26" s="84">
        <f t="shared" si="5"/>
        <v>5.8046123685705511E-2</v>
      </c>
      <c r="T26" s="85">
        <f>分析係数表!F29</f>
        <v>0.40308370044052866</v>
      </c>
      <c r="U26" s="86">
        <f t="shared" si="6"/>
        <v>2.3397446331462797E-2</v>
      </c>
      <c r="V26" s="87">
        <f>分析係数表!D29</f>
        <v>6.1674008810572688E-2</v>
      </c>
      <c r="W26" s="167">
        <f t="shared" si="7"/>
        <v>0</v>
      </c>
      <c r="X26" s="76">
        <f>分析係数表!E29</f>
        <v>2.8634361233480177E-2</v>
      </c>
      <c r="Y26" s="166">
        <f t="shared" si="8"/>
        <v>0</v>
      </c>
    </row>
    <row r="27" spans="1:25" x14ac:dyDescent="0.2">
      <c r="A27" s="6" t="s">
        <v>15</v>
      </c>
      <c r="B27" s="5" t="s">
        <v>36</v>
      </c>
      <c r="C27" s="90"/>
      <c r="D27" s="107">
        <f>投入係数表!AL27</f>
        <v>1.2679215839266557E-3</v>
      </c>
      <c r="E27" s="110">
        <f t="shared" si="9"/>
        <v>0.12679215839266558</v>
      </c>
      <c r="F27" s="85">
        <f>分析係数表!C30</f>
        <v>1</v>
      </c>
      <c r="G27" s="110">
        <f t="shared" si="0"/>
        <v>0.12679215839266558</v>
      </c>
      <c r="H27" s="110">
        <v>0.15711801308139386</v>
      </c>
      <c r="I27" s="110">
        <f t="shared" si="1"/>
        <v>0.15711801308139386</v>
      </c>
      <c r="J27" s="85">
        <f>分析係数表!G30</f>
        <v>0.34458106948813266</v>
      </c>
      <c r="K27" s="111">
        <f t="shared" si="2"/>
        <v>5.4139892983437118E-2</v>
      </c>
      <c r="L27" s="79"/>
      <c r="M27" s="80"/>
      <c r="N27" s="81">
        <f>分析係数表!H30</f>
        <v>0</v>
      </c>
      <c r="O27" s="82">
        <f t="shared" si="3"/>
        <v>0</v>
      </c>
      <c r="P27" s="76">
        <f>分析係数表!C30</f>
        <v>1</v>
      </c>
      <c r="Q27" s="82">
        <f t="shared" si="4"/>
        <v>0</v>
      </c>
      <c r="R27" s="83">
        <v>6.1561407707657098E-2</v>
      </c>
      <c r="S27" s="84">
        <f t="shared" si="5"/>
        <v>0.21867942078905095</v>
      </c>
      <c r="T27" s="85">
        <f>分析係数表!F30</f>
        <v>0.44094938518730342</v>
      </c>
      <c r="U27" s="86">
        <f t="shared" si="6"/>
        <v>9.6426556150047638E-2</v>
      </c>
      <c r="V27" s="87">
        <f>分析係数表!D30</f>
        <v>0.11881612810980841</v>
      </c>
      <c r="W27" s="167">
        <f t="shared" si="7"/>
        <v>0</v>
      </c>
      <c r="X27" s="76">
        <f>分析係数表!E30</f>
        <v>7.9782670860737773E-2</v>
      </c>
      <c r="Y27" s="166">
        <f t="shared" si="8"/>
        <v>0</v>
      </c>
    </row>
    <row r="28" spans="1:25" x14ac:dyDescent="0.2">
      <c r="A28" s="6" t="s">
        <v>16</v>
      </c>
      <c r="B28" s="5" t="s">
        <v>192</v>
      </c>
      <c r="C28" s="90"/>
      <c r="D28" s="107">
        <f>投入係数表!AL28</f>
        <v>5.6568809129035405E-3</v>
      </c>
      <c r="E28" s="110">
        <f t="shared" si="9"/>
        <v>0.56568809129035402</v>
      </c>
      <c r="F28" s="85">
        <f>分析係数表!C31</f>
        <v>9.6726786907147644E-2</v>
      </c>
      <c r="G28" s="110">
        <f t="shared" si="0"/>
        <v>5.4717191462153154E-2</v>
      </c>
      <c r="H28" s="110">
        <v>6.8006673434827317E-2</v>
      </c>
      <c r="I28" s="110">
        <f t="shared" si="1"/>
        <v>6.8006673434827317E-2</v>
      </c>
      <c r="J28" s="85">
        <f>分析係数表!G31</f>
        <v>7.0151306740027508E-2</v>
      </c>
      <c r="K28" s="111">
        <f t="shared" si="2"/>
        <v>4.7707570084954513E-3</v>
      </c>
      <c r="L28" s="79"/>
      <c r="M28" s="80"/>
      <c r="N28" s="81">
        <f>分析係数表!H31</f>
        <v>2.2131832481321275E-2</v>
      </c>
      <c r="O28" s="82">
        <f t="shared" si="3"/>
        <v>0.58509516096146441</v>
      </c>
      <c r="P28" s="76">
        <f>分析係数表!C31</f>
        <v>9.6726786907147644E-2</v>
      </c>
      <c r="Q28" s="82">
        <f t="shared" si="4"/>
        <v>5.6594374954722818E-2</v>
      </c>
      <c r="R28" s="83">
        <v>6.7578294100151745E-2</v>
      </c>
      <c r="S28" s="84">
        <f t="shared" si="5"/>
        <v>0.13558496753497906</v>
      </c>
      <c r="T28" s="85">
        <f>分析係数表!F31</f>
        <v>0.34525447042640989</v>
      </c>
      <c r="U28" s="86">
        <f t="shared" si="6"/>
        <v>4.6811316164071172E-2</v>
      </c>
      <c r="V28" s="87">
        <f>分析係数表!D31</f>
        <v>0</v>
      </c>
      <c r="W28" s="167">
        <f t="shared" si="7"/>
        <v>0</v>
      </c>
      <c r="X28" s="76">
        <f>分析係数表!E31</f>
        <v>0</v>
      </c>
      <c r="Y28" s="166">
        <f t="shared" si="8"/>
        <v>0</v>
      </c>
    </row>
    <row r="29" spans="1:25" x14ac:dyDescent="0.2">
      <c r="A29" s="6" t="s">
        <v>17</v>
      </c>
      <c r="B29" s="5" t="s">
        <v>272</v>
      </c>
      <c r="C29" s="90"/>
      <c r="D29" s="107">
        <f>投入係数表!AL29</f>
        <v>8.7779186579537696E-4</v>
      </c>
      <c r="E29" s="110">
        <f t="shared" si="9"/>
        <v>8.7779186579537691E-2</v>
      </c>
      <c r="F29" s="85">
        <f>分析係数表!C32</f>
        <v>0.7834008097165992</v>
      </c>
      <c r="G29" s="110">
        <f t="shared" si="0"/>
        <v>6.876628584267426E-2</v>
      </c>
      <c r="H29" s="110">
        <v>8.605036030172615E-2</v>
      </c>
      <c r="I29" s="110">
        <f t="shared" si="1"/>
        <v>8.605036030172615E-2</v>
      </c>
      <c r="J29" s="85">
        <f>分析係数表!G32</f>
        <v>0.13992297817715019</v>
      </c>
      <c r="K29" s="111">
        <f t="shared" si="2"/>
        <v>1.2040422686634338E-2</v>
      </c>
      <c r="L29" s="79"/>
      <c r="M29" s="80"/>
      <c r="N29" s="81">
        <f>分析係数表!H32</f>
        <v>6.3286472670074714E-3</v>
      </c>
      <c r="O29" s="82">
        <f t="shared" si="3"/>
        <v>0.16730927701008005</v>
      </c>
      <c r="P29" s="76">
        <f>分析係数表!C32</f>
        <v>0.7834008097165992</v>
      </c>
      <c r="Q29" s="82">
        <f t="shared" si="4"/>
        <v>0.13107022308279551</v>
      </c>
      <c r="R29" s="83">
        <v>0.16212722926376011</v>
      </c>
      <c r="S29" s="84">
        <f t="shared" si="5"/>
        <v>0.24817758956548625</v>
      </c>
      <c r="T29" s="85">
        <f>分析係数表!F32</f>
        <v>0.48138639281129653</v>
      </c>
      <c r="U29" s="86">
        <f t="shared" si="6"/>
        <v>0.11946931461753189</v>
      </c>
      <c r="V29" s="87">
        <f>分析係数表!D32</f>
        <v>1.4120667522464698E-2</v>
      </c>
      <c r="W29" s="167">
        <f t="shared" si="7"/>
        <v>0</v>
      </c>
      <c r="X29" s="76">
        <f>分析係数表!E32</f>
        <v>2.1822849807445442E-2</v>
      </c>
      <c r="Y29" s="166">
        <f t="shared" si="8"/>
        <v>0</v>
      </c>
    </row>
    <row r="30" spans="1:25" x14ac:dyDescent="0.2">
      <c r="A30" s="6" t="s">
        <v>18</v>
      </c>
      <c r="B30" s="5" t="s">
        <v>273</v>
      </c>
      <c r="C30" s="90"/>
      <c r="D30" s="107">
        <f>投入係数表!AL30</f>
        <v>2.92597288598459E-4</v>
      </c>
      <c r="E30" s="110">
        <f t="shared" si="9"/>
        <v>2.9259728859845902E-2</v>
      </c>
      <c r="F30" s="85">
        <f>分析係数表!C33</f>
        <v>1</v>
      </c>
      <c r="G30" s="110">
        <f t="shared" si="0"/>
        <v>2.9259728859845902E-2</v>
      </c>
      <c r="H30" s="110">
        <v>4.0641779707645868E-2</v>
      </c>
      <c r="I30" s="110">
        <f t="shared" si="1"/>
        <v>4.0641779707645868E-2</v>
      </c>
      <c r="J30" s="85">
        <f>分析係数表!G33</f>
        <v>0.50732356857523297</v>
      </c>
      <c r="K30" s="111">
        <f t="shared" si="2"/>
        <v>2.0618532714531391E-2</v>
      </c>
      <c r="L30" s="79"/>
      <c r="M30" s="80"/>
      <c r="N30" s="81">
        <f>分析係数表!H33</f>
        <v>9.4622493118364133E-4</v>
      </c>
      <c r="O30" s="82">
        <f t="shared" si="3"/>
        <v>2.5015173455876047E-2</v>
      </c>
      <c r="P30" s="76">
        <f>分析係数表!C33</f>
        <v>1</v>
      </c>
      <c r="Q30" s="82">
        <f t="shared" si="4"/>
        <v>2.5015173455876047E-2</v>
      </c>
      <c r="R30" s="83">
        <v>5.7428399146674809E-2</v>
      </c>
      <c r="S30" s="84">
        <f t="shared" si="5"/>
        <v>9.8070178854320678E-2</v>
      </c>
      <c r="T30" s="85">
        <f>分析係数表!F33</f>
        <v>0.64713715046604525</v>
      </c>
      <c r="U30" s="86">
        <f t="shared" si="6"/>
        <v>6.3464856089480493E-2</v>
      </c>
      <c r="V30" s="87">
        <f>分析係数表!D33</f>
        <v>3.462050599201065E-2</v>
      </c>
      <c r="W30" s="167">
        <f t="shared" si="7"/>
        <v>0</v>
      </c>
      <c r="X30" s="76">
        <f>分析係数表!E33</f>
        <v>3.3288948069241014E-2</v>
      </c>
      <c r="Y30" s="166">
        <f t="shared" si="8"/>
        <v>0</v>
      </c>
    </row>
    <row r="31" spans="1:25" x14ac:dyDescent="0.2">
      <c r="A31" s="6" t="s">
        <v>19</v>
      </c>
      <c r="B31" s="5" t="s">
        <v>274</v>
      </c>
      <c r="C31" s="90"/>
      <c r="D31" s="107">
        <f>投入係数表!AL31</f>
        <v>2.6041158685262848E-2</v>
      </c>
      <c r="E31" s="110">
        <f t="shared" si="9"/>
        <v>2.6041158685262848</v>
      </c>
      <c r="F31" s="85">
        <f>分析係数表!C34</f>
        <v>0.10125199563061926</v>
      </c>
      <c r="G31" s="110">
        <f t="shared" si="0"/>
        <v>0.26367192854164967</v>
      </c>
      <c r="H31" s="110">
        <v>0.30854121003235552</v>
      </c>
      <c r="I31" s="110">
        <f t="shared" si="1"/>
        <v>0.30854121003235552</v>
      </c>
      <c r="J31" s="85">
        <f>分析係数表!G34</f>
        <v>0.42460217226572367</v>
      </c>
      <c r="K31" s="111">
        <f t="shared" si="2"/>
        <v>0.13100726801323304</v>
      </c>
      <c r="L31" s="79"/>
      <c r="M31" s="80"/>
      <c r="N31" s="81">
        <f>分析係数表!H34</f>
        <v>0.15770005898545025</v>
      </c>
      <c r="O31" s="82">
        <f t="shared" si="3"/>
        <v>4.1690872851851601</v>
      </c>
      <c r="P31" s="76">
        <f>分析係数表!C34</f>
        <v>0.10125199563061926</v>
      </c>
      <c r="Q31" s="82">
        <f t="shared" si="4"/>
        <v>0.42212840758323816</v>
      </c>
      <c r="R31" s="83">
        <v>0.44742569757574557</v>
      </c>
      <c r="S31" s="84">
        <f t="shared" si="5"/>
        <v>0.75596690760810104</v>
      </c>
      <c r="T31" s="85">
        <f>分析係数表!F34</f>
        <v>0.7004294013639808</v>
      </c>
      <c r="U31" s="86">
        <f t="shared" si="6"/>
        <v>0.52950144854692194</v>
      </c>
      <c r="V31" s="87">
        <f>分析係数表!D34</f>
        <v>0.3617075018944178</v>
      </c>
      <c r="W31" s="167">
        <f t="shared" si="7"/>
        <v>0</v>
      </c>
      <c r="X31" s="76">
        <f>分析係数表!E34</f>
        <v>0.25183127052285931</v>
      </c>
      <c r="Y31" s="166">
        <f t="shared" si="8"/>
        <v>0</v>
      </c>
    </row>
    <row r="32" spans="1:25" x14ac:dyDescent="0.2">
      <c r="A32" s="6" t="s">
        <v>20</v>
      </c>
      <c r="B32" s="5" t="s">
        <v>37</v>
      </c>
      <c r="C32" s="90"/>
      <c r="D32" s="107">
        <f>投入係数表!AL32</f>
        <v>6.534672778698917E-3</v>
      </c>
      <c r="E32" s="110">
        <f t="shared" si="9"/>
        <v>0.65346727786989167</v>
      </c>
      <c r="F32" s="85">
        <f>分析係数表!C35</f>
        <v>0.28050490883590462</v>
      </c>
      <c r="G32" s="110">
        <f t="shared" si="0"/>
        <v>0.18330077920614071</v>
      </c>
      <c r="H32" s="110">
        <v>0.22623725621944871</v>
      </c>
      <c r="I32" s="110">
        <f t="shared" si="1"/>
        <v>0.22623725621944871</v>
      </c>
      <c r="J32" s="85">
        <f>分析係数表!G35</f>
        <v>0.31444397102684279</v>
      </c>
      <c r="K32" s="111">
        <f t="shared" si="2"/>
        <v>7.113894123986074E-2</v>
      </c>
      <c r="L32" s="79"/>
      <c r="M32" s="80"/>
      <c r="N32" s="81">
        <f>分析係数表!H35</f>
        <v>5.9366397955171055E-2</v>
      </c>
      <c r="O32" s="82">
        <f t="shared" si="3"/>
        <v>1.5694584800693139</v>
      </c>
      <c r="P32" s="76">
        <f>分析係数表!C35</f>
        <v>0.28050490883590462</v>
      </c>
      <c r="Q32" s="82">
        <f t="shared" si="4"/>
        <v>0.44024080787358033</v>
      </c>
      <c r="R32" s="83">
        <v>0.55307138949040613</v>
      </c>
      <c r="S32" s="84">
        <f t="shared" si="5"/>
        <v>0.77930864570985481</v>
      </c>
      <c r="T32" s="85">
        <f>分析係数表!F35</f>
        <v>0.64720920323817643</v>
      </c>
      <c r="U32" s="86">
        <f t="shared" si="6"/>
        <v>0.50437572766649741</v>
      </c>
      <c r="V32" s="87">
        <f>分析係数表!D35</f>
        <v>3.7068598210481467E-2</v>
      </c>
      <c r="W32" s="167">
        <f t="shared" si="7"/>
        <v>0</v>
      </c>
      <c r="X32" s="76">
        <f>分析係数表!E35</f>
        <v>2.8973157221985513E-2</v>
      </c>
      <c r="Y32" s="166">
        <f t="shared" si="8"/>
        <v>0</v>
      </c>
    </row>
    <row r="33" spans="1:25" x14ac:dyDescent="0.2">
      <c r="A33" s="6" t="s">
        <v>21</v>
      </c>
      <c r="B33" s="5" t="s">
        <v>38</v>
      </c>
      <c r="C33" s="90"/>
      <c r="D33" s="107">
        <f>投入係数表!AL33</f>
        <v>5.2667511947722618E-3</v>
      </c>
      <c r="E33" s="110">
        <f t="shared" si="9"/>
        <v>0.52667511947722623</v>
      </c>
      <c r="F33" s="85">
        <f>分析係数表!C36</f>
        <v>0.80389274373750441</v>
      </c>
      <c r="G33" s="110">
        <f t="shared" si="0"/>
        <v>0.42339030685482532</v>
      </c>
      <c r="H33" s="110">
        <v>0.49793809802098449</v>
      </c>
      <c r="I33" s="110">
        <f t="shared" si="1"/>
        <v>0.49793809802098449</v>
      </c>
      <c r="J33" s="85">
        <f>分析係数表!G36</f>
        <v>1.7855841410975876E-2</v>
      </c>
      <c r="K33" s="111">
        <f t="shared" si="2"/>
        <v>8.8911037107456594E-3</v>
      </c>
      <c r="L33" s="79"/>
      <c r="M33" s="80"/>
      <c r="N33" s="81">
        <f>分析係数表!H36</f>
        <v>0.19255062917813606</v>
      </c>
      <c r="O33" s="82">
        <f t="shared" si="3"/>
        <v>5.0904253620795039</v>
      </c>
      <c r="P33" s="76">
        <f>分析係数表!C36</f>
        <v>0.80389274373750441</v>
      </c>
      <c r="Q33" s="82">
        <f t="shared" si="4"/>
        <v>4.0921560111130715</v>
      </c>
      <c r="R33" s="83">
        <v>4.1936493595808741</v>
      </c>
      <c r="S33" s="84">
        <f t="shared" si="5"/>
        <v>4.6915874576018588</v>
      </c>
      <c r="T33" s="85">
        <f>分析係数表!F36</f>
        <v>0.88404635230668316</v>
      </c>
      <c r="U33" s="86">
        <f t="shared" si="6"/>
        <v>4.1475807784207088</v>
      </c>
      <c r="V33" s="87">
        <f>分析係数表!D36</f>
        <v>1.122367174404198E-2</v>
      </c>
      <c r="W33" s="167">
        <f t="shared" si="7"/>
        <v>0</v>
      </c>
      <c r="X33" s="76">
        <f>分析係数表!E36</f>
        <v>3.3525253261424094E-3</v>
      </c>
      <c r="Y33" s="166">
        <f t="shared" si="8"/>
        <v>0</v>
      </c>
    </row>
    <row r="34" spans="1:25" x14ac:dyDescent="0.2">
      <c r="A34" s="6" t="s">
        <v>22</v>
      </c>
      <c r="B34" s="5" t="s">
        <v>377</v>
      </c>
      <c r="C34" s="90"/>
      <c r="D34" s="107">
        <f>投入係数表!AL34</f>
        <v>9.2655808056178682E-3</v>
      </c>
      <c r="E34" s="110">
        <f t="shared" si="9"/>
        <v>0.92655808056178679</v>
      </c>
      <c r="F34" s="85">
        <f>分析係数表!C37</f>
        <v>0.21032967032967032</v>
      </c>
      <c r="G34" s="110">
        <f t="shared" si="0"/>
        <v>0.19488265562585272</v>
      </c>
      <c r="H34" s="110">
        <v>0.23915345702780222</v>
      </c>
      <c r="I34" s="110">
        <f t="shared" si="1"/>
        <v>0.23915345702780222</v>
      </c>
      <c r="J34" s="85">
        <f>分析係数表!G37</f>
        <v>0.29813928761297182</v>
      </c>
      <c r="K34" s="111">
        <f t="shared" si="2"/>
        <v>7.1301041308448415E-2</v>
      </c>
      <c r="L34" s="79"/>
      <c r="M34" s="80"/>
      <c r="N34" s="81">
        <f>分析係数表!H37</f>
        <v>4.7409555642941408E-2</v>
      </c>
      <c r="O34" s="82">
        <f t="shared" si="3"/>
        <v>1.2533576518541532</v>
      </c>
      <c r="P34" s="76">
        <f>分析係数表!C37</f>
        <v>0.21032967032967032</v>
      </c>
      <c r="Q34" s="82">
        <f t="shared" si="4"/>
        <v>0.26361830171965372</v>
      </c>
      <c r="R34" s="83">
        <v>0.2909088299630031</v>
      </c>
      <c r="S34" s="84">
        <f t="shared" si="5"/>
        <v>0.53006228699080538</v>
      </c>
      <c r="T34" s="85">
        <f>分析係数表!F37</f>
        <v>0.65348219032429555</v>
      </c>
      <c r="U34" s="86">
        <f t="shared" si="6"/>
        <v>0.34638626431105685</v>
      </c>
      <c r="V34" s="87">
        <f>分析係数表!D37</f>
        <v>7.4641148325358855E-2</v>
      </c>
      <c r="W34" s="167">
        <f t="shared" si="7"/>
        <v>0</v>
      </c>
      <c r="X34" s="76">
        <f>分析係数表!E37</f>
        <v>6.6454013822434876E-2</v>
      </c>
      <c r="Y34" s="166">
        <f t="shared" si="8"/>
        <v>0</v>
      </c>
    </row>
    <row r="35" spans="1:25" x14ac:dyDescent="0.2">
      <c r="A35" s="6" t="s">
        <v>23</v>
      </c>
      <c r="B35" s="5" t="s">
        <v>193</v>
      </c>
      <c r="C35" s="90"/>
      <c r="D35" s="107">
        <f>投入係数表!AL35</f>
        <v>2.4675704671803373E-2</v>
      </c>
      <c r="E35" s="110">
        <f t="shared" si="9"/>
        <v>2.4675704671803373</v>
      </c>
      <c r="F35" s="85">
        <f>分析係数表!C38</f>
        <v>3.0064329788630717E-2</v>
      </c>
      <c r="G35" s="110">
        <f t="shared" si="0"/>
        <v>7.4185852301995231E-2</v>
      </c>
      <c r="H35" s="110">
        <v>8.4100677950373126E-2</v>
      </c>
      <c r="I35" s="110">
        <f t="shared" si="1"/>
        <v>8.4100677950373126E-2</v>
      </c>
      <c r="J35" s="85">
        <f>分析係数表!G38</f>
        <v>0.36119402985074628</v>
      </c>
      <c r="K35" s="111">
        <f t="shared" si="2"/>
        <v>3.037666278207507E-2</v>
      </c>
      <c r="L35" s="79"/>
      <c r="M35" s="80"/>
      <c r="N35" s="81">
        <f>分析係数表!H38</f>
        <v>4.2911915060951634E-2</v>
      </c>
      <c r="O35" s="82">
        <f t="shared" si="3"/>
        <v>1.1344543598431061</v>
      </c>
      <c r="P35" s="76">
        <f>分析係数表!C38</f>
        <v>3.0064329788630717E-2</v>
      </c>
      <c r="Q35" s="82">
        <f t="shared" si="4"/>
        <v>3.4106610004473084E-2</v>
      </c>
      <c r="R35" s="83">
        <v>3.911308100073918E-2</v>
      </c>
      <c r="S35" s="84">
        <f t="shared" si="5"/>
        <v>0.12321375895111231</v>
      </c>
      <c r="T35" s="85">
        <f>分析係数表!F38</f>
        <v>0.57313432835820899</v>
      </c>
      <c r="U35" s="86">
        <f t="shared" si="6"/>
        <v>7.0618034980936009E-2</v>
      </c>
      <c r="V35" s="87">
        <f>分析係数表!D38</f>
        <v>7.1641791044776124E-2</v>
      </c>
      <c r="W35" s="167">
        <f t="shared" si="7"/>
        <v>0</v>
      </c>
      <c r="X35" s="76">
        <f>分析係数表!E38</f>
        <v>8.6567164179104483E-2</v>
      </c>
      <c r="Y35" s="166">
        <f t="shared" si="8"/>
        <v>0</v>
      </c>
    </row>
    <row r="36" spans="1:25" x14ac:dyDescent="0.2">
      <c r="A36" s="6" t="s">
        <v>24</v>
      </c>
      <c r="B36" s="5" t="s">
        <v>39</v>
      </c>
      <c r="C36" s="90"/>
      <c r="D36" s="107">
        <f>投入係数表!AL36</f>
        <v>0</v>
      </c>
      <c r="E36" s="110">
        <f t="shared" si="9"/>
        <v>0</v>
      </c>
      <c r="F36" s="85">
        <f>分析係数表!C39</f>
        <v>1</v>
      </c>
      <c r="G36" s="110">
        <f t="shared" si="0"/>
        <v>0</v>
      </c>
      <c r="H36" s="110">
        <v>3.4447360276991842E-2</v>
      </c>
      <c r="I36" s="110">
        <f t="shared" si="1"/>
        <v>3.4447360276991842E-2</v>
      </c>
      <c r="J36" s="85">
        <f>分析係数表!G39</f>
        <v>0.35369011652999566</v>
      </c>
      <c r="K36" s="111">
        <f t="shared" si="2"/>
        <v>1.2183690870519988E-2</v>
      </c>
      <c r="L36" s="79"/>
      <c r="M36" s="80"/>
      <c r="N36" s="81">
        <f>分析係数表!H39</f>
        <v>3.7848997247345653E-3</v>
      </c>
      <c r="O36" s="82">
        <f t="shared" si="3"/>
        <v>0.10006069382350419</v>
      </c>
      <c r="P36" s="76">
        <f>分析係数表!C39</f>
        <v>1</v>
      </c>
      <c r="Q36" s="82">
        <f t="shared" si="4"/>
        <v>0.10006069382350419</v>
      </c>
      <c r="R36" s="83">
        <v>0.14182128142028963</v>
      </c>
      <c r="S36" s="84">
        <f t="shared" si="5"/>
        <v>0.17626864169728146</v>
      </c>
      <c r="T36" s="85">
        <f>分析係数表!F39</f>
        <v>0.70414328873543375</v>
      </c>
      <c r="U36" s="86">
        <f t="shared" si="6"/>
        <v>0.12411838106565158</v>
      </c>
      <c r="V36" s="87">
        <f>分析係数表!D39</f>
        <v>4.8338368580060423E-2</v>
      </c>
      <c r="W36" s="167">
        <f t="shared" si="7"/>
        <v>0</v>
      </c>
      <c r="X36" s="76">
        <f>分析係数表!E39</f>
        <v>5.0927924039706515E-2</v>
      </c>
      <c r="Y36" s="166">
        <f t="shared" si="8"/>
        <v>0</v>
      </c>
    </row>
    <row r="37" spans="1:25" x14ac:dyDescent="0.2">
      <c r="A37" s="6" t="s">
        <v>25</v>
      </c>
      <c r="B37" s="5" t="s">
        <v>40</v>
      </c>
      <c r="C37" s="90"/>
      <c r="D37" s="107">
        <f>投入係数表!AL37</f>
        <v>1.9506485906563932E-4</v>
      </c>
      <c r="E37" s="110">
        <f t="shared" si="9"/>
        <v>1.9506485906563932E-2</v>
      </c>
      <c r="F37" s="85">
        <f>分析係数表!C40</f>
        <v>0.7013368112161722</v>
      </c>
      <c r="G37" s="110">
        <f t="shared" si="0"/>
        <v>1.3680616623742752E-2</v>
      </c>
      <c r="H37" s="110">
        <v>1.5565181999945034E-2</v>
      </c>
      <c r="I37" s="110">
        <f t="shared" si="1"/>
        <v>1.5565181999945034E-2</v>
      </c>
      <c r="J37" s="85">
        <f>分析係数表!G40</f>
        <v>0.55395580898075547</v>
      </c>
      <c r="K37" s="111">
        <f t="shared" si="2"/>
        <v>8.6224229867122443E-3</v>
      </c>
      <c r="L37" s="79"/>
      <c r="M37" s="80"/>
      <c r="N37" s="81">
        <f>分析係数表!H40</f>
        <v>3.2392843098702322E-2</v>
      </c>
      <c r="O37" s="82">
        <f t="shared" si="3"/>
        <v>0.8563636003855748</v>
      </c>
      <c r="P37" s="76">
        <f>分析係数表!C40</f>
        <v>0.7013368112161722</v>
      </c>
      <c r="Q37" s="82">
        <f t="shared" si="4"/>
        <v>0.60059931673601941</v>
      </c>
      <c r="R37" s="83">
        <v>0.60105097228265059</v>
      </c>
      <c r="S37" s="84">
        <f t="shared" si="5"/>
        <v>0.61661615428259564</v>
      </c>
      <c r="T37" s="85">
        <f>分析係数表!F40</f>
        <v>0.75181753385602279</v>
      </c>
      <c r="U37" s="86">
        <f t="shared" si="6"/>
        <v>0.46358283644852594</v>
      </c>
      <c r="V37" s="87">
        <f>分析係数表!D40</f>
        <v>0.10919458303635067</v>
      </c>
      <c r="W37" s="167">
        <f t="shared" si="7"/>
        <v>0</v>
      </c>
      <c r="X37" s="76">
        <f>分析係数表!E40</f>
        <v>6.9850320741268707E-2</v>
      </c>
      <c r="Y37" s="166">
        <f t="shared" si="8"/>
        <v>0</v>
      </c>
    </row>
    <row r="38" spans="1:25" x14ac:dyDescent="0.2">
      <c r="A38" s="6" t="s">
        <v>26</v>
      </c>
      <c r="B38" s="5" t="s">
        <v>276</v>
      </c>
      <c r="C38" s="90"/>
      <c r="D38" s="107">
        <f>投入係数表!AL38</f>
        <v>0</v>
      </c>
      <c r="E38" s="110">
        <f t="shared" si="9"/>
        <v>0</v>
      </c>
      <c r="F38" s="85">
        <f>分析係数表!C41</f>
        <v>0.58586841174389814</v>
      </c>
      <c r="G38" s="110">
        <f t="shared" si="0"/>
        <v>0</v>
      </c>
      <c r="H38" s="110">
        <v>8.8372021008442702E-4</v>
      </c>
      <c r="I38" s="110">
        <f t="shared" si="1"/>
        <v>8.8372021008442702E-4</v>
      </c>
      <c r="J38" s="85">
        <f>分析係数表!G41</f>
        <v>0.44498040397949956</v>
      </c>
      <c r="K38" s="111">
        <f t="shared" si="2"/>
        <v>3.9323817608821656E-4</v>
      </c>
      <c r="L38" s="79"/>
      <c r="M38" s="80"/>
      <c r="N38" s="81">
        <f>分析係数表!H41</f>
        <v>5.4868757373181282E-2</v>
      </c>
      <c r="O38" s="82">
        <f t="shared" si="3"/>
        <v>1.4505551880582668</v>
      </c>
      <c r="P38" s="76">
        <f>分析係数表!C41</f>
        <v>0.58586841174389814</v>
      </c>
      <c r="Q38" s="82">
        <f t="shared" si="4"/>
        <v>0.8498344641745682</v>
      </c>
      <c r="R38" s="83">
        <v>0.86131662033262235</v>
      </c>
      <c r="S38" s="84">
        <f t="shared" si="5"/>
        <v>0.86220034054270678</v>
      </c>
      <c r="T38" s="85">
        <f>分析係数表!F41</f>
        <v>0.54989448296653598</v>
      </c>
      <c r="U38" s="86">
        <f t="shared" si="6"/>
        <v>0.47411921047630301</v>
      </c>
      <c r="V38" s="87">
        <f>分析係数表!D41</f>
        <v>0.15480856195357251</v>
      </c>
      <c r="W38" s="167">
        <f t="shared" si="7"/>
        <v>0</v>
      </c>
      <c r="X38" s="76">
        <f>分析係数表!E41</f>
        <v>0.14651793789568887</v>
      </c>
      <c r="Y38" s="166">
        <f t="shared" si="8"/>
        <v>0</v>
      </c>
    </row>
    <row r="39" spans="1:25" x14ac:dyDescent="0.2">
      <c r="A39" s="6" t="s">
        <v>51</v>
      </c>
      <c r="B39" s="5" t="s">
        <v>367</v>
      </c>
      <c r="C39" s="90"/>
      <c r="D39" s="107">
        <f>投入係数表!AL39</f>
        <v>1.8531161611235736E-3</v>
      </c>
      <c r="E39" s="110">
        <f t="shared" si="9"/>
        <v>0.18531161611235736</v>
      </c>
      <c r="F39" s="85">
        <f>分析係数表!C42</f>
        <v>0.81969817315329629</v>
      </c>
      <c r="G39" s="110">
        <f>E39*F39</f>
        <v>0.15189959319138427</v>
      </c>
      <c r="H39" s="110">
        <v>0.17099706059536723</v>
      </c>
      <c r="I39" s="110">
        <f>C39+H39</f>
        <v>0.17099706059536723</v>
      </c>
      <c r="J39" s="85">
        <f>分析係数表!G42</f>
        <v>0.48461538461538461</v>
      </c>
      <c r="K39" s="111">
        <f>I39*J39</f>
        <v>8.2867806288524123E-2</v>
      </c>
      <c r="L39" s="79"/>
      <c r="M39" s="80"/>
      <c r="N39" s="81">
        <f>分析係数表!H42</f>
        <v>1.2153460479748329E-2</v>
      </c>
      <c r="O39" s="82">
        <f t="shared" si="3"/>
        <v>0.32129878633586251</v>
      </c>
      <c r="P39" s="76">
        <f>分析係数表!C42</f>
        <v>0.81969817315329629</v>
      </c>
      <c r="Q39" s="82">
        <f>O39*P39</f>
        <v>0.26336802819587779</v>
      </c>
      <c r="R39" s="83">
        <v>0.27179628835041303</v>
      </c>
      <c r="S39" s="84">
        <f>I39+R39</f>
        <v>0.44279334894578026</v>
      </c>
      <c r="T39" s="85">
        <f>分析係数表!F42</f>
        <v>0.55865384615384617</v>
      </c>
      <c r="U39" s="86">
        <f>S39*T39</f>
        <v>0.24736820743990226</v>
      </c>
      <c r="V39" s="87">
        <f>分析係数表!D42</f>
        <v>8.8461538461538466E-2</v>
      </c>
      <c r="W39" s="167">
        <f>ROUND(S39*V39,0)</f>
        <v>0</v>
      </c>
      <c r="X39" s="76">
        <f>分析係数表!E42</f>
        <v>7.8846153846153844E-2</v>
      </c>
      <c r="Y39" s="166">
        <f>ROUND(S39*X39,0)</f>
        <v>0</v>
      </c>
    </row>
    <row r="40" spans="1:25" x14ac:dyDescent="0.2">
      <c r="A40" s="6" t="s">
        <v>194</v>
      </c>
      <c r="B40" s="5" t="s">
        <v>41</v>
      </c>
      <c r="C40" s="75">
        <f>最終需要_まとめ!C41</f>
        <v>100</v>
      </c>
      <c r="D40" s="107">
        <f>投入係数表!AL40</f>
        <v>0.13537501219155368</v>
      </c>
      <c r="E40" s="110">
        <f t="shared" si="9"/>
        <v>13.537501219155368</v>
      </c>
      <c r="F40" s="85">
        <f>分析係数表!C43</f>
        <v>0.67829131652661068</v>
      </c>
      <c r="G40" s="110">
        <f>E40*F40</f>
        <v>9.1823695244214925</v>
      </c>
      <c r="H40" s="110">
        <v>10.289395317388729</v>
      </c>
      <c r="I40" s="110">
        <f>C40+H40</f>
        <v>110.28939531738872</v>
      </c>
      <c r="J40" s="85">
        <f>分析係数表!G43</f>
        <v>0.37364673754023214</v>
      </c>
      <c r="K40" s="111">
        <f>I40*J40</f>
        <v>41.209272745627253</v>
      </c>
      <c r="L40" s="79"/>
      <c r="M40" s="80"/>
      <c r="N40" s="81">
        <f>分析係数表!H43</f>
        <v>3.3707727093983487E-2</v>
      </c>
      <c r="O40" s="82">
        <f t="shared" si="3"/>
        <v>0.89112494531776631</v>
      </c>
      <c r="P40" s="76">
        <f>分析係数表!C43</f>
        <v>0.67829131652661068</v>
      </c>
      <c r="Q40" s="82">
        <f>O40*P40</f>
        <v>0.60444231234929169</v>
      </c>
      <c r="R40" s="83">
        <v>0.94721344245642103</v>
      </c>
      <c r="S40" s="84">
        <f>I40+R40</f>
        <v>111.23660875984514</v>
      </c>
      <c r="T40" s="85">
        <f>分析係数表!F43</f>
        <v>0.61386911147956691</v>
      </c>
      <c r="U40" s="86">
        <f>S40*T40</f>
        <v>68.284718183406341</v>
      </c>
      <c r="V40" s="87">
        <f>分析係数表!D43</f>
        <v>0.15810006827270068</v>
      </c>
      <c r="W40" s="167">
        <f>ROUND(S40*V40,0)</f>
        <v>18</v>
      </c>
      <c r="X40" s="76">
        <f>分析係数表!E43</f>
        <v>0.12220813420462304</v>
      </c>
      <c r="Y40" s="166">
        <f>ROUND(S40*X40,0)</f>
        <v>14</v>
      </c>
    </row>
    <row r="41" spans="1:25" x14ac:dyDescent="0.2">
      <c r="A41" s="6" t="s">
        <v>340</v>
      </c>
      <c r="B41" s="5" t="s">
        <v>42</v>
      </c>
      <c r="C41" s="90"/>
      <c r="D41" s="107">
        <f>投入係数表!AL41</f>
        <v>8.7779186579537696E-4</v>
      </c>
      <c r="E41" s="110">
        <f t="shared" si="9"/>
        <v>8.7779186579537691E-2</v>
      </c>
      <c r="F41" s="85">
        <f>分析係数表!C44</f>
        <v>0.28860582795323675</v>
      </c>
      <c r="G41" s="110">
        <f>E41*F41</f>
        <v>2.5333584819849122E-2</v>
      </c>
      <c r="H41" s="110">
        <v>2.8612702021111866E-2</v>
      </c>
      <c r="I41" s="110">
        <f>C41+H41</f>
        <v>2.8612702021111866E-2</v>
      </c>
      <c r="J41" s="85">
        <f>分析係数表!G44</f>
        <v>0.2722812755519215</v>
      </c>
      <c r="K41" s="111">
        <f>I41*J41</f>
        <v>7.7907030032953808E-3</v>
      </c>
      <c r="L41" s="79"/>
      <c r="M41" s="80"/>
      <c r="N41" s="81">
        <f>分析係数表!H44</f>
        <v>0.11129817145104208</v>
      </c>
      <c r="O41" s="82">
        <f t="shared" si="3"/>
        <v>2.9423691686996021</v>
      </c>
      <c r="P41" s="76">
        <f>分析係数表!C44</f>
        <v>0.28860582795323675</v>
      </c>
      <c r="Q41" s="82">
        <f>O41*P41</f>
        <v>0.84918489007662556</v>
      </c>
      <c r="R41" s="83">
        <v>0.85731114030693156</v>
      </c>
      <c r="S41" s="84">
        <f>I41+R41</f>
        <v>0.88592384232804344</v>
      </c>
      <c r="T41" s="85">
        <f>分析係数表!F44</f>
        <v>0.4454210956663941</v>
      </c>
      <c r="U41" s="86">
        <f>S41*T41</f>
        <v>0.39460916852673888</v>
      </c>
      <c r="V41" s="87">
        <f>分析係数表!D44</f>
        <v>0.25695012264922323</v>
      </c>
      <c r="W41" s="167">
        <f>ROUND(S41*V41,0)</f>
        <v>0</v>
      </c>
      <c r="X41" s="76">
        <f>分析係数表!E44</f>
        <v>0.1731398201144726</v>
      </c>
      <c r="Y41" s="166">
        <f>ROUND(S41*X41,0)</f>
        <v>0</v>
      </c>
    </row>
    <row r="42" spans="1:25" x14ac:dyDescent="0.2">
      <c r="A42" s="6" t="s">
        <v>341</v>
      </c>
      <c r="B42" s="5" t="s">
        <v>278</v>
      </c>
      <c r="C42" s="90"/>
      <c r="D42" s="107">
        <f>投入係数表!AL42</f>
        <v>1.170389154393836E-3</v>
      </c>
      <c r="E42" s="110">
        <f t="shared" si="9"/>
        <v>0.11703891543938361</v>
      </c>
      <c r="F42" s="85">
        <f>分析係数表!C45</f>
        <v>1</v>
      </c>
      <c r="G42" s="110">
        <f>E42*F42</f>
        <v>0.11703891543938361</v>
      </c>
      <c r="H42" s="110">
        <v>0.13279109984235329</v>
      </c>
      <c r="I42" s="110">
        <f>C42+H42</f>
        <v>0.13279109984235329</v>
      </c>
      <c r="J42" s="85">
        <f>分析係数表!G45</f>
        <v>0</v>
      </c>
      <c r="K42" s="111">
        <f>I42*J42</f>
        <v>0</v>
      </c>
      <c r="L42" s="79"/>
      <c r="M42" s="80"/>
      <c r="N42" s="81">
        <f>分析係数表!H45</f>
        <v>0</v>
      </c>
      <c r="O42" s="82">
        <f t="shared" si="3"/>
        <v>0</v>
      </c>
      <c r="P42" s="76">
        <f>分析係数表!C45</f>
        <v>1</v>
      </c>
      <c r="Q42" s="82">
        <f>O42*P42</f>
        <v>0</v>
      </c>
      <c r="R42" s="83">
        <v>8.804017439961398E-3</v>
      </c>
      <c r="S42" s="84">
        <f>I42+R42</f>
        <v>0.14159511728231469</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107">
        <f>投入係数表!AL43</f>
        <v>4.4864917585097043E-3</v>
      </c>
      <c r="E43" s="110">
        <f t="shared" si="9"/>
        <v>0.44864917585097042</v>
      </c>
      <c r="F43" s="85">
        <f>分析係数表!C46</f>
        <v>0.35026323939300097</v>
      </c>
      <c r="G43" s="110">
        <f>E43*F43</f>
        <v>0.15714531368456103</v>
      </c>
      <c r="H43" s="110">
        <v>0.18168979792608722</v>
      </c>
      <c r="I43" s="110">
        <f>C43+H43</f>
        <v>0.18168979792608722</v>
      </c>
      <c r="J43" s="85">
        <f>分析係数表!G46</f>
        <v>8.8183421516754845E-3</v>
      </c>
      <c r="K43" s="111">
        <f>I43*J43</f>
        <v>1.602202803581016E-3</v>
      </c>
      <c r="L43" s="79"/>
      <c r="M43" s="80"/>
      <c r="N43" s="81">
        <f>分析係数表!H46</f>
        <v>2.2070389303971687E-2</v>
      </c>
      <c r="O43" s="82">
        <f t="shared" si="3"/>
        <v>0.58347079904874521</v>
      </c>
      <c r="P43" s="76">
        <f>分析係数表!C46</f>
        <v>0.35026323939300097</v>
      </c>
      <c r="Q43" s="82">
        <f>O43*P43</f>
        <v>0.20436837216603621</v>
      </c>
      <c r="R43" s="83">
        <v>0.2202628201616498</v>
      </c>
      <c r="S43" s="84">
        <f>I43+R43</f>
        <v>0.40195261808773702</v>
      </c>
      <c r="T43" s="85">
        <f>分析係数表!F46</f>
        <v>0.31305114638447973</v>
      </c>
      <c r="U43" s="86">
        <f>S43*T43</f>
        <v>0.12583172788460903</v>
      </c>
      <c r="V43" s="87">
        <f>分析係数表!D46</f>
        <v>2.6455026455026454E-3</v>
      </c>
      <c r="W43" s="167">
        <f>ROUND(S43*V43,0)</f>
        <v>0</v>
      </c>
      <c r="X43" s="76">
        <f>分析係数表!E46</f>
        <v>7.0546737213403876E-3</v>
      </c>
      <c r="Y43" s="166">
        <f>ROUND(S43*X43,0)</f>
        <v>0</v>
      </c>
    </row>
    <row r="44" spans="1:25" x14ac:dyDescent="0.2">
      <c r="A44" s="192">
        <v>40</v>
      </c>
      <c r="B44" s="14" t="s">
        <v>150</v>
      </c>
      <c r="C44" s="197">
        <f>SUM(C5:C43)</f>
        <v>100</v>
      </c>
      <c r="D44" s="108">
        <f>投入係数表!AL44</f>
        <v>0.3709158295133132</v>
      </c>
      <c r="E44" s="96">
        <f>SUM(E5:E43)</f>
        <v>37.091582951331311</v>
      </c>
      <c r="F44" s="98">
        <f>分析係数表!C47</f>
        <v>0.31394387080298369</v>
      </c>
      <c r="G44" s="96">
        <f>SUM(G5:G43)</f>
        <v>13.163151249148179</v>
      </c>
      <c r="H44" s="96">
        <f>SUM(H5:H43)</f>
        <v>15.235905183627505</v>
      </c>
      <c r="I44" s="96">
        <f>SUM(I5:I43)</f>
        <v>115.23590518362749</v>
      </c>
      <c r="J44" s="98">
        <f>分析係数表!G47</f>
        <v>0.19998528352451841</v>
      </c>
      <c r="K44" s="112">
        <f>SUM(K5:K43)</f>
        <v>42.163979269358713</v>
      </c>
      <c r="L44" s="94">
        <f>最終需要_まとめ!$L$33</f>
        <v>0.627</v>
      </c>
      <c r="M44" s="91">
        <f>K44*L44</f>
        <v>26.436815001887911</v>
      </c>
      <c r="N44" s="95">
        <f>分析係数表!H47</f>
        <v>1</v>
      </c>
      <c r="O44" s="96">
        <f>SUM(O5:O43)</f>
        <v>26.436815001887908</v>
      </c>
      <c r="P44" s="92">
        <f>分析係数表!C47</f>
        <v>0.31394387080298369</v>
      </c>
      <c r="Q44" s="96">
        <f>SUM(Q5:Q43)</f>
        <v>9.236072377876491</v>
      </c>
      <c r="R44" s="91">
        <f>SUM(R5:R43)</f>
        <v>10.183716480019934</v>
      </c>
      <c r="S44" s="97">
        <f>SUM(S5:S43)</f>
        <v>125.41962166364742</v>
      </c>
      <c r="T44" s="98">
        <f>分析係数表!F47</f>
        <v>0.426688715561511</v>
      </c>
      <c r="U44" s="99">
        <f>SUM(U5:U43)</f>
        <v>76.953776223965463</v>
      </c>
      <c r="V44" s="100">
        <f>分析係数表!D47</f>
        <v>4.9757178154553973E-2</v>
      </c>
      <c r="W44" s="164">
        <f>SUM(W5:W43)</f>
        <v>18</v>
      </c>
      <c r="X44" s="92">
        <f>分析係数表!E47</f>
        <v>4.1907100312144188E-2</v>
      </c>
      <c r="Y44" s="165">
        <f>SUM(Y5:Y43)</f>
        <v>14</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2015年播磨町産業連関表</v>
      </c>
      <c r="H1" s="401"/>
      <c r="I1" s="401"/>
    </row>
    <row r="2" spans="1:25" x14ac:dyDescent="0.2">
      <c r="B2" s="3" t="s">
        <v>344</v>
      </c>
      <c r="S2" s="3" t="s">
        <v>152</v>
      </c>
      <c r="U2" s="64" t="s">
        <v>209</v>
      </c>
      <c r="W2" s="3" t="s">
        <v>130</v>
      </c>
      <c r="Y2" s="3" t="s">
        <v>153</v>
      </c>
    </row>
    <row r="3" spans="1:25" ht="44" x14ac:dyDescent="0.2">
      <c r="B3" s="65"/>
      <c r="C3" s="66" t="s">
        <v>227</v>
      </c>
      <c r="D3" s="66" t="s">
        <v>346</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投入係数表!AM5</f>
        <v>2.3916598528209321E-2</v>
      </c>
      <c r="E5" s="110">
        <f>$C$41*D5</f>
        <v>2.3916598528209319</v>
      </c>
      <c r="F5" s="85">
        <f>分析係数表!C8</f>
        <v>2.4086378737541492E-2</v>
      </c>
      <c r="G5" s="110">
        <f t="shared" ref="G5:G38" si="0">E5*F5</f>
        <v>5.7606425026417704E-2</v>
      </c>
      <c r="H5" s="110">
        <f t="array" ref="H5:H43">MMULT(逆行列係数!C5:AO43,'37'!G5:G43)</f>
        <v>5.8533433957006581E-2</v>
      </c>
      <c r="I5" s="110">
        <f t="shared" ref="I5:I38" si="1">C5+H5</f>
        <v>5.8533433957006581E-2</v>
      </c>
      <c r="J5" s="85">
        <f>分析係数表!G8</f>
        <v>0.12121212121212122</v>
      </c>
      <c r="K5" s="111">
        <f t="shared" ref="K5:K38" si="2">I5*J5</f>
        <v>7.094961691758374E-3</v>
      </c>
      <c r="L5" s="79" t="s">
        <v>177</v>
      </c>
      <c r="M5" s="80" t="s">
        <v>177</v>
      </c>
      <c r="N5" s="81">
        <f>分析係数表!H8</f>
        <v>1.0986040110106173E-2</v>
      </c>
      <c r="O5" s="82">
        <f t="shared" ref="O5:O43" si="3">$M$44*N5</f>
        <v>0.2094946090895056</v>
      </c>
      <c r="P5" s="76">
        <f>分析係数表!C8</f>
        <v>2.4086378737541492E-2</v>
      </c>
      <c r="Q5" s="82">
        <f t="shared" ref="Q5:Q38" si="4">O5*P5</f>
        <v>5.0459664980030345E-3</v>
      </c>
      <c r="R5" s="83">
        <f t="array" ref="R5:R43">MMULT(逆行列係数!C5:AO43,'37'!Q5:Q43)</f>
        <v>5.5315319890314818E-3</v>
      </c>
      <c r="S5" s="84">
        <f t="shared" ref="S5:S38" si="5">I5+R5</f>
        <v>6.4064965946038069E-2</v>
      </c>
      <c r="T5" s="85">
        <f>分析係数表!F8</f>
        <v>0.48484848484848486</v>
      </c>
      <c r="U5" s="86">
        <f t="shared" ref="U5:U38" si="6">S5*T5</f>
        <v>3.1061801670806338E-2</v>
      </c>
      <c r="V5" s="87">
        <f>分析係数表!D8</f>
        <v>1.0757575757575757</v>
      </c>
      <c r="W5" s="88">
        <f t="shared" ref="W5:W38" si="7">ROUND(S5*V5,0)</f>
        <v>0</v>
      </c>
      <c r="X5" s="76">
        <f>分析係数表!E8</f>
        <v>0</v>
      </c>
      <c r="Y5" s="89">
        <f t="shared" ref="Y5:Y38" si="8">ROUND(S5*X5,0)</f>
        <v>0</v>
      </c>
    </row>
    <row r="6" spans="1:25" x14ac:dyDescent="0.2">
      <c r="A6" s="6" t="s">
        <v>219</v>
      </c>
      <c r="B6" s="5" t="s">
        <v>265</v>
      </c>
      <c r="C6" s="90"/>
      <c r="D6" s="107">
        <f>投入係数表!AM6</f>
        <v>1.6353229762878169E-3</v>
      </c>
      <c r="E6" s="110">
        <f t="shared" ref="E6:E43" si="9">$C$41*D6</f>
        <v>0.16353229762878169</v>
      </c>
      <c r="F6" s="85">
        <f>分析係数表!C9</f>
        <v>0</v>
      </c>
      <c r="G6" s="110">
        <f t="shared" si="0"/>
        <v>0</v>
      </c>
      <c r="H6" s="110">
        <v>0</v>
      </c>
      <c r="I6" s="110">
        <f t="shared" si="1"/>
        <v>0</v>
      </c>
      <c r="J6" s="85">
        <f>分析係数表!G9</f>
        <v>0</v>
      </c>
      <c r="K6" s="111">
        <f t="shared" si="2"/>
        <v>0</v>
      </c>
      <c r="L6" s="79"/>
      <c r="M6" s="80"/>
      <c r="N6" s="81">
        <f>分析係数表!H9</f>
        <v>5.8985450255603618E-4</v>
      </c>
      <c r="O6" s="82">
        <f t="shared" si="3"/>
        <v>1.1248032702792246E-2</v>
      </c>
      <c r="P6" s="76">
        <f>分析係数表!C9</f>
        <v>0</v>
      </c>
      <c r="Q6" s="82">
        <f t="shared" si="4"/>
        <v>0</v>
      </c>
      <c r="R6" s="83">
        <v>0</v>
      </c>
      <c r="S6" s="84">
        <f t="shared" si="5"/>
        <v>0</v>
      </c>
      <c r="T6" s="85">
        <f>分析係数表!F9</f>
        <v>0</v>
      </c>
      <c r="U6" s="86">
        <f t="shared" si="6"/>
        <v>0</v>
      </c>
      <c r="V6" s="87">
        <f>分析係数表!D9</f>
        <v>0</v>
      </c>
      <c r="W6" s="88">
        <f t="shared" si="7"/>
        <v>0</v>
      </c>
      <c r="X6" s="76">
        <f>分析係数表!E9</f>
        <v>0</v>
      </c>
      <c r="Y6" s="89">
        <f t="shared" si="8"/>
        <v>0</v>
      </c>
    </row>
    <row r="7" spans="1:25" x14ac:dyDescent="0.2">
      <c r="A7" s="6" t="s">
        <v>220</v>
      </c>
      <c r="B7" s="5" t="s">
        <v>266</v>
      </c>
      <c r="C7" s="90"/>
      <c r="D7" s="107">
        <f>投入係数表!AM7</f>
        <v>5.3147996729354047E-3</v>
      </c>
      <c r="E7" s="110">
        <f t="shared" si="9"/>
        <v>0.53147996729354052</v>
      </c>
      <c r="F7" s="85">
        <f>分析係数表!C10</f>
        <v>0.85034013605442182</v>
      </c>
      <c r="G7" s="110">
        <f t="shared" si="0"/>
        <v>0.45193874769858888</v>
      </c>
      <c r="H7" s="110">
        <v>0.47500874747452942</v>
      </c>
      <c r="I7" s="110">
        <f t="shared" si="1"/>
        <v>0.47500874747452942</v>
      </c>
      <c r="J7" s="85">
        <f>分析係数表!G10</f>
        <v>0.18064516129032257</v>
      </c>
      <c r="K7" s="111">
        <f t="shared" si="2"/>
        <v>8.5808031801850468E-2</v>
      </c>
      <c r="L7" s="79"/>
      <c r="M7" s="80"/>
      <c r="N7" s="81">
        <f>分析係数表!H10</f>
        <v>1.1059771922925679E-3</v>
      </c>
      <c r="O7" s="82">
        <f t="shared" si="3"/>
        <v>2.1090061317735463E-2</v>
      </c>
      <c r="P7" s="76">
        <f>分析係数表!C10</f>
        <v>0.85034013605442182</v>
      </c>
      <c r="Q7" s="82">
        <f t="shared" si="4"/>
        <v>1.7933725610319272E-2</v>
      </c>
      <c r="R7" s="83">
        <v>2.2197459406873878E-2</v>
      </c>
      <c r="S7" s="84">
        <f t="shared" si="5"/>
        <v>0.49720620688140332</v>
      </c>
      <c r="T7" s="85">
        <f>分析係数表!F10</f>
        <v>0.52258064516129032</v>
      </c>
      <c r="U7" s="86">
        <f t="shared" si="6"/>
        <v>0.25983034037028174</v>
      </c>
      <c r="V7" s="87">
        <f>分析係数表!D10</f>
        <v>9.0322580645161285E-2</v>
      </c>
      <c r="W7" s="88">
        <f t="shared" si="7"/>
        <v>0</v>
      </c>
      <c r="X7" s="76">
        <f>分析係数表!E10</f>
        <v>0</v>
      </c>
      <c r="Y7" s="89">
        <f t="shared" si="8"/>
        <v>0</v>
      </c>
    </row>
    <row r="8" spans="1:25" x14ac:dyDescent="0.2">
      <c r="A8" s="6" t="s">
        <v>221</v>
      </c>
      <c r="B8" s="5" t="s">
        <v>27</v>
      </c>
      <c r="C8" s="90"/>
      <c r="D8" s="107">
        <f>投入係数表!AM8</f>
        <v>0</v>
      </c>
      <c r="E8" s="110">
        <f t="shared" si="9"/>
        <v>0</v>
      </c>
      <c r="F8" s="85">
        <f>分析係数表!C11</f>
        <v>1.6645596291613995E-2</v>
      </c>
      <c r="G8" s="110">
        <f t="shared" si="0"/>
        <v>0</v>
      </c>
      <c r="H8" s="110">
        <v>2.5284300740869674E-3</v>
      </c>
      <c r="I8" s="110">
        <f t="shared" si="1"/>
        <v>2.5284300740869674E-3</v>
      </c>
      <c r="J8" s="85">
        <f>分析係数表!G11</f>
        <v>0.35897435897435898</v>
      </c>
      <c r="K8" s="111">
        <f t="shared" si="2"/>
        <v>9.0764156505686007E-4</v>
      </c>
      <c r="L8" s="79"/>
      <c r="M8" s="80"/>
      <c r="N8" s="81">
        <f>分析係数表!H11</f>
        <v>-2.457727093983484E-5</v>
      </c>
      <c r="O8" s="82">
        <f t="shared" si="3"/>
        <v>-4.6866802928301025E-4</v>
      </c>
      <c r="P8" s="76">
        <f>分析係数表!C11</f>
        <v>1.6645596291613995E-2</v>
      </c>
      <c r="Q8" s="82">
        <f t="shared" si="4"/>
        <v>-7.801258810231315E-6</v>
      </c>
      <c r="R8" s="83">
        <v>4.7438972584326681E-4</v>
      </c>
      <c r="S8" s="84">
        <f t="shared" si="5"/>
        <v>3.0028197999302344E-3</v>
      </c>
      <c r="T8" s="85">
        <f>分析係数表!F11</f>
        <v>0.58974358974358976</v>
      </c>
      <c r="U8" s="86">
        <f t="shared" si="6"/>
        <v>1.7708937281639844E-3</v>
      </c>
      <c r="V8" s="87">
        <f>分析係数表!D11</f>
        <v>8.5470085470085479E-3</v>
      </c>
      <c r="W8" s="88">
        <f t="shared" si="7"/>
        <v>0</v>
      </c>
      <c r="X8" s="76">
        <f>分析係数表!E11</f>
        <v>0</v>
      </c>
      <c r="Y8" s="89">
        <f t="shared" si="8"/>
        <v>0</v>
      </c>
    </row>
    <row r="9" spans="1:25" x14ac:dyDescent="0.2">
      <c r="A9" s="6" t="s">
        <v>222</v>
      </c>
      <c r="B9" s="5" t="s">
        <v>190</v>
      </c>
      <c r="C9" s="90"/>
      <c r="D9" s="107">
        <f>投入係数表!AM9</f>
        <v>0.19910057236304171</v>
      </c>
      <c r="E9" s="110">
        <f t="shared" si="9"/>
        <v>19.910057236304173</v>
      </c>
      <c r="F9" s="85">
        <f>分析係数表!C12</f>
        <v>5.1883600270696828E-3</v>
      </c>
      <c r="G9" s="110">
        <f t="shared" si="0"/>
        <v>0.10330054510151006</v>
      </c>
      <c r="H9" s="110">
        <v>0.10410969872947529</v>
      </c>
      <c r="I9" s="110">
        <f t="shared" si="1"/>
        <v>0.10410969872947529</v>
      </c>
      <c r="J9" s="85">
        <f>分析係数表!G12</f>
        <v>0.13719512195121952</v>
      </c>
      <c r="K9" s="111">
        <f t="shared" si="2"/>
        <v>1.4283342813495086E-2</v>
      </c>
      <c r="L9" s="79"/>
      <c r="M9" s="80"/>
      <c r="N9" s="81">
        <f>分析係数表!H12</f>
        <v>8.9657884388517503E-2</v>
      </c>
      <c r="O9" s="82">
        <f t="shared" si="3"/>
        <v>1.7097009708244215</v>
      </c>
      <c r="P9" s="76">
        <f>分析係数表!C12</f>
        <v>5.1883600270696828E-3</v>
      </c>
      <c r="Q9" s="82">
        <f t="shared" si="4"/>
        <v>8.8705441752676591E-3</v>
      </c>
      <c r="R9" s="83">
        <v>9.5765693808112368E-3</v>
      </c>
      <c r="S9" s="84">
        <f t="shared" si="5"/>
        <v>0.11368626811028652</v>
      </c>
      <c r="T9" s="85">
        <f>分析係数表!F12</f>
        <v>0.31707317073170732</v>
      </c>
      <c r="U9" s="86">
        <f t="shared" si="6"/>
        <v>3.6046865498383533E-2</v>
      </c>
      <c r="V9" s="87">
        <f>分析係数表!D12</f>
        <v>6.7073170731707321E-2</v>
      </c>
      <c r="W9" s="88">
        <f t="shared" si="7"/>
        <v>0</v>
      </c>
      <c r="X9" s="76">
        <f>分析係数表!E12</f>
        <v>5.7926829268292686E-2</v>
      </c>
      <c r="Y9" s="89">
        <f t="shared" si="8"/>
        <v>0</v>
      </c>
    </row>
    <row r="10" spans="1:25" x14ac:dyDescent="0.2">
      <c r="A10" s="6" t="s">
        <v>223</v>
      </c>
      <c r="B10" s="5" t="s">
        <v>28</v>
      </c>
      <c r="C10" s="90"/>
      <c r="D10" s="107">
        <f>投入係数表!AM10</f>
        <v>1.6353229762878169E-3</v>
      </c>
      <c r="E10" s="110">
        <f t="shared" si="9"/>
        <v>0.16353229762878169</v>
      </c>
      <c r="F10" s="85">
        <f>分析係数表!C13</f>
        <v>0</v>
      </c>
      <c r="G10" s="110">
        <f t="shared" si="0"/>
        <v>0</v>
      </c>
      <c r="H10" s="110">
        <v>0</v>
      </c>
      <c r="I10" s="110">
        <f t="shared" si="1"/>
        <v>0</v>
      </c>
      <c r="J10" s="85">
        <f>分析係数表!G13</f>
        <v>0.24459953472914589</v>
      </c>
      <c r="K10" s="111">
        <f t="shared" si="2"/>
        <v>0</v>
      </c>
      <c r="L10" s="79"/>
      <c r="M10" s="80"/>
      <c r="N10" s="81">
        <f>分析係数表!H13</f>
        <v>1.4131930790405034E-2</v>
      </c>
      <c r="O10" s="82">
        <f t="shared" si="3"/>
        <v>0.26948411683773094</v>
      </c>
      <c r="P10" s="76">
        <f>分析係数表!C13</f>
        <v>0</v>
      </c>
      <c r="Q10" s="82">
        <f t="shared" si="4"/>
        <v>0</v>
      </c>
      <c r="R10" s="83">
        <v>0</v>
      </c>
      <c r="S10" s="84">
        <f t="shared" si="5"/>
        <v>0</v>
      </c>
      <c r="T10" s="85">
        <f>分析係数表!F13</f>
        <v>0.38318378198737124</v>
      </c>
      <c r="U10" s="86">
        <f t="shared" si="6"/>
        <v>0</v>
      </c>
      <c r="V10" s="87">
        <f>分析係数表!D13</f>
        <v>4.7856430707876374E-2</v>
      </c>
      <c r="W10" s="88">
        <f t="shared" si="7"/>
        <v>0</v>
      </c>
      <c r="X10" s="76">
        <f>分析係数表!E13</f>
        <v>4.9850448654037885E-2</v>
      </c>
      <c r="Y10" s="89">
        <f t="shared" si="8"/>
        <v>0</v>
      </c>
    </row>
    <row r="11" spans="1:25" x14ac:dyDescent="0.2">
      <c r="A11" s="6" t="s">
        <v>224</v>
      </c>
      <c r="B11" s="5" t="s">
        <v>267</v>
      </c>
      <c r="C11" s="90"/>
      <c r="D11" s="107">
        <f>投入係数表!AM11</f>
        <v>5.7236304170073587E-3</v>
      </c>
      <c r="E11" s="110">
        <f t="shared" si="9"/>
        <v>0.57236304170073582</v>
      </c>
      <c r="F11" s="85">
        <f>分析係数表!C14</f>
        <v>6.5770523283725346E-2</v>
      </c>
      <c r="G11" s="110">
        <f t="shared" si="0"/>
        <v>3.7644616760922109E-2</v>
      </c>
      <c r="H11" s="110">
        <v>4.4509064798671095E-2</v>
      </c>
      <c r="I11" s="110">
        <f t="shared" si="1"/>
        <v>4.4509064798671095E-2</v>
      </c>
      <c r="J11" s="85">
        <f>分析係数表!G14</f>
        <v>0.20976692563817981</v>
      </c>
      <c r="K11" s="111">
        <f t="shared" si="2"/>
        <v>9.3365296858477654E-3</v>
      </c>
      <c r="L11" s="79"/>
      <c r="M11" s="80"/>
      <c r="N11" s="81">
        <f>分析係数表!H14</f>
        <v>1.167420369642155E-3</v>
      </c>
      <c r="O11" s="82">
        <f t="shared" si="3"/>
        <v>2.226173139094299E-2</v>
      </c>
      <c r="P11" s="76">
        <f>分析係数表!C14</f>
        <v>6.5770523283725346E-2</v>
      </c>
      <c r="Q11" s="82">
        <f t="shared" si="4"/>
        <v>1.4641657227840554E-3</v>
      </c>
      <c r="R11" s="83">
        <v>4.5586432289189691E-3</v>
      </c>
      <c r="S11" s="84">
        <f t="shared" si="5"/>
        <v>4.9067708027590064E-2</v>
      </c>
      <c r="T11" s="85">
        <f>分析係数表!F14</f>
        <v>0.3607103218645949</v>
      </c>
      <c r="U11" s="86">
        <f t="shared" si="6"/>
        <v>1.769922875578998E-2</v>
      </c>
      <c r="V11" s="87">
        <f>分析係数表!D14</f>
        <v>6.7702552719200892E-2</v>
      </c>
      <c r="W11" s="88">
        <f t="shared" si="7"/>
        <v>0</v>
      </c>
      <c r="X11" s="76">
        <f>分析係数表!E14</f>
        <v>6.8812430632630414E-2</v>
      </c>
      <c r="Y11" s="89">
        <f t="shared" si="8"/>
        <v>0</v>
      </c>
    </row>
    <row r="12" spans="1:25" x14ac:dyDescent="0.2">
      <c r="A12" s="6" t="s">
        <v>225</v>
      </c>
      <c r="B12" s="5" t="s">
        <v>29</v>
      </c>
      <c r="C12" s="90"/>
      <c r="D12" s="107">
        <f>投入係数表!AM12</f>
        <v>7.1545380212591986E-3</v>
      </c>
      <c r="E12" s="110">
        <f t="shared" si="9"/>
        <v>0.71545380212591991</v>
      </c>
      <c r="F12" s="85">
        <f>分析係数表!C15</f>
        <v>0</v>
      </c>
      <c r="G12" s="110">
        <f t="shared" si="0"/>
        <v>0</v>
      </c>
      <c r="H12" s="110">
        <v>0</v>
      </c>
      <c r="I12" s="110">
        <f t="shared" si="1"/>
        <v>0</v>
      </c>
      <c r="J12" s="85">
        <f>分析係数表!G15</f>
        <v>9.5622477491462285E-2</v>
      </c>
      <c r="K12" s="111">
        <f t="shared" si="2"/>
        <v>0</v>
      </c>
      <c r="L12" s="79"/>
      <c r="M12" s="80"/>
      <c r="N12" s="81">
        <f>分析係数表!H15</f>
        <v>8.2333857648446713E-3</v>
      </c>
      <c r="O12" s="82">
        <f t="shared" si="3"/>
        <v>0.15700378980980845</v>
      </c>
      <c r="P12" s="76">
        <f>分析係数表!C15</f>
        <v>0</v>
      </c>
      <c r="Q12" s="82">
        <f t="shared" si="4"/>
        <v>0</v>
      </c>
      <c r="R12" s="83">
        <v>0</v>
      </c>
      <c r="S12" s="84">
        <f t="shared" si="5"/>
        <v>0</v>
      </c>
      <c r="T12" s="85">
        <f>分析係数表!F15</f>
        <v>0.3039816827072338</v>
      </c>
      <c r="U12" s="86">
        <f t="shared" si="6"/>
        <v>0</v>
      </c>
      <c r="V12" s="87">
        <f>分析係数表!D15</f>
        <v>3.1667184104315432E-2</v>
      </c>
      <c r="W12" s="88">
        <f t="shared" si="7"/>
        <v>0</v>
      </c>
      <c r="X12" s="76">
        <f>分析係数表!E15</f>
        <v>2.9261099037565973E-2</v>
      </c>
      <c r="Y12" s="89">
        <f t="shared" si="8"/>
        <v>0</v>
      </c>
    </row>
    <row r="13" spans="1:25" x14ac:dyDescent="0.2">
      <c r="A13" s="6" t="s">
        <v>226</v>
      </c>
      <c r="B13" s="5" t="s">
        <v>30</v>
      </c>
      <c r="C13" s="90"/>
      <c r="D13" s="107">
        <f>投入係数表!AM13</f>
        <v>4.9059689288634507E-3</v>
      </c>
      <c r="E13" s="110">
        <f t="shared" si="9"/>
        <v>0.49059689288634506</v>
      </c>
      <c r="F13" s="85">
        <f>分析係数表!C16</f>
        <v>5.8671439936356373E-2</v>
      </c>
      <c r="G13" s="110">
        <f t="shared" si="0"/>
        <v>2.8784026133944256E-2</v>
      </c>
      <c r="H13" s="110">
        <v>3.5349159028921238E-2</v>
      </c>
      <c r="I13" s="110">
        <f t="shared" si="1"/>
        <v>3.5349159028921238E-2</v>
      </c>
      <c r="J13" s="85">
        <f>分析係数表!G16</f>
        <v>3.3950617283950615E-2</v>
      </c>
      <c r="K13" s="111">
        <f t="shared" si="2"/>
        <v>1.2001257695004124E-3</v>
      </c>
      <c r="L13" s="79"/>
      <c r="M13" s="80"/>
      <c r="N13" s="81">
        <f>分析係数表!H16</f>
        <v>1.6626523790798271E-2</v>
      </c>
      <c r="O13" s="82">
        <f t="shared" si="3"/>
        <v>0.31705392180995651</v>
      </c>
      <c r="P13" s="76">
        <f>分析係数表!C16</f>
        <v>5.8671439936356373E-2</v>
      </c>
      <c r="Q13" s="82">
        <f t="shared" si="4"/>
        <v>1.8602010130059094E-2</v>
      </c>
      <c r="R13" s="83">
        <v>2.0026327311038112E-2</v>
      </c>
      <c r="S13" s="84">
        <f t="shared" si="5"/>
        <v>5.5375486339959354E-2</v>
      </c>
      <c r="T13" s="85">
        <f>分析係数表!F16</f>
        <v>0.28858024691358025</v>
      </c>
      <c r="U13" s="86">
        <f t="shared" si="6"/>
        <v>1.5980271520945062E-2</v>
      </c>
      <c r="V13" s="87">
        <f>分析係数表!D16</f>
        <v>0</v>
      </c>
      <c r="W13" s="88">
        <f t="shared" si="7"/>
        <v>0</v>
      </c>
      <c r="X13" s="76">
        <f>分析係数表!E16</f>
        <v>0</v>
      </c>
      <c r="Y13" s="89">
        <f t="shared" si="8"/>
        <v>0</v>
      </c>
    </row>
    <row r="14" spans="1:25" x14ac:dyDescent="0.2">
      <c r="A14" s="6" t="s">
        <v>2</v>
      </c>
      <c r="B14" s="5" t="s">
        <v>364</v>
      </c>
      <c r="C14" s="90"/>
      <c r="D14" s="107">
        <f>投入係数表!AM14</f>
        <v>1.4309076042518397E-3</v>
      </c>
      <c r="E14" s="110">
        <f t="shared" si="9"/>
        <v>0.14309076042518395</v>
      </c>
      <c r="F14" s="85">
        <f>分析係数表!C17</f>
        <v>0.10640681003584229</v>
      </c>
      <c r="G14" s="110">
        <f t="shared" si="0"/>
        <v>1.5225831362446769E-2</v>
      </c>
      <c r="H14" s="110">
        <v>3.1016763770315189E-2</v>
      </c>
      <c r="I14" s="110">
        <f t="shared" si="1"/>
        <v>3.1016763770315189E-2</v>
      </c>
      <c r="J14" s="85">
        <f>分析係数表!G17</f>
        <v>0.21283422459893048</v>
      </c>
      <c r="K14" s="111">
        <f t="shared" si="2"/>
        <v>6.6014288666232327E-3</v>
      </c>
      <c r="L14" s="79"/>
      <c r="M14" s="80"/>
      <c r="N14" s="81">
        <f>分析係数表!H17</f>
        <v>2.9861384191899334E-3</v>
      </c>
      <c r="O14" s="82">
        <f t="shared" si="3"/>
        <v>5.6943165557885755E-2</v>
      </c>
      <c r="P14" s="76">
        <f>分析係数表!C17</f>
        <v>0.10640681003584229</v>
      </c>
      <c r="Q14" s="82">
        <f t="shared" si="4"/>
        <v>6.0591406003574671E-3</v>
      </c>
      <c r="R14" s="83">
        <v>1.0342837459183452E-2</v>
      </c>
      <c r="S14" s="84">
        <f t="shared" si="5"/>
        <v>4.1359601229498638E-2</v>
      </c>
      <c r="T14" s="85">
        <f>分析係数表!F17</f>
        <v>0.3233511586452763</v>
      </c>
      <c r="U14" s="86">
        <f t="shared" si="6"/>
        <v>1.3373674978664979E-2</v>
      </c>
      <c r="V14" s="87">
        <f>分析係数表!D17</f>
        <v>4.4206773618538323E-2</v>
      </c>
      <c r="W14" s="88">
        <f t="shared" si="7"/>
        <v>0</v>
      </c>
      <c r="X14" s="76">
        <f>分析係数表!E17</f>
        <v>4.0641711229946524E-2</v>
      </c>
      <c r="Y14" s="89">
        <f t="shared" si="8"/>
        <v>0</v>
      </c>
    </row>
    <row r="15" spans="1:25" x14ac:dyDescent="0.2">
      <c r="A15" s="6" t="s">
        <v>3</v>
      </c>
      <c r="B15" s="5" t="s">
        <v>31</v>
      </c>
      <c r="C15" s="90"/>
      <c r="D15" s="107">
        <f>投入係数表!AM15</f>
        <v>1.4309076042518397E-3</v>
      </c>
      <c r="E15" s="110">
        <f t="shared" si="9"/>
        <v>0.14309076042518395</v>
      </c>
      <c r="F15" s="85">
        <f>分析係数表!C18</f>
        <v>0.93182768716018405</v>
      </c>
      <c r="G15" s="110">
        <f t="shared" si="0"/>
        <v>0.13333593234099117</v>
      </c>
      <c r="H15" s="110">
        <v>0.18005078455672166</v>
      </c>
      <c r="I15" s="110">
        <f t="shared" si="1"/>
        <v>0.18005078455672166</v>
      </c>
      <c r="J15" s="85">
        <f>分析係数表!G18</f>
        <v>0.215658731332249</v>
      </c>
      <c r="K15" s="111">
        <f t="shared" si="2"/>
        <v>3.8829523772878682E-2</v>
      </c>
      <c r="L15" s="79"/>
      <c r="M15" s="80"/>
      <c r="N15" s="81">
        <f>分析係数表!H18</f>
        <v>4.4239087691702714E-4</v>
      </c>
      <c r="O15" s="82">
        <f t="shared" si="3"/>
        <v>8.4360245270941846E-3</v>
      </c>
      <c r="P15" s="76">
        <f>分析係数表!C18</f>
        <v>0.93182768716018405</v>
      </c>
      <c r="Q15" s="82">
        <f t="shared" si="4"/>
        <v>7.8609212239087595E-3</v>
      </c>
      <c r="R15" s="83">
        <v>1.8252942767852588E-2</v>
      </c>
      <c r="S15" s="84">
        <f t="shared" si="5"/>
        <v>0.19830372732457424</v>
      </c>
      <c r="T15" s="85">
        <f>分析係数表!F18</f>
        <v>0.45992902558036375</v>
      </c>
      <c r="U15" s="86">
        <f t="shared" si="6"/>
        <v>9.1205640077345579E-2</v>
      </c>
      <c r="V15" s="87">
        <f>分析係数表!D18</f>
        <v>2.3436344817388734E-2</v>
      </c>
      <c r="W15" s="88">
        <f t="shared" si="7"/>
        <v>0</v>
      </c>
      <c r="X15" s="76">
        <f>分析係数表!E18</f>
        <v>2.5506432056779535E-2</v>
      </c>
      <c r="Y15" s="89">
        <f t="shared" si="8"/>
        <v>0</v>
      </c>
    </row>
    <row r="16" spans="1:25" x14ac:dyDescent="0.2">
      <c r="A16" s="6" t="s">
        <v>4</v>
      </c>
      <c r="B16" s="5" t="s">
        <v>32</v>
      </c>
      <c r="C16" s="90"/>
      <c r="D16" s="107">
        <f>投入係数表!AM16</f>
        <v>0</v>
      </c>
      <c r="E16" s="110">
        <f t="shared" si="9"/>
        <v>0</v>
      </c>
      <c r="F16" s="85">
        <f>分析係数表!C19</f>
        <v>0.22734014153142079</v>
      </c>
      <c r="G16" s="110">
        <f t="shared" si="0"/>
        <v>0</v>
      </c>
      <c r="H16" s="110">
        <v>1.1537607341870423E-2</v>
      </c>
      <c r="I16" s="110">
        <f t="shared" si="1"/>
        <v>1.1537607341870423E-2</v>
      </c>
      <c r="J16" s="85">
        <f>分析係数表!G19</f>
        <v>5.767935331761536E-2</v>
      </c>
      <c r="K16" s="111">
        <f t="shared" si="2"/>
        <v>6.6548173031165706E-4</v>
      </c>
      <c r="L16" s="79"/>
      <c r="M16" s="80"/>
      <c r="N16" s="81">
        <f>分析係数表!H19</f>
        <v>-1.1059771922925678E-4</v>
      </c>
      <c r="O16" s="82">
        <f t="shared" si="3"/>
        <v>-2.1090061317735461E-3</v>
      </c>
      <c r="P16" s="76">
        <f>分析係数表!C19</f>
        <v>0.22734014153142079</v>
      </c>
      <c r="Q16" s="82">
        <f t="shared" si="4"/>
        <v>-4.7946175248803226E-4</v>
      </c>
      <c r="R16" s="83">
        <v>3.0362769070960373E-3</v>
      </c>
      <c r="S16" s="84">
        <f t="shared" si="5"/>
        <v>1.4573884248966461E-2</v>
      </c>
      <c r="T16" s="85">
        <f>分析係数表!F19</f>
        <v>0.2401481980464803</v>
      </c>
      <c r="U16" s="86">
        <f t="shared" si="6"/>
        <v>3.4998920409272773E-3</v>
      </c>
      <c r="V16" s="87">
        <f>分析係数表!D19</f>
        <v>6.946783428763894E-3</v>
      </c>
      <c r="W16" s="88">
        <f t="shared" si="7"/>
        <v>0</v>
      </c>
      <c r="X16" s="76">
        <f>分析係数表!E19</f>
        <v>7.830919501515661E-3</v>
      </c>
      <c r="Y16" s="89">
        <f t="shared" si="8"/>
        <v>0</v>
      </c>
    </row>
    <row r="17" spans="1:25" x14ac:dyDescent="0.2">
      <c r="A17" s="6" t="s">
        <v>5</v>
      </c>
      <c r="B17" s="5" t="s">
        <v>33</v>
      </c>
      <c r="C17" s="90"/>
      <c r="D17" s="107">
        <f>投入係数表!AM17</f>
        <v>2.0441537203597711E-4</v>
      </c>
      <c r="E17" s="110">
        <f t="shared" si="9"/>
        <v>2.0441537203597711E-2</v>
      </c>
      <c r="F17" s="85">
        <f>分析係数表!C20</f>
        <v>0.28316987938225679</v>
      </c>
      <c r="G17" s="110">
        <f t="shared" si="0"/>
        <v>5.7884276243306788E-3</v>
      </c>
      <c r="H17" s="110">
        <v>1.2792129032480528E-2</v>
      </c>
      <c r="I17" s="110">
        <f t="shared" si="1"/>
        <v>1.2792129032480528E-2</v>
      </c>
      <c r="J17" s="85">
        <f>分析係数表!G20</f>
        <v>0.10003293265272517</v>
      </c>
      <c r="K17" s="111">
        <f t="shared" si="2"/>
        <v>1.2796341819910951E-3</v>
      </c>
      <c r="L17" s="79"/>
      <c r="M17" s="80"/>
      <c r="N17" s="81">
        <f>分析係数表!H20</f>
        <v>5.4069996067636654E-4</v>
      </c>
      <c r="O17" s="82">
        <f t="shared" si="3"/>
        <v>1.0310696644226227E-2</v>
      </c>
      <c r="P17" s="76">
        <f>分析係数表!C20</f>
        <v>0.28316987938225679</v>
      </c>
      <c r="Q17" s="82">
        <f t="shared" si="4"/>
        <v>2.9196787250925808E-3</v>
      </c>
      <c r="R17" s="83">
        <v>6.3495258204496405E-3</v>
      </c>
      <c r="S17" s="84">
        <f t="shared" si="5"/>
        <v>1.9141654852930168E-2</v>
      </c>
      <c r="T17" s="85">
        <f>分析係数表!F20</f>
        <v>0.22295405894944839</v>
      </c>
      <c r="U17" s="86">
        <f t="shared" si="6"/>
        <v>4.2677096444701879E-3</v>
      </c>
      <c r="V17" s="87">
        <f>分析係数表!D20</f>
        <v>1.4243372303639057E-2</v>
      </c>
      <c r="W17" s="88">
        <f t="shared" si="7"/>
        <v>0</v>
      </c>
      <c r="X17" s="76">
        <f>分析係数表!E20</f>
        <v>1.6054668203523793E-2</v>
      </c>
      <c r="Y17" s="89">
        <f t="shared" si="8"/>
        <v>0</v>
      </c>
    </row>
    <row r="18" spans="1:25" x14ac:dyDescent="0.2">
      <c r="A18" s="6" t="s">
        <v>6</v>
      </c>
      <c r="B18" s="5" t="s">
        <v>34</v>
      </c>
      <c r="C18" s="90"/>
      <c r="D18" s="107">
        <f>投入係数表!AM18</f>
        <v>2.8618152085036794E-3</v>
      </c>
      <c r="E18" s="110">
        <f t="shared" si="9"/>
        <v>0.28618152085036791</v>
      </c>
      <c r="F18" s="85">
        <f>分析係数表!C21</f>
        <v>0.39165775401069514</v>
      </c>
      <c r="G18" s="110">
        <f t="shared" si="0"/>
        <v>0.11208521169562001</v>
      </c>
      <c r="H18" s="110">
        <v>0.13171518219061149</v>
      </c>
      <c r="I18" s="110">
        <f t="shared" si="1"/>
        <v>0.13171518219061149</v>
      </c>
      <c r="J18" s="85">
        <f>分析係数表!G21</f>
        <v>0.28516576829358342</v>
      </c>
      <c r="K18" s="111">
        <f t="shared" si="2"/>
        <v>3.7560661125315038E-2</v>
      </c>
      <c r="L18" s="79"/>
      <c r="M18" s="80"/>
      <c r="N18" s="81">
        <f>分析係数表!H21</f>
        <v>9.2164766024380651E-4</v>
      </c>
      <c r="O18" s="82">
        <f t="shared" si="3"/>
        <v>1.7575051098112884E-2</v>
      </c>
      <c r="P18" s="76">
        <f>分析係数表!C21</f>
        <v>0.39165775401069514</v>
      </c>
      <c r="Q18" s="82">
        <f t="shared" si="4"/>
        <v>6.8834050397100933E-3</v>
      </c>
      <c r="R18" s="83">
        <v>1.3481379645838627E-2</v>
      </c>
      <c r="S18" s="84">
        <f t="shared" si="5"/>
        <v>0.14519656183645011</v>
      </c>
      <c r="T18" s="85">
        <f>分析係数表!F21</f>
        <v>0.42597651923502916</v>
      </c>
      <c r="U18" s="86">
        <f t="shared" si="6"/>
        <v>6.185032601598469E-2</v>
      </c>
      <c r="V18" s="87">
        <f>分析係数表!D21</f>
        <v>3.8470058332718007E-2</v>
      </c>
      <c r="W18" s="88">
        <f t="shared" si="7"/>
        <v>0</v>
      </c>
      <c r="X18" s="76">
        <f>分析係数表!E21</f>
        <v>3.5885697408255188E-2</v>
      </c>
      <c r="Y18" s="89">
        <f t="shared" si="8"/>
        <v>0</v>
      </c>
    </row>
    <row r="19" spans="1:25" x14ac:dyDescent="0.2">
      <c r="A19" s="6" t="s">
        <v>7</v>
      </c>
      <c r="B19" s="5" t="s">
        <v>268</v>
      </c>
      <c r="C19" s="90"/>
      <c r="D19" s="107">
        <f>投入係数表!AM19</f>
        <v>0</v>
      </c>
      <c r="E19" s="110">
        <f t="shared" si="9"/>
        <v>0</v>
      </c>
      <c r="F19" s="85">
        <f>分析係数表!C22</f>
        <v>0.15642615558060879</v>
      </c>
      <c r="G19" s="110">
        <f t="shared" si="0"/>
        <v>0</v>
      </c>
      <c r="H19" s="110">
        <v>7.1766432860958414E-3</v>
      </c>
      <c r="I19" s="110">
        <f t="shared" si="1"/>
        <v>7.1766432860958414E-3</v>
      </c>
      <c r="J19" s="85">
        <f>分析係数表!G22</f>
        <v>0.19460412625639217</v>
      </c>
      <c r="K19" s="111">
        <f t="shared" si="2"/>
        <v>1.3966043961444843E-3</v>
      </c>
      <c r="L19" s="79"/>
      <c r="M19" s="80"/>
      <c r="N19" s="81">
        <f>分析係数表!H22</f>
        <v>4.915454187966968E-5</v>
      </c>
      <c r="O19" s="82">
        <f t="shared" si="3"/>
        <v>9.3733605856602051E-4</v>
      </c>
      <c r="P19" s="76">
        <f>分析係数表!C22</f>
        <v>0.15642615558060879</v>
      </c>
      <c r="Q19" s="82">
        <f t="shared" si="4"/>
        <v>1.4662387612856295E-4</v>
      </c>
      <c r="R19" s="83">
        <v>2.0102698782838106E-3</v>
      </c>
      <c r="S19" s="84">
        <f t="shared" si="5"/>
        <v>9.1869131643796519E-3</v>
      </c>
      <c r="T19" s="85">
        <f>分析係数表!F22</f>
        <v>0.41322518074413683</v>
      </c>
      <c r="U19" s="86">
        <f t="shared" si="6"/>
        <v>3.7962638528314719E-3</v>
      </c>
      <c r="V19" s="87">
        <f>分析係数表!D22</f>
        <v>2.140715923117616E-2</v>
      </c>
      <c r="W19" s="88">
        <f t="shared" si="7"/>
        <v>0</v>
      </c>
      <c r="X19" s="76">
        <f>分析係数表!E22</f>
        <v>2.2006700758243698E-2</v>
      </c>
      <c r="Y19" s="89">
        <f t="shared" si="8"/>
        <v>0</v>
      </c>
    </row>
    <row r="20" spans="1:25" x14ac:dyDescent="0.2">
      <c r="A20" s="6" t="s">
        <v>8</v>
      </c>
      <c r="B20" s="5" t="s">
        <v>269</v>
      </c>
      <c r="C20" s="90"/>
      <c r="D20" s="107">
        <f>投入係数表!AM20</f>
        <v>0</v>
      </c>
      <c r="E20" s="110">
        <f t="shared" si="9"/>
        <v>0</v>
      </c>
      <c r="F20" s="85">
        <f>分析係数表!C23</f>
        <v>0</v>
      </c>
      <c r="G20" s="110">
        <f t="shared" si="0"/>
        <v>0</v>
      </c>
      <c r="H20" s="110">
        <v>0</v>
      </c>
      <c r="I20" s="110">
        <f t="shared" si="1"/>
        <v>0</v>
      </c>
      <c r="J20" s="85">
        <f>分析係数表!G23</f>
        <v>0.21581694098755519</v>
      </c>
      <c r="K20" s="111">
        <f t="shared" si="2"/>
        <v>0</v>
      </c>
      <c r="L20" s="79"/>
      <c r="M20" s="80"/>
      <c r="N20" s="81">
        <f>分析係数表!H23</f>
        <v>2.457727093983484E-5</v>
      </c>
      <c r="O20" s="82">
        <f t="shared" si="3"/>
        <v>4.6866802928301025E-4</v>
      </c>
      <c r="P20" s="76">
        <f>分析係数表!C23</f>
        <v>0</v>
      </c>
      <c r="Q20" s="82">
        <f t="shared" si="4"/>
        <v>0</v>
      </c>
      <c r="R20" s="83">
        <v>0</v>
      </c>
      <c r="S20" s="84">
        <f t="shared" si="5"/>
        <v>0</v>
      </c>
      <c r="T20" s="85">
        <f>分析係数表!F23</f>
        <v>0.44146928944199115</v>
      </c>
      <c r="U20" s="86">
        <f t="shared" si="6"/>
        <v>0</v>
      </c>
      <c r="V20" s="87">
        <f>分析係数表!D23</f>
        <v>4.8735447611401042E-2</v>
      </c>
      <c r="W20" s="88">
        <f t="shared" si="7"/>
        <v>0</v>
      </c>
      <c r="X20" s="76">
        <f>分析係数表!E23</f>
        <v>5.2107587314331592E-2</v>
      </c>
      <c r="Y20" s="89">
        <f t="shared" si="8"/>
        <v>0</v>
      </c>
    </row>
    <row r="21" spans="1:25" x14ac:dyDescent="0.2">
      <c r="A21" s="6" t="s">
        <v>9</v>
      </c>
      <c r="B21" s="5" t="s">
        <v>270</v>
      </c>
      <c r="C21" s="90"/>
      <c r="D21" s="107">
        <f>投入係数表!AM21</f>
        <v>0</v>
      </c>
      <c r="E21" s="110">
        <f t="shared" si="9"/>
        <v>0</v>
      </c>
      <c r="F21" s="85">
        <f>分析係数表!C24</f>
        <v>0.44109195402298851</v>
      </c>
      <c r="G21" s="110">
        <f t="shared" si="0"/>
        <v>0</v>
      </c>
      <c r="H21" s="110">
        <v>1.0666017784977931E-2</v>
      </c>
      <c r="I21" s="110">
        <f t="shared" si="1"/>
        <v>1.0666017784977931E-2</v>
      </c>
      <c r="J21" s="85">
        <f>分析係数表!G24</f>
        <v>0.2076771653543307</v>
      </c>
      <c r="K21" s="111">
        <f t="shared" si="2"/>
        <v>2.215088339203094E-3</v>
      </c>
      <c r="L21" s="79"/>
      <c r="M21" s="80"/>
      <c r="N21" s="81">
        <f>分析係数表!H24</f>
        <v>3.3179315768777033E-4</v>
      </c>
      <c r="O21" s="82">
        <f t="shared" si="3"/>
        <v>6.3270183953206384E-3</v>
      </c>
      <c r="P21" s="76">
        <f>分析係数表!C24</f>
        <v>0.44109195402298851</v>
      </c>
      <c r="Q21" s="82">
        <f t="shared" si="4"/>
        <v>2.7907969071313734E-3</v>
      </c>
      <c r="R21" s="83">
        <v>9.7329127783004274E-3</v>
      </c>
      <c r="S21" s="84">
        <f t="shared" si="5"/>
        <v>2.0398930563278357E-2</v>
      </c>
      <c r="T21" s="85">
        <f>分析係数表!F24</f>
        <v>0.39173228346456695</v>
      </c>
      <c r="U21" s="86">
        <f t="shared" si="6"/>
        <v>7.9909196497881755E-3</v>
      </c>
      <c r="V21" s="87">
        <f>分析係数表!D24</f>
        <v>6.7913385826771658E-2</v>
      </c>
      <c r="W21" s="88">
        <f t="shared" si="7"/>
        <v>0</v>
      </c>
      <c r="X21" s="76">
        <f>分析係数表!E24</f>
        <v>7.1850393700787399E-2</v>
      </c>
      <c r="Y21" s="89">
        <f t="shared" si="8"/>
        <v>0</v>
      </c>
    </row>
    <row r="22" spans="1:25" x14ac:dyDescent="0.2">
      <c r="A22" s="6" t="s">
        <v>10</v>
      </c>
      <c r="B22" s="5" t="s">
        <v>271</v>
      </c>
      <c r="C22" s="90"/>
      <c r="D22" s="107">
        <f>投入係数表!AM22</f>
        <v>0</v>
      </c>
      <c r="E22" s="110">
        <f t="shared" si="9"/>
        <v>0</v>
      </c>
      <c r="F22" s="85">
        <f>分析係数表!C25</f>
        <v>7.8343592613318025E-3</v>
      </c>
      <c r="G22" s="110">
        <f t="shared" si="0"/>
        <v>0</v>
      </c>
      <c r="H22" s="110">
        <v>4.2928931761580683E-4</v>
      </c>
      <c r="I22" s="110">
        <f t="shared" si="1"/>
        <v>4.2928931761580683E-4</v>
      </c>
      <c r="J22" s="85">
        <f>分析係数表!G25</f>
        <v>0.2</v>
      </c>
      <c r="K22" s="111">
        <f t="shared" si="2"/>
        <v>8.5857863523161371E-5</v>
      </c>
      <c r="L22" s="79"/>
      <c r="M22" s="80"/>
      <c r="N22" s="81">
        <f>分析係数表!H25</f>
        <v>5.0383405426661419E-4</v>
      </c>
      <c r="O22" s="82">
        <f t="shared" si="3"/>
        <v>9.6076946003017093E-3</v>
      </c>
      <c r="P22" s="76">
        <f>分析係数表!C25</f>
        <v>7.8343592613318025E-3</v>
      </c>
      <c r="Q22" s="82">
        <f t="shared" si="4"/>
        <v>7.5270131171921242E-5</v>
      </c>
      <c r="R22" s="83">
        <v>2.5844594938052927E-4</v>
      </c>
      <c r="S22" s="84">
        <f t="shared" si="5"/>
        <v>6.8773526699633615E-4</v>
      </c>
      <c r="T22" s="85">
        <f>分析係数表!F25</f>
        <v>0.35199999999999998</v>
      </c>
      <c r="U22" s="86">
        <f t="shared" si="6"/>
        <v>2.420828139827103E-4</v>
      </c>
      <c r="V22" s="87">
        <f>分析係数表!D25</f>
        <v>8.0000000000000002E-3</v>
      </c>
      <c r="W22" s="88">
        <f t="shared" si="7"/>
        <v>0</v>
      </c>
      <c r="X22" s="76">
        <f>分析係数表!E25</f>
        <v>4.0000000000000001E-3</v>
      </c>
      <c r="Y22" s="89">
        <f t="shared" si="8"/>
        <v>0</v>
      </c>
    </row>
    <row r="23" spans="1:25" x14ac:dyDescent="0.2">
      <c r="A23" s="6" t="s">
        <v>11</v>
      </c>
      <c r="B23" s="5" t="s">
        <v>35</v>
      </c>
      <c r="C23" s="90"/>
      <c r="D23" s="107">
        <f>投入係数表!AM23</f>
        <v>0</v>
      </c>
      <c r="E23" s="110">
        <f t="shared" si="9"/>
        <v>0</v>
      </c>
      <c r="F23" s="85">
        <f>分析係数表!C26</f>
        <v>0.12107728337236534</v>
      </c>
      <c r="G23" s="110">
        <f t="shared" si="0"/>
        <v>0</v>
      </c>
      <c r="H23" s="110">
        <v>3.9042965048079188E-3</v>
      </c>
      <c r="I23" s="110">
        <f t="shared" si="1"/>
        <v>3.9042965048079188E-3</v>
      </c>
      <c r="J23" s="85">
        <f>分析係数表!G26</f>
        <v>0.19685039370078741</v>
      </c>
      <c r="K23" s="111">
        <f t="shared" si="2"/>
        <v>7.6856230409604704E-4</v>
      </c>
      <c r="L23" s="79"/>
      <c r="M23" s="80"/>
      <c r="N23" s="81">
        <f>分析係数表!H26</f>
        <v>1.0396185607550137E-2</v>
      </c>
      <c r="O23" s="82">
        <f t="shared" si="3"/>
        <v>0.19824657638671334</v>
      </c>
      <c r="P23" s="76">
        <f>分析係数表!C26</f>
        <v>0.12107728337236534</v>
      </c>
      <c r="Q23" s="82">
        <f t="shared" si="4"/>
        <v>2.4003156906775361E-2</v>
      </c>
      <c r="R23" s="83">
        <v>2.590052480648453E-2</v>
      </c>
      <c r="S23" s="84">
        <f t="shared" si="5"/>
        <v>2.9804821311292449E-2</v>
      </c>
      <c r="T23" s="85">
        <f>分析係数表!F26</f>
        <v>0.33584388907908252</v>
      </c>
      <c r="U23" s="86">
        <f t="shared" si="6"/>
        <v>1.0009767102491577E-2</v>
      </c>
      <c r="V23" s="87">
        <f>分析係数表!D26</f>
        <v>3.2865457035261898E-2</v>
      </c>
      <c r="W23" s="88">
        <f t="shared" si="7"/>
        <v>0</v>
      </c>
      <c r="X23" s="76">
        <f>分析係数表!E26</f>
        <v>3.457719958918179E-2</v>
      </c>
      <c r="Y23" s="89">
        <f t="shared" si="8"/>
        <v>0</v>
      </c>
    </row>
    <row r="24" spans="1:25" x14ac:dyDescent="0.2">
      <c r="A24" s="6" t="s">
        <v>12</v>
      </c>
      <c r="B24" s="5" t="s">
        <v>365</v>
      </c>
      <c r="C24" s="90"/>
      <c r="D24" s="107">
        <f>投入係数表!AM24</f>
        <v>2.0441537203597711E-4</v>
      </c>
      <c r="E24" s="110">
        <f t="shared" si="9"/>
        <v>2.0441537203597711E-2</v>
      </c>
      <c r="F24" s="85">
        <f>分析係数表!C27</f>
        <v>2.7391659852820882E-2</v>
      </c>
      <c r="G24" s="110">
        <f t="shared" si="0"/>
        <v>5.599276339497319E-4</v>
      </c>
      <c r="H24" s="110">
        <v>6.8726691172448873E-4</v>
      </c>
      <c r="I24" s="110">
        <f t="shared" si="1"/>
        <v>6.8726691172448873E-4</v>
      </c>
      <c r="J24" s="85">
        <f>分析係数表!G27</f>
        <v>0.16959064327485379</v>
      </c>
      <c r="K24" s="111">
        <f t="shared" si="2"/>
        <v>1.165540376608782E-4</v>
      </c>
      <c r="L24" s="79"/>
      <c r="M24" s="80"/>
      <c r="N24" s="81">
        <f>分析係数表!H27</f>
        <v>1.0924596932756587E-2</v>
      </c>
      <c r="O24" s="82">
        <f t="shared" si="3"/>
        <v>0.20832293901629809</v>
      </c>
      <c r="P24" s="76">
        <f>分析係数表!C27</f>
        <v>2.7391659852820882E-2</v>
      </c>
      <c r="Q24" s="82">
        <f t="shared" si="4"/>
        <v>5.7063110850743854E-3</v>
      </c>
      <c r="R24" s="83">
        <v>5.7717822089111371E-3</v>
      </c>
      <c r="S24" s="84">
        <f t="shared" si="5"/>
        <v>6.4590491206356262E-3</v>
      </c>
      <c r="T24" s="85">
        <f>分析係数表!F27</f>
        <v>0.32163742690058478</v>
      </c>
      <c r="U24" s="86">
        <f t="shared" si="6"/>
        <v>2.0774719393857276E-3</v>
      </c>
      <c r="V24" s="87">
        <f>分析係数表!D27</f>
        <v>0</v>
      </c>
      <c r="W24" s="88">
        <f t="shared" si="7"/>
        <v>0</v>
      </c>
      <c r="X24" s="76">
        <f>分析係数表!E27</f>
        <v>0</v>
      </c>
      <c r="Y24" s="89">
        <f t="shared" si="8"/>
        <v>0</v>
      </c>
    </row>
    <row r="25" spans="1:25" x14ac:dyDescent="0.2">
      <c r="A25" s="6" t="s">
        <v>13</v>
      </c>
      <c r="B25" s="5" t="s">
        <v>191</v>
      </c>
      <c r="C25" s="90"/>
      <c r="D25" s="107">
        <f>投入係数表!AM25</f>
        <v>0</v>
      </c>
      <c r="E25" s="110">
        <f t="shared" si="9"/>
        <v>0</v>
      </c>
      <c r="F25" s="85">
        <f>分析係数表!C28</f>
        <v>0.24324482738409237</v>
      </c>
      <c r="G25" s="110">
        <f t="shared" si="0"/>
        <v>0</v>
      </c>
      <c r="H25" s="110">
        <v>3.918571251802247E-2</v>
      </c>
      <c r="I25" s="110">
        <f t="shared" si="1"/>
        <v>3.918571251802247E-2</v>
      </c>
      <c r="J25" s="85">
        <f>分析係数表!G28</f>
        <v>0.12486010072747622</v>
      </c>
      <c r="K25" s="111">
        <f t="shared" si="2"/>
        <v>4.8927320120782112E-3</v>
      </c>
      <c r="L25" s="79"/>
      <c r="M25" s="80"/>
      <c r="N25" s="81">
        <f>分析係数表!H28</f>
        <v>2.0841525756979944E-2</v>
      </c>
      <c r="O25" s="82">
        <f t="shared" si="3"/>
        <v>0.39743048883199267</v>
      </c>
      <c r="P25" s="76">
        <f>分析係数表!C28</f>
        <v>0.24324482738409237</v>
      </c>
      <c r="Q25" s="82">
        <f t="shared" si="4"/>
        <v>9.6672910653113509E-2</v>
      </c>
      <c r="R25" s="83">
        <v>0.11798712666774187</v>
      </c>
      <c r="S25" s="84">
        <f t="shared" si="5"/>
        <v>0.15717283918576436</v>
      </c>
      <c r="T25" s="85">
        <f>分析係数表!F28</f>
        <v>0.21387101287073307</v>
      </c>
      <c r="U25" s="86">
        <f t="shared" si="6"/>
        <v>3.3614714312428268E-2</v>
      </c>
      <c r="V25" s="87">
        <f>分析係数表!D28</f>
        <v>5.1063234471180746E-3</v>
      </c>
      <c r="W25" s="88">
        <f t="shared" si="7"/>
        <v>0</v>
      </c>
      <c r="X25" s="76">
        <f>分析係数表!E28</f>
        <v>5.1412982652490205E-3</v>
      </c>
      <c r="Y25" s="89">
        <f t="shared" si="8"/>
        <v>0</v>
      </c>
    </row>
    <row r="26" spans="1:25" x14ac:dyDescent="0.2">
      <c r="A26" s="6" t="s">
        <v>14</v>
      </c>
      <c r="B26" s="5" t="s">
        <v>50</v>
      </c>
      <c r="C26" s="90"/>
      <c r="D26" s="107">
        <f>投入係数表!AM26</f>
        <v>3.6794766966475878E-3</v>
      </c>
      <c r="E26" s="110">
        <f t="shared" si="9"/>
        <v>0.36794766966475878</v>
      </c>
      <c r="F26" s="85">
        <f>分析係数表!C29</f>
        <v>5.9106021425932798E-2</v>
      </c>
      <c r="G26" s="110">
        <f t="shared" si="0"/>
        <v>2.1747922846827274E-2</v>
      </c>
      <c r="H26" s="110">
        <v>2.5821544973478085E-2</v>
      </c>
      <c r="I26" s="110">
        <f t="shared" si="1"/>
        <v>2.5821544973478085E-2</v>
      </c>
      <c r="J26" s="85">
        <f>分析係数表!G29</f>
        <v>0.26651982378854627</v>
      </c>
      <c r="K26" s="111">
        <f t="shared" si="2"/>
        <v>6.8819536162794022E-3</v>
      </c>
      <c r="L26" s="79"/>
      <c r="M26" s="80"/>
      <c r="N26" s="81">
        <f>分析係数表!H29</f>
        <v>1.0052103814392449E-2</v>
      </c>
      <c r="O26" s="82">
        <f t="shared" si="3"/>
        <v>0.1916852239767512</v>
      </c>
      <c r="P26" s="76">
        <f>分析係数表!C29</f>
        <v>5.9106021425932798E-2</v>
      </c>
      <c r="Q26" s="82">
        <f t="shared" si="4"/>
        <v>1.1329750955404583E-2</v>
      </c>
      <c r="R26" s="83">
        <v>1.3955987496566903E-2</v>
      </c>
      <c r="S26" s="84">
        <f t="shared" si="5"/>
        <v>3.9777532470044986E-2</v>
      </c>
      <c r="T26" s="85">
        <f>分析係数表!F29</f>
        <v>0.40308370044052866</v>
      </c>
      <c r="U26" s="86">
        <f t="shared" si="6"/>
        <v>1.6033674982419015E-2</v>
      </c>
      <c r="V26" s="87">
        <f>分析係数表!D29</f>
        <v>6.1674008810572688E-2</v>
      </c>
      <c r="W26" s="88">
        <f t="shared" si="7"/>
        <v>0</v>
      </c>
      <c r="X26" s="76">
        <f>分析係数表!E29</f>
        <v>2.8634361233480177E-2</v>
      </c>
      <c r="Y26" s="89">
        <f t="shared" si="8"/>
        <v>0</v>
      </c>
    </row>
    <row r="27" spans="1:25" x14ac:dyDescent="0.2">
      <c r="A27" s="6" t="s">
        <v>15</v>
      </c>
      <c r="B27" s="5" t="s">
        <v>36</v>
      </c>
      <c r="C27" s="90"/>
      <c r="D27" s="107">
        <f>投入係数表!AM27</f>
        <v>1.4309076042518397E-3</v>
      </c>
      <c r="E27" s="110">
        <f t="shared" si="9"/>
        <v>0.14309076042518395</v>
      </c>
      <c r="F27" s="85">
        <f>分析係数表!C30</f>
        <v>1</v>
      </c>
      <c r="G27" s="110">
        <f t="shared" si="0"/>
        <v>0.14309076042518395</v>
      </c>
      <c r="H27" s="110">
        <v>0.20287748233026404</v>
      </c>
      <c r="I27" s="110">
        <f t="shared" si="1"/>
        <v>0.20287748233026404</v>
      </c>
      <c r="J27" s="85">
        <f>分析係数表!G30</f>
        <v>0.34458106948813266</v>
      </c>
      <c r="K27" s="111">
        <f t="shared" si="2"/>
        <v>6.9907739836422123E-2</v>
      </c>
      <c r="L27" s="79"/>
      <c r="M27" s="80"/>
      <c r="N27" s="81">
        <f>分析係数表!H30</f>
        <v>0</v>
      </c>
      <c r="O27" s="82">
        <f t="shared" si="3"/>
        <v>0</v>
      </c>
      <c r="P27" s="76">
        <f>分析係数表!C30</f>
        <v>1</v>
      </c>
      <c r="Q27" s="82">
        <f t="shared" si="4"/>
        <v>0</v>
      </c>
      <c r="R27" s="83">
        <v>4.4404918947429657E-2</v>
      </c>
      <c r="S27" s="84">
        <f t="shared" si="5"/>
        <v>0.24728240127769369</v>
      </c>
      <c r="T27" s="85">
        <f>分析係数表!F30</f>
        <v>0.44094938518730342</v>
      </c>
      <c r="U27" s="86">
        <f t="shared" si="6"/>
        <v>0.10903902281103908</v>
      </c>
      <c r="V27" s="87">
        <f>分析係数表!D30</f>
        <v>0.11881612810980841</v>
      </c>
      <c r="W27" s="88">
        <f t="shared" si="7"/>
        <v>0</v>
      </c>
      <c r="X27" s="76">
        <f>分析係数表!E30</f>
        <v>7.9782670860737773E-2</v>
      </c>
      <c r="Y27" s="89">
        <f t="shared" si="8"/>
        <v>0</v>
      </c>
    </row>
    <row r="28" spans="1:25" x14ac:dyDescent="0.2">
      <c r="A28" s="6" t="s">
        <v>16</v>
      </c>
      <c r="B28" s="5" t="s">
        <v>192</v>
      </c>
      <c r="C28" s="90"/>
      <c r="D28" s="107">
        <f>投入係数表!AM28</f>
        <v>3.6794766966475878E-2</v>
      </c>
      <c r="E28" s="110">
        <f t="shared" si="9"/>
        <v>3.6794766966475878</v>
      </c>
      <c r="F28" s="85">
        <f>分析係数表!C31</f>
        <v>9.6726786907147644E-2</v>
      </c>
      <c r="G28" s="110">
        <f t="shared" si="0"/>
        <v>0.35590395836644678</v>
      </c>
      <c r="H28" s="110">
        <v>0.38473356189918834</v>
      </c>
      <c r="I28" s="110">
        <f t="shared" si="1"/>
        <v>0.38473356189918834</v>
      </c>
      <c r="J28" s="85">
        <f>分析係数表!G31</f>
        <v>7.0151306740027508E-2</v>
      </c>
      <c r="K28" s="111">
        <f t="shared" si="2"/>
        <v>2.6989562113973322E-2</v>
      </c>
      <c r="L28" s="79"/>
      <c r="M28" s="80"/>
      <c r="N28" s="81">
        <f>分析係数表!H31</f>
        <v>2.2131832481321275E-2</v>
      </c>
      <c r="O28" s="82">
        <f t="shared" si="3"/>
        <v>0.4220355603693508</v>
      </c>
      <c r="P28" s="76">
        <f>分析係数表!C31</f>
        <v>9.6726786907147644E-2</v>
      </c>
      <c r="Q28" s="82">
        <f t="shared" si="4"/>
        <v>4.0822143715084844E-2</v>
      </c>
      <c r="R28" s="83">
        <v>4.8744965130963977E-2</v>
      </c>
      <c r="S28" s="84">
        <f t="shared" si="5"/>
        <v>0.43347852703015233</v>
      </c>
      <c r="T28" s="85">
        <f>分析係数表!F31</f>
        <v>0.34525447042640989</v>
      </c>
      <c r="U28" s="86">
        <f t="shared" si="6"/>
        <v>0.14966039929101543</v>
      </c>
      <c r="V28" s="87">
        <f>分析係数表!D31</f>
        <v>0</v>
      </c>
      <c r="W28" s="88">
        <f t="shared" si="7"/>
        <v>0</v>
      </c>
      <c r="X28" s="76">
        <f>分析係数表!E31</f>
        <v>0</v>
      </c>
      <c r="Y28" s="89">
        <f t="shared" si="8"/>
        <v>0</v>
      </c>
    </row>
    <row r="29" spans="1:25" x14ac:dyDescent="0.2">
      <c r="A29" s="6" t="s">
        <v>17</v>
      </c>
      <c r="B29" s="5" t="s">
        <v>272</v>
      </c>
      <c r="C29" s="90"/>
      <c r="D29" s="107">
        <f>投入係数表!AM29</f>
        <v>9.8119378577269014E-3</v>
      </c>
      <c r="E29" s="110">
        <f t="shared" si="9"/>
        <v>0.98119378577269012</v>
      </c>
      <c r="F29" s="85">
        <f>分析係数表!C32</f>
        <v>0.7834008097165992</v>
      </c>
      <c r="G29" s="110">
        <f t="shared" si="0"/>
        <v>0.76866800626322085</v>
      </c>
      <c r="H29" s="110">
        <v>0.85200676336725767</v>
      </c>
      <c r="I29" s="110">
        <f t="shared" si="1"/>
        <v>0.85200676336725767</v>
      </c>
      <c r="J29" s="85">
        <f>分析係数表!G32</f>
        <v>0.13992297817715019</v>
      </c>
      <c r="K29" s="111">
        <f t="shared" si="2"/>
        <v>0.11921532375742115</v>
      </c>
      <c r="L29" s="79"/>
      <c r="M29" s="80"/>
      <c r="N29" s="81">
        <f>分析係数表!H32</f>
        <v>6.3286472670074714E-3</v>
      </c>
      <c r="O29" s="82">
        <f t="shared" si="3"/>
        <v>0.12068201754037515</v>
      </c>
      <c r="P29" s="76">
        <f>分析係数表!C32</f>
        <v>0.7834008097165992</v>
      </c>
      <c r="Q29" s="82">
        <f t="shared" si="4"/>
        <v>9.4542390259362716E-2</v>
      </c>
      <c r="R29" s="83">
        <v>0.1169441496337512</v>
      </c>
      <c r="S29" s="84">
        <f t="shared" si="5"/>
        <v>0.96895091300100888</v>
      </c>
      <c r="T29" s="85">
        <f>分析係数表!F32</f>
        <v>0.48138639281129653</v>
      </c>
      <c r="U29" s="86">
        <f t="shared" si="6"/>
        <v>0.46643978482076809</v>
      </c>
      <c r="V29" s="87">
        <f>分析係数表!D32</f>
        <v>1.4120667522464698E-2</v>
      </c>
      <c r="W29" s="88">
        <f t="shared" si="7"/>
        <v>0</v>
      </c>
      <c r="X29" s="76">
        <f>分析係数表!E32</f>
        <v>2.1822849807445442E-2</v>
      </c>
      <c r="Y29" s="89">
        <f t="shared" si="8"/>
        <v>0</v>
      </c>
    </row>
    <row r="30" spans="1:25" x14ac:dyDescent="0.2">
      <c r="A30" s="6" t="s">
        <v>18</v>
      </c>
      <c r="B30" s="5" t="s">
        <v>273</v>
      </c>
      <c r="C30" s="90"/>
      <c r="D30" s="107">
        <f>投入係数表!AM30</f>
        <v>1.6557645134914145E-2</v>
      </c>
      <c r="E30" s="110">
        <f t="shared" si="9"/>
        <v>1.6557645134914145</v>
      </c>
      <c r="F30" s="85">
        <f>分析係数表!C33</f>
        <v>1</v>
      </c>
      <c r="G30" s="110">
        <f t="shared" si="0"/>
        <v>1.6557645134914145</v>
      </c>
      <c r="H30" s="110">
        <v>1.6780210233598887</v>
      </c>
      <c r="I30" s="110">
        <f t="shared" si="1"/>
        <v>1.6780210233598887</v>
      </c>
      <c r="J30" s="85">
        <f>分析係数表!G33</f>
        <v>0.50732356857523297</v>
      </c>
      <c r="K30" s="111">
        <f t="shared" si="2"/>
        <v>0.85129961371520313</v>
      </c>
      <c r="L30" s="79"/>
      <c r="M30" s="80"/>
      <c r="N30" s="81">
        <f>分析係数表!H33</f>
        <v>9.4622493118364133E-4</v>
      </c>
      <c r="O30" s="82">
        <f t="shared" si="3"/>
        <v>1.8043719127395896E-2</v>
      </c>
      <c r="P30" s="76">
        <f>分析係数表!C33</f>
        <v>1</v>
      </c>
      <c r="Q30" s="82">
        <f t="shared" si="4"/>
        <v>1.8043719127395896E-2</v>
      </c>
      <c r="R30" s="83">
        <v>4.1423734517226564E-2</v>
      </c>
      <c r="S30" s="84">
        <f t="shared" si="5"/>
        <v>1.7194447578771153</v>
      </c>
      <c r="T30" s="85">
        <f>分析係数表!F33</f>
        <v>0.64713715046604525</v>
      </c>
      <c r="U30" s="86">
        <f t="shared" si="6"/>
        <v>1.1127165809963755</v>
      </c>
      <c r="V30" s="87">
        <f>分析係数表!D33</f>
        <v>3.462050599201065E-2</v>
      </c>
      <c r="W30" s="88">
        <f t="shared" si="7"/>
        <v>0</v>
      </c>
      <c r="X30" s="76">
        <f>分析係数表!E33</f>
        <v>3.3288948069241014E-2</v>
      </c>
      <c r="Y30" s="89">
        <f t="shared" si="8"/>
        <v>0</v>
      </c>
    </row>
    <row r="31" spans="1:25" x14ac:dyDescent="0.2">
      <c r="A31" s="6" t="s">
        <v>19</v>
      </c>
      <c r="B31" s="5" t="s">
        <v>274</v>
      </c>
      <c r="C31" s="90"/>
      <c r="D31" s="107">
        <f>投入係数表!AM31</f>
        <v>0.10731807031888799</v>
      </c>
      <c r="E31" s="110">
        <f t="shared" si="9"/>
        <v>10.731807031888799</v>
      </c>
      <c r="F31" s="85">
        <f>分析係数表!C34</f>
        <v>0.10125199563061926</v>
      </c>
      <c r="G31" s="110">
        <f t="shared" si="0"/>
        <v>1.0866168787014538</v>
      </c>
      <c r="H31" s="110">
        <v>1.1155527174367594</v>
      </c>
      <c r="I31" s="110">
        <f t="shared" si="1"/>
        <v>1.1155527174367594</v>
      </c>
      <c r="J31" s="85">
        <f>分析係数表!G34</f>
        <v>0.42460217226572367</v>
      </c>
      <c r="K31" s="111">
        <f t="shared" si="2"/>
        <v>0.4736661071005791</v>
      </c>
      <c r="L31" s="79"/>
      <c r="M31" s="80"/>
      <c r="N31" s="81">
        <f>分析係数表!H34</f>
        <v>0.15770005898545025</v>
      </c>
      <c r="O31" s="82">
        <f t="shared" si="3"/>
        <v>3.0072084098944356</v>
      </c>
      <c r="P31" s="76">
        <f>分析係数表!C34</f>
        <v>0.10125199563061926</v>
      </c>
      <c r="Q31" s="82">
        <f t="shared" si="4"/>
        <v>0.30448585277899287</v>
      </c>
      <c r="R31" s="83">
        <v>0.3227330656601759</v>
      </c>
      <c r="S31" s="84">
        <f t="shared" si="5"/>
        <v>1.4382857830969353</v>
      </c>
      <c r="T31" s="85">
        <f>分析係数表!F34</f>
        <v>0.7004294013639808</v>
      </c>
      <c r="U31" s="86">
        <f t="shared" si="6"/>
        <v>1.0074176500449108</v>
      </c>
      <c r="V31" s="87">
        <f>分析係数表!D34</f>
        <v>0.3617075018944178</v>
      </c>
      <c r="W31" s="88">
        <f t="shared" si="7"/>
        <v>1</v>
      </c>
      <c r="X31" s="76">
        <f>分析係数表!E34</f>
        <v>0.25183127052285931</v>
      </c>
      <c r="Y31" s="89">
        <f t="shared" si="8"/>
        <v>0</v>
      </c>
    </row>
    <row r="32" spans="1:25" x14ac:dyDescent="0.2">
      <c r="A32" s="6" t="s">
        <v>20</v>
      </c>
      <c r="B32" s="5" t="s">
        <v>37</v>
      </c>
      <c r="C32" s="90"/>
      <c r="D32" s="107">
        <f>投入係数表!AM32</f>
        <v>4.7015535568274737E-3</v>
      </c>
      <c r="E32" s="110">
        <f t="shared" si="9"/>
        <v>0.47015535568274736</v>
      </c>
      <c r="F32" s="85">
        <f>分析係数表!C35</f>
        <v>0.28050490883590462</v>
      </c>
      <c r="G32" s="110">
        <f t="shared" si="0"/>
        <v>0.13188088518450136</v>
      </c>
      <c r="H32" s="110">
        <v>0.19134448886973002</v>
      </c>
      <c r="I32" s="110">
        <f t="shared" si="1"/>
        <v>0.19134448886973002</v>
      </c>
      <c r="J32" s="85">
        <f>分析係数表!G35</f>
        <v>0.31444397102684279</v>
      </c>
      <c r="K32" s="111">
        <f t="shared" si="2"/>
        <v>6.0167120914299432E-2</v>
      </c>
      <c r="L32" s="79"/>
      <c r="M32" s="80"/>
      <c r="N32" s="81">
        <f>分析係数表!H35</f>
        <v>5.9366397955171055E-2</v>
      </c>
      <c r="O32" s="82">
        <f t="shared" si="3"/>
        <v>1.1320676247331112</v>
      </c>
      <c r="P32" s="76">
        <f>分析係数表!C35</f>
        <v>0.28050490883590462</v>
      </c>
      <c r="Q32" s="82">
        <f t="shared" si="4"/>
        <v>0.31755052587184046</v>
      </c>
      <c r="R32" s="83">
        <v>0.39893646258204518</v>
      </c>
      <c r="S32" s="84">
        <f t="shared" si="5"/>
        <v>0.59028095145177517</v>
      </c>
      <c r="T32" s="85">
        <f>分析係数表!F35</f>
        <v>0.64720920323817643</v>
      </c>
      <c r="U32" s="86">
        <f t="shared" si="6"/>
        <v>0.38203526427577611</v>
      </c>
      <c r="V32" s="87">
        <f>分析係数表!D35</f>
        <v>3.7068598210481467E-2</v>
      </c>
      <c r="W32" s="88">
        <f t="shared" si="7"/>
        <v>0</v>
      </c>
      <c r="X32" s="76">
        <f>分析係数表!E35</f>
        <v>2.8973157221985513E-2</v>
      </c>
      <c r="Y32" s="89">
        <f t="shared" si="8"/>
        <v>0</v>
      </c>
    </row>
    <row r="33" spans="1:25" x14ac:dyDescent="0.2">
      <c r="A33" s="6" t="s">
        <v>21</v>
      </c>
      <c r="B33" s="5" t="s">
        <v>38</v>
      </c>
      <c r="C33" s="90"/>
      <c r="D33" s="107">
        <f>投入係数表!AM33</f>
        <v>1.0425183973834832E-2</v>
      </c>
      <c r="E33" s="110">
        <f t="shared" si="9"/>
        <v>1.0425183973834831</v>
      </c>
      <c r="F33" s="85">
        <f>分析係数表!C36</f>
        <v>0.80389274373750441</v>
      </c>
      <c r="G33" s="110">
        <f t="shared" si="0"/>
        <v>0.83807297486943411</v>
      </c>
      <c r="H33" s="110">
        <v>0.91137830578933354</v>
      </c>
      <c r="I33" s="110">
        <f t="shared" si="1"/>
        <v>0.91137830578933354</v>
      </c>
      <c r="J33" s="85">
        <f>分析係数表!G36</f>
        <v>1.7855841410975876E-2</v>
      </c>
      <c r="K33" s="111">
        <f t="shared" si="2"/>
        <v>1.6273426493578217E-2</v>
      </c>
      <c r="L33" s="79"/>
      <c r="M33" s="80"/>
      <c r="N33" s="81">
        <f>分析係数表!H36</f>
        <v>0.19255062917813606</v>
      </c>
      <c r="O33" s="82">
        <f t="shared" si="3"/>
        <v>3.6717796754177443</v>
      </c>
      <c r="P33" s="76">
        <f>分析係数表!C36</f>
        <v>0.80389274373750441</v>
      </c>
      <c r="Q33" s="82">
        <f t="shared" si="4"/>
        <v>2.9517170376711737</v>
      </c>
      <c r="R33" s="83">
        <v>3.0249253036974806</v>
      </c>
      <c r="S33" s="84">
        <f t="shared" si="5"/>
        <v>3.936303609486814</v>
      </c>
      <c r="T33" s="85">
        <f>分析係数表!F36</f>
        <v>0.88404635230668316</v>
      </c>
      <c r="U33" s="86">
        <f t="shared" si="6"/>
        <v>3.4798748475384484</v>
      </c>
      <c r="V33" s="87">
        <f>分析係数表!D36</f>
        <v>1.122367174404198E-2</v>
      </c>
      <c r="W33" s="88">
        <f t="shared" si="7"/>
        <v>0</v>
      </c>
      <c r="X33" s="76">
        <f>分析係数表!E36</f>
        <v>3.3525253261424094E-3</v>
      </c>
      <c r="Y33" s="89">
        <f t="shared" si="8"/>
        <v>0</v>
      </c>
    </row>
    <row r="34" spans="1:25" x14ac:dyDescent="0.2">
      <c r="A34" s="6" t="s">
        <v>22</v>
      </c>
      <c r="B34" s="5" t="s">
        <v>377</v>
      </c>
      <c r="C34" s="90"/>
      <c r="D34" s="107">
        <f>投入係数表!AM34</f>
        <v>2.2281275551921505E-2</v>
      </c>
      <c r="E34" s="110">
        <f t="shared" si="9"/>
        <v>2.2281275551921507</v>
      </c>
      <c r="F34" s="85">
        <f>分析係数表!C37</f>
        <v>0.21032967032967032</v>
      </c>
      <c r="G34" s="110">
        <f t="shared" si="0"/>
        <v>0.46864133413601933</v>
      </c>
      <c r="H34" s="110">
        <v>0.51795485974819333</v>
      </c>
      <c r="I34" s="110">
        <f t="shared" si="1"/>
        <v>0.51795485974819333</v>
      </c>
      <c r="J34" s="85">
        <f>分析係数表!G37</f>
        <v>0.29813928761297182</v>
      </c>
      <c r="K34" s="111">
        <f t="shared" si="2"/>
        <v>0.15442269290100308</v>
      </c>
      <c r="L34" s="79"/>
      <c r="M34" s="80"/>
      <c r="N34" s="81">
        <f>分析係数表!H37</f>
        <v>4.7409555642941408E-2</v>
      </c>
      <c r="O34" s="82">
        <f t="shared" si="3"/>
        <v>0.90406062848692681</v>
      </c>
      <c r="P34" s="76">
        <f>分析係数表!C37</f>
        <v>0.21032967032967032</v>
      </c>
      <c r="Q34" s="82">
        <f t="shared" si="4"/>
        <v>0.19015077394768987</v>
      </c>
      <c r="R34" s="83">
        <v>0.20983573145277537</v>
      </c>
      <c r="S34" s="84">
        <f t="shared" si="5"/>
        <v>0.72779059120096867</v>
      </c>
      <c r="T34" s="85">
        <f>分析係数表!F37</f>
        <v>0.65348219032429555</v>
      </c>
      <c r="U34" s="86">
        <f t="shared" si="6"/>
        <v>0.475598189635423</v>
      </c>
      <c r="V34" s="87">
        <f>分析係数表!D37</f>
        <v>7.4641148325358855E-2</v>
      </c>
      <c r="W34" s="88">
        <f t="shared" si="7"/>
        <v>0</v>
      </c>
      <c r="X34" s="76">
        <f>分析係数表!E37</f>
        <v>6.6454013822434876E-2</v>
      </c>
      <c r="Y34" s="89">
        <f t="shared" si="8"/>
        <v>0</v>
      </c>
    </row>
    <row r="35" spans="1:25" x14ac:dyDescent="0.2">
      <c r="A35" s="6" t="s">
        <v>23</v>
      </c>
      <c r="B35" s="5" t="s">
        <v>193</v>
      </c>
      <c r="C35" s="90"/>
      <c r="D35" s="107">
        <f>投入係数表!AM35</f>
        <v>1.6557645134914145E-2</v>
      </c>
      <c r="E35" s="110">
        <f t="shared" si="9"/>
        <v>1.6557645134914145</v>
      </c>
      <c r="F35" s="85">
        <f>分析係数表!C38</f>
        <v>3.0064329788630717E-2</v>
      </c>
      <c r="G35" s="110">
        <f t="shared" si="0"/>
        <v>4.9779450385917579E-2</v>
      </c>
      <c r="H35" s="110">
        <v>5.6364517954048232E-2</v>
      </c>
      <c r="I35" s="110">
        <f t="shared" si="1"/>
        <v>5.6364517954048232E-2</v>
      </c>
      <c r="J35" s="85">
        <f>分析係数表!G38</f>
        <v>0.36119402985074628</v>
      </c>
      <c r="K35" s="111">
        <f t="shared" si="2"/>
        <v>2.0358527380417421E-2</v>
      </c>
      <c r="L35" s="79"/>
      <c r="M35" s="80"/>
      <c r="N35" s="81">
        <f>分析係数表!H38</f>
        <v>4.2911915060951634E-2</v>
      </c>
      <c r="O35" s="82">
        <f t="shared" si="3"/>
        <v>0.81829437912813596</v>
      </c>
      <c r="P35" s="76">
        <f>分析係数表!C38</f>
        <v>3.0064329788630717E-2</v>
      </c>
      <c r="Q35" s="82">
        <f t="shared" si="4"/>
        <v>2.4601472078291095E-2</v>
      </c>
      <c r="R35" s="83">
        <v>2.8212694548341952E-2</v>
      </c>
      <c r="S35" s="84">
        <f t="shared" si="5"/>
        <v>8.4577212502390184E-2</v>
      </c>
      <c r="T35" s="85">
        <f>分析係数表!F38</f>
        <v>0.57313432835820899</v>
      </c>
      <c r="U35" s="86">
        <f t="shared" si="6"/>
        <v>4.8474103881966914E-2</v>
      </c>
      <c r="V35" s="87">
        <f>分析係数表!D38</f>
        <v>7.1641791044776124E-2</v>
      </c>
      <c r="W35" s="88">
        <f t="shared" si="7"/>
        <v>0</v>
      </c>
      <c r="X35" s="76">
        <f>分析係数表!E38</f>
        <v>8.6567164179104483E-2</v>
      </c>
      <c r="Y35" s="89">
        <f t="shared" si="8"/>
        <v>0</v>
      </c>
    </row>
    <row r="36" spans="1:25" x14ac:dyDescent="0.2">
      <c r="A36" s="6" t="s">
        <v>24</v>
      </c>
      <c r="B36" s="5" t="s">
        <v>39</v>
      </c>
      <c r="C36" s="90"/>
      <c r="D36" s="107">
        <f>投入係数表!AM36</f>
        <v>0</v>
      </c>
      <c r="E36" s="110">
        <f t="shared" si="9"/>
        <v>0</v>
      </c>
      <c r="F36" s="85">
        <f>分析係数表!C39</f>
        <v>1</v>
      </c>
      <c r="G36" s="110">
        <f t="shared" si="0"/>
        <v>0</v>
      </c>
      <c r="H36" s="110">
        <v>3.3758535603023054E-2</v>
      </c>
      <c r="I36" s="110">
        <f t="shared" si="1"/>
        <v>3.3758535603023054E-2</v>
      </c>
      <c r="J36" s="85">
        <f>分析係数表!G39</f>
        <v>0.35369011652999566</v>
      </c>
      <c r="K36" s="111">
        <f t="shared" si="2"/>
        <v>1.1940060391315231E-2</v>
      </c>
      <c r="L36" s="79"/>
      <c r="M36" s="80"/>
      <c r="N36" s="81">
        <f>分析係数表!H39</f>
        <v>3.7848997247345653E-3</v>
      </c>
      <c r="O36" s="82">
        <f t="shared" si="3"/>
        <v>7.2174876509583583E-2</v>
      </c>
      <c r="P36" s="76">
        <f>分析係数表!C39</f>
        <v>1</v>
      </c>
      <c r="Q36" s="82">
        <f t="shared" si="4"/>
        <v>7.2174876509583583E-2</v>
      </c>
      <c r="R36" s="83">
        <v>0.10229724661909041</v>
      </c>
      <c r="S36" s="84">
        <f t="shared" si="5"/>
        <v>0.13605578222211345</v>
      </c>
      <c r="T36" s="85">
        <f>分析係数表!F39</f>
        <v>0.70414328873543375</v>
      </c>
      <c r="U36" s="86">
        <f t="shared" si="6"/>
        <v>9.5802765945350921E-2</v>
      </c>
      <c r="V36" s="87">
        <f>分析係数表!D39</f>
        <v>4.8338368580060423E-2</v>
      </c>
      <c r="W36" s="88">
        <f t="shared" si="7"/>
        <v>0</v>
      </c>
      <c r="X36" s="76">
        <f>分析係数表!E39</f>
        <v>5.0927924039706515E-2</v>
      </c>
      <c r="Y36" s="89">
        <f t="shared" si="8"/>
        <v>0</v>
      </c>
    </row>
    <row r="37" spans="1:25" x14ac:dyDescent="0.2">
      <c r="A37" s="6" t="s">
        <v>25</v>
      </c>
      <c r="B37" s="5" t="s">
        <v>40</v>
      </c>
      <c r="C37" s="90"/>
      <c r="D37" s="107">
        <f>投入係数表!AM37</f>
        <v>0</v>
      </c>
      <c r="E37" s="110">
        <f t="shared" si="9"/>
        <v>0</v>
      </c>
      <c r="F37" s="85">
        <f>分析係数表!C40</f>
        <v>0.7013368112161722</v>
      </c>
      <c r="G37" s="110">
        <f t="shared" si="0"/>
        <v>0</v>
      </c>
      <c r="H37" s="110">
        <v>7.2774675983201288E-4</v>
      </c>
      <c r="I37" s="110">
        <f t="shared" si="1"/>
        <v>7.2774675983201288E-4</v>
      </c>
      <c r="J37" s="85">
        <f>分析係数表!G40</f>
        <v>0.55395580898075547</v>
      </c>
      <c r="K37" s="111">
        <f t="shared" si="2"/>
        <v>4.0313954507586628E-4</v>
      </c>
      <c r="L37" s="79"/>
      <c r="M37" s="80"/>
      <c r="N37" s="81">
        <f>分析係数表!H40</f>
        <v>3.2392843098702322E-2</v>
      </c>
      <c r="O37" s="82">
        <f t="shared" si="3"/>
        <v>0.61770446259500755</v>
      </c>
      <c r="P37" s="76">
        <f>分析係数表!C40</f>
        <v>0.7013368112161722</v>
      </c>
      <c r="Q37" s="82">
        <f t="shared" si="4"/>
        <v>0.4332188780703819</v>
      </c>
      <c r="R37" s="83">
        <v>0.43354466217258353</v>
      </c>
      <c r="S37" s="84">
        <f t="shared" si="5"/>
        <v>0.43427240893241553</v>
      </c>
      <c r="T37" s="85">
        <f>分析係数表!F40</f>
        <v>0.75181753385602279</v>
      </c>
      <c r="U37" s="86">
        <f t="shared" si="6"/>
        <v>0.32649361150528289</v>
      </c>
      <c r="V37" s="87">
        <f>分析係数表!D40</f>
        <v>0.10919458303635067</v>
      </c>
      <c r="W37" s="88">
        <f t="shared" si="7"/>
        <v>0</v>
      </c>
      <c r="X37" s="76">
        <f>分析係数表!E40</f>
        <v>6.9850320741268707E-2</v>
      </c>
      <c r="Y37" s="89">
        <f t="shared" si="8"/>
        <v>0</v>
      </c>
    </row>
    <row r="38" spans="1:25" x14ac:dyDescent="0.2">
      <c r="A38" s="6" t="s">
        <v>26</v>
      </c>
      <c r="B38" s="5" t="s">
        <v>276</v>
      </c>
      <c r="C38" s="90"/>
      <c r="D38" s="107">
        <f>投入係数表!AM38</f>
        <v>0</v>
      </c>
      <c r="E38" s="110">
        <f t="shared" si="9"/>
        <v>0</v>
      </c>
      <c r="F38" s="85">
        <f>分析係数表!C41</f>
        <v>0.58586841174389814</v>
      </c>
      <c r="G38" s="110">
        <f t="shared" si="0"/>
        <v>0</v>
      </c>
      <c r="H38" s="110">
        <v>1.688607423319837E-3</v>
      </c>
      <c r="I38" s="110">
        <f t="shared" si="1"/>
        <v>1.688607423319837E-3</v>
      </c>
      <c r="J38" s="85">
        <f>分析係数表!G41</f>
        <v>0.44498040397949956</v>
      </c>
      <c r="K38" s="111">
        <f t="shared" si="2"/>
        <v>7.513972133916429E-4</v>
      </c>
      <c r="L38" s="79"/>
      <c r="M38" s="80"/>
      <c r="N38" s="81">
        <f>分析係数表!H41</f>
        <v>5.4868757373181282E-2</v>
      </c>
      <c r="O38" s="82">
        <f t="shared" si="3"/>
        <v>1.0463013753743204</v>
      </c>
      <c r="P38" s="76">
        <f>分析係数表!C41</f>
        <v>0.58586841174389814</v>
      </c>
      <c r="Q38" s="82">
        <f t="shared" si="4"/>
        <v>0.61299492499600927</v>
      </c>
      <c r="R38" s="83">
        <v>0.62127713023669129</v>
      </c>
      <c r="S38" s="84">
        <f t="shared" si="5"/>
        <v>0.62296573766001118</v>
      </c>
      <c r="T38" s="85">
        <f>分析係数表!F41</f>
        <v>0.54989448296653598</v>
      </c>
      <c r="U38" s="86">
        <f t="shared" si="6"/>
        <v>0.34256542221641856</v>
      </c>
      <c r="V38" s="87">
        <f>分析係数表!D41</f>
        <v>0.15480856195357251</v>
      </c>
      <c r="W38" s="88">
        <f t="shared" si="7"/>
        <v>0</v>
      </c>
      <c r="X38" s="76">
        <f>分析係数表!E41</f>
        <v>0.14651793789568887</v>
      </c>
      <c r="Y38" s="89">
        <f t="shared" si="8"/>
        <v>0</v>
      </c>
    </row>
    <row r="39" spans="1:25" x14ac:dyDescent="0.2">
      <c r="A39" s="6" t="s">
        <v>51</v>
      </c>
      <c r="B39" s="5" t="s">
        <v>367</v>
      </c>
      <c r="C39" s="90"/>
      <c r="D39" s="107">
        <f>投入係数表!AM39</f>
        <v>1.6353229762878169E-3</v>
      </c>
      <c r="E39" s="110">
        <f t="shared" si="9"/>
        <v>0.16353229762878169</v>
      </c>
      <c r="F39" s="85">
        <f>分析係数表!C42</f>
        <v>0.81969817315329629</v>
      </c>
      <c r="G39" s="110">
        <f>E39*F39</f>
        <v>0.13404712561787346</v>
      </c>
      <c r="H39" s="110">
        <v>0.15244527765761082</v>
      </c>
      <c r="I39" s="110">
        <f>C39+H39</f>
        <v>0.15244527765761082</v>
      </c>
      <c r="J39" s="85">
        <f>分析係数表!G42</f>
        <v>0.48461538461538461</v>
      </c>
      <c r="K39" s="111">
        <f>I39*J39</f>
        <v>7.3877326864842163E-2</v>
      </c>
      <c r="L39" s="79"/>
      <c r="M39" s="80"/>
      <c r="N39" s="81">
        <f>分析係数表!H42</f>
        <v>1.2153460479748329E-2</v>
      </c>
      <c r="O39" s="82">
        <f t="shared" si="3"/>
        <v>0.2317563404804486</v>
      </c>
      <c r="P39" s="76">
        <f>分析係数表!C42</f>
        <v>0.81969817315329629</v>
      </c>
      <c r="Q39" s="82">
        <f>O39*P39</f>
        <v>0.18997024890851705</v>
      </c>
      <c r="R39" s="83">
        <v>0.19604964544875303</v>
      </c>
      <c r="S39" s="84">
        <f>I39+R39</f>
        <v>0.34849492310636387</v>
      </c>
      <c r="T39" s="85">
        <f>分析係数表!F42</f>
        <v>0.55865384615384617</v>
      </c>
      <c r="U39" s="86">
        <f>S39*T39</f>
        <v>0.19468802915845906</v>
      </c>
      <c r="V39" s="87">
        <f>分析係数表!D42</f>
        <v>8.8461538461538466E-2</v>
      </c>
      <c r="W39" s="88">
        <f>ROUND(S39*V39,0)</f>
        <v>0</v>
      </c>
      <c r="X39" s="76">
        <f>分析係数表!E42</f>
        <v>7.8846153846153844E-2</v>
      </c>
      <c r="Y39" s="89">
        <f>ROUND(S39*X39,0)</f>
        <v>0</v>
      </c>
    </row>
    <row r="40" spans="1:25" x14ac:dyDescent="0.2">
      <c r="A40" s="6" t="s">
        <v>194</v>
      </c>
      <c r="B40" s="5" t="s">
        <v>41</v>
      </c>
      <c r="C40" s="90"/>
      <c r="D40" s="107">
        <f>投入係数表!AM40</f>
        <v>3.0049059689288636E-2</v>
      </c>
      <c r="E40" s="110">
        <f t="shared" si="9"/>
        <v>3.0049059689288637</v>
      </c>
      <c r="F40" s="85">
        <f>分析係数表!C43</f>
        <v>0.67829131652661068</v>
      </c>
      <c r="G40" s="110">
        <f>E40*F40</f>
        <v>2.0382016257034299</v>
      </c>
      <c r="H40" s="110">
        <v>2.6337921656090266</v>
      </c>
      <c r="I40" s="110">
        <f>C40+H40</f>
        <v>2.6337921656090266</v>
      </c>
      <c r="J40" s="85">
        <f>分析係数表!G43</f>
        <v>0.37364673754023214</v>
      </c>
      <c r="K40" s="111">
        <f>I40*J40</f>
        <v>0.98410785003883561</v>
      </c>
      <c r="L40" s="79"/>
      <c r="M40" s="80"/>
      <c r="N40" s="81">
        <f>分析係数表!H43</f>
        <v>3.3707727093983487E-2</v>
      </c>
      <c r="O40" s="82">
        <f t="shared" si="3"/>
        <v>0.64277820216164872</v>
      </c>
      <c r="P40" s="76">
        <f>分析係数表!C43</f>
        <v>0.67829131652661068</v>
      </c>
      <c r="Q40" s="82">
        <f>O40*P40</f>
        <v>0.4359908729788326</v>
      </c>
      <c r="R40" s="83">
        <v>0.683235450656558</v>
      </c>
      <c r="S40" s="84">
        <f>I40+R40</f>
        <v>3.3170276162655847</v>
      </c>
      <c r="T40" s="85">
        <f>分析係数表!F43</f>
        <v>0.61386911147956691</v>
      </c>
      <c r="U40" s="86">
        <f>S40*T40</f>
        <v>2.0362207955501401</v>
      </c>
      <c r="V40" s="87">
        <f>分析係数表!D43</f>
        <v>0.15810006827270068</v>
      </c>
      <c r="W40" s="88">
        <f>ROUND(S40*V40,0)</f>
        <v>1</v>
      </c>
      <c r="X40" s="76">
        <f>分析係数表!E43</f>
        <v>0.12220813420462304</v>
      </c>
      <c r="Y40" s="89">
        <f>ROUND(S40*X40,0)</f>
        <v>0</v>
      </c>
    </row>
    <row r="41" spans="1:25" x14ac:dyDescent="0.2">
      <c r="A41" s="6" t="s">
        <v>340</v>
      </c>
      <c r="B41" s="5" t="s">
        <v>42</v>
      </c>
      <c r="C41" s="201">
        <f>最終需要_まとめ!C42</f>
        <v>100</v>
      </c>
      <c r="D41" s="107">
        <f>投入係数表!AM41</f>
        <v>1.2673753066230581E-2</v>
      </c>
      <c r="E41" s="110">
        <f t="shared" si="9"/>
        <v>1.2673753066230582</v>
      </c>
      <c r="F41" s="85">
        <f>分析係数表!C44</f>
        <v>0.28860582795323675</v>
      </c>
      <c r="G41" s="110">
        <f>E41*F41</f>
        <v>0.365771899695435</v>
      </c>
      <c r="H41" s="110">
        <v>0.36851093056681455</v>
      </c>
      <c r="I41" s="110">
        <f>C41+H41</f>
        <v>100.36851093056681</v>
      </c>
      <c r="J41" s="85">
        <f>分析係数表!G44</f>
        <v>0.2722812755519215</v>
      </c>
      <c r="K41" s="111">
        <f>I41*J41</f>
        <v>27.328466181421707</v>
      </c>
      <c r="L41" s="79"/>
      <c r="M41" s="80"/>
      <c r="N41" s="81">
        <f>分析係数表!H44</f>
        <v>0.11129817145104208</v>
      </c>
      <c r="O41" s="82">
        <f t="shared" si="3"/>
        <v>2.1223631706081121</v>
      </c>
      <c r="P41" s="76">
        <f>分析係数表!C44</f>
        <v>0.28860582795323675</v>
      </c>
      <c r="Q41" s="82">
        <f>O41*P41</f>
        <v>0.61252638007081084</v>
      </c>
      <c r="R41" s="83">
        <v>0.61838793353847765</v>
      </c>
      <c r="S41" s="84">
        <f>I41+R41</f>
        <v>100.98689886410529</v>
      </c>
      <c r="T41" s="85">
        <f>分析係数表!F44</f>
        <v>0.4454210956663941</v>
      </c>
      <c r="U41" s="86">
        <f>S41*T41</f>
        <v>44.981695140001108</v>
      </c>
      <c r="V41" s="87">
        <f>分析係数表!D44</f>
        <v>0.25695012264922323</v>
      </c>
      <c r="W41" s="88">
        <f>ROUND(S41*V41,0)</f>
        <v>26</v>
      </c>
      <c r="X41" s="76">
        <f>分析係数表!E44</f>
        <v>0.1731398201144726</v>
      </c>
      <c r="Y41" s="89">
        <f>ROUND(S41*X41,0)</f>
        <v>17</v>
      </c>
    </row>
    <row r="42" spans="1:25" x14ac:dyDescent="0.2">
      <c r="A42" s="6" t="s">
        <v>341</v>
      </c>
      <c r="B42" s="5" t="s">
        <v>278</v>
      </c>
      <c r="C42" s="90"/>
      <c r="D42" s="107">
        <f>投入係数表!AM42</f>
        <v>1.0220768601798855E-3</v>
      </c>
      <c r="E42" s="110">
        <f t="shared" si="9"/>
        <v>0.10220768601798855</v>
      </c>
      <c r="F42" s="85">
        <f>分析係数表!C45</f>
        <v>1</v>
      </c>
      <c r="G42" s="110">
        <f>E42*F42</f>
        <v>0.10220768601798855</v>
      </c>
      <c r="H42" s="110">
        <v>0.1150900320596292</v>
      </c>
      <c r="I42" s="110">
        <f>C42+H42</f>
        <v>0.1150900320596292</v>
      </c>
      <c r="J42" s="85">
        <f>分析係数表!G45</f>
        <v>0</v>
      </c>
      <c r="K42" s="111">
        <f>I42*J42</f>
        <v>0</v>
      </c>
      <c r="L42" s="79"/>
      <c r="M42" s="80"/>
      <c r="N42" s="81">
        <f>分析係数表!H45</f>
        <v>0</v>
      </c>
      <c r="O42" s="82">
        <f t="shared" si="3"/>
        <v>0</v>
      </c>
      <c r="P42" s="76">
        <f>分析係数表!C45</f>
        <v>1</v>
      </c>
      <c r="Q42" s="82">
        <f>O42*P42</f>
        <v>0</v>
      </c>
      <c r="R42" s="83">
        <v>6.3504343937316613E-3</v>
      </c>
      <c r="S42" s="84">
        <f>I42+R42</f>
        <v>0.12144046645336086</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107">
        <f>投入係数表!AM43</f>
        <v>4.0883074407195418E-3</v>
      </c>
      <c r="E43" s="110">
        <f t="shared" si="9"/>
        <v>0.40883074407195419</v>
      </c>
      <c r="F43" s="85">
        <f>分析係数表!C46</f>
        <v>0.35026323939300097</v>
      </c>
      <c r="G43" s="110">
        <f>E43*F43</f>
        <v>0.1431983807820936</v>
      </c>
      <c r="H43" s="110">
        <v>0.17805664825036349</v>
      </c>
      <c r="I43" s="110">
        <f>C43+H43</f>
        <v>0.17805664825036349</v>
      </c>
      <c r="J43" s="85">
        <f>分析係数表!G46</f>
        <v>8.8183421516754845E-3</v>
      </c>
      <c r="K43" s="111">
        <f>I43*J43</f>
        <v>1.5701644466522354E-3</v>
      </c>
      <c r="L43" s="79"/>
      <c r="M43" s="80"/>
      <c r="N43" s="81">
        <f>分析係数表!H46</f>
        <v>2.2070389303971687E-2</v>
      </c>
      <c r="O43" s="82">
        <f t="shared" si="3"/>
        <v>0.42086389029614324</v>
      </c>
      <c r="P43" s="76">
        <f>分析係数表!C46</f>
        <v>0.35026323939300097</v>
      </c>
      <c r="Q43" s="82">
        <f>O43*P43</f>
        <v>0.14741314955866772</v>
      </c>
      <c r="R43" s="83">
        <v>0.15887798932177097</v>
      </c>
      <c r="S43" s="84">
        <f>I43+R43</f>
        <v>0.33693463757213449</v>
      </c>
      <c r="T43" s="85">
        <f>分析係数表!F46</f>
        <v>0.31305114638447973</v>
      </c>
      <c r="U43" s="86">
        <f>S43*T43</f>
        <v>0.1054777745485959</v>
      </c>
      <c r="V43" s="87">
        <f>分析係数表!D46</f>
        <v>2.6455026455026454E-3</v>
      </c>
      <c r="W43" s="88">
        <f>ROUND(S43*V43,0)</f>
        <v>0</v>
      </c>
      <c r="X43" s="76">
        <f>分析係数表!E46</f>
        <v>7.0546737213403876E-3</v>
      </c>
      <c r="Y43" s="89">
        <f>ROUND(S43*X43,0)</f>
        <v>0</v>
      </c>
    </row>
    <row r="44" spans="1:25" x14ac:dyDescent="0.2">
      <c r="A44" s="192">
        <v>40</v>
      </c>
      <c r="B44" s="14" t="s">
        <v>150</v>
      </c>
      <c r="C44" s="197">
        <f>SUM(C5:C43)</f>
        <v>100</v>
      </c>
      <c r="D44" s="108">
        <f>投入係数表!AM44</f>
        <v>0.53454619787408009</v>
      </c>
      <c r="E44" s="96">
        <f>SUM(E5:E43)</f>
        <v>53.454619787408028</v>
      </c>
      <c r="F44" s="98">
        <f>分析係数表!C47</f>
        <v>0.31394387080298369</v>
      </c>
      <c r="G44" s="96">
        <f>SUM(G5:G43)</f>
        <v>9.2498630938659634</v>
      </c>
      <c r="H44" s="96">
        <f>SUM(H5:H43)</f>
        <v>10.569325436935696</v>
      </c>
      <c r="I44" s="96">
        <f>SUM(I5:I43)</f>
        <v>110.56932543693569</v>
      </c>
      <c r="J44" s="98">
        <f>分析係数表!G47</f>
        <v>0.19998528352451841</v>
      </c>
      <c r="K44" s="112">
        <f>SUM(K5:K43)</f>
        <v>30.413340949708328</v>
      </c>
      <c r="L44" s="94">
        <f>最終需要_まとめ!$L$33</f>
        <v>0.627</v>
      </c>
      <c r="M44" s="91">
        <f>K44*L44</f>
        <v>19.069164775467122</v>
      </c>
      <c r="N44" s="95">
        <f>分析係数表!H47</f>
        <v>1</v>
      </c>
      <c r="O44" s="96">
        <f>SUM(O5:O43)</f>
        <v>19.069164775467119</v>
      </c>
      <c r="P44" s="92">
        <f>分析係数表!C47</f>
        <v>0.31394387080298369</v>
      </c>
      <c r="Q44" s="96">
        <f>SUM(Q5:Q43)</f>
        <v>6.6620803617716371</v>
      </c>
      <c r="R44" s="91">
        <f>SUM(R5:R43)</f>
        <v>7.3456264519864547</v>
      </c>
      <c r="S44" s="97">
        <f>SUM(S5:S43)</f>
        <v>117.91495188892213</v>
      </c>
      <c r="T44" s="98">
        <f>分析係数表!F47</f>
        <v>0.426688715561511</v>
      </c>
      <c r="U44" s="99">
        <f>SUM(U5:U43)</f>
        <v>55.92455092117617</v>
      </c>
      <c r="V44" s="100">
        <f>分析係数表!D47</f>
        <v>4.9757178154553973E-2</v>
      </c>
      <c r="W44" s="101">
        <f>SUM(W5:W43)</f>
        <v>28</v>
      </c>
      <c r="X44" s="92">
        <f>分析係数表!E47</f>
        <v>4.1907100312144188E-2</v>
      </c>
      <c r="Y44" s="102">
        <f>SUM(Y5:Y43)</f>
        <v>17</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2015年播磨町産業連関表</v>
      </c>
      <c r="H1" s="401"/>
      <c r="I1" s="401"/>
    </row>
    <row r="2" spans="1:25" x14ac:dyDescent="0.2">
      <c r="B2" s="3" t="s">
        <v>282</v>
      </c>
      <c r="S2" s="3" t="s">
        <v>152</v>
      </c>
      <c r="U2" s="64" t="s">
        <v>209</v>
      </c>
      <c r="W2" s="3" t="s">
        <v>130</v>
      </c>
      <c r="Y2" s="3" t="s">
        <v>153</v>
      </c>
    </row>
    <row r="3" spans="1:25" ht="44" x14ac:dyDescent="0.2">
      <c r="B3" s="65"/>
      <c r="C3" s="66" t="s">
        <v>227</v>
      </c>
      <c r="D3" s="66" t="s">
        <v>318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投入係数表!AN5</f>
        <v>0</v>
      </c>
      <c r="E5" s="110">
        <f>$C$42*D5</f>
        <v>0</v>
      </c>
      <c r="F5" s="85">
        <f>分析係数表!C8</f>
        <v>2.4086378737541492E-2</v>
      </c>
      <c r="G5" s="110">
        <f t="shared" ref="G5:G38" si="0">E5*F5</f>
        <v>0</v>
      </c>
      <c r="H5" s="110">
        <f t="array" ref="H5:H43">MMULT(逆行列係数!C5:AO43,'38'!G5:G43)</f>
        <v>6.9738334748983892E-5</v>
      </c>
      <c r="I5" s="110">
        <f t="shared" ref="I5:I38" si="1">C5+H5</f>
        <v>6.9738334748983892E-5</v>
      </c>
      <c r="J5" s="85">
        <f>分析係数表!G8</f>
        <v>0.12121212121212122</v>
      </c>
      <c r="K5" s="111">
        <f t="shared" ref="K5:K38" si="2">I5*J5</f>
        <v>8.453131484725321E-6</v>
      </c>
      <c r="L5" s="79" t="s">
        <v>177</v>
      </c>
      <c r="M5" s="80" t="s">
        <v>177</v>
      </c>
      <c r="N5" s="81">
        <f>分析係数表!H8</f>
        <v>1.0986040110106173E-2</v>
      </c>
      <c r="O5" s="82">
        <f t="shared" ref="O5:O43" si="3">$M$44*N5</f>
        <v>3.0883666979394684E-2</v>
      </c>
      <c r="P5" s="76">
        <f>分析係数表!C8</f>
        <v>2.4086378737541492E-2</v>
      </c>
      <c r="Q5" s="82">
        <f t="shared" ref="Q5:Q38" si="4">O5*P5</f>
        <v>7.4387569966980437E-4</v>
      </c>
      <c r="R5" s="83">
        <f t="array" ref="R5:R43">MMULT(逆行列係数!C5:AO43,'38'!Q5:Q43)</f>
        <v>8.1545769878082618E-4</v>
      </c>
      <c r="S5" s="84">
        <f t="shared" ref="S5:S38" si="5">I5+R5</f>
        <v>8.851960335298101E-4</v>
      </c>
      <c r="T5" s="85">
        <f>分析係数表!F8</f>
        <v>0.48484848484848486</v>
      </c>
      <c r="U5" s="86">
        <f t="shared" ref="U5:U38" si="6">S5*T5</f>
        <v>4.29185955650817E-4</v>
      </c>
      <c r="V5" s="87">
        <f>分析係数表!D8</f>
        <v>1.0757575757575757</v>
      </c>
      <c r="W5" s="88">
        <f t="shared" ref="W5:W38" si="7">ROUND(S5*V5,0)</f>
        <v>0</v>
      </c>
      <c r="X5" s="76">
        <f>分析係数表!E8</f>
        <v>0</v>
      </c>
      <c r="Y5" s="89">
        <f t="shared" ref="Y5:Y38" si="8">ROUND(S5*X5,0)</f>
        <v>0</v>
      </c>
    </row>
    <row r="6" spans="1:25" x14ac:dyDescent="0.2">
      <c r="A6" s="6" t="s">
        <v>219</v>
      </c>
      <c r="B6" s="5" t="s">
        <v>265</v>
      </c>
      <c r="C6" s="90"/>
      <c r="D6" s="107">
        <f>投入係数表!AN6</f>
        <v>0</v>
      </c>
      <c r="E6" s="110">
        <f t="shared" ref="E6:E43" si="9">$C$42*D6</f>
        <v>0</v>
      </c>
      <c r="F6" s="85">
        <f>分析係数表!C9</f>
        <v>0</v>
      </c>
      <c r="G6" s="110">
        <f t="shared" si="0"/>
        <v>0</v>
      </c>
      <c r="H6" s="110">
        <v>0</v>
      </c>
      <c r="I6" s="110">
        <f t="shared" si="1"/>
        <v>0</v>
      </c>
      <c r="J6" s="85">
        <f>分析係数表!G9</f>
        <v>0</v>
      </c>
      <c r="K6" s="111">
        <f t="shared" si="2"/>
        <v>0</v>
      </c>
      <c r="L6" s="79"/>
      <c r="M6" s="80"/>
      <c r="N6" s="81">
        <f>分析係数表!H9</f>
        <v>5.8985450255603618E-4</v>
      </c>
      <c r="O6" s="82">
        <f t="shared" si="3"/>
        <v>1.6581834619809228E-3</v>
      </c>
      <c r="P6" s="76">
        <f>分析係数表!C9</f>
        <v>0</v>
      </c>
      <c r="Q6" s="82">
        <f t="shared" si="4"/>
        <v>0</v>
      </c>
      <c r="R6" s="83">
        <v>0</v>
      </c>
      <c r="S6" s="84">
        <f t="shared" si="5"/>
        <v>0</v>
      </c>
      <c r="T6" s="85">
        <f>分析係数表!F9</f>
        <v>0</v>
      </c>
      <c r="U6" s="86">
        <f t="shared" si="6"/>
        <v>0</v>
      </c>
      <c r="V6" s="87">
        <f>分析係数表!D9</f>
        <v>0</v>
      </c>
      <c r="W6" s="88">
        <f t="shared" si="7"/>
        <v>0</v>
      </c>
      <c r="X6" s="76">
        <f>分析係数表!E9</f>
        <v>0</v>
      </c>
      <c r="Y6" s="89">
        <f t="shared" si="8"/>
        <v>0</v>
      </c>
    </row>
    <row r="7" spans="1:25" x14ac:dyDescent="0.2">
      <c r="A7" s="6" t="s">
        <v>220</v>
      </c>
      <c r="B7" s="5" t="s">
        <v>266</v>
      </c>
      <c r="C7" s="90"/>
      <c r="D7" s="107">
        <f>投入係数表!AN7</f>
        <v>0</v>
      </c>
      <c r="E7" s="110">
        <f t="shared" si="9"/>
        <v>0</v>
      </c>
      <c r="F7" s="85">
        <f>分析係数表!C10</f>
        <v>0.85034013605442182</v>
      </c>
      <c r="G7" s="110">
        <f t="shared" si="0"/>
        <v>0</v>
      </c>
      <c r="H7" s="110">
        <v>1.2345524624915959E-3</v>
      </c>
      <c r="I7" s="110">
        <f t="shared" si="1"/>
        <v>1.2345524624915959E-3</v>
      </c>
      <c r="J7" s="85">
        <f>分析係数表!G10</f>
        <v>0.18064516129032257</v>
      </c>
      <c r="K7" s="111">
        <f t="shared" si="2"/>
        <v>2.2301592870815925E-4</v>
      </c>
      <c r="L7" s="79"/>
      <c r="M7" s="80"/>
      <c r="N7" s="81">
        <f>分析係数表!H10</f>
        <v>1.1059771922925679E-3</v>
      </c>
      <c r="O7" s="82">
        <f t="shared" si="3"/>
        <v>3.1090939912142303E-3</v>
      </c>
      <c r="P7" s="76">
        <f>分析係数表!C10</f>
        <v>0.85034013605442182</v>
      </c>
      <c r="Q7" s="82">
        <f t="shared" si="4"/>
        <v>2.643787407495094E-3</v>
      </c>
      <c r="R7" s="83">
        <v>3.2723464679591408E-3</v>
      </c>
      <c r="S7" s="84">
        <f t="shared" si="5"/>
        <v>4.5068989304507369E-3</v>
      </c>
      <c r="T7" s="85">
        <f>分析係数表!F10</f>
        <v>0.52258064516129032</v>
      </c>
      <c r="U7" s="86">
        <f t="shared" si="6"/>
        <v>2.3552181507516755E-3</v>
      </c>
      <c r="V7" s="87">
        <f>分析係数表!D10</f>
        <v>9.0322580645161285E-2</v>
      </c>
      <c r="W7" s="88">
        <f t="shared" si="7"/>
        <v>0</v>
      </c>
      <c r="X7" s="76">
        <f>分析係数表!E10</f>
        <v>0</v>
      </c>
      <c r="Y7" s="89">
        <f t="shared" si="8"/>
        <v>0</v>
      </c>
    </row>
    <row r="8" spans="1:25" x14ac:dyDescent="0.2">
      <c r="A8" s="6" t="s">
        <v>221</v>
      </c>
      <c r="B8" s="5" t="s">
        <v>27</v>
      </c>
      <c r="C8" s="90"/>
      <c r="D8" s="107">
        <f>投入係数表!AN8</f>
        <v>0</v>
      </c>
      <c r="E8" s="110">
        <f t="shared" si="9"/>
        <v>0</v>
      </c>
      <c r="F8" s="85">
        <f>分析係数表!C11</f>
        <v>1.6645596291613995E-2</v>
      </c>
      <c r="G8" s="110">
        <f t="shared" si="0"/>
        <v>0</v>
      </c>
      <c r="H8" s="110">
        <v>1.3326151156997392E-2</v>
      </c>
      <c r="I8" s="110">
        <f t="shared" si="1"/>
        <v>1.3326151156997392E-2</v>
      </c>
      <c r="J8" s="85">
        <f>分析係数表!G11</f>
        <v>0.35897435897435898</v>
      </c>
      <c r="K8" s="111">
        <f t="shared" si="2"/>
        <v>4.7837465691785508E-3</v>
      </c>
      <c r="L8" s="79"/>
      <c r="M8" s="80"/>
      <c r="N8" s="81">
        <f>分析係数表!H11</f>
        <v>-2.457727093983484E-5</v>
      </c>
      <c r="O8" s="82">
        <f t="shared" si="3"/>
        <v>-6.9090977582538443E-5</v>
      </c>
      <c r="P8" s="76">
        <f>分析係数表!C11</f>
        <v>1.6645596291613995E-2</v>
      </c>
      <c r="Q8" s="82">
        <f t="shared" si="4"/>
        <v>-1.1500605202318875E-6</v>
      </c>
      <c r="R8" s="83">
        <v>6.9934469316727257E-5</v>
      </c>
      <c r="S8" s="84">
        <f t="shared" si="5"/>
        <v>1.3396085626314119E-2</v>
      </c>
      <c r="T8" s="85">
        <f>分析係数表!F11</f>
        <v>0.58974358974358976</v>
      </c>
      <c r="U8" s="86">
        <f t="shared" si="6"/>
        <v>7.9002556257749927E-3</v>
      </c>
      <c r="V8" s="87">
        <f>分析係数表!D11</f>
        <v>8.5470085470085479E-3</v>
      </c>
      <c r="W8" s="88">
        <f t="shared" si="7"/>
        <v>0</v>
      </c>
      <c r="X8" s="76">
        <f>分析係数表!E11</f>
        <v>0</v>
      </c>
      <c r="Y8" s="89">
        <f t="shared" si="8"/>
        <v>0</v>
      </c>
    </row>
    <row r="9" spans="1:25" x14ac:dyDescent="0.2">
      <c r="A9" s="6" t="s">
        <v>222</v>
      </c>
      <c r="B9" s="5" t="s">
        <v>190</v>
      </c>
      <c r="C9" s="90"/>
      <c r="D9" s="107">
        <f>投入係数表!AN9</f>
        <v>0</v>
      </c>
      <c r="E9" s="110">
        <f t="shared" si="9"/>
        <v>0</v>
      </c>
      <c r="F9" s="85">
        <f>分析係数表!C12</f>
        <v>5.1883600270696828E-3</v>
      </c>
      <c r="G9" s="110">
        <f t="shared" si="0"/>
        <v>0</v>
      </c>
      <c r="H9" s="110">
        <v>4.0247711443647507E-5</v>
      </c>
      <c r="I9" s="110">
        <f t="shared" si="1"/>
        <v>4.0247711443647507E-5</v>
      </c>
      <c r="J9" s="85">
        <f>分析係数表!G12</f>
        <v>0.13719512195121952</v>
      </c>
      <c r="K9" s="111">
        <f t="shared" si="2"/>
        <v>5.5217896797687135E-6</v>
      </c>
      <c r="L9" s="79"/>
      <c r="M9" s="80"/>
      <c r="N9" s="81">
        <f>分析係数表!H12</f>
        <v>8.9657884388517503E-2</v>
      </c>
      <c r="O9" s="82">
        <f t="shared" si="3"/>
        <v>0.2520438862211003</v>
      </c>
      <c r="P9" s="76">
        <f>分析係数表!C12</f>
        <v>5.1883600270696828E-3</v>
      </c>
      <c r="Q9" s="82">
        <f t="shared" si="4"/>
        <v>1.3076944243368561E-3</v>
      </c>
      <c r="R9" s="83">
        <v>1.4117765647882635E-3</v>
      </c>
      <c r="S9" s="84">
        <f t="shared" si="5"/>
        <v>1.4520242762319109E-3</v>
      </c>
      <c r="T9" s="85">
        <f>分析係数表!F12</f>
        <v>0.31707317073170732</v>
      </c>
      <c r="U9" s="86">
        <f t="shared" si="6"/>
        <v>4.6039794124426447E-4</v>
      </c>
      <c r="V9" s="87">
        <f>分析係数表!D12</f>
        <v>6.7073170731707321E-2</v>
      </c>
      <c r="W9" s="88">
        <f t="shared" si="7"/>
        <v>0</v>
      </c>
      <c r="X9" s="76">
        <f>分析係数表!E12</f>
        <v>5.7926829268292686E-2</v>
      </c>
      <c r="Y9" s="89">
        <f t="shared" si="8"/>
        <v>0</v>
      </c>
    </row>
    <row r="10" spans="1:25" x14ac:dyDescent="0.2">
      <c r="A10" s="6" t="s">
        <v>223</v>
      </c>
      <c r="B10" s="5" t="s">
        <v>28</v>
      </c>
      <c r="C10" s="90"/>
      <c r="D10" s="107">
        <f>投入係数表!AN10</f>
        <v>0.36024844720496896</v>
      </c>
      <c r="E10" s="110">
        <f t="shared" si="9"/>
        <v>36.024844720496894</v>
      </c>
      <c r="F10" s="85">
        <f>分析係数表!C13</f>
        <v>0</v>
      </c>
      <c r="G10" s="110">
        <f t="shared" si="0"/>
        <v>0</v>
      </c>
      <c r="H10" s="110">
        <v>0</v>
      </c>
      <c r="I10" s="110">
        <f t="shared" si="1"/>
        <v>0</v>
      </c>
      <c r="J10" s="85">
        <f>分析係数表!G13</f>
        <v>0.24459953472914589</v>
      </c>
      <c r="K10" s="111">
        <f t="shared" si="2"/>
        <v>0</v>
      </c>
      <c r="L10" s="79"/>
      <c r="M10" s="80"/>
      <c r="N10" s="81">
        <f>分析係数表!H13</f>
        <v>1.4131930790405034E-2</v>
      </c>
      <c r="O10" s="82">
        <f t="shared" si="3"/>
        <v>3.9727312109959612E-2</v>
      </c>
      <c r="P10" s="76">
        <f>分析係数表!C13</f>
        <v>0</v>
      </c>
      <c r="Q10" s="82">
        <f t="shared" si="4"/>
        <v>0</v>
      </c>
      <c r="R10" s="83">
        <v>0</v>
      </c>
      <c r="S10" s="84">
        <f t="shared" si="5"/>
        <v>0</v>
      </c>
      <c r="T10" s="85">
        <f>分析係数表!F13</f>
        <v>0.38318378198737124</v>
      </c>
      <c r="U10" s="86">
        <f t="shared" si="6"/>
        <v>0</v>
      </c>
      <c r="V10" s="87">
        <f>分析係数表!D13</f>
        <v>4.7856430707876374E-2</v>
      </c>
      <c r="W10" s="88">
        <f t="shared" si="7"/>
        <v>0</v>
      </c>
      <c r="X10" s="76">
        <f>分析係数表!E13</f>
        <v>4.9850448654037885E-2</v>
      </c>
      <c r="Y10" s="89">
        <f t="shared" si="8"/>
        <v>0</v>
      </c>
    </row>
    <row r="11" spans="1:25" x14ac:dyDescent="0.2">
      <c r="A11" s="6" t="s">
        <v>224</v>
      </c>
      <c r="B11" s="5" t="s">
        <v>267</v>
      </c>
      <c r="C11" s="90"/>
      <c r="D11" s="107">
        <f>投入係数表!AN11</f>
        <v>0.10559006211180125</v>
      </c>
      <c r="E11" s="110">
        <f t="shared" si="9"/>
        <v>10.559006211180124</v>
      </c>
      <c r="F11" s="85">
        <f>分析係数表!C14</f>
        <v>6.5770523283725346E-2</v>
      </c>
      <c r="G11" s="110">
        <f t="shared" si="0"/>
        <v>0.69447136386542285</v>
      </c>
      <c r="H11" s="110">
        <v>0.72413745742343738</v>
      </c>
      <c r="I11" s="110">
        <f t="shared" si="1"/>
        <v>0.72413745742343738</v>
      </c>
      <c r="J11" s="85">
        <f>分析係数表!G14</f>
        <v>0.20976692563817981</v>
      </c>
      <c r="K11" s="111">
        <f t="shared" si="2"/>
        <v>0.15190008818316278</v>
      </c>
      <c r="L11" s="79"/>
      <c r="M11" s="80"/>
      <c r="N11" s="81">
        <f>分析係数表!H14</f>
        <v>1.167420369642155E-3</v>
      </c>
      <c r="O11" s="82">
        <f t="shared" si="3"/>
        <v>3.2818214351705765E-3</v>
      </c>
      <c r="P11" s="76">
        <f>分析係数表!C14</f>
        <v>6.5770523283725346E-2</v>
      </c>
      <c r="Q11" s="82">
        <f t="shared" si="4"/>
        <v>2.1584711311491532E-4</v>
      </c>
      <c r="R11" s="83">
        <v>6.7203456915521423E-4</v>
      </c>
      <c r="S11" s="84">
        <f t="shared" si="5"/>
        <v>0.72480949199259259</v>
      </c>
      <c r="T11" s="85">
        <f>分析係数表!F14</f>
        <v>0.3607103218645949</v>
      </c>
      <c r="U11" s="86">
        <f t="shared" si="6"/>
        <v>0.26144626514716157</v>
      </c>
      <c r="V11" s="87">
        <f>分析係数表!D14</f>
        <v>6.7702552719200892E-2</v>
      </c>
      <c r="W11" s="88">
        <f t="shared" si="7"/>
        <v>0</v>
      </c>
      <c r="X11" s="76">
        <f>分析係数表!E14</f>
        <v>6.8812430632630414E-2</v>
      </c>
      <c r="Y11" s="89">
        <f t="shared" si="8"/>
        <v>0</v>
      </c>
    </row>
    <row r="12" spans="1:25" x14ac:dyDescent="0.2">
      <c r="A12" s="6" t="s">
        <v>225</v>
      </c>
      <c r="B12" s="5" t="s">
        <v>29</v>
      </c>
      <c r="C12" s="90"/>
      <c r="D12" s="107">
        <f>投入係数表!AN12</f>
        <v>7.4534161490683232E-2</v>
      </c>
      <c r="E12" s="110">
        <f t="shared" si="9"/>
        <v>7.4534161490683228</v>
      </c>
      <c r="F12" s="85">
        <f>分析係数表!C15</f>
        <v>0</v>
      </c>
      <c r="G12" s="110">
        <f t="shared" si="0"/>
        <v>0</v>
      </c>
      <c r="H12" s="110">
        <v>0</v>
      </c>
      <c r="I12" s="110">
        <f t="shared" si="1"/>
        <v>0</v>
      </c>
      <c r="J12" s="85">
        <f>分析係数表!G15</f>
        <v>9.5622477491462285E-2</v>
      </c>
      <c r="K12" s="111">
        <f t="shared" si="2"/>
        <v>0</v>
      </c>
      <c r="L12" s="79"/>
      <c r="M12" s="80"/>
      <c r="N12" s="81">
        <f>分析係数表!H15</f>
        <v>8.2333857648446713E-3</v>
      </c>
      <c r="O12" s="82">
        <f t="shared" si="3"/>
        <v>2.314547749015038E-2</v>
      </c>
      <c r="P12" s="76">
        <f>分析係数表!C15</f>
        <v>0</v>
      </c>
      <c r="Q12" s="82">
        <f t="shared" si="4"/>
        <v>0</v>
      </c>
      <c r="R12" s="83">
        <v>0</v>
      </c>
      <c r="S12" s="84">
        <f t="shared" si="5"/>
        <v>0</v>
      </c>
      <c r="T12" s="85">
        <f>分析係数表!F15</f>
        <v>0.3039816827072338</v>
      </c>
      <c r="U12" s="86">
        <f t="shared" si="6"/>
        <v>0</v>
      </c>
      <c r="V12" s="87">
        <f>分析係数表!D15</f>
        <v>3.1667184104315432E-2</v>
      </c>
      <c r="W12" s="88">
        <f t="shared" si="7"/>
        <v>0</v>
      </c>
      <c r="X12" s="76">
        <f>分析係数表!E15</f>
        <v>2.9261099037565973E-2</v>
      </c>
      <c r="Y12" s="89">
        <f t="shared" si="8"/>
        <v>0</v>
      </c>
    </row>
    <row r="13" spans="1:25" x14ac:dyDescent="0.2">
      <c r="A13" s="6" t="s">
        <v>226</v>
      </c>
      <c r="B13" s="5" t="s">
        <v>30</v>
      </c>
      <c r="C13" s="90"/>
      <c r="D13" s="107">
        <f>投入係数表!AN13</f>
        <v>0</v>
      </c>
      <c r="E13" s="110">
        <f t="shared" si="9"/>
        <v>0</v>
      </c>
      <c r="F13" s="85">
        <f>分析係数表!C16</f>
        <v>5.8671439936356373E-2</v>
      </c>
      <c r="G13" s="110">
        <f t="shared" si="0"/>
        <v>0</v>
      </c>
      <c r="H13" s="110">
        <v>1.6422122230734963E-2</v>
      </c>
      <c r="I13" s="110">
        <f t="shared" si="1"/>
        <v>1.6422122230734963E-2</v>
      </c>
      <c r="J13" s="85">
        <f>分析係数表!G16</f>
        <v>3.3950617283950615E-2</v>
      </c>
      <c r="K13" s="111">
        <f t="shared" si="2"/>
        <v>5.5754118684594003E-4</v>
      </c>
      <c r="L13" s="79"/>
      <c r="M13" s="80"/>
      <c r="N13" s="81">
        <f>分析係数表!H16</f>
        <v>1.6626523790798271E-2</v>
      </c>
      <c r="O13" s="82">
        <f t="shared" si="3"/>
        <v>4.6740046334587268E-2</v>
      </c>
      <c r="P13" s="76">
        <f>分析係数表!C16</f>
        <v>5.8671439936356373E-2</v>
      </c>
      <c r="Q13" s="82">
        <f t="shared" si="4"/>
        <v>2.7423058211422506E-3</v>
      </c>
      <c r="R13" s="83">
        <v>2.9522784676058755E-3</v>
      </c>
      <c r="S13" s="84">
        <f t="shared" si="5"/>
        <v>1.937440069834084E-2</v>
      </c>
      <c r="T13" s="85">
        <f>分析係数表!F16</f>
        <v>0.28858024691358025</v>
      </c>
      <c r="U13" s="86">
        <f t="shared" si="6"/>
        <v>5.5910693373298409E-3</v>
      </c>
      <c r="V13" s="87">
        <f>分析係数表!D16</f>
        <v>0</v>
      </c>
      <c r="W13" s="88">
        <f t="shared" si="7"/>
        <v>0</v>
      </c>
      <c r="X13" s="76">
        <f>分析係数表!E16</f>
        <v>0</v>
      </c>
      <c r="Y13" s="89">
        <f t="shared" si="8"/>
        <v>0</v>
      </c>
    </row>
    <row r="14" spans="1:25" x14ac:dyDescent="0.2">
      <c r="A14" s="6" t="s">
        <v>2</v>
      </c>
      <c r="B14" s="5" t="s">
        <v>364</v>
      </c>
      <c r="C14" s="90"/>
      <c r="D14" s="107">
        <f>投入係数表!AN14</f>
        <v>8.0745341614906832E-2</v>
      </c>
      <c r="E14" s="110">
        <f t="shared" si="9"/>
        <v>8.0745341614906838</v>
      </c>
      <c r="F14" s="85">
        <f>分析係数表!C17</f>
        <v>0.10640681003584229</v>
      </c>
      <c r="G14" s="110">
        <f t="shared" si="0"/>
        <v>0.85918542264965836</v>
      </c>
      <c r="H14" s="110">
        <v>0.90711822432116518</v>
      </c>
      <c r="I14" s="110">
        <f t="shared" si="1"/>
        <v>0.90711822432116518</v>
      </c>
      <c r="J14" s="85">
        <f>分析係数表!G17</f>
        <v>0.21283422459893048</v>
      </c>
      <c r="K14" s="111">
        <f t="shared" si="2"/>
        <v>0.19306580389295386</v>
      </c>
      <c r="L14" s="79"/>
      <c r="M14" s="80"/>
      <c r="N14" s="81">
        <f>分析係数表!H17</f>
        <v>2.9861384191899334E-3</v>
      </c>
      <c r="O14" s="82">
        <f t="shared" si="3"/>
        <v>8.3945537762784225E-3</v>
      </c>
      <c r="P14" s="76">
        <f>分析係数表!C17</f>
        <v>0.10640681003584229</v>
      </c>
      <c r="Q14" s="82">
        <f t="shared" si="4"/>
        <v>8.932376890081207E-4</v>
      </c>
      <c r="R14" s="83">
        <v>1.5247397014161721E-3</v>
      </c>
      <c r="S14" s="84">
        <f t="shared" si="5"/>
        <v>0.90864296402258138</v>
      </c>
      <c r="T14" s="85">
        <f>分析係数表!F17</f>
        <v>0.3233511586452763</v>
      </c>
      <c r="U14" s="86">
        <f t="shared" si="6"/>
        <v>0.29381075521157979</v>
      </c>
      <c r="V14" s="87">
        <f>分析係数表!D17</f>
        <v>4.4206773618538323E-2</v>
      </c>
      <c r="W14" s="88">
        <f t="shared" si="7"/>
        <v>0</v>
      </c>
      <c r="X14" s="76">
        <f>分析係数表!E17</f>
        <v>4.0641711229946524E-2</v>
      </c>
      <c r="Y14" s="89">
        <f t="shared" si="8"/>
        <v>0</v>
      </c>
    </row>
    <row r="15" spans="1:25" x14ac:dyDescent="0.2">
      <c r="A15" s="6" t="s">
        <v>3</v>
      </c>
      <c r="B15" s="5" t="s">
        <v>31</v>
      </c>
      <c r="C15" s="90"/>
      <c r="D15" s="107">
        <f>投入係数表!AN15</f>
        <v>9.9378881987577633E-2</v>
      </c>
      <c r="E15" s="110">
        <f t="shared" si="9"/>
        <v>9.9378881987577632</v>
      </c>
      <c r="F15" s="85">
        <f>分析係数表!C18</f>
        <v>0.93182768716018405</v>
      </c>
      <c r="G15" s="110">
        <f t="shared" si="0"/>
        <v>9.2603993755049334</v>
      </c>
      <c r="H15" s="110">
        <v>10.135478467581517</v>
      </c>
      <c r="I15" s="110">
        <f t="shared" si="1"/>
        <v>10.135478467581517</v>
      </c>
      <c r="J15" s="85">
        <f>分析係数表!G18</f>
        <v>0.215658731332249</v>
      </c>
      <c r="K15" s="111">
        <f t="shared" si="2"/>
        <v>2.1858044277639572</v>
      </c>
      <c r="L15" s="79"/>
      <c r="M15" s="80"/>
      <c r="N15" s="81">
        <f>分析係数表!H18</f>
        <v>4.4239087691702714E-4</v>
      </c>
      <c r="O15" s="82">
        <f t="shared" si="3"/>
        <v>1.2436375964856921E-3</v>
      </c>
      <c r="P15" s="76">
        <f>分析係数表!C18</f>
        <v>0.93182768716018405</v>
      </c>
      <c r="Q15" s="82">
        <f t="shared" si="4"/>
        <v>1.1588559451987128E-3</v>
      </c>
      <c r="R15" s="83">
        <v>2.6908463577478706E-3</v>
      </c>
      <c r="S15" s="84">
        <f t="shared" si="5"/>
        <v>10.138169313939265</v>
      </c>
      <c r="T15" s="85">
        <f>分析係数表!F18</f>
        <v>0.45992902558036375</v>
      </c>
      <c r="U15" s="86">
        <f t="shared" si="6"/>
        <v>4.6628383337288311</v>
      </c>
      <c r="V15" s="87">
        <f>分析係数表!D18</f>
        <v>2.3436344817388734E-2</v>
      </c>
      <c r="W15" s="88">
        <f t="shared" si="7"/>
        <v>0</v>
      </c>
      <c r="X15" s="76">
        <f>分析係数表!E18</f>
        <v>2.5506432056779535E-2</v>
      </c>
      <c r="Y15" s="89">
        <f t="shared" si="8"/>
        <v>0</v>
      </c>
    </row>
    <row r="16" spans="1:25" x14ac:dyDescent="0.2">
      <c r="A16" s="6" t="s">
        <v>4</v>
      </c>
      <c r="B16" s="5" t="s">
        <v>32</v>
      </c>
      <c r="C16" s="90"/>
      <c r="D16" s="107">
        <f>投入係数表!AN16</f>
        <v>0</v>
      </c>
      <c r="E16" s="110">
        <f t="shared" si="9"/>
        <v>0</v>
      </c>
      <c r="F16" s="85">
        <f>分析係数表!C19</f>
        <v>0.22734014153142079</v>
      </c>
      <c r="G16" s="110">
        <f t="shared" si="0"/>
        <v>0</v>
      </c>
      <c r="H16" s="110">
        <v>4.7623276136859544E-2</v>
      </c>
      <c r="I16" s="110">
        <f t="shared" si="1"/>
        <v>4.7623276136859544E-2</v>
      </c>
      <c r="J16" s="85">
        <f>分析係数表!G19</f>
        <v>5.767935331761536E-2</v>
      </c>
      <c r="K16" s="111">
        <f t="shared" si="2"/>
        <v>2.7468797704402821E-3</v>
      </c>
      <c r="L16" s="79"/>
      <c r="M16" s="80"/>
      <c r="N16" s="81">
        <f>分析係数表!H19</f>
        <v>-1.1059771922925678E-4</v>
      </c>
      <c r="O16" s="82">
        <f t="shared" si="3"/>
        <v>-3.1090939912142303E-4</v>
      </c>
      <c r="P16" s="76">
        <f>分析係数表!C19</f>
        <v>0.22734014153142079</v>
      </c>
      <c r="Q16" s="82">
        <f t="shared" si="4"/>
        <v>-7.068218679971331E-5</v>
      </c>
      <c r="R16" s="83">
        <v>4.4760753159007126E-4</v>
      </c>
      <c r="S16" s="84">
        <f t="shared" si="5"/>
        <v>4.8070883668449617E-2</v>
      </c>
      <c r="T16" s="85">
        <f>分析係数表!F19</f>
        <v>0.2401481980464803</v>
      </c>
      <c r="U16" s="86">
        <f t="shared" si="6"/>
        <v>1.1544136091480153E-2</v>
      </c>
      <c r="V16" s="87">
        <f>分析係数表!D19</f>
        <v>6.946783428763894E-3</v>
      </c>
      <c r="W16" s="88">
        <f t="shared" si="7"/>
        <v>0</v>
      </c>
      <c r="X16" s="76">
        <f>分析係数表!E19</f>
        <v>7.830919501515661E-3</v>
      </c>
      <c r="Y16" s="89">
        <f t="shared" si="8"/>
        <v>0</v>
      </c>
    </row>
    <row r="17" spans="1:25" x14ac:dyDescent="0.2">
      <c r="A17" s="6" t="s">
        <v>5</v>
      </c>
      <c r="B17" s="5" t="s">
        <v>33</v>
      </c>
      <c r="C17" s="90"/>
      <c r="D17" s="107">
        <f>投入係数表!AN17</f>
        <v>1.2422360248447204E-2</v>
      </c>
      <c r="E17" s="110">
        <f t="shared" si="9"/>
        <v>1.2422360248447204</v>
      </c>
      <c r="F17" s="85">
        <f>分析係数表!C20</f>
        <v>0.28316987938225679</v>
      </c>
      <c r="G17" s="110">
        <f t="shared" si="0"/>
        <v>0.35176382531957362</v>
      </c>
      <c r="H17" s="110">
        <v>0.46053301027802312</v>
      </c>
      <c r="I17" s="110">
        <f t="shared" si="1"/>
        <v>0.46053301027802312</v>
      </c>
      <c r="J17" s="85">
        <f>分析係数表!G20</f>
        <v>0.10003293265272517</v>
      </c>
      <c r="K17" s="111">
        <f t="shared" si="2"/>
        <v>4.6068467601498277E-2</v>
      </c>
      <c r="L17" s="79"/>
      <c r="M17" s="80"/>
      <c r="N17" s="81">
        <f>分析係数表!H20</f>
        <v>5.4069996067636654E-4</v>
      </c>
      <c r="O17" s="82">
        <f t="shared" si="3"/>
        <v>1.520001506815846E-3</v>
      </c>
      <c r="P17" s="76">
        <f>分析係数表!C20</f>
        <v>0.28316987938225679</v>
      </c>
      <c r="Q17" s="82">
        <f t="shared" si="4"/>
        <v>4.3041864334589171E-4</v>
      </c>
      <c r="R17" s="83">
        <v>9.3604623893712275E-4</v>
      </c>
      <c r="S17" s="84">
        <f t="shared" si="5"/>
        <v>0.46146905651696024</v>
      </c>
      <c r="T17" s="85">
        <f>分析係数表!F20</f>
        <v>0.22295405894944839</v>
      </c>
      <c r="U17" s="86">
        <f t="shared" si="6"/>
        <v>0.10288639923002868</v>
      </c>
      <c r="V17" s="87">
        <f>分析係数表!D20</f>
        <v>1.4243372303639057E-2</v>
      </c>
      <c r="W17" s="88">
        <f t="shared" si="7"/>
        <v>0</v>
      </c>
      <c r="X17" s="76">
        <f>分析係数表!E20</f>
        <v>1.6054668203523793E-2</v>
      </c>
      <c r="Y17" s="89">
        <f t="shared" si="8"/>
        <v>0</v>
      </c>
    </row>
    <row r="18" spans="1:25" x14ac:dyDescent="0.2">
      <c r="A18" s="6" t="s">
        <v>6</v>
      </c>
      <c r="B18" s="5" t="s">
        <v>34</v>
      </c>
      <c r="C18" s="90"/>
      <c r="D18" s="107">
        <f>投入係数表!AN18</f>
        <v>0</v>
      </c>
      <c r="E18" s="110">
        <f t="shared" si="9"/>
        <v>0</v>
      </c>
      <c r="F18" s="85">
        <f>分析係数表!C21</f>
        <v>0.39165775401069514</v>
      </c>
      <c r="G18" s="110">
        <f t="shared" si="0"/>
        <v>0</v>
      </c>
      <c r="H18" s="110">
        <v>9.5690082261446652E-2</v>
      </c>
      <c r="I18" s="110">
        <f t="shared" si="1"/>
        <v>9.5690082261446652E-2</v>
      </c>
      <c r="J18" s="85">
        <f>分析係数表!G21</f>
        <v>0.28516576829358342</v>
      </c>
      <c r="K18" s="111">
        <f t="shared" si="2"/>
        <v>2.7287535826161634E-2</v>
      </c>
      <c r="L18" s="79"/>
      <c r="M18" s="80"/>
      <c r="N18" s="81">
        <f>分析係数表!H21</f>
        <v>9.2164766024380651E-4</v>
      </c>
      <c r="O18" s="82">
        <f t="shared" si="3"/>
        <v>2.5909116593451917E-3</v>
      </c>
      <c r="P18" s="76">
        <f>分析係数表!C21</f>
        <v>0.39165775401069514</v>
      </c>
      <c r="Q18" s="82">
        <f t="shared" si="4"/>
        <v>1.014750641339261E-3</v>
      </c>
      <c r="R18" s="83">
        <v>1.9874231667077629E-3</v>
      </c>
      <c r="S18" s="84">
        <f t="shared" si="5"/>
        <v>9.7677505428154413E-2</v>
      </c>
      <c r="T18" s="85">
        <f>分析係数表!F21</f>
        <v>0.42597651923502916</v>
      </c>
      <c r="U18" s="86">
        <f t="shared" si="6"/>
        <v>4.1608323769845884E-2</v>
      </c>
      <c r="V18" s="87">
        <f>分析係数表!D21</f>
        <v>3.8470058332718007E-2</v>
      </c>
      <c r="W18" s="88">
        <f t="shared" si="7"/>
        <v>0</v>
      </c>
      <c r="X18" s="76">
        <f>分析係数表!E21</f>
        <v>3.5885697408255188E-2</v>
      </c>
      <c r="Y18" s="89">
        <f t="shared" si="8"/>
        <v>0</v>
      </c>
    </row>
    <row r="19" spans="1:25" x14ac:dyDescent="0.2">
      <c r="A19" s="6" t="s">
        <v>7</v>
      </c>
      <c r="B19" s="5" t="s">
        <v>268</v>
      </c>
      <c r="C19" s="90"/>
      <c r="D19" s="107">
        <f>投入係数表!AN19</f>
        <v>0</v>
      </c>
      <c r="E19" s="110">
        <f t="shared" si="9"/>
        <v>0</v>
      </c>
      <c r="F19" s="85">
        <f>分析係数表!C22</f>
        <v>0.15642615558060879</v>
      </c>
      <c r="G19" s="110">
        <f t="shared" si="0"/>
        <v>0</v>
      </c>
      <c r="H19" s="110">
        <v>1.009855854404523E-2</v>
      </c>
      <c r="I19" s="110">
        <f t="shared" si="1"/>
        <v>1.009855854404523E-2</v>
      </c>
      <c r="J19" s="85">
        <f>分析係数表!G22</f>
        <v>0.19460412625639217</v>
      </c>
      <c r="K19" s="111">
        <f t="shared" si="2"/>
        <v>1.9652211619129458E-3</v>
      </c>
      <c r="L19" s="79"/>
      <c r="M19" s="80"/>
      <c r="N19" s="81">
        <f>分析係数表!H22</f>
        <v>4.915454187966968E-5</v>
      </c>
      <c r="O19" s="82">
        <f t="shared" si="3"/>
        <v>1.3818195516507689E-4</v>
      </c>
      <c r="P19" s="76">
        <f>分析係数表!C22</f>
        <v>0.15642615558060879</v>
      </c>
      <c r="Q19" s="82">
        <f t="shared" si="4"/>
        <v>2.1615272017085027E-5</v>
      </c>
      <c r="R19" s="83">
        <v>2.9635371396645428E-4</v>
      </c>
      <c r="S19" s="84">
        <f t="shared" si="5"/>
        <v>1.0394912258011684E-2</v>
      </c>
      <c r="T19" s="85">
        <f>分析係数表!F22</f>
        <v>0.41322518074413683</v>
      </c>
      <c r="U19" s="86">
        <f t="shared" si="6"/>
        <v>4.2954394966363213E-3</v>
      </c>
      <c r="V19" s="87">
        <f>分析係数表!D22</f>
        <v>2.140715923117616E-2</v>
      </c>
      <c r="W19" s="88">
        <f t="shared" si="7"/>
        <v>0</v>
      </c>
      <c r="X19" s="76">
        <f>分析係数表!E22</f>
        <v>2.2006700758243698E-2</v>
      </c>
      <c r="Y19" s="89">
        <f t="shared" si="8"/>
        <v>0</v>
      </c>
    </row>
    <row r="20" spans="1:25" x14ac:dyDescent="0.2">
      <c r="A20" s="6" t="s">
        <v>8</v>
      </c>
      <c r="B20" s="5" t="s">
        <v>269</v>
      </c>
      <c r="C20" s="90"/>
      <c r="D20" s="107">
        <f>投入係数表!AN20</f>
        <v>0</v>
      </c>
      <c r="E20" s="110">
        <f t="shared" si="9"/>
        <v>0</v>
      </c>
      <c r="F20" s="85">
        <f>分析係数表!C23</f>
        <v>0</v>
      </c>
      <c r="G20" s="110">
        <f t="shared" si="0"/>
        <v>0</v>
      </c>
      <c r="H20" s="110">
        <v>0</v>
      </c>
      <c r="I20" s="110">
        <f t="shared" si="1"/>
        <v>0</v>
      </c>
      <c r="J20" s="85">
        <f>分析係数表!G23</f>
        <v>0.21581694098755519</v>
      </c>
      <c r="K20" s="111">
        <f t="shared" si="2"/>
        <v>0</v>
      </c>
      <c r="L20" s="79"/>
      <c r="M20" s="80"/>
      <c r="N20" s="81">
        <f>分析係数表!H23</f>
        <v>2.457727093983484E-5</v>
      </c>
      <c r="O20" s="82">
        <f t="shared" si="3"/>
        <v>6.9090977582538443E-5</v>
      </c>
      <c r="P20" s="76">
        <f>分析係数表!C23</f>
        <v>0</v>
      </c>
      <c r="Q20" s="82">
        <f t="shared" si="4"/>
        <v>0</v>
      </c>
      <c r="R20" s="83">
        <v>0</v>
      </c>
      <c r="S20" s="84">
        <f t="shared" si="5"/>
        <v>0</v>
      </c>
      <c r="T20" s="85">
        <f>分析係数表!F23</f>
        <v>0.44146928944199115</v>
      </c>
      <c r="U20" s="86">
        <f t="shared" si="6"/>
        <v>0</v>
      </c>
      <c r="V20" s="87">
        <f>分析係数表!D23</f>
        <v>4.8735447611401042E-2</v>
      </c>
      <c r="W20" s="88">
        <f t="shared" si="7"/>
        <v>0</v>
      </c>
      <c r="X20" s="76">
        <f>分析係数表!E23</f>
        <v>5.2107587314331592E-2</v>
      </c>
      <c r="Y20" s="89">
        <f t="shared" si="8"/>
        <v>0</v>
      </c>
    </row>
    <row r="21" spans="1:25" x14ac:dyDescent="0.2">
      <c r="A21" s="6" t="s">
        <v>9</v>
      </c>
      <c r="B21" s="5" t="s">
        <v>270</v>
      </c>
      <c r="C21" s="90"/>
      <c r="D21" s="107">
        <f>投入係数表!AN21</f>
        <v>3.7267080745341616E-2</v>
      </c>
      <c r="E21" s="110">
        <f t="shared" si="9"/>
        <v>3.7267080745341614</v>
      </c>
      <c r="F21" s="85">
        <f>分析係数表!C24</f>
        <v>0.44109195402298851</v>
      </c>
      <c r="G21" s="110">
        <f t="shared" si="0"/>
        <v>1.6438209466695224</v>
      </c>
      <c r="H21" s="110">
        <v>1.7140740719522205</v>
      </c>
      <c r="I21" s="110">
        <f t="shared" si="1"/>
        <v>1.7140740719522205</v>
      </c>
      <c r="J21" s="85">
        <f>分析係数表!G24</f>
        <v>0.2076771653543307</v>
      </c>
      <c r="K21" s="111">
        <f t="shared" si="2"/>
        <v>0.35597404447039221</v>
      </c>
      <c r="L21" s="79"/>
      <c r="M21" s="80"/>
      <c r="N21" s="81">
        <f>分析係数表!H24</f>
        <v>3.3179315768777033E-4</v>
      </c>
      <c r="O21" s="82">
        <f t="shared" si="3"/>
        <v>9.3272819736426899E-4</v>
      </c>
      <c r="P21" s="76">
        <f>分析係数表!C24</f>
        <v>0.44109195402298851</v>
      </c>
      <c r="Q21" s="82">
        <f t="shared" si="4"/>
        <v>4.114189031477451E-4</v>
      </c>
      <c r="R21" s="83">
        <v>1.4348246873316949E-3</v>
      </c>
      <c r="S21" s="84">
        <f t="shared" si="5"/>
        <v>1.7155088966395522</v>
      </c>
      <c r="T21" s="85">
        <f>分析係数表!F24</f>
        <v>0.39173228346456695</v>
      </c>
      <c r="U21" s="86">
        <f t="shared" si="6"/>
        <v>0.67202021738439155</v>
      </c>
      <c r="V21" s="87">
        <f>分析係数表!D24</f>
        <v>6.7913385826771658E-2</v>
      </c>
      <c r="W21" s="88">
        <f t="shared" si="7"/>
        <v>0</v>
      </c>
      <c r="X21" s="76">
        <f>分析係数表!E24</f>
        <v>7.1850393700787399E-2</v>
      </c>
      <c r="Y21" s="89">
        <f t="shared" si="8"/>
        <v>0</v>
      </c>
    </row>
    <row r="22" spans="1:25" x14ac:dyDescent="0.2">
      <c r="A22" s="6" t="s">
        <v>10</v>
      </c>
      <c r="B22" s="5" t="s">
        <v>271</v>
      </c>
      <c r="C22" s="90"/>
      <c r="D22" s="107">
        <f>投入係数表!AN22</f>
        <v>1.2422360248447204E-2</v>
      </c>
      <c r="E22" s="110">
        <f t="shared" si="9"/>
        <v>1.2422360248447204</v>
      </c>
      <c r="F22" s="85">
        <f>分析係数表!C25</f>
        <v>7.8343592613318025E-3</v>
      </c>
      <c r="G22" s="110">
        <f t="shared" si="0"/>
        <v>9.7321233060022379E-3</v>
      </c>
      <c r="H22" s="110">
        <v>1.1792612554639389E-2</v>
      </c>
      <c r="I22" s="110">
        <f t="shared" si="1"/>
        <v>1.1792612554639389E-2</v>
      </c>
      <c r="J22" s="85">
        <f>分析係数表!G25</f>
        <v>0.2</v>
      </c>
      <c r="K22" s="111">
        <f t="shared" si="2"/>
        <v>2.3585225109278782E-3</v>
      </c>
      <c r="L22" s="79"/>
      <c r="M22" s="80"/>
      <c r="N22" s="81">
        <f>分析係数表!H25</f>
        <v>5.0383405426661419E-4</v>
      </c>
      <c r="O22" s="82">
        <f t="shared" si="3"/>
        <v>1.4163650404420381E-3</v>
      </c>
      <c r="P22" s="76">
        <f>分析係数表!C25</f>
        <v>7.8343592613318025E-3</v>
      </c>
      <c r="Q22" s="82">
        <f t="shared" si="4"/>
        <v>1.1096312572013674E-5</v>
      </c>
      <c r="R22" s="83">
        <v>3.8100066954141021E-5</v>
      </c>
      <c r="S22" s="84">
        <f t="shared" si="5"/>
        <v>1.183071262159353E-2</v>
      </c>
      <c r="T22" s="85">
        <f>分析係数表!F25</f>
        <v>0.35199999999999998</v>
      </c>
      <c r="U22" s="86">
        <f t="shared" si="6"/>
        <v>4.1644108428009223E-3</v>
      </c>
      <c r="V22" s="87">
        <f>分析係数表!D25</f>
        <v>8.0000000000000002E-3</v>
      </c>
      <c r="W22" s="88">
        <f t="shared" si="7"/>
        <v>0</v>
      </c>
      <c r="X22" s="76">
        <f>分析係数表!E25</f>
        <v>4.0000000000000001E-3</v>
      </c>
      <c r="Y22" s="89">
        <f t="shared" si="8"/>
        <v>0</v>
      </c>
    </row>
    <row r="23" spans="1:25" x14ac:dyDescent="0.2">
      <c r="A23" s="6" t="s">
        <v>11</v>
      </c>
      <c r="B23" s="5" t="s">
        <v>35</v>
      </c>
      <c r="C23" s="90"/>
      <c r="D23" s="107">
        <f>投入係数表!AN23</f>
        <v>0</v>
      </c>
      <c r="E23" s="110">
        <f t="shared" si="9"/>
        <v>0</v>
      </c>
      <c r="F23" s="85">
        <f>分析係数表!C26</f>
        <v>0.12107728337236534</v>
      </c>
      <c r="G23" s="110">
        <f t="shared" si="0"/>
        <v>0</v>
      </c>
      <c r="H23" s="110">
        <v>5.6989617345154292E-3</v>
      </c>
      <c r="I23" s="110">
        <f t="shared" si="1"/>
        <v>5.6989617345154292E-3</v>
      </c>
      <c r="J23" s="85">
        <f>分析係数表!G26</f>
        <v>0.19685039370078741</v>
      </c>
      <c r="K23" s="111">
        <f t="shared" si="2"/>
        <v>1.1218428611250845E-3</v>
      </c>
      <c r="L23" s="79"/>
      <c r="M23" s="80"/>
      <c r="N23" s="81">
        <f>分析係数表!H26</f>
        <v>1.0396185607550137E-2</v>
      </c>
      <c r="O23" s="82">
        <f t="shared" si="3"/>
        <v>2.9225483517413765E-2</v>
      </c>
      <c r="P23" s="76">
        <f>分析係数表!C26</f>
        <v>0.12107728337236534</v>
      </c>
      <c r="Q23" s="82">
        <f t="shared" si="4"/>
        <v>3.5385421495322989E-3</v>
      </c>
      <c r="R23" s="83">
        <v>3.8182518690648708E-3</v>
      </c>
      <c r="S23" s="84">
        <f t="shared" si="5"/>
        <v>9.5172136035803004E-3</v>
      </c>
      <c r="T23" s="85">
        <f>分析係数表!F26</f>
        <v>0.33584388907908252</v>
      </c>
      <c r="U23" s="86">
        <f t="shared" si="6"/>
        <v>3.1962980298227577E-3</v>
      </c>
      <c r="V23" s="87">
        <f>分析係数表!D26</f>
        <v>3.2865457035261898E-2</v>
      </c>
      <c r="W23" s="88">
        <f t="shared" si="7"/>
        <v>0</v>
      </c>
      <c r="X23" s="76">
        <f>分析係数表!E26</f>
        <v>3.457719958918179E-2</v>
      </c>
      <c r="Y23" s="89">
        <f t="shared" si="8"/>
        <v>0</v>
      </c>
    </row>
    <row r="24" spans="1:25" x14ac:dyDescent="0.2">
      <c r="A24" s="6" t="s">
        <v>12</v>
      </c>
      <c r="B24" s="5" t="s">
        <v>365</v>
      </c>
      <c r="C24" s="90"/>
      <c r="D24" s="107">
        <f>投入係数表!AN24</f>
        <v>0</v>
      </c>
      <c r="E24" s="110">
        <f t="shared" si="9"/>
        <v>0</v>
      </c>
      <c r="F24" s="85">
        <f>分析係数表!C27</f>
        <v>2.7391659852820882E-2</v>
      </c>
      <c r="G24" s="110">
        <f t="shared" si="0"/>
        <v>0</v>
      </c>
      <c r="H24" s="110">
        <v>4.3475231106939019E-5</v>
      </c>
      <c r="I24" s="110">
        <f t="shared" si="1"/>
        <v>4.3475231106939019E-5</v>
      </c>
      <c r="J24" s="85">
        <f>分析係数表!G27</f>
        <v>0.16959064327485379</v>
      </c>
      <c r="K24" s="111">
        <f t="shared" si="2"/>
        <v>7.3729924099487221E-6</v>
      </c>
      <c r="L24" s="79"/>
      <c r="M24" s="80"/>
      <c r="N24" s="81">
        <f>分析係数表!H27</f>
        <v>1.0924596932756587E-2</v>
      </c>
      <c r="O24" s="82">
        <f t="shared" si="3"/>
        <v>3.0710939535438343E-2</v>
      </c>
      <c r="P24" s="76">
        <f>分析係数表!C27</f>
        <v>2.7391659852820882E-2</v>
      </c>
      <c r="Q24" s="82">
        <f t="shared" si="4"/>
        <v>8.4122360951527603E-4</v>
      </c>
      <c r="R24" s="83">
        <v>8.5087535374931073E-4</v>
      </c>
      <c r="S24" s="84">
        <f t="shared" si="5"/>
        <v>8.9435058485624972E-4</v>
      </c>
      <c r="T24" s="85">
        <f>分析係数表!F27</f>
        <v>0.32163742690058478</v>
      </c>
      <c r="U24" s="86">
        <f t="shared" si="6"/>
        <v>2.8765662086019725E-4</v>
      </c>
      <c r="V24" s="87">
        <f>分析係数表!D27</f>
        <v>0</v>
      </c>
      <c r="W24" s="88">
        <f t="shared" si="7"/>
        <v>0</v>
      </c>
      <c r="X24" s="76">
        <f>分析係数表!E27</f>
        <v>0</v>
      </c>
      <c r="Y24" s="89">
        <f t="shared" si="8"/>
        <v>0</v>
      </c>
    </row>
    <row r="25" spans="1:25" x14ac:dyDescent="0.2">
      <c r="A25" s="6" t="s">
        <v>13</v>
      </c>
      <c r="B25" s="5" t="s">
        <v>191</v>
      </c>
      <c r="C25" s="90"/>
      <c r="D25" s="107">
        <f>投入係数表!AN25</f>
        <v>0</v>
      </c>
      <c r="E25" s="110">
        <f t="shared" si="9"/>
        <v>0</v>
      </c>
      <c r="F25" s="85">
        <f>分析係数表!C28</f>
        <v>0.24324482738409237</v>
      </c>
      <c r="G25" s="110">
        <f t="shared" si="0"/>
        <v>0</v>
      </c>
      <c r="H25" s="110">
        <v>1.0763763798991922E-2</v>
      </c>
      <c r="I25" s="110">
        <f t="shared" si="1"/>
        <v>1.0763763798991922E-2</v>
      </c>
      <c r="J25" s="85">
        <f>分析係数表!G28</f>
        <v>0.12486010072747622</v>
      </c>
      <c r="K25" s="111">
        <f t="shared" si="2"/>
        <v>1.3439646321488936E-3</v>
      </c>
      <c r="L25" s="79"/>
      <c r="M25" s="80"/>
      <c r="N25" s="81">
        <f>分析係数表!H28</f>
        <v>2.0841525756979944E-2</v>
      </c>
      <c r="O25" s="82">
        <f t="shared" si="3"/>
        <v>5.8589148989992602E-2</v>
      </c>
      <c r="P25" s="76">
        <f>分析係数表!C28</f>
        <v>0.24324482738409237</v>
      </c>
      <c r="Q25" s="82">
        <f t="shared" si="4"/>
        <v>1.4251507432651619E-2</v>
      </c>
      <c r="R25" s="83">
        <v>1.7393646279009353E-2</v>
      </c>
      <c r="S25" s="84">
        <f t="shared" si="5"/>
        <v>2.8157410078001273E-2</v>
      </c>
      <c r="T25" s="85">
        <f>分析係数表!F28</f>
        <v>0.21387101287073307</v>
      </c>
      <c r="U25" s="86">
        <f t="shared" si="6"/>
        <v>6.0220538131987196E-3</v>
      </c>
      <c r="V25" s="87">
        <f>分析係数表!D28</f>
        <v>5.1063234471180746E-3</v>
      </c>
      <c r="W25" s="88">
        <f t="shared" si="7"/>
        <v>0</v>
      </c>
      <c r="X25" s="76">
        <f>分析係数表!E28</f>
        <v>5.1412982652490205E-3</v>
      </c>
      <c r="Y25" s="89">
        <f t="shared" si="8"/>
        <v>0</v>
      </c>
    </row>
    <row r="26" spans="1:25" x14ac:dyDescent="0.2">
      <c r="A26" s="6" t="s">
        <v>14</v>
      </c>
      <c r="B26" s="5" t="s">
        <v>50</v>
      </c>
      <c r="C26" s="90"/>
      <c r="D26" s="107">
        <f>投入係数表!AN26</f>
        <v>2.4844720496894408E-2</v>
      </c>
      <c r="E26" s="110">
        <f t="shared" si="9"/>
        <v>2.4844720496894408</v>
      </c>
      <c r="F26" s="85">
        <f>分析係数表!C29</f>
        <v>5.9106021425932798E-2</v>
      </c>
      <c r="G26" s="110">
        <f t="shared" si="0"/>
        <v>0.14684725820107528</v>
      </c>
      <c r="H26" s="110">
        <v>0.1574464084589208</v>
      </c>
      <c r="I26" s="110">
        <f t="shared" si="1"/>
        <v>0.1574464084589208</v>
      </c>
      <c r="J26" s="85">
        <f>分析係数表!G29</f>
        <v>0.26651982378854627</v>
      </c>
      <c r="K26" s="111">
        <f t="shared" si="2"/>
        <v>4.1962589038611053E-2</v>
      </c>
      <c r="L26" s="79"/>
      <c r="M26" s="80"/>
      <c r="N26" s="81">
        <f>分析係数表!H29</f>
        <v>1.0052103814392449E-2</v>
      </c>
      <c r="O26" s="82">
        <f t="shared" si="3"/>
        <v>2.8258209831258225E-2</v>
      </c>
      <c r="P26" s="76">
        <f>分析係数表!C29</f>
        <v>5.9106021425932798E-2</v>
      </c>
      <c r="Q26" s="82">
        <f t="shared" si="4"/>
        <v>1.6702303557448535E-3</v>
      </c>
      <c r="R26" s="83">
        <v>2.0573897919655801E-3</v>
      </c>
      <c r="S26" s="84">
        <f t="shared" si="5"/>
        <v>0.15950379825088637</v>
      </c>
      <c r="T26" s="85">
        <f>分析係数表!F29</f>
        <v>0.40308370044052866</v>
      </c>
      <c r="U26" s="86">
        <f t="shared" si="6"/>
        <v>6.4293381233286803E-2</v>
      </c>
      <c r="V26" s="87">
        <f>分析係数表!D29</f>
        <v>6.1674008810572688E-2</v>
      </c>
      <c r="W26" s="88">
        <f t="shared" si="7"/>
        <v>0</v>
      </c>
      <c r="X26" s="76">
        <f>分析係数表!E29</f>
        <v>2.8634361233480177E-2</v>
      </c>
      <c r="Y26" s="89">
        <f t="shared" si="8"/>
        <v>0</v>
      </c>
    </row>
    <row r="27" spans="1:25" x14ac:dyDescent="0.2">
      <c r="A27" s="6" t="s">
        <v>15</v>
      </c>
      <c r="B27" s="5" t="s">
        <v>36</v>
      </c>
      <c r="C27" s="90"/>
      <c r="D27" s="107">
        <f>投入係数表!AN27</f>
        <v>0</v>
      </c>
      <c r="E27" s="110">
        <f t="shared" si="9"/>
        <v>0</v>
      </c>
      <c r="F27" s="85">
        <f>分析係数表!C30</f>
        <v>1</v>
      </c>
      <c r="G27" s="110">
        <f t="shared" si="0"/>
        <v>0</v>
      </c>
      <c r="H27" s="110">
        <v>9.3065693077946515E-2</v>
      </c>
      <c r="I27" s="110">
        <f t="shared" si="1"/>
        <v>9.3065693077946515E-2</v>
      </c>
      <c r="J27" s="85">
        <f>分析係数表!G30</f>
        <v>0.34458106948813266</v>
      </c>
      <c r="K27" s="111">
        <f t="shared" si="2"/>
        <v>3.2068676053453114E-2</v>
      </c>
      <c r="L27" s="79"/>
      <c r="M27" s="80"/>
      <c r="N27" s="81">
        <f>分析係数表!H30</f>
        <v>0</v>
      </c>
      <c r="O27" s="82">
        <f t="shared" si="3"/>
        <v>0</v>
      </c>
      <c r="P27" s="76">
        <f>分析係数表!C30</f>
        <v>1</v>
      </c>
      <c r="Q27" s="82">
        <f t="shared" si="4"/>
        <v>0</v>
      </c>
      <c r="R27" s="83">
        <v>6.5461671542751346E-3</v>
      </c>
      <c r="S27" s="84">
        <f t="shared" si="5"/>
        <v>9.9611860232221655E-2</v>
      </c>
      <c r="T27" s="85">
        <f>分析係数表!F30</f>
        <v>0.44094938518730342</v>
      </c>
      <c r="U27" s="86">
        <f t="shared" si="6"/>
        <v>4.3923788526761737E-2</v>
      </c>
      <c r="V27" s="87">
        <f>分析係数表!D30</f>
        <v>0.11881612810980841</v>
      </c>
      <c r="W27" s="88">
        <f t="shared" si="7"/>
        <v>0</v>
      </c>
      <c r="X27" s="76">
        <f>分析係数表!E30</f>
        <v>7.9782670860737773E-2</v>
      </c>
      <c r="Y27" s="89">
        <f t="shared" si="8"/>
        <v>0</v>
      </c>
    </row>
    <row r="28" spans="1:25" x14ac:dyDescent="0.2">
      <c r="A28" s="6" t="s">
        <v>16</v>
      </c>
      <c r="B28" s="5" t="s">
        <v>192</v>
      </c>
      <c r="C28" s="90"/>
      <c r="D28" s="107">
        <f>投入係数表!AN28</f>
        <v>0</v>
      </c>
      <c r="E28" s="110">
        <f t="shared" si="9"/>
        <v>0</v>
      </c>
      <c r="F28" s="85">
        <f>分析係数表!C31</f>
        <v>9.6726786907147644E-2</v>
      </c>
      <c r="G28" s="110">
        <f t="shared" si="0"/>
        <v>0</v>
      </c>
      <c r="H28" s="110">
        <v>7.288964278066179E-2</v>
      </c>
      <c r="I28" s="110">
        <f t="shared" si="1"/>
        <v>7.288964278066179E-2</v>
      </c>
      <c r="J28" s="85">
        <f>分析係数表!G31</f>
        <v>7.0151306740027508E-2</v>
      </c>
      <c r="K28" s="111">
        <f t="shared" si="2"/>
        <v>5.113303688877237E-3</v>
      </c>
      <c r="L28" s="79"/>
      <c r="M28" s="80"/>
      <c r="N28" s="81">
        <f>分析係数表!H31</f>
        <v>2.2131832481321275E-2</v>
      </c>
      <c r="O28" s="82">
        <f t="shared" si="3"/>
        <v>6.2216425313075877E-2</v>
      </c>
      <c r="P28" s="76">
        <f>分析係数表!C31</f>
        <v>9.6726786907147644E-2</v>
      </c>
      <c r="Q28" s="82">
        <f t="shared" si="4"/>
        <v>6.0179949133823572E-3</v>
      </c>
      <c r="R28" s="83">
        <v>7.1859761765216204E-3</v>
      </c>
      <c r="S28" s="84">
        <f t="shared" si="5"/>
        <v>8.0075618957183403E-2</v>
      </c>
      <c r="T28" s="85">
        <f>分析係数表!F31</f>
        <v>0.34525447042640989</v>
      </c>
      <c r="U28" s="86">
        <f t="shared" si="6"/>
        <v>2.7646465417129343E-2</v>
      </c>
      <c r="V28" s="87">
        <f>分析係数表!D31</f>
        <v>0</v>
      </c>
      <c r="W28" s="88">
        <f t="shared" si="7"/>
        <v>0</v>
      </c>
      <c r="X28" s="76">
        <f>分析係数表!E31</f>
        <v>0</v>
      </c>
      <c r="Y28" s="89">
        <f t="shared" si="8"/>
        <v>0</v>
      </c>
    </row>
    <row r="29" spans="1:25" x14ac:dyDescent="0.2">
      <c r="A29" s="6" t="s">
        <v>17</v>
      </c>
      <c r="B29" s="5" t="s">
        <v>272</v>
      </c>
      <c r="C29" s="90"/>
      <c r="D29" s="107">
        <f>投入係数表!AN29</f>
        <v>0</v>
      </c>
      <c r="E29" s="110">
        <f t="shared" si="9"/>
        <v>0</v>
      </c>
      <c r="F29" s="85">
        <f>分析係数表!C32</f>
        <v>0.7834008097165992</v>
      </c>
      <c r="G29" s="110">
        <f t="shared" si="0"/>
        <v>0</v>
      </c>
      <c r="H29" s="110">
        <v>2.2033378981426311E-2</v>
      </c>
      <c r="I29" s="110">
        <f t="shared" si="1"/>
        <v>2.2033378981426311E-2</v>
      </c>
      <c r="J29" s="85">
        <f>分析係数表!G32</f>
        <v>0.13992297817715019</v>
      </c>
      <c r="K29" s="111">
        <f t="shared" si="2"/>
        <v>3.0829760063869932E-3</v>
      </c>
      <c r="L29" s="79"/>
      <c r="M29" s="80"/>
      <c r="N29" s="81">
        <f>分析係数表!H32</f>
        <v>6.3286472670074714E-3</v>
      </c>
      <c r="O29" s="82">
        <f t="shared" si="3"/>
        <v>1.779092672750365E-2</v>
      </c>
      <c r="P29" s="76">
        <f>分析係数表!C32</f>
        <v>0.7834008097165992</v>
      </c>
      <c r="Q29" s="82">
        <f t="shared" si="4"/>
        <v>1.3937426403935046E-2</v>
      </c>
      <c r="R29" s="83">
        <v>1.7239890745514155E-2</v>
      </c>
      <c r="S29" s="84">
        <f t="shared" si="5"/>
        <v>3.9273269726940466E-2</v>
      </c>
      <c r="T29" s="85">
        <f>分析係数表!F32</f>
        <v>0.48138639281129653</v>
      </c>
      <c r="U29" s="86">
        <f t="shared" si="6"/>
        <v>1.8905617647756962E-2</v>
      </c>
      <c r="V29" s="87">
        <f>分析係数表!D32</f>
        <v>1.4120667522464698E-2</v>
      </c>
      <c r="W29" s="88">
        <f t="shared" si="7"/>
        <v>0</v>
      </c>
      <c r="X29" s="76">
        <f>分析係数表!E32</f>
        <v>2.1822849807445442E-2</v>
      </c>
      <c r="Y29" s="89">
        <f t="shared" si="8"/>
        <v>0</v>
      </c>
    </row>
    <row r="30" spans="1:25" x14ac:dyDescent="0.2">
      <c r="A30" s="6" t="s">
        <v>18</v>
      </c>
      <c r="B30" s="5" t="s">
        <v>273</v>
      </c>
      <c r="C30" s="90"/>
      <c r="D30" s="107">
        <f>投入係数表!AN30</f>
        <v>0</v>
      </c>
      <c r="E30" s="110">
        <f t="shared" si="9"/>
        <v>0</v>
      </c>
      <c r="F30" s="85">
        <f>分析係数表!C33</f>
        <v>1</v>
      </c>
      <c r="G30" s="110">
        <f t="shared" si="0"/>
        <v>0</v>
      </c>
      <c r="H30" s="110">
        <v>3.7108074765329541E-2</v>
      </c>
      <c r="I30" s="110">
        <f t="shared" si="1"/>
        <v>3.7108074765329541E-2</v>
      </c>
      <c r="J30" s="85">
        <f>分析係数表!G33</f>
        <v>0.50732356857523297</v>
      </c>
      <c r="K30" s="111">
        <f t="shared" si="2"/>
        <v>1.8825800912903534E-2</v>
      </c>
      <c r="L30" s="79"/>
      <c r="M30" s="80"/>
      <c r="N30" s="81">
        <f>分析係数表!H33</f>
        <v>9.4622493118364133E-4</v>
      </c>
      <c r="O30" s="82">
        <f t="shared" si="3"/>
        <v>2.66000263692773E-3</v>
      </c>
      <c r="P30" s="76">
        <f>分析係数表!C33</f>
        <v>1</v>
      </c>
      <c r="Q30" s="82">
        <f t="shared" si="4"/>
        <v>2.66000263692773E-3</v>
      </c>
      <c r="R30" s="83">
        <v>6.106681348188296E-3</v>
      </c>
      <c r="S30" s="84">
        <f t="shared" si="5"/>
        <v>4.3214756113517834E-2</v>
      </c>
      <c r="T30" s="85">
        <f>分析係数表!F33</f>
        <v>0.64713715046604525</v>
      </c>
      <c r="U30" s="86">
        <f t="shared" si="6"/>
        <v>2.7965874129387041E-2</v>
      </c>
      <c r="V30" s="87">
        <f>分析係数表!D33</f>
        <v>3.462050599201065E-2</v>
      </c>
      <c r="W30" s="88">
        <f t="shared" si="7"/>
        <v>0</v>
      </c>
      <c r="X30" s="76">
        <f>分析係数表!E33</f>
        <v>3.3288948069241014E-2</v>
      </c>
      <c r="Y30" s="89">
        <f t="shared" si="8"/>
        <v>0</v>
      </c>
    </row>
    <row r="31" spans="1:25" x14ac:dyDescent="0.2">
      <c r="A31" s="6" t="s">
        <v>19</v>
      </c>
      <c r="B31" s="5" t="s">
        <v>274</v>
      </c>
      <c r="C31" s="90"/>
      <c r="D31" s="107">
        <f>投入係数表!AN31</f>
        <v>9.9378881987577633E-2</v>
      </c>
      <c r="E31" s="110">
        <f t="shared" si="9"/>
        <v>9.9378881987577632</v>
      </c>
      <c r="F31" s="85">
        <f>分析係数表!C34</f>
        <v>0.10125199563061926</v>
      </c>
      <c r="G31" s="110">
        <f t="shared" si="0"/>
        <v>1.0062310124782037</v>
      </c>
      <c r="H31" s="110">
        <v>1.0761482204290449</v>
      </c>
      <c r="I31" s="110">
        <f t="shared" si="1"/>
        <v>1.0761482204290449</v>
      </c>
      <c r="J31" s="85">
        <f>分析係数表!G34</f>
        <v>0.42460217226572367</v>
      </c>
      <c r="K31" s="111">
        <f t="shared" si="2"/>
        <v>0.4569348720740653</v>
      </c>
      <c r="L31" s="79"/>
      <c r="M31" s="80"/>
      <c r="N31" s="81">
        <f>分析係数表!H34</f>
        <v>0.15770005898545025</v>
      </c>
      <c r="O31" s="82">
        <f t="shared" si="3"/>
        <v>0.44332225765835798</v>
      </c>
      <c r="P31" s="76">
        <f>分析係数表!C34</f>
        <v>0.10125199563061926</v>
      </c>
      <c r="Q31" s="82">
        <f t="shared" si="4"/>
        <v>4.4887263295380328E-2</v>
      </c>
      <c r="R31" s="83">
        <v>4.7577264954009206E-2</v>
      </c>
      <c r="S31" s="84">
        <f t="shared" si="5"/>
        <v>1.1237254853830541</v>
      </c>
      <c r="T31" s="85">
        <f>分析係数表!F34</f>
        <v>0.7004294013639808</v>
      </c>
      <c r="U31" s="86">
        <f t="shared" si="6"/>
        <v>0.7870903690243013</v>
      </c>
      <c r="V31" s="87">
        <f>分析係数表!D34</f>
        <v>0.3617075018944178</v>
      </c>
      <c r="W31" s="88">
        <f t="shared" si="7"/>
        <v>0</v>
      </c>
      <c r="X31" s="76">
        <f>分析係数表!E34</f>
        <v>0.25183127052285931</v>
      </c>
      <c r="Y31" s="89">
        <f t="shared" si="8"/>
        <v>0</v>
      </c>
    </row>
    <row r="32" spans="1:25" x14ac:dyDescent="0.2">
      <c r="A32" s="6" t="s">
        <v>20</v>
      </c>
      <c r="B32" s="5" t="s">
        <v>37</v>
      </c>
      <c r="C32" s="90"/>
      <c r="D32" s="107">
        <f>投入係数表!AN32</f>
        <v>0</v>
      </c>
      <c r="E32" s="110">
        <f t="shared" si="9"/>
        <v>0</v>
      </c>
      <c r="F32" s="85">
        <f>分析係数表!C35</f>
        <v>0.28050490883590462</v>
      </c>
      <c r="G32" s="110">
        <f t="shared" si="0"/>
        <v>0</v>
      </c>
      <c r="H32" s="110">
        <v>5.8606946973039344E-2</v>
      </c>
      <c r="I32" s="110">
        <f t="shared" si="1"/>
        <v>5.8606946973039344E-2</v>
      </c>
      <c r="J32" s="85">
        <f>分析係数表!G35</f>
        <v>0.31444397102684279</v>
      </c>
      <c r="K32" s="111">
        <f t="shared" si="2"/>
        <v>1.8428601135962095E-2</v>
      </c>
      <c r="L32" s="79"/>
      <c r="M32" s="80"/>
      <c r="N32" s="81">
        <f>分析係数表!H35</f>
        <v>5.9366397955171055E-2</v>
      </c>
      <c r="O32" s="82">
        <f t="shared" si="3"/>
        <v>0.16688925635062163</v>
      </c>
      <c r="P32" s="76">
        <f>分析係数表!C35</f>
        <v>0.28050490883590462</v>
      </c>
      <c r="Q32" s="82">
        <f t="shared" si="4"/>
        <v>4.6813255638323038E-2</v>
      </c>
      <c r="R32" s="83">
        <v>5.8811159436841204E-2</v>
      </c>
      <c r="S32" s="84">
        <f t="shared" si="5"/>
        <v>0.11741810640988054</v>
      </c>
      <c r="T32" s="85">
        <f>分析係数表!F35</f>
        <v>0.64720920323817643</v>
      </c>
      <c r="U32" s="86">
        <f t="shared" si="6"/>
        <v>7.5994079095274197E-2</v>
      </c>
      <c r="V32" s="87">
        <f>分析係数表!D35</f>
        <v>3.7068598210481467E-2</v>
      </c>
      <c r="W32" s="88">
        <f t="shared" si="7"/>
        <v>0</v>
      </c>
      <c r="X32" s="76">
        <f>分析係数表!E35</f>
        <v>2.8973157221985513E-2</v>
      </c>
      <c r="Y32" s="89">
        <f t="shared" si="8"/>
        <v>0</v>
      </c>
    </row>
    <row r="33" spans="1:25" x14ac:dyDescent="0.2">
      <c r="A33" s="6" t="s">
        <v>21</v>
      </c>
      <c r="B33" s="5" t="s">
        <v>38</v>
      </c>
      <c r="C33" s="90"/>
      <c r="D33" s="107">
        <f>投入係数表!AN33</f>
        <v>0</v>
      </c>
      <c r="E33" s="110">
        <f t="shared" si="9"/>
        <v>0</v>
      </c>
      <c r="F33" s="85">
        <f>分析係数表!C36</f>
        <v>0.80389274373750441</v>
      </c>
      <c r="G33" s="110">
        <f t="shared" si="0"/>
        <v>0</v>
      </c>
      <c r="H33" s="110">
        <v>0.10380157003590521</v>
      </c>
      <c r="I33" s="110">
        <f t="shared" si="1"/>
        <v>0.10380157003590521</v>
      </c>
      <c r="J33" s="85">
        <f>分析係数表!G36</f>
        <v>1.7855841410975876E-2</v>
      </c>
      <c r="K33" s="111">
        <f t="shared" si="2"/>
        <v>1.8534643727714287E-3</v>
      </c>
      <c r="L33" s="79"/>
      <c r="M33" s="80"/>
      <c r="N33" s="81">
        <f>分析係数表!H36</f>
        <v>0.19255062917813606</v>
      </c>
      <c r="O33" s="82">
        <f t="shared" si="3"/>
        <v>0.54129326387039745</v>
      </c>
      <c r="P33" s="76">
        <f>分析係数表!C36</f>
        <v>0.80389274373750441</v>
      </c>
      <c r="Q33" s="82">
        <f t="shared" si="4"/>
        <v>0.43514172705940279</v>
      </c>
      <c r="R33" s="83">
        <v>0.44593407975010796</v>
      </c>
      <c r="S33" s="84">
        <f t="shared" si="5"/>
        <v>0.54973564978601319</v>
      </c>
      <c r="T33" s="85">
        <f>分析係数表!F36</f>
        <v>0.88404635230668316</v>
      </c>
      <c r="U33" s="86">
        <f t="shared" si="6"/>
        <v>0.48599179592626923</v>
      </c>
      <c r="V33" s="87">
        <f>分析係数表!D36</f>
        <v>1.122367174404198E-2</v>
      </c>
      <c r="W33" s="88">
        <f t="shared" si="7"/>
        <v>0</v>
      </c>
      <c r="X33" s="76">
        <f>分析係数表!E36</f>
        <v>3.3525253261424094E-3</v>
      </c>
      <c r="Y33" s="89">
        <f t="shared" si="8"/>
        <v>0</v>
      </c>
    </row>
    <row r="34" spans="1:25" x14ac:dyDescent="0.2">
      <c r="A34" s="6" t="s">
        <v>22</v>
      </c>
      <c r="B34" s="5" t="s">
        <v>377</v>
      </c>
      <c r="C34" s="90"/>
      <c r="D34" s="107">
        <f>投入係数表!AN34</f>
        <v>9.3167701863354033E-2</v>
      </c>
      <c r="E34" s="110">
        <f t="shared" si="9"/>
        <v>9.316770186335404</v>
      </c>
      <c r="F34" s="85">
        <f>分析係数表!C37</f>
        <v>0.21032967032967032</v>
      </c>
      <c r="G34" s="110">
        <f t="shared" si="0"/>
        <v>1.9595932018292266</v>
      </c>
      <c r="H34" s="110">
        <v>2.1015826622127993</v>
      </c>
      <c r="I34" s="110">
        <f t="shared" si="1"/>
        <v>2.1015826622127993</v>
      </c>
      <c r="J34" s="85">
        <f>分析係数表!G37</f>
        <v>0.29813928761297182</v>
      </c>
      <c r="K34" s="111">
        <f t="shared" si="2"/>
        <v>0.62656435777189678</v>
      </c>
      <c r="L34" s="79"/>
      <c r="M34" s="80"/>
      <c r="N34" s="81">
        <f>分析係数表!H37</f>
        <v>4.7409555642941408E-2</v>
      </c>
      <c r="O34" s="82">
        <f t="shared" si="3"/>
        <v>0.13327649575671666</v>
      </c>
      <c r="P34" s="76">
        <f>分析係数表!C37</f>
        <v>0.21032967032967032</v>
      </c>
      <c r="Q34" s="82">
        <f t="shared" si="4"/>
        <v>2.8032001415203921E-2</v>
      </c>
      <c r="R34" s="83">
        <v>3.0933955192118792E-2</v>
      </c>
      <c r="S34" s="84">
        <f t="shared" si="5"/>
        <v>2.1325166174049182</v>
      </c>
      <c r="T34" s="85">
        <f>分析係数表!F37</f>
        <v>0.65348219032429555</v>
      </c>
      <c r="U34" s="86">
        <f t="shared" si="6"/>
        <v>1.3935616300447238</v>
      </c>
      <c r="V34" s="87">
        <f>分析係数表!D37</f>
        <v>7.4641148325358855E-2</v>
      </c>
      <c r="W34" s="88">
        <f t="shared" si="7"/>
        <v>0</v>
      </c>
      <c r="X34" s="76">
        <f>分析係数表!E37</f>
        <v>6.6454013822434876E-2</v>
      </c>
      <c r="Y34" s="89">
        <f t="shared" si="8"/>
        <v>0</v>
      </c>
    </row>
    <row r="35" spans="1:25" x14ac:dyDescent="0.2">
      <c r="A35" s="6" t="s">
        <v>23</v>
      </c>
      <c r="B35" s="5" t="s">
        <v>193</v>
      </c>
      <c r="C35" s="90"/>
      <c r="D35" s="107">
        <f>投入係数表!AN35</f>
        <v>0</v>
      </c>
      <c r="E35" s="110">
        <f t="shared" si="9"/>
        <v>0</v>
      </c>
      <c r="F35" s="85">
        <f>分析係数表!C38</f>
        <v>3.0064329788630717E-2</v>
      </c>
      <c r="G35" s="110">
        <f t="shared" si="0"/>
        <v>0</v>
      </c>
      <c r="H35" s="110">
        <v>5.4838888982260015E-3</v>
      </c>
      <c r="I35" s="110">
        <f t="shared" si="1"/>
        <v>5.4838888982260015E-3</v>
      </c>
      <c r="J35" s="85">
        <f>分析係数表!G38</f>
        <v>0.36119402985074628</v>
      </c>
      <c r="K35" s="111">
        <f t="shared" si="2"/>
        <v>1.9807479304040183E-3</v>
      </c>
      <c r="L35" s="79"/>
      <c r="M35" s="80"/>
      <c r="N35" s="81">
        <f>分析係数表!H38</f>
        <v>4.2911915060951634E-2</v>
      </c>
      <c r="O35" s="82">
        <f t="shared" si="3"/>
        <v>0.12063284685911214</v>
      </c>
      <c r="P35" s="76">
        <f>分析係数表!C38</f>
        <v>3.0064329788630717E-2</v>
      </c>
      <c r="Q35" s="82">
        <f t="shared" si="4"/>
        <v>3.6267456913137326E-3</v>
      </c>
      <c r="R35" s="83">
        <v>4.1591116201472912E-3</v>
      </c>
      <c r="S35" s="84">
        <f t="shared" si="5"/>
        <v>9.6430005183732927E-3</v>
      </c>
      <c r="T35" s="85">
        <f>分析係数表!F38</f>
        <v>0.57313432835820899</v>
      </c>
      <c r="U35" s="86">
        <f t="shared" si="6"/>
        <v>5.5267346254557386E-3</v>
      </c>
      <c r="V35" s="87">
        <f>分析係数表!D38</f>
        <v>7.1641791044776124E-2</v>
      </c>
      <c r="W35" s="88">
        <f t="shared" si="7"/>
        <v>0</v>
      </c>
      <c r="X35" s="76">
        <f>分析係数表!E38</f>
        <v>8.6567164179104483E-2</v>
      </c>
      <c r="Y35" s="89">
        <f t="shared" si="8"/>
        <v>0</v>
      </c>
    </row>
    <row r="36" spans="1:25" x14ac:dyDescent="0.2">
      <c r="A36" s="6" t="s">
        <v>24</v>
      </c>
      <c r="B36" s="5" t="s">
        <v>39</v>
      </c>
      <c r="C36" s="90"/>
      <c r="D36" s="107">
        <f>投入係数表!AN36</f>
        <v>0</v>
      </c>
      <c r="E36" s="110">
        <f t="shared" si="9"/>
        <v>0</v>
      </c>
      <c r="F36" s="85">
        <f>分析係数表!C39</f>
        <v>1</v>
      </c>
      <c r="G36" s="110">
        <f t="shared" si="0"/>
        <v>0</v>
      </c>
      <c r="H36" s="110">
        <v>1.0019944590279514E-2</v>
      </c>
      <c r="I36" s="110">
        <f t="shared" si="1"/>
        <v>1.0019944590279514E-2</v>
      </c>
      <c r="J36" s="85">
        <f>分析係数表!G39</f>
        <v>0.35369011652999566</v>
      </c>
      <c r="K36" s="111">
        <f t="shared" si="2"/>
        <v>3.5439553697600608E-3</v>
      </c>
      <c r="L36" s="79"/>
      <c r="M36" s="80"/>
      <c r="N36" s="81">
        <f>分析係数表!H39</f>
        <v>3.7848997247345653E-3</v>
      </c>
      <c r="O36" s="82">
        <f t="shared" si="3"/>
        <v>1.064001054771092E-2</v>
      </c>
      <c r="P36" s="76">
        <f>分析係数表!C39</f>
        <v>1</v>
      </c>
      <c r="Q36" s="82">
        <f t="shared" si="4"/>
        <v>1.064001054771092E-2</v>
      </c>
      <c r="R36" s="83">
        <v>1.5080646281180415E-2</v>
      </c>
      <c r="S36" s="84">
        <f t="shared" si="5"/>
        <v>2.5100590871459931E-2</v>
      </c>
      <c r="T36" s="85">
        <f>分析係数表!F39</f>
        <v>0.70414328873543375</v>
      </c>
      <c r="U36" s="86">
        <f t="shared" si="6"/>
        <v>1.7674412605432403E-2</v>
      </c>
      <c r="V36" s="87">
        <f>分析係数表!D39</f>
        <v>4.8338368580060423E-2</v>
      </c>
      <c r="W36" s="88">
        <f t="shared" si="7"/>
        <v>0</v>
      </c>
      <c r="X36" s="76">
        <f>分析係数表!E39</f>
        <v>5.0927924039706515E-2</v>
      </c>
      <c r="Y36" s="89">
        <f t="shared" si="8"/>
        <v>0</v>
      </c>
    </row>
    <row r="37" spans="1:25" x14ac:dyDescent="0.2">
      <c r="A37" s="6" t="s">
        <v>25</v>
      </c>
      <c r="B37" s="5" t="s">
        <v>40</v>
      </c>
      <c r="C37" s="90"/>
      <c r="D37" s="107">
        <f>投入係数表!AN37</f>
        <v>0</v>
      </c>
      <c r="E37" s="110">
        <f t="shared" si="9"/>
        <v>0</v>
      </c>
      <c r="F37" s="85">
        <f>分析係数表!C40</f>
        <v>0.7013368112161722</v>
      </c>
      <c r="G37" s="110">
        <f t="shared" si="0"/>
        <v>0</v>
      </c>
      <c r="H37" s="110">
        <v>2.8826233147962316E-3</v>
      </c>
      <c r="I37" s="110">
        <f t="shared" si="1"/>
        <v>2.8826233147962316E-3</v>
      </c>
      <c r="J37" s="85">
        <f>分析係数表!G40</f>
        <v>0.55395580898075547</v>
      </c>
      <c r="K37" s="111">
        <f t="shared" si="2"/>
        <v>1.5968459303347335E-3</v>
      </c>
      <c r="L37" s="79"/>
      <c r="M37" s="80"/>
      <c r="N37" s="81">
        <f>分析係数表!H40</f>
        <v>3.2392843098702322E-2</v>
      </c>
      <c r="O37" s="82">
        <f t="shared" si="3"/>
        <v>9.1061908453785687E-2</v>
      </c>
      <c r="P37" s="76">
        <f>分析係数表!C40</f>
        <v>0.7013368112161722</v>
      </c>
      <c r="Q37" s="82">
        <f t="shared" si="4"/>
        <v>6.3865068498237046E-2</v>
      </c>
      <c r="R37" s="83">
        <v>6.3913095546585946E-2</v>
      </c>
      <c r="S37" s="84">
        <f t="shared" si="5"/>
        <v>6.6795718861382178E-2</v>
      </c>
      <c r="T37" s="85">
        <f>分析係数表!F40</f>
        <v>0.75181753385602279</v>
      </c>
      <c r="U37" s="86">
        <f t="shared" si="6"/>
        <v>5.0218192626504572E-2</v>
      </c>
      <c r="V37" s="87">
        <f>分析係数表!D40</f>
        <v>0.10919458303635067</v>
      </c>
      <c r="W37" s="88">
        <f t="shared" si="7"/>
        <v>0</v>
      </c>
      <c r="X37" s="76">
        <f>分析係数表!E40</f>
        <v>6.9850320741268707E-2</v>
      </c>
      <c r="Y37" s="89">
        <f t="shared" si="8"/>
        <v>0</v>
      </c>
    </row>
    <row r="38" spans="1:25" x14ac:dyDescent="0.2">
      <c r="A38" s="6" t="s">
        <v>26</v>
      </c>
      <c r="B38" s="5" t="s">
        <v>276</v>
      </c>
      <c r="C38" s="90"/>
      <c r="D38" s="107">
        <f>投入係数表!AN38</f>
        <v>0</v>
      </c>
      <c r="E38" s="110">
        <f t="shared" si="9"/>
        <v>0</v>
      </c>
      <c r="F38" s="85">
        <f>分析係数表!C41</f>
        <v>0.58586841174389814</v>
      </c>
      <c r="G38" s="110">
        <f t="shared" si="0"/>
        <v>0</v>
      </c>
      <c r="H38" s="110">
        <v>6.1510965828501718E-3</v>
      </c>
      <c r="I38" s="110">
        <f t="shared" si="1"/>
        <v>6.1510965828501718E-3</v>
      </c>
      <c r="J38" s="85">
        <f>分析係数表!G41</f>
        <v>0.44498040397949956</v>
      </c>
      <c r="K38" s="111">
        <f t="shared" si="2"/>
        <v>2.7371174423535889E-3</v>
      </c>
      <c r="L38" s="79"/>
      <c r="M38" s="80"/>
      <c r="N38" s="81">
        <f>分析係数表!H41</f>
        <v>5.4868757373181282E-2</v>
      </c>
      <c r="O38" s="82">
        <f t="shared" si="3"/>
        <v>0.15424560745301708</v>
      </c>
      <c r="P38" s="76">
        <f>分析係数表!C41</f>
        <v>0.58586841174389814</v>
      </c>
      <c r="Q38" s="82">
        <f t="shared" si="4"/>
        <v>9.036762905697189E-2</v>
      </c>
      <c r="R38" s="83">
        <v>9.1588590635028236E-2</v>
      </c>
      <c r="S38" s="84">
        <f t="shared" si="5"/>
        <v>9.7739687217878402E-2</v>
      </c>
      <c r="T38" s="85">
        <f>分析係数表!F41</f>
        <v>0.54989448296653598</v>
      </c>
      <c r="U38" s="86">
        <f t="shared" si="6"/>
        <v>5.3746514767986191E-2</v>
      </c>
      <c r="V38" s="87">
        <f>分析係数表!D41</f>
        <v>0.15480856195357251</v>
      </c>
      <c r="W38" s="88">
        <f t="shared" si="7"/>
        <v>0</v>
      </c>
      <c r="X38" s="76">
        <f>分析係数表!E41</f>
        <v>0.14651793789568887</v>
      </c>
      <c r="Y38" s="89">
        <f t="shared" si="8"/>
        <v>0</v>
      </c>
    </row>
    <row r="39" spans="1:25" x14ac:dyDescent="0.2">
      <c r="A39" s="6" t="s">
        <v>51</v>
      </c>
      <c r="B39" s="5" t="s">
        <v>367</v>
      </c>
      <c r="C39" s="90"/>
      <c r="D39" s="107">
        <f>投入係数表!AN39</f>
        <v>0</v>
      </c>
      <c r="E39" s="110">
        <f t="shared" si="9"/>
        <v>0</v>
      </c>
      <c r="F39" s="85">
        <f>分析係数表!C42</f>
        <v>0.81969817315329629</v>
      </c>
      <c r="G39" s="110">
        <f>E39*F39</f>
        <v>0</v>
      </c>
      <c r="H39" s="110">
        <v>1.0408068373772401E-2</v>
      </c>
      <c r="I39" s="110">
        <f>C39+H39</f>
        <v>1.0408068373772401E-2</v>
      </c>
      <c r="J39" s="85">
        <f>分析係数表!G42</f>
        <v>0.48461538461538461</v>
      </c>
      <c r="K39" s="111">
        <f>I39*J39</f>
        <v>5.0439100580589331E-3</v>
      </c>
      <c r="L39" s="79"/>
      <c r="M39" s="80"/>
      <c r="N39" s="81">
        <f>分析係数表!H42</f>
        <v>1.2153460479748329E-2</v>
      </c>
      <c r="O39" s="82">
        <f t="shared" si="3"/>
        <v>3.4165488414565265E-2</v>
      </c>
      <c r="P39" s="76">
        <f>分析係数表!C42</f>
        <v>0.81969817315329629</v>
      </c>
      <c r="Q39" s="82">
        <f>O39*P39</f>
        <v>2.8005388438309256E-2</v>
      </c>
      <c r="R39" s="83">
        <v>2.8901612255238674E-2</v>
      </c>
      <c r="S39" s="84">
        <f>I39+R39</f>
        <v>3.9309680629011079E-2</v>
      </c>
      <c r="T39" s="85">
        <f>分析係数表!F42</f>
        <v>0.55865384615384617</v>
      </c>
      <c r="U39" s="86">
        <f>S39*T39</f>
        <v>2.1960504274476381E-2</v>
      </c>
      <c r="V39" s="87">
        <f>分析係数表!D42</f>
        <v>8.8461538461538466E-2</v>
      </c>
      <c r="W39" s="88">
        <f>ROUND(S39*V39,0)</f>
        <v>0</v>
      </c>
      <c r="X39" s="76">
        <f>分析係数表!E42</f>
        <v>7.8846153846153844E-2</v>
      </c>
      <c r="Y39" s="89">
        <f>ROUND(S39*X39,0)</f>
        <v>0</v>
      </c>
    </row>
    <row r="40" spans="1:25" x14ac:dyDescent="0.2">
      <c r="A40" s="6" t="s">
        <v>194</v>
      </c>
      <c r="B40" s="5" t="s">
        <v>41</v>
      </c>
      <c r="C40" s="90"/>
      <c r="D40" s="107">
        <f>投入係数表!AN40</f>
        <v>0</v>
      </c>
      <c r="E40" s="110">
        <f t="shared" si="9"/>
        <v>0</v>
      </c>
      <c r="F40" s="85">
        <f>分析係数表!C43</f>
        <v>0.67829131652661068</v>
      </c>
      <c r="G40" s="110">
        <f>E40*F40</f>
        <v>0</v>
      </c>
      <c r="H40" s="110">
        <v>0.77041027575429777</v>
      </c>
      <c r="I40" s="110">
        <f>C40+H40</f>
        <v>0.77041027575429777</v>
      </c>
      <c r="J40" s="85">
        <f>分析係数表!G43</f>
        <v>0.37364673754023214</v>
      </c>
      <c r="K40" s="111">
        <f>I40*J40</f>
        <v>0.287861286103064</v>
      </c>
      <c r="L40" s="79"/>
      <c r="M40" s="80"/>
      <c r="N40" s="81">
        <f>分析係数表!H43</f>
        <v>3.3707727093983487E-2</v>
      </c>
      <c r="O40" s="82">
        <f t="shared" si="3"/>
        <v>9.475827575445149E-2</v>
      </c>
      <c r="P40" s="76">
        <f>分析係数表!C43</f>
        <v>0.67829131652661068</v>
      </c>
      <c r="Q40" s="82">
        <f>O40*P40</f>
        <v>6.427371561327852E-2</v>
      </c>
      <c r="R40" s="83">
        <v>0.10072247786375525</v>
      </c>
      <c r="S40" s="84">
        <f>I40+R40</f>
        <v>0.87113275361805298</v>
      </c>
      <c r="T40" s="85">
        <f>分析係数表!F43</f>
        <v>0.61386911147956691</v>
      </c>
      <c r="U40" s="86">
        <f>S40*T40</f>
        <v>0.53476148944426261</v>
      </c>
      <c r="V40" s="87">
        <f>分析係数表!D43</f>
        <v>0.15810006827270068</v>
      </c>
      <c r="W40" s="88">
        <f>ROUND(S40*V40,0)</f>
        <v>0</v>
      </c>
      <c r="X40" s="76">
        <f>分析係数表!E43</f>
        <v>0.12220813420462304</v>
      </c>
      <c r="Y40" s="89">
        <f>ROUND(S40*X40,0)</f>
        <v>0</v>
      </c>
    </row>
    <row r="41" spans="1:25" x14ac:dyDescent="0.2">
      <c r="A41" s="6" t="s">
        <v>340</v>
      </c>
      <c r="B41" s="5" t="s">
        <v>42</v>
      </c>
      <c r="C41" s="163"/>
      <c r="D41" s="107">
        <f>投入係数表!AN41</f>
        <v>0</v>
      </c>
      <c r="E41" s="110">
        <f t="shared" si="9"/>
        <v>0</v>
      </c>
      <c r="F41" s="85">
        <f>分析係数表!C44</f>
        <v>0.28860582795323675</v>
      </c>
      <c r="G41" s="110">
        <f>E41*F41</f>
        <v>0</v>
      </c>
      <c r="H41" s="110">
        <v>8.9472674574532084E-4</v>
      </c>
      <c r="I41" s="110">
        <f>C41+H41</f>
        <v>8.9472674574532084E-4</v>
      </c>
      <c r="J41" s="85">
        <f>分析係数表!G44</f>
        <v>0.2722812755519215</v>
      </c>
      <c r="K41" s="111">
        <f>I41*J41</f>
        <v>2.436173396019557E-4</v>
      </c>
      <c r="L41" s="79"/>
      <c r="M41" s="80"/>
      <c r="N41" s="81">
        <f>分析係数表!H44</f>
        <v>0.11129817145104208</v>
      </c>
      <c r="O41" s="82">
        <f t="shared" si="3"/>
        <v>0.31287849198252538</v>
      </c>
      <c r="P41" s="76">
        <f>分析係数表!C44</f>
        <v>0.28860582795323675</v>
      </c>
      <c r="Q41" s="82">
        <f>O41*P41</f>
        <v>9.0298556227376883E-2</v>
      </c>
      <c r="R41" s="83">
        <v>9.1162665647968197E-2</v>
      </c>
      <c r="S41" s="84">
        <f>I41+R41</f>
        <v>9.2057392393713522E-2</v>
      </c>
      <c r="T41" s="85">
        <f>分析係数表!F44</f>
        <v>0.4454210956663941</v>
      </c>
      <c r="U41" s="86">
        <f>S41*T41</f>
        <v>4.1004304584199049E-2</v>
      </c>
      <c r="V41" s="87">
        <f>分析係数表!D44</f>
        <v>0.25695012264922323</v>
      </c>
      <c r="W41" s="88">
        <f>ROUND(S41*V41,0)</f>
        <v>0</v>
      </c>
      <c r="X41" s="76">
        <f>分析係数表!E44</f>
        <v>0.1731398201144726</v>
      </c>
      <c r="Y41" s="89">
        <f>ROUND(S41*X41,0)</f>
        <v>0</v>
      </c>
    </row>
    <row r="42" spans="1:25" x14ac:dyDescent="0.2">
      <c r="A42" s="6" t="s">
        <v>341</v>
      </c>
      <c r="B42" s="5" t="s">
        <v>278</v>
      </c>
      <c r="C42" s="201">
        <f>最終需要_まとめ!C43</f>
        <v>100</v>
      </c>
      <c r="D42" s="107">
        <f>投入係数表!AN42</f>
        <v>0</v>
      </c>
      <c r="E42" s="110">
        <f t="shared" si="9"/>
        <v>0</v>
      </c>
      <c r="F42" s="85">
        <f>分析係数表!C45</f>
        <v>1</v>
      </c>
      <c r="G42" s="110">
        <f>E42*F42</f>
        <v>0</v>
      </c>
      <c r="H42" s="110">
        <v>1.6696282175108539E-2</v>
      </c>
      <c r="I42" s="110">
        <f>C42+H42</f>
        <v>100.0166962821751</v>
      </c>
      <c r="J42" s="85">
        <f>分析係数表!G45</f>
        <v>0</v>
      </c>
      <c r="K42" s="111">
        <f>I42*J42</f>
        <v>0</v>
      </c>
      <c r="L42" s="79"/>
      <c r="M42" s="80"/>
      <c r="N42" s="81">
        <f>分析係数表!H45</f>
        <v>0</v>
      </c>
      <c r="O42" s="82">
        <f t="shared" si="3"/>
        <v>0</v>
      </c>
      <c r="P42" s="76">
        <f>分析係数表!C45</f>
        <v>1</v>
      </c>
      <c r="Q42" s="82">
        <f>O42*P42</f>
        <v>0</v>
      </c>
      <c r="R42" s="83">
        <v>9.3618018068765429E-4</v>
      </c>
      <c r="S42" s="84">
        <f>I42+R42</f>
        <v>100.01763246235579</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107">
        <f>投入係数表!AN43</f>
        <v>0</v>
      </c>
      <c r="E43" s="110">
        <f t="shared" si="9"/>
        <v>0</v>
      </c>
      <c r="F43" s="85">
        <f>分析係数表!C46</f>
        <v>0.35026323939300097</v>
      </c>
      <c r="G43" s="110">
        <f>E43*F43</f>
        <v>0</v>
      </c>
      <c r="H43" s="110">
        <v>5.2849382164544031E-2</v>
      </c>
      <c r="I43" s="110">
        <f>C43+H43</f>
        <v>5.2849382164544031E-2</v>
      </c>
      <c r="J43" s="85">
        <f>分析係数表!G46</f>
        <v>8.8183421516754845E-3</v>
      </c>
      <c r="K43" s="111">
        <f>I43*J43</f>
        <v>4.660439344316052E-4</v>
      </c>
      <c r="L43" s="79"/>
      <c r="M43" s="80"/>
      <c r="N43" s="81">
        <f>分析係数表!H46</f>
        <v>2.2070389303971687E-2</v>
      </c>
      <c r="O43" s="82">
        <f t="shared" si="3"/>
        <v>6.2043697869119528E-2</v>
      </c>
      <c r="P43" s="76">
        <f>分析係数表!C46</f>
        <v>0.35026323939300097</v>
      </c>
      <c r="Q43" s="82">
        <f>O43*P43</f>
        <v>2.1731626599558438E-2</v>
      </c>
      <c r="R43" s="83">
        <v>2.3421771729090268E-2</v>
      </c>
      <c r="S43" s="84">
        <f>I43+R43</f>
        <v>7.62711538936343E-2</v>
      </c>
      <c r="T43" s="85">
        <f>分析係数表!F46</f>
        <v>0.31305114638447973</v>
      </c>
      <c r="U43" s="86">
        <f>S43*T43</f>
        <v>2.3876772162469292E-2</v>
      </c>
      <c r="V43" s="87">
        <f>分析係数表!D46</f>
        <v>2.6455026455026454E-3</v>
      </c>
      <c r="W43" s="88">
        <f>ROUND(S43*V43,0)</f>
        <v>0</v>
      </c>
      <c r="X43" s="76">
        <f>分析係数表!E46</f>
        <v>7.0546737213403876E-3</v>
      </c>
      <c r="Y43" s="89">
        <f>ROUND(S43*X43,0)</f>
        <v>0</v>
      </c>
    </row>
    <row r="44" spans="1:25" x14ac:dyDescent="0.2">
      <c r="A44" s="192">
        <v>40</v>
      </c>
      <c r="B44" s="14" t="s">
        <v>150</v>
      </c>
      <c r="C44" s="197">
        <f>SUM(C5:C43)</f>
        <v>100</v>
      </c>
      <c r="D44" s="108">
        <f>投入係数表!AN44</f>
        <v>1</v>
      </c>
      <c r="E44" s="96">
        <f>SUM(E5:E43)</f>
        <v>99.999999999999986</v>
      </c>
      <c r="F44" s="98">
        <f>分析係数表!C47</f>
        <v>0.31394387080298369</v>
      </c>
      <c r="G44" s="96">
        <f>SUM(G5:G43)</f>
        <v>15.932044529823619</v>
      </c>
      <c r="H44" s="96">
        <f>SUM(H5:H43)</f>
        <v>18.752623660029087</v>
      </c>
      <c r="I44" s="96">
        <f>SUM(I5:I43)</f>
        <v>118.75262366002907</v>
      </c>
      <c r="J44" s="98">
        <f>分析係数表!G47</f>
        <v>0.19998528352451841</v>
      </c>
      <c r="K44" s="112">
        <f>SUM(K5:K43)</f>
        <v>4.4835306154359245</v>
      </c>
      <c r="L44" s="94">
        <f>最終需要_まとめ!$L$33</f>
        <v>0.627</v>
      </c>
      <c r="M44" s="91">
        <f>K44*L44</f>
        <v>2.8111736958783244</v>
      </c>
      <c r="N44" s="95">
        <f>分析係数表!H47</f>
        <v>1</v>
      </c>
      <c r="O44" s="96">
        <f>SUM(O5:O43)</f>
        <v>2.8111736958783249</v>
      </c>
      <c r="P44" s="92">
        <f>分析係数表!C47</f>
        <v>0.31394387080298369</v>
      </c>
      <c r="Q44" s="96">
        <f>SUM(Q5:Q43)</f>
        <v>0.98212298720782376</v>
      </c>
      <c r="R44" s="91">
        <f>SUM(R5:R43)</f>
        <v>1.0828912595133049</v>
      </c>
      <c r="S44" s="97">
        <f>SUM(S5:S43)</f>
        <v>119.83551491954236</v>
      </c>
      <c r="T44" s="98">
        <f>分析係数表!F47</f>
        <v>0.426688715561511</v>
      </c>
      <c r="U44" s="99">
        <f>SUM(U5:U43)</f>
        <v>9.754998342513062</v>
      </c>
      <c r="V44" s="100">
        <f>分析係数表!D47</f>
        <v>4.9757178154553973E-2</v>
      </c>
      <c r="W44" s="101">
        <f>SUM(W5:W43)</f>
        <v>0</v>
      </c>
      <c r="X44" s="92">
        <f>分析係数表!E47</f>
        <v>4.1907100312144188E-2</v>
      </c>
      <c r="Y44" s="102">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Y46"/>
  <sheetViews>
    <sheetView workbookViewId="0">
      <pane xSplit="2" ySplit="4" topLeftCell="C5" activePane="bottomRight" state="frozen"/>
      <selection pane="topRight" activeCell="C1" sqref="C1"/>
      <selection pane="bottomLeft" activeCell="A5" sqref="A5"/>
      <selection pane="bottomRight" activeCell="J15" sqref="J15:J16"/>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2015年播磨町産業連関表</v>
      </c>
      <c r="H1" s="401"/>
      <c r="I1" s="401"/>
    </row>
    <row r="2" spans="1:25" x14ac:dyDescent="0.2">
      <c r="B2" s="3" t="s">
        <v>283</v>
      </c>
      <c r="S2" s="3" t="s">
        <v>152</v>
      </c>
      <c r="U2" s="64" t="s">
        <v>209</v>
      </c>
      <c r="W2" s="3" t="s">
        <v>130</v>
      </c>
      <c r="Y2" s="3" t="s">
        <v>153</v>
      </c>
    </row>
    <row r="3" spans="1:25" ht="44" x14ac:dyDescent="0.2">
      <c r="B3" s="65"/>
      <c r="C3" s="66" t="s">
        <v>227</v>
      </c>
      <c r="D3" s="66" t="s">
        <v>353</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投入係数表!AO5</f>
        <v>0</v>
      </c>
      <c r="E5" s="110">
        <f>$C$43*D5</f>
        <v>0</v>
      </c>
      <c r="F5" s="85">
        <f>分析係数表!C8</f>
        <v>2.4086378737541492E-2</v>
      </c>
      <c r="G5" s="110">
        <f t="shared" ref="G5:G38" si="0">E5*F5</f>
        <v>0</v>
      </c>
      <c r="H5" s="110">
        <f t="array" ref="H5:H43">MMULT(逆行列係数!C5:AO43,'39'!G5:G43)</f>
        <v>1.0829063211546226E-4</v>
      </c>
      <c r="I5" s="110">
        <f t="shared" ref="I5:I38" si="1">C5+H5</f>
        <v>1.0829063211546226E-4</v>
      </c>
      <c r="J5" s="85">
        <f>分析係数表!G8</f>
        <v>0.12121212121212122</v>
      </c>
      <c r="K5" s="111">
        <f t="shared" ref="K5:K38" si="2">I5*J5</f>
        <v>1.3126137226116639E-5</v>
      </c>
      <c r="L5" s="79" t="s">
        <v>177</v>
      </c>
      <c r="M5" s="80" t="s">
        <v>177</v>
      </c>
      <c r="N5" s="81">
        <f>分析係数表!H8</f>
        <v>1.0986040110106173E-2</v>
      </c>
      <c r="O5" s="82">
        <f t="shared" ref="O5:O43" si="3">$M$44*N5</f>
        <v>8.1315170624049651E-2</v>
      </c>
      <c r="P5" s="76">
        <f>分析係数表!C8</f>
        <v>2.4086378737541492E-2</v>
      </c>
      <c r="Q5" s="82">
        <f t="shared" ref="Q5:Q38" si="4">O5*P5</f>
        <v>1.9585879967586681E-3</v>
      </c>
      <c r="R5" s="83">
        <f t="array" ref="R5:R43">MMULT(逆行列係数!C5:AO43,'39'!Q5:Q43)</f>
        <v>2.14705986686421E-3</v>
      </c>
      <c r="S5" s="84">
        <f t="shared" ref="S5:S38" si="5">I5+R5</f>
        <v>2.2553504989796724E-3</v>
      </c>
      <c r="T5" s="85">
        <f>分析係数表!F8</f>
        <v>0.48484848484848486</v>
      </c>
      <c r="U5" s="86">
        <f t="shared" ref="U5:U38" si="6">S5*T5</f>
        <v>1.0935032722325685E-3</v>
      </c>
      <c r="V5" s="87">
        <f>分析係数表!D8</f>
        <v>1.0757575757575757</v>
      </c>
      <c r="W5" s="167">
        <f t="shared" ref="W5:W38" si="7">ROUND(S5*V5,0)</f>
        <v>0</v>
      </c>
      <c r="X5" s="76">
        <f>分析係数表!E8</f>
        <v>0</v>
      </c>
      <c r="Y5" s="166">
        <f t="shared" ref="Y5:Y38" si="8">ROUND(S5*X5,0)</f>
        <v>0</v>
      </c>
    </row>
    <row r="6" spans="1:25" x14ac:dyDescent="0.2">
      <c r="A6" s="6" t="s">
        <v>219</v>
      </c>
      <c r="B6" s="5" t="s">
        <v>265</v>
      </c>
      <c r="C6" s="90"/>
      <c r="D6" s="107">
        <f>投入係数表!AO6</f>
        <v>0</v>
      </c>
      <c r="E6" s="110">
        <f t="shared" ref="E6:E43" si="9">$C$43*D6</f>
        <v>0</v>
      </c>
      <c r="F6" s="85">
        <f>分析係数表!C9</f>
        <v>0</v>
      </c>
      <c r="G6" s="110">
        <f t="shared" si="0"/>
        <v>0</v>
      </c>
      <c r="H6" s="110">
        <v>0</v>
      </c>
      <c r="I6" s="110">
        <f t="shared" si="1"/>
        <v>0</v>
      </c>
      <c r="J6" s="85">
        <f>分析係数表!G9</f>
        <v>0</v>
      </c>
      <c r="K6" s="111">
        <f t="shared" si="2"/>
        <v>0</v>
      </c>
      <c r="L6" s="79"/>
      <c r="M6" s="80"/>
      <c r="N6" s="81">
        <f>分析係数表!H9</f>
        <v>5.8985450255603618E-4</v>
      </c>
      <c r="O6" s="82">
        <f t="shared" si="3"/>
        <v>4.3659152012912568E-3</v>
      </c>
      <c r="P6" s="76">
        <f>分析係数表!C9</f>
        <v>0</v>
      </c>
      <c r="Q6" s="82">
        <f t="shared" si="4"/>
        <v>0</v>
      </c>
      <c r="R6" s="83">
        <v>0</v>
      </c>
      <c r="S6" s="84">
        <f t="shared" si="5"/>
        <v>0</v>
      </c>
      <c r="T6" s="85">
        <f>分析係数表!F9</f>
        <v>0</v>
      </c>
      <c r="U6" s="86">
        <f t="shared" si="6"/>
        <v>0</v>
      </c>
      <c r="V6" s="87">
        <f>分析係数表!D9</f>
        <v>0</v>
      </c>
      <c r="W6" s="167">
        <f t="shared" si="7"/>
        <v>0</v>
      </c>
      <c r="X6" s="76">
        <f>分析係数表!E9</f>
        <v>0</v>
      </c>
      <c r="Y6" s="166">
        <f t="shared" si="8"/>
        <v>0</v>
      </c>
    </row>
    <row r="7" spans="1:25" x14ac:dyDescent="0.2">
      <c r="A7" s="6" t="s">
        <v>220</v>
      </c>
      <c r="B7" s="5" t="s">
        <v>266</v>
      </c>
      <c r="C7" s="90"/>
      <c r="D7" s="107">
        <f>投入係数表!AO7</f>
        <v>0</v>
      </c>
      <c r="E7" s="110">
        <f t="shared" si="9"/>
        <v>0</v>
      </c>
      <c r="F7" s="85">
        <f>分析係数表!C10</f>
        <v>0.85034013605442182</v>
      </c>
      <c r="G7" s="110">
        <f t="shared" si="0"/>
        <v>0</v>
      </c>
      <c r="H7" s="110">
        <v>2.3096996556210298E-3</v>
      </c>
      <c r="I7" s="110">
        <f t="shared" si="1"/>
        <v>2.3096996556210298E-3</v>
      </c>
      <c r="J7" s="85">
        <f>分析係数表!G10</f>
        <v>0.18064516129032257</v>
      </c>
      <c r="K7" s="111">
        <f t="shared" si="2"/>
        <v>4.1723606682186345E-4</v>
      </c>
      <c r="L7" s="79"/>
      <c r="M7" s="80"/>
      <c r="N7" s="81">
        <f>分析係数表!H10</f>
        <v>1.1059771922925679E-3</v>
      </c>
      <c r="O7" s="82">
        <f t="shared" si="3"/>
        <v>8.186091002421108E-3</v>
      </c>
      <c r="P7" s="76">
        <f>分析係数表!C10</f>
        <v>0.85034013605442182</v>
      </c>
      <c r="Q7" s="82">
        <f t="shared" si="4"/>
        <v>6.9609617367526432E-3</v>
      </c>
      <c r="R7" s="83">
        <v>8.6159267149408698E-3</v>
      </c>
      <c r="S7" s="84">
        <f t="shared" si="5"/>
        <v>1.09256263705619E-2</v>
      </c>
      <c r="T7" s="85">
        <f>分析係数表!F10</f>
        <v>0.52258064516129032</v>
      </c>
      <c r="U7" s="86">
        <f t="shared" si="6"/>
        <v>5.7095208775194443E-3</v>
      </c>
      <c r="V7" s="87">
        <f>分析係数表!D10</f>
        <v>9.0322580645161285E-2</v>
      </c>
      <c r="W7" s="167">
        <f t="shared" si="7"/>
        <v>0</v>
      </c>
      <c r="X7" s="76">
        <f>分析係数表!E10</f>
        <v>0</v>
      </c>
      <c r="Y7" s="166">
        <f t="shared" si="8"/>
        <v>0</v>
      </c>
    </row>
    <row r="8" spans="1:25" x14ac:dyDescent="0.2">
      <c r="A8" s="6" t="s">
        <v>221</v>
      </c>
      <c r="B8" s="5" t="s">
        <v>27</v>
      </c>
      <c r="C8" s="90"/>
      <c r="D8" s="107">
        <f>投入係数表!AO8</f>
        <v>0</v>
      </c>
      <c r="E8" s="110">
        <f t="shared" si="9"/>
        <v>0</v>
      </c>
      <c r="F8" s="85">
        <f>分析係数表!C11</f>
        <v>1.6645596291613995E-2</v>
      </c>
      <c r="G8" s="110">
        <f t="shared" si="0"/>
        <v>0</v>
      </c>
      <c r="H8" s="110">
        <v>2.5293536427071417E-3</v>
      </c>
      <c r="I8" s="110">
        <f t="shared" si="1"/>
        <v>2.5293536427071417E-3</v>
      </c>
      <c r="J8" s="85">
        <f>分析係数表!G11</f>
        <v>0.35897435897435898</v>
      </c>
      <c r="K8" s="111">
        <f t="shared" si="2"/>
        <v>9.07973102510256E-4</v>
      </c>
      <c r="L8" s="79"/>
      <c r="M8" s="80"/>
      <c r="N8" s="81">
        <f>分析係数表!H11</f>
        <v>-2.457727093983484E-5</v>
      </c>
      <c r="O8" s="82">
        <f t="shared" si="3"/>
        <v>-1.8191313338713569E-4</v>
      </c>
      <c r="P8" s="76">
        <f>分析係数表!C11</f>
        <v>1.6645596291613995E-2</v>
      </c>
      <c r="Q8" s="82">
        <f t="shared" si="4"/>
        <v>-3.028052578504788E-6</v>
      </c>
      <c r="R8" s="83">
        <v>1.8413400548536476E-4</v>
      </c>
      <c r="S8" s="84">
        <f t="shared" si="5"/>
        <v>2.7134876481925063E-3</v>
      </c>
      <c r="T8" s="85">
        <f>分析係数表!F11</f>
        <v>0.58974358974358976</v>
      </c>
      <c r="U8" s="86">
        <f t="shared" si="6"/>
        <v>1.6002619463699396E-3</v>
      </c>
      <c r="V8" s="87">
        <f>分析係数表!D11</f>
        <v>8.5470085470085479E-3</v>
      </c>
      <c r="W8" s="167">
        <f t="shared" si="7"/>
        <v>0</v>
      </c>
      <c r="X8" s="76">
        <f>分析係数表!E11</f>
        <v>0</v>
      </c>
      <c r="Y8" s="166">
        <f t="shared" si="8"/>
        <v>0</v>
      </c>
    </row>
    <row r="9" spans="1:25" x14ac:dyDescent="0.2">
      <c r="A9" s="6" t="s">
        <v>222</v>
      </c>
      <c r="B9" s="5" t="s">
        <v>190</v>
      </c>
      <c r="C9" s="90"/>
      <c r="D9" s="107">
        <f>投入係数表!AO9</f>
        <v>2.6455026455026454E-3</v>
      </c>
      <c r="E9" s="110">
        <f t="shared" si="9"/>
        <v>0.26455026455026454</v>
      </c>
      <c r="F9" s="85">
        <f>分析係数表!C12</f>
        <v>5.1883600270696828E-3</v>
      </c>
      <c r="G9" s="110">
        <f t="shared" si="0"/>
        <v>1.3725820177433023E-3</v>
      </c>
      <c r="H9" s="110">
        <v>1.5219495448666829E-3</v>
      </c>
      <c r="I9" s="110">
        <f t="shared" si="1"/>
        <v>1.5219495448666829E-3</v>
      </c>
      <c r="J9" s="85">
        <f>分析係数表!G12</f>
        <v>0.13719512195121952</v>
      </c>
      <c r="K9" s="111">
        <f t="shared" si="2"/>
        <v>2.0880405341158761E-4</v>
      </c>
      <c r="L9" s="79"/>
      <c r="M9" s="80"/>
      <c r="N9" s="81">
        <f>分析係数表!H12</f>
        <v>8.9657884388517503E-2</v>
      </c>
      <c r="O9" s="82">
        <f t="shared" si="3"/>
        <v>0.6636191105962711</v>
      </c>
      <c r="P9" s="76">
        <f>分析係数表!C12</f>
        <v>5.1883600270696828E-3</v>
      </c>
      <c r="Q9" s="82">
        <f t="shared" si="4"/>
        <v>3.4430948666172279E-3</v>
      </c>
      <c r="R9" s="83">
        <v>3.7171380045441195E-3</v>
      </c>
      <c r="S9" s="84">
        <f t="shared" si="5"/>
        <v>5.2390875494108024E-3</v>
      </c>
      <c r="T9" s="85">
        <f>分析係数表!F12</f>
        <v>0.31707317073170732</v>
      </c>
      <c r="U9" s="86">
        <f t="shared" si="6"/>
        <v>1.6611741010326933E-3</v>
      </c>
      <c r="V9" s="87">
        <f>分析係数表!D12</f>
        <v>6.7073170731707321E-2</v>
      </c>
      <c r="W9" s="167">
        <f t="shared" si="7"/>
        <v>0</v>
      </c>
      <c r="X9" s="76">
        <f>分析係数表!E12</f>
        <v>5.7926829268292686E-2</v>
      </c>
      <c r="Y9" s="166">
        <f t="shared" si="8"/>
        <v>0</v>
      </c>
    </row>
    <row r="10" spans="1:25" x14ac:dyDescent="0.2">
      <c r="A10" s="6" t="s">
        <v>223</v>
      </c>
      <c r="B10" s="5" t="s">
        <v>28</v>
      </c>
      <c r="C10" s="90"/>
      <c r="D10" s="107">
        <f>投入係数表!AO10</f>
        <v>5.2910052910052907E-3</v>
      </c>
      <c r="E10" s="110">
        <f t="shared" si="9"/>
        <v>0.52910052910052907</v>
      </c>
      <c r="F10" s="85">
        <f>分析係数表!C13</f>
        <v>0</v>
      </c>
      <c r="G10" s="110">
        <f t="shared" si="0"/>
        <v>0</v>
      </c>
      <c r="H10" s="110">
        <v>0</v>
      </c>
      <c r="I10" s="110">
        <f t="shared" si="1"/>
        <v>0</v>
      </c>
      <c r="J10" s="85">
        <f>分析係数表!G13</f>
        <v>0.24459953472914589</v>
      </c>
      <c r="K10" s="111">
        <f t="shared" si="2"/>
        <v>0</v>
      </c>
      <c r="L10" s="79"/>
      <c r="M10" s="80"/>
      <c r="N10" s="81">
        <f>分析係数表!H13</f>
        <v>1.4131930790405034E-2</v>
      </c>
      <c r="O10" s="82">
        <f t="shared" si="3"/>
        <v>0.10460005169760303</v>
      </c>
      <c r="P10" s="76">
        <f>分析係数表!C13</f>
        <v>0</v>
      </c>
      <c r="Q10" s="82">
        <f t="shared" si="4"/>
        <v>0</v>
      </c>
      <c r="R10" s="83">
        <v>0</v>
      </c>
      <c r="S10" s="84">
        <f t="shared" si="5"/>
        <v>0</v>
      </c>
      <c r="T10" s="85">
        <f>分析係数表!F13</f>
        <v>0.38318378198737124</v>
      </c>
      <c r="U10" s="86">
        <f t="shared" si="6"/>
        <v>0</v>
      </c>
      <c r="V10" s="87">
        <f>分析係数表!D13</f>
        <v>4.7856430707876374E-2</v>
      </c>
      <c r="W10" s="167">
        <f t="shared" si="7"/>
        <v>0</v>
      </c>
      <c r="X10" s="76">
        <f>分析係数表!E13</f>
        <v>4.9850448654037885E-2</v>
      </c>
      <c r="Y10" s="166">
        <f t="shared" si="8"/>
        <v>0</v>
      </c>
    </row>
    <row r="11" spans="1:25" x14ac:dyDescent="0.2">
      <c r="A11" s="6" t="s">
        <v>224</v>
      </c>
      <c r="B11" s="5" t="s">
        <v>267</v>
      </c>
      <c r="C11" s="90"/>
      <c r="D11" s="107">
        <f>投入係数表!AO11</f>
        <v>0.10405643738977072</v>
      </c>
      <c r="E11" s="110">
        <f t="shared" si="9"/>
        <v>10.405643738977071</v>
      </c>
      <c r="F11" s="85">
        <f>分析係数表!C14</f>
        <v>6.5770523283725346E-2</v>
      </c>
      <c r="G11" s="110">
        <f t="shared" si="0"/>
        <v>0.68438463381654235</v>
      </c>
      <c r="H11" s="110">
        <v>0.70426768542335905</v>
      </c>
      <c r="I11" s="110">
        <f t="shared" si="1"/>
        <v>0.70426768542335905</v>
      </c>
      <c r="J11" s="85">
        <f>分析係数表!G14</f>
        <v>0.20976692563817981</v>
      </c>
      <c r="K11" s="111">
        <f t="shared" si="2"/>
        <v>0.14773206719757476</v>
      </c>
      <c r="L11" s="79"/>
      <c r="M11" s="80"/>
      <c r="N11" s="81">
        <f>分析係数表!H14</f>
        <v>1.167420369642155E-3</v>
      </c>
      <c r="O11" s="82">
        <f t="shared" si="3"/>
        <v>8.6408738358889469E-3</v>
      </c>
      <c r="P11" s="76">
        <f>分析係数表!C14</f>
        <v>6.5770523283725346E-2</v>
      </c>
      <c r="Q11" s="82">
        <f t="shared" si="4"/>
        <v>5.6831479381506717E-4</v>
      </c>
      <c r="R11" s="83">
        <v>1.7694338464592204E-3</v>
      </c>
      <c r="S11" s="84">
        <f t="shared" si="5"/>
        <v>0.70603711926981827</v>
      </c>
      <c r="T11" s="85">
        <f>分析係数表!F14</f>
        <v>0.3607103218645949</v>
      </c>
      <c r="U11" s="86">
        <f t="shared" si="6"/>
        <v>0.25467487654016752</v>
      </c>
      <c r="V11" s="87">
        <f>分析係数表!D14</f>
        <v>6.7702552719200892E-2</v>
      </c>
      <c r="W11" s="167">
        <f t="shared" si="7"/>
        <v>0</v>
      </c>
      <c r="X11" s="76">
        <f>分析係数表!E14</f>
        <v>6.8812430632630414E-2</v>
      </c>
      <c r="Y11" s="166">
        <f t="shared" si="8"/>
        <v>0</v>
      </c>
    </row>
    <row r="12" spans="1:25" x14ac:dyDescent="0.2">
      <c r="A12" s="6" t="s">
        <v>225</v>
      </c>
      <c r="B12" s="5" t="s">
        <v>29</v>
      </c>
      <c r="C12" s="90"/>
      <c r="D12" s="107">
        <f>投入係数表!AO12</f>
        <v>7.9365079365079361E-3</v>
      </c>
      <c r="E12" s="110">
        <f t="shared" si="9"/>
        <v>0.79365079365079361</v>
      </c>
      <c r="F12" s="85">
        <f>分析係数表!C15</f>
        <v>0</v>
      </c>
      <c r="G12" s="110">
        <f t="shared" si="0"/>
        <v>0</v>
      </c>
      <c r="H12" s="110">
        <v>0</v>
      </c>
      <c r="I12" s="110">
        <f t="shared" si="1"/>
        <v>0</v>
      </c>
      <c r="J12" s="85">
        <f>分析係数表!G15</f>
        <v>9.5622477491462285E-2</v>
      </c>
      <c r="K12" s="111">
        <f t="shared" si="2"/>
        <v>0</v>
      </c>
      <c r="L12" s="79"/>
      <c r="M12" s="80"/>
      <c r="N12" s="81">
        <f>分析係数表!H15</f>
        <v>8.2333857648446713E-3</v>
      </c>
      <c r="O12" s="82">
        <f t="shared" si="3"/>
        <v>6.0940899684690457E-2</v>
      </c>
      <c r="P12" s="76">
        <f>分析係数表!C15</f>
        <v>0</v>
      </c>
      <c r="Q12" s="82">
        <f t="shared" si="4"/>
        <v>0</v>
      </c>
      <c r="R12" s="83">
        <v>0</v>
      </c>
      <c r="S12" s="84">
        <f t="shared" si="5"/>
        <v>0</v>
      </c>
      <c r="T12" s="85">
        <f>分析係数表!F15</f>
        <v>0.3039816827072338</v>
      </c>
      <c r="U12" s="86">
        <f t="shared" si="6"/>
        <v>0</v>
      </c>
      <c r="V12" s="87">
        <f>分析係数表!D15</f>
        <v>3.1667184104315432E-2</v>
      </c>
      <c r="W12" s="167">
        <f t="shared" si="7"/>
        <v>0</v>
      </c>
      <c r="X12" s="76">
        <f>分析係数表!E15</f>
        <v>2.9261099037565973E-2</v>
      </c>
      <c r="Y12" s="166">
        <f t="shared" si="8"/>
        <v>0</v>
      </c>
    </row>
    <row r="13" spans="1:25" x14ac:dyDescent="0.2">
      <c r="A13" s="6" t="s">
        <v>226</v>
      </c>
      <c r="B13" s="5" t="s">
        <v>30</v>
      </c>
      <c r="C13" s="90"/>
      <c r="D13" s="107">
        <f>投入係数表!AO13</f>
        <v>1.4991181657848324E-2</v>
      </c>
      <c r="E13" s="110">
        <f t="shared" si="9"/>
        <v>1.4991181657848323</v>
      </c>
      <c r="F13" s="85">
        <f>分析係数表!C16</f>
        <v>5.8671439936356373E-2</v>
      </c>
      <c r="G13" s="110">
        <f t="shared" si="0"/>
        <v>8.795542142134552E-2</v>
      </c>
      <c r="H13" s="110">
        <v>0.10556289252822523</v>
      </c>
      <c r="I13" s="110">
        <f t="shared" si="1"/>
        <v>0.10556289252822523</v>
      </c>
      <c r="J13" s="85">
        <f>分析係数表!G16</f>
        <v>3.3950617283950615E-2</v>
      </c>
      <c r="K13" s="111">
        <f t="shared" si="2"/>
        <v>3.5839253636125849E-3</v>
      </c>
      <c r="L13" s="79"/>
      <c r="M13" s="80"/>
      <c r="N13" s="81">
        <f>分析係数表!H16</f>
        <v>1.6626523790798271E-2</v>
      </c>
      <c r="O13" s="82">
        <f t="shared" si="3"/>
        <v>0.12306423473639731</v>
      </c>
      <c r="P13" s="76">
        <f>分析係数表!C16</f>
        <v>5.8671439936356373E-2</v>
      </c>
      <c r="Q13" s="82">
        <f t="shared" si="4"/>
        <v>7.2203558566501964E-3</v>
      </c>
      <c r="R13" s="83">
        <v>7.7732034697579472E-3</v>
      </c>
      <c r="S13" s="84">
        <f t="shared" si="5"/>
        <v>0.11333609599798318</v>
      </c>
      <c r="T13" s="85">
        <f>分析係数表!F16</f>
        <v>0.28858024691358025</v>
      </c>
      <c r="U13" s="86">
        <f t="shared" si="6"/>
        <v>3.2706558567319223E-2</v>
      </c>
      <c r="V13" s="87">
        <f>分析係数表!D16</f>
        <v>0</v>
      </c>
      <c r="W13" s="167">
        <f t="shared" si="7"/>
        <v>0</v>
      </c>
      <c r="X13" s="76">
        <f>分析係数表!E16</f>
        <v>0</v>
      </c>
      <c r="Y13" s="166">
        <f t="shared" si="8"/>
        <v>0</v>
      </c>
    </row>
    <row r="14" spans="1:25" x14ac:dyDescent="0.2">
      <c r="A14" s="6" t="s">
        <v>2</v>
      </c>
      <c r="B14" s="5" t="s">
        <v>364</v>
      </c>
      <c r="C14" s="90"/>
      <c r="D14" s="107">
        <f>投入係数表!AO14</f>
        <v>1.4109347442680775E-2</v>
      </c>
      <c r="E14" s="110">
        <f t="shared" si="9"/>
        <v>1.4109347442680775</v>
      </c>
      <c r="F14" s="85">
        <f>分析係数表!C17</f>
        <v>0.10640681003584229</v>
      </c>
      <c r="G14" s="110">
        <f t="shared" si="0"/>
        <v>0.15013306530630305</v>
      </c>
      <c r="H14" s="110">
        <v>0.17770917396253011</v>
      </c>
      <c r="I14" s="110">
        <f t="shared" si="1"/>
        <v>0.17770917396253011</v>
      </c>
      <c r="J14" s="85">
        <f>分析係数表!G17</f>
        <v>0.21283422459893048</v>
      </c>
      <c r="K14" s="111">
        <f t="shared" si="2"/>
        <v>3.7822594244431539E-2</v>
      </c>
      <c r="L14" s="79"/>
      <c r="M14" s="80"/>
      <c r="N14" s="81">
        <f>分析係数表!H17</f>
        <v>2.9861384191899334E-3</v>
      </c>
      <c r="O14" s="82">
        <f t="shared" si="3"/>
        <v>2.210244570653699E-2</v>
      </c>
      <c r="P14" s="76">
        <f>分析係数表!C17</f>
        <v>0.10640681003584229</v>
      </c>
      <c r="Q14" s="82">
        <f t="shared" si="4"/>
        <v>2.3518507416229995E-3</v>
      </c>
      <c r="R14" s="83">
        <v>4.0145643670047304E-3</v>
      </c>
      <c r="S14" s="84">
        <f t="shared" si="5"/>
        <v>0.18172373832953484</v>
      </c>
      <c r="T14" s="85">
        <f>分析係数表!F17</f>
        <v>0.3233511586452763</v>
      </c>
      <c r="U14" s="86">
        <f t="shared" si="6"/>
        <v>5.8760581342206096E-2</v>
      </c>
      <c r="V14" s="87">
        <f>分析係数表!D17</f>
        <v>4.4206773618538323E-2</v>
      </c>
      <c r="W14" s="167">
        <f t="shared" si="7"/>
        <v>0</v>
      </c>
      <c r="X14" s="76">
        <f>分析係数表!E17</f>
        <v>4.0641711229946524E-2</v>
      </c>
      <c r="Y14" s="166">
        <f t="shared" si="8"/>
        <v>0</v>
      </c>
    </row>
    <row r="15" spans="1:25" x14ac:dyDescent="0.2">
      <c r="A15" s="6" t="s">
        <v>3</v>
      </c>
      <c r="B15" s="5" t="s">
        <v>31</v>
      </c>
      <c r="C15" s="90"/>
      <c r="D15" s="107">
        <f>投入係数表!AO15</f>
        <v>5.2910052910052907E-3</v>
      </c>
      <c r="E15" s="110">
        <f t="shared" si="9"/>
        <v>0.52910052910052907</v>
      </c>
      <c r="F15" s="85">
        <f>分析係数表!C18</f>
        <v>0.93182768716018405</v>
      </c>
      <c r="G15" s="110">
        <f t="shared" si="0"/>
        <v>0.49303052230697564</v>
      </c>
      <c r="H15" s="110">
        <v>0.58513104261565574</v>
      </c>
      <c r="I15" s="110">
        <f t="shared" si="1"/>
        <v>0.58513104261565574</v>
      </c>
      <c r="J15" s="85">
        <f>分析係数表!G18</f>
        <v>0.215658731332249</v>
      </c>
      <c r="K15" s="111">
        <f t="shared" si="2"/>
        <v>0.12618861831360845</v>
      </c>
      <c r="L15" s="79"/>
      <c r="M15" s="80"/>
      <c r="N15" s="81">
        <f>分析係数表!H18</f>
        <v>4.4239087691702714E-4</v>
      </c>
      <c r="O15" s="82">
        <f t="shared" si="3"/>
        <v>3.2744364009684428E-3</v>
      </c>
      <c r="P15" s="76">
        <f>分析係数表!C18</f>
        <v>0.93182768716018405</v>
      </c>
      <c r="Q15" s="82">
        <f t="shared" si="4"/>
        <v>3.0512104982675413E-3</v>
      </c>
      <c r="R15" s="83">
        <v>7.0848656297633466E-3</v>
      </c>
      <c r="S15" s="84">
        <f t="shared" si="5"/>
        <v>0.59221590824541903</v>
      </c>
      <c r="T15" s="85">
        <f>分析係数表!F18</f>
        <v>0.45992902558036375</v>
      </c>
      <c r="U15" s="86">
        <f t="shared" si="6"/>
        <v>0.27237728561250568</v>
      </c>
      <c r="V15" s="87">
        <f>分析係数表!D18</f>
        <v>2.3436344817388734E-2</v>
      </c>
      <c r="W15" s="167">
        <f t="shared" si="7"/>
        <v>0</v>
      </c>
      <c r="X15" s="76">
        <f>分析係数表!E18</f>
        <v>2.5506432056779535E-2</v>
      </c>
      <c r="Y15" s="166">
        <f t="shared" si="8"/>
        <v>0</v>
      </c>
    </row>
    <row r="16" spans="1:25" x14ac:dyDescent="0.2">
      <c r="A16" s="6" t="s">
        <v>4</v>
      </c>
      <c r="B16" s="5" t="s">
        <v>32</v>
      </c>
      <c r="C16" s="90"/>
      <c r="D16" s="107">
        <f>投入係数表!AO16</f>
        <v>3.5273368606701938E-3</v>
      </c>
      <c r="E16" s="110">
        <f t="shared" si="9"/>
        <v>0.35273368606701938</v>
      </c>
      <c r="F16" s="85">
        <f>分析係数表!C19</f>
        <v>0.22734014153142079</v>
      </c>
      <c r="G16" s="110">
        <f t="shared" si="0"/>
        <v>8.0190526113375932E-2</v>
      </c>
      <c r="H16" s="110">
        <v>0.12294716208903807</v>
      </c>
      <c r="I16" s="110">
        <f t="shared" si="1"/>
        <v>0.12294716208903807</v>
      </c>
      <c r="J16" s="85">
        <f>分析係数表!G19</f>
        <v>5.767935331761536E-2</v>
      </c>
      <c r="K16" s="111">
        <f t="shared" si="2"/>
        <v>7.091512801531751E-3</v>
      </c>
      <c r="L16" s="79"/>
      <c r="M16" s="80"/>
      <c r="N16" s="81">
        <f>分析係数表!H19</f>
        <v>-1.1059771922925678E-4</v>
      </c>
      <c r="O16" s="82">
        <f t="shared" si="3"/>
        <v>-8.1860910024211071E-4</v>
      </c>
      <c r="P16" s="76">
        <f>分析係数表!C19</f>
        <v>0.22734014153142079</v>
      </c>
      <c r="Q16" s="82">
        <f t="shared" si="4"/>
        <v>-1.8610270870795048E-4</v>
      </c>
      <c r="R16" s="83">
        <v>1.1785285351036936E-3</v>
      </c>
      <c r="S16" s="84">
        <f t="shared" si="5"/>
        <v>0.12412569062414176</v>
      </c>
      <c r="T16" s="85">
        <f>分析係数表!F19</f>
        <v>0.2401481980464803</v>
      </c>
      <c r="U16" s="86">
        <f t="shared" si="6"/>
        <v>2.980856093466254E-2</v>
      </c>
      <c r="V16" s="87">
        <f>分析係数表!D19</f>
        <v>6.946783428763894E-3</v>
      </c>
      <c r="W16" s="167">
        <f t="shared" si="7"/>
        <v>0</v>
      </c>
      <c r="X16" s="76">
        <f>分析係数表!E19</f>
        <v>7.830919501515661E-3</v>
      </c>
      <c r="Y16" s="166">
        <f t="shared" si="8"/>
        <v>0</v>
      </c>
    </row>
    <row r="17" spans="1:25" x14ac:dyDescent="0.2">
      <c r="A17" s="6" t="s">
        <v>5</v>
      </c>
      <c r="B17" s="5" t="s">
        <v>33</v>
      </c>
      <c r="C17" s="90"/>
      <c r="D17" s="107">
        <f>投入係数表!AO17</f>
        <v>2.6455026455026454E-3</v>
      </c>
      <c r="E17" s="110">
        <f t="shared" si="9"/>
        <v>0.26455026455026454</v>
      </c>
      <c r="F17" s="85">
        <f>分析係数表!C20</f>
        <v>0.28316987938225679</v>
      </c>
      <c r="G17" s="110">
        <f t="shared" si="0"/>
        <v>7.4912666503242534E-2</v>
      </c>
      <c r="H17" s="110">
        <v>0.10555937797262574</v>
      </c>
      <c r="I17" s="110">
        <f t="shared" si="1"/>
        <v>0.10555937797262574</v>
      </c>
      <c r="J17" s="85">
        <f>分析係数表!G20</f>
        <v>0.10003293265272517</v>
      </c>
      <c r="K17" s="111">
        <f t="shared" si="2"/>
        <v>1.0559414147599231E-2</v>
      </c>
      <c r="L17" s="79"/>
      <c r="M17" s="80"/>
      <c r="N17" s="81">
        <f>分析係数表!H20</f>
        <v>5.4069996067636654E-4</v>
      </c>
      <c r="O17" s="82">
        <f t="shared" si="3"/>
        <v>4.0020889345169855E-3</v>
      </c>
      <c r="P17" s="76">
        <f>分析係数表!C20</f>
        <v>0.28316987938225679</v>
      </c>
      <c r="Q17" s="82">
        <f t="shared" si="4"/>
        <v>1.1332710408642394E-3</v>
      </c>
      <c r="R17" s="83">
        <v>2.4645635403967789E-3</v>
      </c>
      <c r="S17" s="84">
        <f t="shared" si="5"/>
        <v>0.10802394151302253</v>
      </c>
      <c r="T17" s="85">
        <f>分析係数表!F20</f>
        <v>0.22295405894944839</v>
      </c>
      <c r="U17" s="86">
        <f t="shared" si="6"/>
        <v>2.4084376224046189E-2</v>
      </c>
      <c r="V17" s="87">
        <f>分析係数表!D20</f>
        <v>1.4243372303639057E-2</v>
      </c>
      <c r="W17" s="167">
        <f t="shared" si="7"/>
        <v>0</v>
      </c>
      <c r="X17" s="76">
        <f>分析係数表!E20</f>
        <v>1.6054668203523793E-2</v>
      </c>
      <c r="Y17" s="166">
        <f t="shared" si="8"/>
        <v>0</v>
      </c>
    </row>
    <row r="18" spans="1:25" x14ac:dyDescent="0.2">
      <c r="A18" s="6" t="s">
        <v>6</v>
      </c>
      <c r="B18" s="5" t="s">
        <v>34</v>
      </c>
      <c r="C18" s="90"/>
      <c r="D18" s="107">
        <f>投入係数表!AO18</f>
        <v>5.2910052910052907E-3</v>
      </c>
      <c r="E18" s="110">
        <f t="shared" si="9"/>
        <v>0.52910052910052907</v>
      </c>
      <c r="F18" s="85">
        <f>分析係数表!C21</f>
        <v>0.39165775401069514</v>
      </c>
      <c r="G18" s="110">
        <f t="shared" si="0"/>
        <v>0.20722632487338366</v>
      </c>
      <c r="H18" s="110">
        <v>0.28567150197530861</v>
      </c>
      <c r="I18" s="110">
        <f t="shared" si="1"/>
        <v>0.28567150197530861</v>
      </c>
      <c r="J18" s="85">
        <f>分析係数表!G21</f>
        <v>0.28516576829358342</v>
      </c>
      <c r="K18" s="111">
        <f t="shared" si="2"/>
        <v>8.1463733340370811E-2</v>
      </c>
      <c r="L18" s="79"/>
      <c r="M18" s="80"/>
      <c r="N18" s="81">
        <f>分析係数表!H21</f>
        <v>9.2164766024380651E-4</v>
      </c>
      <c r="O18" s="82">
        <f t="shared" si="3"/>
        <v>6.8217425020175885E-3</v>
      </c>
      <c r="P18" s="76">
        <f>分析係数表!C21</f>
        <v>0.39165775401069514</v>
      </c>
      <c r="Q18" s="82">
        <f t="shared" si="4"/>
        <v>2.6717883467795088E-3</v>
      </c>
      <c r="R18" s="83">
        <v>5.2327870913403528E-3</v>
      </c>
      <c r="S18" s="84">
        <f t="shared" si="5"/>
        <v>0.29090428906664895</v>
      </c>
      <c r="T18" s="85">
        <f>分析係数表!F21</f>
        <v>0.42597651923502916</v>
      </c>
      <c r="U18" s="86">
        <f t="shared" si="6"/>
        <v>0.12391839648715187</v>
      </c>
      <c r="V18" s="87">
        <f>分析係数表!D21</f>
        <v>3.8470058332718007E-2</v>
      </c>
      <c r="W18" s="167">
        <f t="shared" si="7"/>
        <v>0</v>
      </c>
      <c r="X18" s="76">
        <f>分析係数表!E21</f>
        <v>3.5885697408255188E-2</v>
      </c>
      <c r="Y18" s="166">
        <f t="shared" si="8"/>
        <v>0</v>
      </c>
    </row>
    <row r="19" spans="1:25" x14ac:dyDescent="0.2">
      <c r="A19" s="6" t="s">
        <v>7</v>
      </c>
      <c r="B19" s="5" t="s">
        <v>268</v>
      </c>
      <c r="C19" s="90"/>
      <c r="D19" s="107">
        <f>投入係数表!AO19</f>
        <v>0</v>
      </c>
      <c r="E19" s="110">
        <f t="shared" si="9"/>
        <v>0</v>
      </c>
      <c r="F19" s="85">
        <f>分析係数表!C22</f>
        <v>0.15642615558060879</v>
      </c>
      <c r="G19" s="110">
        <f t="shared" si="0"/>
        <v>0</v>
      </c>
      <c r="H19" s="110">
        <v>1.1460886205397366E-2</v>
      </c>
      <c r="I19" s="110">
        <f t="shared" si="1"/>
        <v>1.1460886205397366E-2</v>
      </c>
      <c r="J19" s="85">
        <f>分析係数表!G22</f>
        <v>0.19460412625639217</v>
      </c>
      <c r="K19" s="111">
        <f t="shared" si="2"/>
        <v>2.2303357461252926E-3</v>
      </c>
      <c r="L19" s="79"/>
      <c r="M19" s="80"/>
      <c r="N19" s="81">
        <f>分析係数表!H22</f>
        <v>4.915454187966968E-5</v>
      </c>
      <c r="O19" s="82">
        <f t="shared" si="3"/>
        <v>3.6382626677427138E-4</v>
      </c>
      <c r="P19" s="76">
        <f>分析係数表!C22</f>
        <v>0.15642615558060879</v>
      </c>
      <c r="Q19" s="82">
        <f t="shared" si="4"/>
        <v>5.6911944210744257E-5</v>
      </c>
      <c r="R19" s="83">
        <v>7.8028469975184784E-4</v>
      </c>
      <c r="S19" s="84">
        <f t="shared" si="5"/>
        <v>1.2241170905149213E-2</v>
      </c>
      <c r="T19" s="85">
        <f>分析係数表!F22</f>
        <v>0.41322518074413683</v>
      </c>
      <c r="U19" s="86">
        <f t="shared" si="6"/>
        <v>5.0583600598001531E-3</v>
      </c>
      <c r="V19" s="87">
        <f>分析係数表!D22</f>
        <v>2.140715923117616E-2</v>
      </c>
      <c r="W19" s="167">
        <f t="shared" si="7"/>
        <v>0</v>
      </c>
      <c r="X19" s="76">
        <f>分析係数表!E22</f>
        <v>2.2006700758243698E-2</v>
      </c>
      <c r="Y19" s="166">
        <f t="shared" si="8"/>
        <v>0</v>
      </c>
    </row>
    <row r="20" spans="1:25" x14ac:dyDescent="0.2">
      <c r="A20" s="6" t="s">
        <v>8</v>
      </c>
      <c r="B20" s="5" t="s">
        <v>269</v>
      </c>
      <c r="C20" s="90"/>
      <c r="D20" s="107">
        <f>投入係数表!AO20</f>
        <v>0</v>
      </c>
      <c r="E20" s="110">
        <f t="shared" si="9"/>
        <v>0</v>
      </c>
      <c r="F20" s="85">
        <f>分析係数表!C23</f>
        <v>0</v>
      </c>
      <c r="G20" s="110">
        <f t="shared" si="0"/>
        <v>0</v>
      </c>
      <c r="H20" s="110">
        <v>0</v>
      </c>
      <c r="I20" s="110">
        <f t="shared" si="1"/>
        <v>0</v>
      </c>
      <c r="J20" s="85">
        <f>分析係数表!G23</f>
        <v>0.21581694098755519</v>
      </c>
      <c r="K20" s="111">
        <f t="shared" si="2"/>
        <v>0</v>
      </c>
      <c r="L20" s="79"/>
      <c r="M20" s="80"/>
      <c r="N20" s="81">
        <f>分析係数表!H23</f>
        <v>2.457727093983484E-5</v>
      </c>
      <c r="O20" s="82">
        <f t="shared" si="3"/>
        <v>1.8191313338713569E-4</v>
      </c>
      <c r="P20" s="76">
        <f>分析係数表!C23</f>
        <v>0</v>
      </c>
      <c r="Q20" s="82">
        <f t="shared" si="4"/>
        <v>0</v>
      </c>
      <c r="R20" s="83">
        <v>0</v>
      </c>
      <c r="S20" s="84">
        <f t="shared" si="5"/>
        <v>0</v>
      </c>
      <c r="T20" s="85">
        <f>分析係数表!F23</f>
        <v>0.44146928944199115</v>
      </c>
      <c r="U20" s="86">
        <f t="shared" si="6"/>
        <v>0</v>
      </c>
      <c r="V20" s="87">
        <f>分析係数表!D23</f>
        <v>4.8735447611401042E-2</v>
      </c>
      <c r="W20" s="167">
        <f t="shared" si="7"/>
        <v>0</v>
      </c>
      <c r="X20" s="76">
        <f>分析係数表!E23</f>
        <v>5.2107587314331592E-2</v>
      </c>
      <c r="Y20" s="166">
        <f t="shared" si="8"/>
        <v>0</v>
      </c>
    </row>
    <row r="21" spans="1:25" x14ac:dyDescent="0.2">
      <c r="A21" s="6" t="s">
        <v>9</v>
      </c>
      <c r="B21" s="5" t="s">
        <v>270</v>
      </c>
      <c r="C21" s="90"/>
      <c r="D21" s="107">
        <f>投入係数表!AO21</f>
        <v>6.1728395061728392E-3</v>
      </c>
      <c r="E21" s="110">
        <f t="shared" si="9"/>
        <v>0.61728395061728392</v>
      </c>
      <c r="F21" s="85">
        <f>分析係数表!C24</f>
        <v>0.44109195402298851</v>
      </c>
      <c r="G21" s="110">
        <f t="shared" si="0"/>
        <v>0.27227898396480771</v>
      </c>
      <c r="H21" s="110">
        <v>0.3251980448890493</v>
      </c>
      <c r="I21" s="110">
        <f t="shared" si="1"/>
        <v>0.3251980448890493</v>
      </c>
      <c r="J21" s="85">
        <f>分析係数表!G24</f>
        <v>0.2076771653543307</v>
      </c>
      <c r="K21" s="111">
        <f t="shared" si="2"/>
        <v>6.7536208141328144E-2</v>
      </c>
      <c r="L21" s="79"/>
      <c r="M21" s="80"/>
      <c r="N21" s="81">
        <f>分析係数表!H24</f>
        <v>3.3179315768777033E-4</v>
      </c>
      <c r="O21" s="82">
        <f t="shared" si="3"/>
        <v>2.4558273007263317E-3</v>
      </c>
      <c r="P21" s="76">
        <f>分析係数表!C24</f>
        <v>0.44109195402298851</v>
      </c>
      <c r="Q21" s="82">
        <f t="shared" si="4"/>
        <v>1.0832456628203791E-3</v>
      </c>
      <c r="R21" s="83">
        <v>3.7778225734599034E-3</v>
      </c>
      <c r="S21" s="84">
        <f t="shared" si="5"/>
        <v>0.32897586746250917</v>
      </c>
      <c r="T21" s="85">
        <f>分析係数表!F24</f>
        <v>0.39173228346456695</v>
      </c>
      <c r="U21" s="86">
        <f t="shared" si="6"/>
        <v>0.12887046776582545</v>
      </c>
      <c r="V21" s="87">
        <f>分析係数表!D24</f>
        <v>6.7913385826771658E-2</v>
      </c>
      <c r="W21" s="167">
        <f t="shared" si="7"/>
        <v>0</v>
      </c>
      <c r="X21" s="76">
        <f>分析係数表!E24</f>
        <v>7.1850393700787399E-2</v>
      </c>
      <c r="Y21" s="166">
        <f t="shared" si="8"/>
        <v>0</v>
      </c>
    </row>
    <row r="22" spans="1:25" x14ac:dyDescent="0.2">
      <c r="A22" s="6" t="s">
        <v>10</v>
      </c>
      <c r="B22" s="5" t="s">
        <v>271</v>
      </c>
      <c r="C22" s="90"/>
      <c r="D22" s="107">
        <f>投入係数表!AO22</f>
        <v>8.8183421516754845E-3</v>
      </c>
      <c r="E22" s="110">
        <f t="shared" si="9"/>
        <v>0.88183421516754845</v>
      </c>
      <c r="F22" s="85">
        <f>分析係数表!C25</f>
        <v>7.8343592613318025E-3</v>
      </c>
      <c r="G22" s="110">
        <f t="shared" si="0"/>
        <v>6.9086060505571447E-3</v>
      </c>
      <c r="H22" s="110">
        <v>8.2578261872140474E-3</v>
      </c>
      <c r="I22" s="110">
        <f t="shared" si="1"/>
        <v>8.2578261872140474E-3</v>
      </c>
      <c r="J22" s="85">
        <f>分析係数表!G25</f>
        <v>0.2</v>
      </c>
      <c r="K22" s="111">
        <f t="shared" si="2"/>
        <v>1.6515652374428096E-3</v>
      </c>
      <c r="L22" s="79"/>
      <c r="M22" s="80"/>
      <c r="N22" s="81">
        <f>分析係数表!H25</f>
        <v>5.0383405426661419E-4</v>
      </c>
      <c r="O22" s="82">
        <f t="shared" si="3"/>
        <v>3.7292192344362818E-3</v>
      </c>
      <c r="P22" s="76">
        <f>分析係数表!C25</f>
        <v>7.8343592613318025E-3</v>
      </c>
      <c r="Q22" s="82">
        <f t="shared" si="4"/>
        <v>2.9216043246842579E-5</v>
      </c>
      <c r="R22" s="83">
        <v>1.0031559552920733E-4</v>
      </c>
      <c r="S22" s="84">
        <f t="shared" si="5"/>
        <v>8.3581417827432551E-3</v>
      </c>
      <c r="T22" s="85">
        <f>分析係数表!F25</f>
        <v>0.35199999999999998</v>
      </c>
      <c r="U22" s="86">
        <f t="shared" si="6"/>
        <v>2.9420659075256256E-3</v>
      </c>
      <c r="V22" s="87">
        <f>分析係数表!D25</f>
        <v>8.0000000000000002E-3</v>
      </c>
      <c r="W22" s="167">
        <f t="shared" si="7"/>
        <v>0</v>
      </c>
      <c r="X22" s="76">
        <f>分析係数表!E25</f>
        <v>4.0000000000000001E-3</v>
      </c>
      <c r="Y22" s="166">
        <f t="shared" si="8"/>
        <v>0</v>
      </c>
    </row>
    <row r="23" spans="1:25" x14ac:dyDescent="0.2">
      <c r="A23" s="6" t="s">
        <v>11</v>
      </c>
      <c r="B23" s="5" t="s">
        <v>35</v>
      </c>
      <c r="C23" s="90"/>
      <c r="D23" s="107">
        <f>投入係数表!AO23</f>
        <v>8.8183421516754845E-4</v>
      </c>
      <c r="E23" s="110">
        <f t="shared" si="9"/>
        <v>8.8183421516754845E-2</v>
      </c>
      <c r="F23" s="85">
        <f>分析係数表!C26</f>
        <v>0.12107728337236534</v>
      </c>
      <c r="G23" s="110">
        <f t="shared" si="0"/>
        <v>1.0677009115728865E-2</v>
      </c>
      <c r="H23" s="110">
        <v>2.1696597331030361E-2</v>
      </c>
      <c r="I23" s="110">
        <f t="shared" si="1"/>
        <v>2.1696597331030361E-2</v>
      </c>
      <c r="J23" s="85">
        <f>分析係数表!G26</f>
        <v>0.19685039370078741</v>
      </c>
      <c r="K23" s="111">
        <f t="shared" si="2"/>
        <v>4.2709837265807798E-3</v>
      </c>
      <c r="L23" s="79"/>
      <c r="M23" s="80"/>
      <c r="N23" s="81">
        <f>分析係数表!H26</f>
        <v>1.0396185607550137E-2</v>
      </c>
      <c r="O23" s="82">
        <f t="shared" si="3"/>
        <v>7.6949255422758406E-2</v>
      </c>
      <c r="P23" s="76">
        <f>分析係数表!C26</f>
        <v>0.12107728337236534</v>
      </c>
      <c r="Q23" s="82">
        <f t="shared" si="4"/>
        <v>9.3168068041138401E-3</v>
      </c>
      <c r="R23" s="83">
        <v>1.0053268688130758E-2</v>
      </c>
      <c r="S23" s="84">
        <f t="shared" si="5"/>
        <v>3.1749866019161119E-2</v>
      </c>
      <c r="T23" s="85">
        <f>分析係数表!F26</f>
        <v>0.33584388907908252</v>
      </c>
      <c r="U23" s="86">
        <f t="shared" si="6"/>
        <v>1.0662998481614878E-2</v>
      </c>
      <c r="V23" s="87">
        <f>分析係数表!D26</f>
        <v>3.2865457035261898E-2</v>
      </c>
      <c r="W23" s="167">
        <f t="shared" si="7"/>
        <v>0</v>
      </c>
      <c r="X23" s="76">
        <f>分析係数表!E26</f>
        <v>3.457719958918179E-2</v>
      </c>
      <c r="Y23" s="166">
        <f t="shared" si="8"/>
        <v>0</v>
      </c>
    </row>
    <row r="24" spans="1:25" x14ac:dyDescent="0.2">
      <c r="A24" s="6" t="s">
        <v>12</v>
      </c>
      <c r="B24" s="5" t="s">
        <v>365</v>
      </c>
      <c r="C24" s="90"/>
      <c r="D24" s="107">
        <f>投入係数表!AO24</f>
        <v>0</v>
      </c>
      <c r="E24" s="110">
        <f t="shared" si="9"/>
        <v>0</v>
      </c>
      <c r="F24" s="85">
        <f>分析係数表!C27</f>
        <v>2.7391659852820882E-2</v>
      </c>
      <c r="G24" s="110">
        <f t="shared" si="0"/>
        <v>0</v>
      </c>
      <c r="H24" s="110">
        <v>1.0788574043081478E-3</v>
      </c>
      <c r="I24" s="110">
        <f t="shared" si="1"/>
        <v>1.0788574043081478E-3</v>
      </c>
      <c r="J24" s="85">
        <f>分析係数表!G27</f>
        <v>0.16959064327485379</v>
      </c>
      <c r="K24" s="111">
        <f t="shared" si="2"/>
        <v>1.8296412119845782E-4</v>
      </c>
      <c r="L24" s="79"/>
      <c r="M24" s="80"/>
      <c r="N24" s="81">
        <f>分析係数表!H27</f>
        <v>1.0924596932756587E-2</v>
      </c>
      <c r="O24" s="82">
        <f t="shared" si="3"/>
        <v>8.0860387790581828E-2</v>
      </c>
      <c r="P24" s="76">
        <f>分析係数表!C27</f>
        <v>2.7391659852820882E-2</v>
      </c>
      <c r="Q24" s="82">
        <f t="shared" si="4"/>
        <v>2.2149002379268081E-3</v>
      </c>
      <c r="R24" s="83">
        <v>2.2403128040490192E-3</v>
      </c>
      <c r="S24" s="84">
        <f t="shared" si="5"/>
        <v>3.3191702083571672E-3</v>
      </c>
      <c r="T24" s="85">
        <f>分析係数表!F27</f>
        <v>0.32163742690058478</v>
      </c>
      <c r="U24" s="86">
        <f t="shared" si="6"/>
        <v>1.067569365261077E-3</v>
      </c>
      <c r="V24" s="87">
        <f>分析係数表!D27</f>
        <v>0</v>
      </c>
      <c r="W24" s="167">
        <f t="shared" si="7"/>
        <v>0</v>
      </c>
      <c r="X24" s="76">
        <f>分析係数表!E27</f>
        <v>0</v>
      </c>
      <c r="Y24" s="166">
        <f t="shared" si="8"/>
        <v>0</v>
      </c>
    </row>
    <row r="25" spans="1:25" x14ac:dyDescent="0.2">
      <c r="A25" s="6" t="s">
        <v>13</v>
      </c>
      <c r="B25" s="5" t="s">
        <v>191</v>
      </c>
      <c r="C25" s="90"/>
      <c r="D25" s="107">
        <f>投入係数表!AO25</f>
        <v>0</v>
      </c>
      <c r="E25" s="110">
        <f t="shared" si="9"/>
        <v>0</v>
      </c>
      <c r="F25" s="85">
        <f>分析係数表!C28</f>
        <v>0.24324482738409237</v>
      </c>
      <c r="G25" s="110">
        <f t="shared" si="0"/>
        <v>0</v>
      </c>
      <c r="H25" s="110">
        <v>7.9305722984643515E-2</v>
      </c>
      <c r="I25" s="110">
        <f t="shared" si="1"/>
        <v>7.9305722984643515E-2</v>
      </c>
      <c r="J25" s="85">
        <f>分析係数表!G28</f>
        <v>0.12486010072747622</v>
      </c>
      <c r="K25" s="111">
        <f t="shared" si="2"/>
        <v>9.9021205601279149E-3</v>
      </c>
      <c r="L25" s="79"/>
      <c r="M25" s="80"/>
      <c r="N25" s="81">
        <f>分析係数表!H28</f>
        <v>2.0841525756979944E-2</v>
      </c>
      <c r="O25" s="82">
        <f t="shared" si="3"/>
        <v>0.15426233711229106</v>
      </c>
      <c r="P25" s="76">
        <f>分析係数表!C28</f>
        <v>0.24324482738409237</v>
      </c>
      <c r="Q25" s="82">
        <f t="shared" si="4"/>
        <v>3.7523515562745906E-2</v>
      </c>
      <c r="R25" s="83">
        <v>4.5796612037542879E-2</v>
      </c>
      <c r="S25" s="84">
        <f t="shared" si="5"/>
        <v>0.1251023350221864</v>
      </c>
      <c r="T25" s="85">
        <f>分析係数表!F28</f>
        <v>0.21387101287073307</v>
      </c>
      <c r="U25" s="86">
        <f t="shared" si="6"/>
        <v>2.6755763103688789E-2</v>
      </c>
      <c r="V25" s="87">
        <f>分析係数表!D28</f>
        <v>5.1063234471180746E-3</v>
      </c>
      <c r="W25" s="167">
        <f t="shared" si="7"/>
        <v>0</v>
      </c>
      <c r="X25" s="76">
        <f>分析係数表!E28</f>
        <v>5.1412982652490205E-3</v>
      </c>
      <c r="Y25" s="166">
        <f t="shared" si="8"/>
        <v>0</v>
      </c>
    </row>
    <row r="26" spans="1:25" x14ac:dyDescent="0.2">
      <c r="A26" s="6" t="s">
        <v>14</v>
      </c>
      <c r="B26" s="5" t="s">
        <v>50</v>
      </c>
      <c r="C26" s="90"/>
      <c r="D26" s="107">
        <f>投入係数表!AO26</f>
        <v>3.7037037037037035E-2</v>
      </c>
      <c r="E26" s="110">
        <f t="shared" si="9"/>
        <v>3.7037037037037033</v>
      </c>
      <c r="F26" s="85">
        <f>分析係数表!C29</f>
        <v>5.9106021425932798E-2</v>
      </c>
      <c r="G26" s="110">
        <f t="shared" si="0"/>
        <v>0.21891119046641774</v>
      </c>
      <c r="H26" s="110">
        <v>0.23517981484515255</v>
      </c>
      <c r="I26" s="110">
        <f t="shared" si="1"/>
        <v>0.23517981484515255</v>
      </c>
      <c r="J26" s="85">
        <f>分析係数表!G29</f>
        <v>0.26651982378854627</v>
      </c>
      <c r="K26" s="111">
        <f t="shared" si="2"/>
        <v>6.268008281115299E-2</v>
      </c>
      <c r="L26" s="79"/>
      <c r="M26" s="80"/>
      <c r="N26" s="81">
        <f>分析係数表!H29</f>
        <v>1.0052103814392449E-2</v>
      </c>
      <c r="O26" s="82">
        <f t="shared" si="3"/>
        <v>7.4402471555338495E-2</v>
      </c>
      <c r="P26" s="76">
        <f>分析係数表!C29</f>
        <v>5.9106021425932798E-2</v>
      </c>
      <c r="Q26" s="82">
        <f t="shared" si="4"/>
        <v>4.3976340778921928E-3</v>
      </c>
      <c r="R26" s="83">
        <v>5.4170057618312725E-3</v>
      </c>
      <c r="S26" s="84">
        <f t="shared" si="5"/>
        <v>0.24059682060698381</v>
      </c>
      <c r="T26" s="85">
        <f>分析係数表!F29</f>
        <v>0.40308370044052866</v>
      </c>
      <c r="U26" s="86">
        <f t="shared" si="6"/>
        <v>9.6980656764489082E-2</v>
      </c>
      <c r="V26" s="87">
        <f>分析係数表!D29</f>
        <v>6.1674008810572688E-2</v>
      </c>
      <c r="W26" s="167">
        <f t="shared" si="7"/>
        <v>0</v>
      </c>
      <c r="X26" s="76">
        <f>分析係数表!E29</f>
        <v>2.8634361233480177E-2</v>
      </c>
      <c r="Y26" s="166">
        <f t="shared" si="8"/>
        <v>0</v>
      </c>
    </row>
    <row r="27" spans="1:25" x14ac:dyDescent="0.2">
      <c r="A27" s="6" t="s">
        <v>15</v>
      </c>
      <c r="B27" s="5" t="s">
        <v>36</v>
      </c>
      <c r="C27" s="90"/>
      <c r="D27" s="107">
        <f>投入係数表!AO27</f>
        <v>0</v>
      </c>
      <c r="E27" s="110">
        <f t="shared" si="9"/>
        <v>0</v>
      </c>
      <c r="F27" s="85">
        <f>分析係数表!C30</f>
        <v>1</v>
      </c>
      <c r="G27" s="110">
        <f t="shared" si="0"/>
        <v>0</v>
      </c>
      <c r="H27" s="110">
        <v>0.22335926206518206</v>
      </c>
      <c r="I27" s="110">
        <f t="shared" si="1"/>
        <v>0.22335926206518206</v>
      </c>
      <c r="J27" s="85">
        <f>分析係数表!G30</f>
        <v>0.34458106948813266</v>
      </c>
      <c r="K27" s="111">
        <f t="shared" si="2"/>
        <v>7.6965373402500536E-2</v>
      </c>
      <c r="L27" s="79"/>
      <c r="M27" s="80"/>
      <c r="N27" s="81">
        <f>分析係数表!H30</f>
        <v>0</v>
      </c>
      <c r="O27" s="82">
        <f t="shared" si="3"/>
        <v>0</v>
      </c>
      <c r="P27" s="76">
        <f>分析係数表!C30</f>
        <v>1</v>
      </c>
      <c r="Q27" s="82">
        <f t="shared" si="4"/>
        <v>0</v>
      </c>
      <c r="R27" s="83">
        <v>1.7235734974042426E-2</v>
      </c>
      <c r="S27" s="84">
        <f t="shared" si="5"/>
        <v>0.24059499703922449</v>
      </c>
      <c r="T27" s="85">
        <f>分析係数表!F30</f>
        <v>0.44094938518730342</v>
      </c>
      <c r="U27" s="86">
        <f t="shared" si="6"/>
        <v>0.10609021602358712</v>
      </c>
      <c r="V27" s="87">
        <f>分析係数表!D30</f>
        <v>0.11881612810980841</v>
      </c>
      <c r="W27" s="167">
        <f t="shared" si="7"/>
        <v>0</v>
      </c>
      <c r="X27" s="76">
        <f>分析係数表!E30</f>
        <v>7.9782670860737773E-2</v>
      </c>
      <c r="Y27" s="166">
        <f t="shared" si="8"/>
        <v>0</v>
      </c>
    </row>
    <row r="28" spans="1:25" x14ac:dyDescent="0.2">
      <c r="A28" s="6" t="s">
        <v>16</v>
      </c>
      <c r="B28" s="5" t="s">
        <v>192</v>
      </c>
      <c r="C28" s="90"/>
      <c r="D28" s="107">
        <f>投入係数表!AO28</f>
        <v>3.5273368606701938E-3</v>
      </c>
      <c r="E28" s="110">
        <f t="shared" si="9"/>
        <v>0.35273368606701938</v>
      </c>
      <c r="F28" s="85">
        <f>分析係数表!C31</f>
        <v>9.6726786907147644E-2</v>
      </c>
      <c r="G28" s="110">
        <f t="shared" si="0"/>
        <v>3.41187960871773E-2</v>
      </c>
      <c r="H28" s="110">
        <v>8.5187504352889146E-2</v>
      </c>
      <c r="I28" s="110">
        <f t="shared" si="1"/>
        <v>8.5187504352889146E-2</v>
      </c>
      <c r="J28" s="85">
        <f>分析係数表!G31</f>
        <v>7.0151306740027508E-2</v>
      </c>
      <c r="K28" s="111">
        <f t="shared" si="2"/>
        <v>5.9760147482769551E-3</v>
      </c>
      <c r="L28" s="79"/>
      <c r="M28" s="80"/>
      <c r="N28" s="81">
        <f>分析係数表!H31</f>
        <v>2.2131832481321275E-2</v>
      </c>
      <c r="O28" s="82">
        <f t="shared" si="3"/>
        <v>0.1638127766151157</v>
      </c>
      <c r="P28" s="76">
        <f>分析係数表!C31</f>
        <v>9.6726786907147644E-2</v>
      </c>
      <c r="Q28" s="82">
        <f t="shared" si="4"/>
        <v>1.5845083536318475E-2</v>
      </c>
      <c r="R28" s="83">
        <v>1.8920320546263844E-2</v>
      </c>
      <c r="S28" s="84">
        <f t="shared" si="5"/>
        <v>0.10410782489915299</v>
      </c>
      <c r="T28" s="85">
        <f>分析係数表!F31</f>
        <v>0.34525447042640989</v>
      </c>
      <c r="U28" s="86">
        <f t="shared" si="6"/>
        <v>3.5943691952802476E-2</v>
      </c>
      <c r="V28" s="87">
        <f>分析係数表!D31</f>
        <v>0</v>
      </c>
      <c r="W28" s="167">
        <f t="shared" si="7"/>
        <v>0</v>
      </c>
      <c r="X28" s="76">
        <f>分析係数表!E31</f>
        <v>0</v>
      </c>
      <c r="Y28" s="166">
        <f t="shared" si="8"/>
        <v>0</v>
      </c>
    </row>
    <row r="29" spans="1:25" x14ac:dyDescent="0.2">
      <c r="A29" s="6" t="s">
        <v>17</v>
      </c>
      <c r="B29" s="5" t="s">
        <v>272</v>
      </c>
      <c r="C29" s="90"/>
      <c r="D29" s="107">
        <f>投入係数表!AO29</f>
        <v>8.8183421516754845E-4</v>
      </c>
      <c r="E29" s="110">
        <f t="shared" si="9"/>
        <v>8.8183421516754845E-2</v>
      </c>
      <c r="F29" s="85">
        <f>分析係数表!C32</f>
        <v>0.7834008097165992</v>
      </c>
      <c r="G29" s="110">
        <f t="shared" si="0"/>
        <v>6.9082963819805929E-2</v>
      </c>
      <c r="H29" s="110">
        <v>0.16248104740463482</v>
      </c>
      <c r="I29" s="110">
        <f t="shared" si="1"/>
        <v>0.16248104740463482</v>
      </c>
      <c r="J29" s="85">
        <f>分析係数表!G32</f>
        <v>0.13992297817715019</v>
      </c>
      <c r="K29" s="111">
        <f t="shared" si="2"/>
        <v>2.2734832050199223E-2</v>
      </c>
      <c r="L29" s="79"/>
      <c r="M29" s="80"/>
      <c r="N29" s="81">
        <f>分析係数表!H32</f>
        <v>6.3286472670074714E-3</v>
      </c>
      <c r="O29" s="82">
        <f t="shared" si="3"/>
        <v>4.6842631847187448E-2</v>
      </c>
      <c r="P29" s="76">
        <f>分析係数表!C32</f>
        <v>0.7834008097165992</v>
      </c>
      <c r="Q29" s="82">
        <f t="shared" si="4"/>
        <v>3.6696555718343203E-2</v>
      </c>
      <c r="R29" s="83">
        <v>4.5391781307795163E-2</v>
      </c>
      <c r="S29" s="84">
        <f t="shared" si="5"/>
        <v>0.20787282871242999</v>
      </c>
      <c r="T29" s="85">
        <f>分析係数表!F32</f>
        <v>0.48138639281129653</v>
      </c>
      <c r="U29" s="86">
        <f t="shared" si="6"/>
        <v>0.10006715117735718</v>
      </c>
      <c r="V29" s="87">
        <f>分析係数表!D32</f>
        <v>1.4120667522464698E-2</v>
      </c>
      <c r="W29" s="167">
        <f t="shared" si="7"/>
        <v>0</v>
      </c>
      <c r="X29" s="76">
        <f>分析係数表!E32</f>
        <v>2.1822849807445442E-2</v>
      </c>
      <c r="Y29" s="166">
        <f t="shared" si="8"/>
        <v>0</v>
      </c>
    </row>
    <row r="30" spans="1:25" x14ac:dyDescent="0.2">
      <c r="A30" s="6" t="s">
        <v>18</v>
      </c>
      <c r="B30" s="5" t="s">
        <v>273</v>
      </c>
      <c r="C30" s="90"/>
      <c r="D30" s="107">
        <f>投入係数表!AO30</f>
        <v>1.0582010582010581E-2</v>
      </c>
      <c r="E30" s="110">
        <f t="shared" si="9"/>
        <v>1.0582010582010581</v>
      </c>
      <c r="F30" s="85">
        <f>分析係数表!C33</f>
        <v>1</v>
      </c>
      <c r="G30" s="110">
        <f t="shared" si="0"/>
        <v>1.0582010582010581</v>
      </c>
      <c r="H30" s="110">
        <v>1.595766684554119</v>
      </c>
      <c r="I30" s="110">
        <f t="shared" si="1"/>
        <v>1.595766684554119</v>
      </c>
      <c r="J30" s="85">
        <f>分析係数表!G33</f>
        <v>0.50732356857523297</v>
      </c>
      <c r="K30" s="111">
        <f t="shared" si="2"/>
        <v>0.80957004902146379</v>
      </c>
      <c r="L30" s="79"/>
      <c r="M30" s="80"/>
      <c r="N30" s="81">
        <f>分析係数表!H33</f>
        <v>9.4622493118364133E-4</v>
      </c>
      <c r="O30" s="82">
        <f t="shared" si="3"/>
        <v>7.0036556354047246E-3</v>
      </c>
      <c r="P30" s="76">
        <f>分析係数表!C33</f>
        <v>1</v>
      </c>
      <c r="Q30" s="82">
        <f t="shared" si="4"/>
        <v>7.0036556354047246E-3</v>
      </c>
      <c r="R30" s="83">
        <v>1.6078590541270157E-2</v>
      </c>
      <c r="S30" s="84">
        <f t="shared" si="5"/>
        <v>1.6118452750953891</v>
      </c>
      <c r="T30" s="85">
        <f>分析係数表!F33</f>
        <v>0.64713715046604525</v>
      </c>
      <c r="U30" s="86">
        <f t="shared" si="6"/>
        <v>1.0430849583173889</v>
      </c>
      <c r="V30" s="87">
        <f>分析係数表!D33</f>
        <v>3.462050599201065E-2</v>
      </c>
      <c r="W30" s="167">
        <f t="shared" si="7"/>
        <v>0</v>
      </c>
      <c r="X30" s="76">
        <f>分析係数表!E33</f>
        <v>3.3288948069241014E-2</v>
      </c>
      <c r="Y30" s="166">
        <f t="shared" si="8"/>
        <v>0</v>
      </c>
    </row>
    <row r="31" spans="1:25" x14ac:dyDescent="0.2">
      <c r="A31" s="6" t="s">
        <v>19</v>
      </c>
      <c r="B31" s="5" t="s">
        <v>274</v>
      </c>
      <c r="C31" s="90"/>
      <c r="D31" s="107">
        <f>投入係数表!AO31</f>
        <v>6.1728395061728392E-2</v>
      </c>
      <c r="E31" s="110">
        <f t="shared" si="9"/>
        <v>6.1728395061728394</v>
      </c>
      <c r="F31" s="85">
        <f>分析係数表!C34</f>
        <v>0.10125199563061926</v>
      </c>
      <c r="G31" s="110">
        <f t="shared" si="0"/>
        <v>0.62501231870752627</v>
      </c>
      <c r="H31" s="110">
        <v>0.68101300797599451</v>
      </c>
      <c r="I31" s="110">
        <f t="shared" si="1"/>
        <v>0.68101300797599451</v>
      </c>
      <c r="J31" s="85">
        <f>分析係数表!G34</f>
        <v>0.42460217226572367</v>
      </c>
      <c r="K31" s="111">
        <f t="shared" si="2"/>
        <v>0.28915960252782186</v>
      </c>
      <c r="L31" s="79"/>
      <c r="M31" s="80"/>
      <c r="N31" s="81">
        <f>分析係数表!H34</f>
        <v>0.15770005898545025</v>
      </c>
      <c r="O31" s="82">
        <f t="shared" si="3"/>
        <v>1.1672456203785562</v>
      </c>
      <c r="P31" s="76">
        <f>分析係数表!C34</f>
        <v>0.10125199563061926</v>
      </c>
      <c r="Q31" s="82">
        <f t="shared" si="4"/>
        <v>0.11818594845442904</v>
      </c>
      <c r="R31" s="83">
        <v>0.12526859003310956</v>
      </c>
      <c r="S31" s="84">
        <f t="shared" si="5"/>
        <v>0.80628159800910404</v>
      </c>
      <c r="T31" s="85">
        <f>分析係数表!F34</f>
        <v>0.7004294013639808</v>
      </c>
      <c r="U31" s="86">
        <f t="shared" si="6"/>
        <v>0.56474333702431057</v>
      </c>
      <c r="V31" s="87">
        <f>分析係数表!D34</f>
        <v>0.3617075018944178</v>
      </c>
      <c r="W31" s="167">
        <f t="shared" si="7"/>
        <v>0</v>
      </c>
      <c r="X31" s="76">
        <f>分析係数表!E34</f>
        <v>0.25183127052285931</v>
      </c>
      <c r="Y31" s="166">
        <f t="shared" si="8"/>
        <v>0</v>
      </c>
    </row>
    <row r="32" spans="1:25" x14ac:dyDescent="0.2">
      <c r="A32" s="6" t="s">
        <v>20</v>
      </c>
      <c r="B32" s="5" t="s">
        <v>37</v>
      </c>
      <c r="C32" s="90"/>
      <c r="D32" s="107">
        <f>投入係数表!AO32</f>
        <v>2.6455026455026454E-3</v>
      </c>
      <c r="E32" s="110">
        <f t="shared" si="9"/>
        <v>0.26455026455026454</v>
      </c>
      <c r="F32" s="85">
        <f>分析係数表!C35</f>
        <v>0.28050490883590462</v>
      </c>
      <c r="G32" s="110">
        <f t="shared" si="0"/>
        <v>7.4207647840186408E-2</v>
      </c>
      <c r="H32" s="110">
        <v>0.277127262453368</v>
      </c>
      <c r="I32" s="110">
        <f t="shared" si="1"/>
        <v>0.277127262453368</v>
      </c>
      <c r="J32" s="85">
        <f>分析係数表!G35</f>
        <v>0.31444397102684279</v>
      </c>
      <c r="K32" s="111">
        <f t="shared" si="2"/>
        <v>8.7140996885635105E-2</v>
      </c>
      <c r="L32" s="79"/>
      <c r="M32" s="80"/>
      <c r="N32" s="81">
        <f>分析係数表!H35</f>
        <v>5.9366397955171055E-2</v>
      </c>
      <c r="O32" s="82">
        <f t="shared" si="3"/>
        <v>0.4394111736966263</v>
      </c>
      <c r="P32" s="76">
        <f>分析係数表!C35</f>
        <v>0.28050490883590462</v>
      </c>
      <c r="Q32" s="82">
        <f t="shared" si="4"/>
        <v>0.12325699121925002</v>
      </c>
      <c r="R32" s="83">
        <v>0.15484687965958188</v>
      </c>
      <c r="S32" s="84">
        <f t="shared" si="5"/>
        <v>0.43197414211294988</v>
      </c>
      <c r="T32" s="85">
        <f>分析係数表!F35</f>
        <v>0.64720920323817643</v>
      </c>
      <c r="U32" s="86">
        <f t="shared" si="6"/>
        <v>0.27957764033641708</v>
      </c>
      <c r="V32" s="87">
        <f>分析係数表!D35</f>
        <v>3.7068598210481467E-2</v>
      </c>
      <c r="W32" s="167">
        <f t="shared" si="7"/>
        <v>0</v>
      </c>
      <c r="X32" s="76">
        <f>分析係数表!E35</f>
        <v>2.8973157221985513E-2</v>
      </c>
      <c r="Y32" s="166">
        <f t="shared" si="8"/>
        <v>0</v>
      </c>
    </row>
    <row r="33" spans="1:25" x14ac:dyDescent="0.2">
      <c r="A33" s="6" t="s">
        <v>21</v>
      </c>
      <c r="B33" s="5" t="s">
        <v>38</v>
      </c>
      <c r="C33" s="90"/>
      <c r="D33" s="107">
        <f>投入係数表!AO33</f>
        <v>2.4691358024691357E-2</v>
      </c>
      <c r="E33" s="110">
        <f t="shared" si="9"/>
        <v>2.4691358024691357</v>
      </c>
      <c r="F33" s="85">
        <f>分析係数表!C36</f>
        <v>0.80389274373750441</v>
      </c>
      <c r="G33" s="110">
        <f t="shared" si="0"/>
        <v>1.9849203549074181</v>
      </c>
      <c r="H33" s="110">
        <v>2.1244726375550465</v>
      </c>
      <c r="I33" s="110">
        <f t="shared" si="1"/>
        <v>2.1244726375550465</v>
      </c>
      <c r="J33" s="85">
        <f>分析係数表!G36</f>
        <v>1.7855841410975876E-2</v>
      </c>
      <c r="K33" s="111">
        <f t="shared" si="2"/>
        <v>3.7934246498140541E-2</v>
      </c>
      <c r="L33" s="79"/>
      <c r="M33" s="80"/>
      <c r="N33" s="81">
        <f>分析係数表!H36</f>
        <v>0.19255062917813606</v>
      </c>
      <c r="O33" s="82">
        <f t="shared" si="3"/>
        <v>1.4251984435215148</v>
      </c>
      <c r="P33" s="76">
        <f>分析係数表!C36</f>
        <v>0.80389274373750441</v>
      </c>
      <c r="Q33" s="82">
        <f t="shared" si="4"/>
        <v>1.1457066871329313</v>
      </c>
      <c r="R33" s="83">
        <v>1.1741224190168793</v>
      </c>
      <c r="S33" s="84">
        <f t="shared" si="5"/>
        <v>3.2985950565719255</v>
      </c>
      <c r="T33" s="85">
        <f>分析係数表!F36</f>
        <v>0.88404635230668316</v>
      </c>
      <c r="U33" s="86">
        <f t="shared" si="6"/>
        <v>2.9161109274992678</v>
      </c>
      <c r="V33" s="87">
        <f>分析係数表!D36</f>
        <v>1.122367174404198E-2</v>
      </c>
      <c r="W33" s="167">
        <f t="shared" si="7"/>
        <v>0</v>
      </c>
      <c r="X33" s="76">
        <f>分析係数表!E36</f>
        <v>3.3525253261424094E-3</v>
      </c>
      <c r="Y33" s="166">
        <f t="shared" si="8"/>
        <v>0</v>
      </c>
    </row>
    <row r="34" spans="1:25" x14ac:dyDescent="0.2">
      <c r="A34" s="6" t="s">
        <v>22</v>
      </c>
      <c r="B34" s="5" t="s">
        <v>377</v>
      </c>
      <c r="C34" s="90"/>
      <c r="D34" s="107">
        <f>投入係数表!AO34</f>
        <v>7.5837742504409167E-2</v>
      </c>
      <c r="E34" s="110">
        <f t="shared" si="9"/>
        <v>7.5837742504409169</v>
      </c>
      <c r="F34" s="85">
        <f>分析係数表!C37</f>
        <v>0.21032967032967032</v>
      </c>
      <c r="G34" s="110">
        <f t="shared" si="0"/>
        <v>1.5950927379498807</v>
      </c>
      <c r="H34" s="110">
        <v>1.7562998967775281</v>
      </c>
      <c r="I34" s="110">
        <f t="shared" si="1"/>
        <v>1.7562998967775281</v>
      </c>
      <c r="J34" s="85">
        <f>分析係数表!G37</f>
        <v>0.29813928761297182</v>
      </c>
      <c r="K34" s="111">
        <f t="shared" si="2"/>
        <v>0.52362200005998816</v>
      </c>
      <c r="L34" s="79"/>
      <c r="M34" s="80"/>
      <c r="N34" s="81">
        <f>分析係数表!H37</f>
        <v>4.7409555642941408E-2</v>
      </c>
      <c r="O34" s="82">
        <f t="shared" si="3"/>
        <v>0.35091043430378477</v>
      </c>
      <c r="P34" s="76">
        <f>分析係数表!C37</f>
        <v>0.21032967032967032</v>
      </c>
      <c r="Q34" s="82">
        <f t="shared" si="4"/>
        <v>7.380687596235648E-2</v>
      </c>
      <c r="R34" s="83">
        <v>8.1447577005738958E-2</v>
      </c>
      <c r="S34" s="84">
        <f t="shared" si="5"/>
        <v>1.8377474737832671</v>
      </c>
      <c r="T34" s="85">
        <f>分析係数表!F37</f>
        <v>0.65348219032429555</v>
      </c>
      <c r="U34" s="86">
        <f t="shared" si="6"/>
        <v>1.2009352444308303</v>
      </c>
      <c r="V34" s="87">
        <f>分析係数表!D37</f>
        <v>7.4641148325358855E-2</v>
      </c>
      <c r="W34" s="167">
        <f t="shared" si="7"/>
        <v>0</v>
      </c>
      <c r="X34" s="76">
        <f>分析係数表!E37</f>
        <v>6.6454013822434876E-2</v>
      </c>
      <c r="Y34" s="166">
        <f t="shared" si="8"/>
        <v>0</v>
      </c>
    </row>
    <row r="35" spans="1:25" x14ac:dyDescent="0.2">
      <c r="A35" s="6" t="s">
        <v>23</v>
      </c>
      <c r="B35" s="5" t="s">
        <v>193</v>
      </c>
      <c r="C35" s="90"/>
      <c r="D35" s="107">
        <f>投入係数表!AO35</f>
        <v>5.8201058201058198E-2</v>
      </c>
      <c r="E35" s="110">
        <f t="shared" si="9"/>
        <v>5.8201058201058196</v>
      </c>
      <c r="F35" s="85">
        <f>分析係数表!C38</f>
        <v>3.0064329788630717E-2</v>
      </c>
      <c r="G35" s="110">
        <f t="shared" si="0"/>
        <v>0.17497758078039041</v>
      </c>
      <c r="H35" s="110">
        <v>0.19997619553991447</v>
      </c>
      <c r="I35" s="110">
        <f t="shared" si="1"/>
        <v>0.19997619553991447</v>
      </c>
      <c r="J35" s="85">
        <f>分析係数表!G38</f>
        <v>0.36119402985074628</v>
      </c>
      <c r="K35" s="111">
        <f t="shared" si="2"/>
        <v>7.2230207941282543E-2</v>
      </c>
      <c r="L35" s="79"/>
      <c r="M35" s="80"/>
      <c r="N35" s="81">
        <f>分析係数表!H38</f>
        <v>4.2911915060951634E-2</v>
      </c>
      <c r="O35" s="82">
        <f t="shared" si="3"/>
        <v>0.31762033089393898</v>
      </c>
      <c r="P35" s="76">
        <f>分析係数表!C38</f>
        <v>3.0064329788630717E-2</v>
      </c>
      <c r="Q35" s="82">
        <f t="shared" si="4"/>
        <v>9.5490423755693957E-3</v>
      </c>
      <c r="R35" s="83">
        <v>1.0950735586625382E-2</v>
      </c>
      <c r="S35" s="84">
        <f t="shared" si="5"/>
        <v>0.21092693112653985</v>
      </c>
      <c r="T35" s="85">
        <f>分析係数表!F38</f>
        <v>0.57313432835820899</v>
      </c>
      <c r="U35" s="86">
        <f t="shared" si="6"/>
        <v>0.12088946500386762</v>
      </c>
      <c r="V35" s="87">
        <f>分析係数表!D38</f>
        <v>7.1641791044776124E-2</v>
      </c>
      <c r="W35" s="167">
        <f t="shared" si="7"/>
        <v>0</v>
      </c>
      <c r="X35" s="76">
        <f>分析係数表!E38</f>
        <v>8.6567164179104483E-2</v>
      </c>
      <c r="Y35" s="166">
        <f t="shared" si="8"/>
        <v>0</v>
      </c>
    </row>
    <row r="36" spans="1:25" x14ac:dyDescent="0.2">
      <c r="A36" s="6" t="s">
        <v>24</v>
      </c>
      <c r="B36" s="5" t="s">
        <v>39</v>
      </c>
      <c r="C36" s="90"/>
      <c r="D36" s="107">
        <f>投入係数表!AO36</f>
        <v>0.18959435626102292</v>
      </c>
      <c r="E36" s="110">
        <f t="shared" si="9"/>
        <v>18.959435626102291</v>
      </c>
      <c r="F36" s="85">
        <f>分析係数表!C39</f>
        <v>1</v>
      </c>
      <c r="G36" s="110">
        <f t="shared" si="0"/>
        <v>18.959435626102291</v>
      </c>
      <c r="H36" s="110">
        <v>18.971488160442668</v>
      </c>
      <c r="I36" s="110">
        <f t="shared" si="1"/>
        <v>18.971488160442668</v>
      </c>
      <c r="J36" s="85">
        <f>分析係数表!G39</f>
        <v>0.35369011652999566</v>
      </c>
      <c r="K36" s="111">
        <f t="shared" si="2"/>
        <v>6.7100278582144002</v>
      </c>
      <c r="L36" s="79"/>
      <c r="M36" s="80"/>
      <c r="N36" s="81">
        <f>分析係数表!H39</f>
        <v>3.7848997247345653E-3</v>
      </c>
      <c r="O36" s="82">
        <f t="shared" si="3"/>
        <v>2.8014622541618898E-2</v>
      </c>
      <c r="P36" s="76">
        <f>分析係数表!C39</f>
        <v>1</v>
      </c>
      <c r="Q36" s="82">
        <f t="shared" si="4"/>
        <v>2.8014622541618898E-2</v>
      </c>
      <c r="R36" s="83">
        <v>3.9706597221544071E-2</v>
      </c>
      <c r="S36" s="84">
        <f t="shared" si="5"/>
        <v>19.011194757664214</v>
      </c>
      <c r="T36" s="85">
        <f>分析係数表!F39</f>
        <v>0.70414328873543375</v>
      </c>
      <c r="U36" s="86">
        <f t="shared" si="6"/>
        <v>13.386605199451516</v>
      </c>
      <c r="V36" s="87">
        <f>分析係数表!D39</f>
        <v>4.8338368580060423E-2</v>
      </c>
      <c r="W36" s="167">
        <f t="shared" si="7"/>
        <v>1</v>
      </c>
      <c r="X36" s="76">
        <f>分析係数表!E39</f>
        <v>5.0927924039706515E-2</v>
      </c>
      <c r="Y36" s="166">
        <f t="shared" si="8"/>
        <v>1</v>
      </c>
    </row>
    <row r="37" spans="1:25" x14ac:dyDescent="0.2">
      <c r="A37" s="6" t="s">
        <v>25</v>
      </c>
      <c r="B37" s="5" t="s">
        <v>40</v>
      </c>
      <c r="C37" s="90"/>
      <c r="D37" s="107">
        <f>投入係数表!AO37</f>
        <v>0</v>
      </c>
      <c r="E37" s="110">
        <f t="shared" si="9"/>
        <v>0</v>
      </c>
      <c r="F37" s="85">
        <f>分析係数表!C40</f>
        <v>0.7013368112161722</v>
      </c>
      <c r="G37" s="110">
        <f t="shared" si="0"/>
        <v>0</v>
      </c>
      <c r="H37" s="110">
        <v>4.5968686712377863E-3</v>
      </c>
      <c r="I37" s="110">
        <f t="shared" si="1"/>
        <v>4.5968686712377863E-3</v>
      </c>
      <c r="J37" s="85">
        <f>分析係数表!G40</f>
        <v>0.55395580898075547</v>
      </c>
      <c r="K37" s="111">
        <f t="shared" si="2"/>
        <v>2.5464621035538185E-3</v>
      </c>
      <c r="L37" s="79"/>
      <c r="M37" s="80"/>
      <c r="N37" s="81">
        <f>分析係数表!H40</f>
        <v>3.2392843098702322E-2</v>
      </c>
      <c r="O37" s="82">
        <f t="shared" si="3"/>
        <v>0.23976150980424488</v>
      </c>
      <c r="P37" s="76">
        <f>分析係数表!C40</f>
        <v>0.7013368112161722</v>
      </c>
      <c r="Q37" s="82">
        <f t="shared" si="4"/>
        <v>0.16815357273848411</v>
      </c>
      <c r="R37" s="83">
        <v>0.16828002558599303</v>
      </c>
      <c r="S37" s="84">
        <f t="shared" si="5"/>
        <v>0.17287689425723082</v>
      </c>
      <c r="T37" s="85">
        <f>分析係数表!F40</f>
        <v>0.75181753385602279</v>
      </c>
      <c r="U37" s="86">
        <f t="shared" si="6"/>
        <v>0.12997188030115972</v>
      </c>
      <c r="V37" s="87">
        <f>分析係数表!D40</f>
        <v>0.10919458303635067</v>
      </c>
      <c r="W37" s="167">
        <f t="shared" si="7"/>
        <v>0</v>
      </c>
      <c r="X37" s="76">
        <f>分析係数表!E40</f>
        <v>6.9850320741268707E-2</v>
      </c>
      <c r="Y37" s="166">
        <f t="shared" si="8"/>
        <v>0</v>
      </c>
    </row>
    <row r="38" spans="1:25" x14ac:dyDescent="0.2">
      <c r="A38" s="6" t="s">
        <v>26</v>
      </c>
      <c r="B38" s="5" t="s">
        <v>276</v>
      </c>
      <c r="C38" s="90"/>
      <c r="D38" s="107">
        <f>投入係数表!AO38</f>
        <v>1.7636684303350969E-3</v>
      </c>
      <c r="E38" s="110">
        <f t="shared" si="9"/>
        <v>0.17636684303350969</v>
      </c>
      <c r="F38" s="85">
        <f>分析係数表!C41</f>
        <v>0.58586841174389814</v>
      </c>
      <c r="G38" s="110">
        <f t="shared" si="0"/>
        <v>0.10332776221232771</v>
      </c>
      <c r="H38" s="110">
        <v>0.10975401074289916</v>
      </c>
      <c r="I38" s="110">
        <f t="shared" si="1"/>
        <v>0.10975401074289916</v>
      </c>
      <c r="J38" s="85">
        <f>分析係数表!G41</f>
        <v>0.44498040397949956</v>
      </c>
      <c r="K38" s="111">
        <f t="shared" si="2"/>
        <v>4.8838384038745603E-2</v>
      </c>
      <c r="L38" s="79"/>
      <c r="M38" s="80"/>
      <c r="N38" s="81">
        <f>分析係数表!H41</f>
        <v>5.4868757373181282E-2</v>
      </c>
      <c r="O38" s="82">
        <f t="shared" si="3"/>
        <v>0.40612107028678046</v>
      </c>
      <c r="P38" s="76">
        <f>分析係数表!C41</f>
        <v>0.58586841174389814</v>
      </c>
      <c r="Q38" s="82">
        <f t="shared" si="4"/>
        <v>0.23793350642464808</v>
      </c>
      <c r="R38" s="83">
        <v>0.24114823798846471</v>
      </c>
      <c r="S38" s="84">
        <f t="shared" si="5"/>
        <v>0.35090224873136389</v>
      </c>
      <c r="T38" s="85">
        <f>分析係数表!F41</f>
        <v>0.54989448296653598</v>
      </c>
      <c r="U38" s="86">
        <f t="shared" si="6"/>
        <v>0.19295921063792815</v>
      </c>
      <c r="V38" s="87">
        <f>分析係数表!D41</f>
        <v>0.15480856195357251</v>
      </c>
      <c r="W38" s="167">
        <f t="shared" si="7"/>
        <v>0</v>
      </c>
      <c r="X38" s="76">
        <f>分析係数表!E41</f>
        <v>0.14651793789568887</v>
      </c>
      <c r="Y38" s="166">
        <f t="shared" si="8"/>
        <v>0</v>
      </c>
    </row>
    <row r="39" spans="1:25" x14ac:dyDescent="0.2">
      <c r="A39" s="6" t="s">
        <v>51</v>
      </c>
      <c r="B39" s="5" t="s">
        <v>367</v>
      </c>
      <c r="C39" s="90"/>
      <c r="D39" s="107">
        <f>投入係数表!AO39</f>
        <v>3.5273368606701938E-3</v>
      </c>
      <c r="E39" s="110">
        <f t="shared" si="9"/>
        <v>0.35273368606701938</v>
      </c>
      <c r="F39" s="85">
        <f>分析係数表!C42</f>
        <v>0.81969817315329629</v>
      </c>
      <c r="G39" s="110">
        <f>E39*F39</f>
        <v>0.28913515807876411</v>
      </c>
      <c r="H39" s="110">
        <v>0.30402234645469078</v>
      </c>
      <c r="I39" s="110">
        <f>C39+H39</f>
        <v>0.30402234645469078</v>
      </c>
      <c r="J39" s="85">
        <f>分析係数表!G42</f>
        <v>0.48461538461538461</v>
      </c>
      <c r="K39" s="111">
        <f>I39*J39</f>
        <v>0.14733390635881169</v>
      </c>
      <c r="L39" s="79"/>
      <c r="M39" s="80"/>
      <c r="N39" s="81">
        <f>分析係数表!H42</f>
        <v>1.2153460479748329E-2</v>
      </c>
      <c r="O39" s="82">
        <f t="shared" si="3"/>
        <v>8.9956044459938614E-2</v>
      </c>
      <c r="P39" s="76">
        <f>分析係数表!C42</f>
        <v>0.81969817315329629</v>
      </c>
      <c r="Q39" s="82">
        <f>O39*P39</f>
        <v>7.3736805307908382E-2</v>
      </c>
      <c r="R39" s="83">
        <v>7.6096518376941785E-2</v>
      </c>
      <c r="S39" s="84">
        <f>I39+R39</f>
        <v>0.3801188648316326</v>
      </c>
      <c r="T39" s="85">
        <f>分析係数表!F42</f>
        <v>0.55865384615384617</v>
      </c>
      <c r="U39" s="86">
        <f>S39*T39</f>
        <v>0.21235486583382551</v>
      </c>
      <c r="V39" s="87">
        <f>分析係数表!D42</f>
        <v>8.8461538461538466E-2</v>
      </c>
      <c r="W39" s="167">
        <f>ROUND(S39*V39,0)</f>
        <v>0</v>
      </c>
      <c r="X39" s="76">
        <f>分析係数表!E42</f>
        <v>7.8846153846153844E-2</v>
      </c>
      <c r="Y39" s="166">
        <f>ROUND(S39*X39,0)</f>
        <v>0</v>
      </c>
    </row>
    <row r="40" spans="1:25" x14ac:dyDescent="0.2">
      <c r="A40" s="6" t="s">
        <v>194</v>
      </c>
      <c r="B40" s="5" t="s">
        <v>41</v>
      </c>
      <c r="C40" s="90"/>
      <c r="D40" s="107">
        <f>投入係数表!AO40</f>
        <v>2.9982363315696647E-2</v>
      </c>
      <c r="E40" s="110">
        <f t="shared" si="9"/>
        <v>2.9982363315696645</v>
      </c>
      <c r="F40" s="85">
        <f>分析係数表!C43</f>
        <v>0.67829131652661068</v>
      </c>
      <c r="G40" s="110">
        <f>E40*F40</f>
        <v>2.0336776685983033</v>
      </c>
      <c r="H40" s="110">
        <v>4.0184976027266828</v>
      </c>
      <c r="I40" s="110">
        <f>C40+H40</f>
        <v>4.0184976027266828</v>
      </c>
      <c r="J40" s="85">
        <f>分析係数表!G43</f>
        <v>0.37364673754023214</v>
      </c>
      <c r="K40" s="111">
        <f>I40*J40</f>
        <v>1.5014985190720689</v>
      </c>
      <c r="L40" s="79"/>
      <c r="M40" s="80"/>
      <c r="N40" s="81">
        <f>分析係数表!H43</f>
        <v>3.3707727093983487E-2</v>
      </c>
      <c r="O40" s="82">
        <f t="shared" si="3"/>
        <v>0.24949386244045665</v>
      </c>
      <c r="P40" s="76">
        <f>分析係数表!C43</f>
        <v>0.67829131652661068</v>
      </c>
      <c r="Q40" s="82">
        <f>O40*P40</f>
        <v>0.16922952042004644</v>
      </c>
      <c r="R40" s="83">
        <v>0.26519731217904907</v>
      </c>
      <c r="S40" s="84">
        <f>I40+R40</f>
        <v>4.2836949149057322</v>
      </c>
      <c r="T40" s="85">
        <f>分析係数表!F43</f>
        <v>0.61386911147956691</v>
      </c>
      <c r="U40" s="86">
        <f>S40*T40</f>
        <v>2.629627991262721</v>
      </c>
      <c r="V40" s="87">
        <f>分析係数表!D43</f>
        <v>0.15810006827270068</v>
      </c>
      <c r="W40" s="167">
        <f>ROUND(S40*V40,0)</f>
        <v>1</v>
      </c>
      <c r="X40" s="76">
        <f>分析係数表!E43</f>
        <v>0.12220813420462304</v>
      </c>
      <c r="Y40" s="166">
        <f>ROUND(S40*X40,0)</f>
        <v>1</v>
      </c>
    </row>
    <row r="41" spans="1:25" x14ac:dyDescent="0.2">
      <c r="A41" s="6" t="s">
        <v>340</v>
      </c>
      <c r="B41" s="5" t="s">
        <v>42</v>
      </c>
      <c r="C41" s="90"/>
      <c r="D41" s="107">
        <f>投入係数表!AO41</f>
        <v>2.6455026455026454E-3</v>
      </c>
      <c r="E41" s="110">
        <f t="shared" si="9"/>
        <v>0.26455026455026454</v>
      </c>
      <c r="F41" s="85">
        <f>分析係数表!C44</f>
        <v>0.28860582795323675</v>
      </c>
      <c r="G41" s="110">
        <f>E41*F41</f>
        <v>7.6350748135776914E-2</v>
      </c>
      <c r="H41" s="110">
        <v>8.2628783233649333E-2</v>
      </c>
      <c r="I41" s="110">
        <f>C41+H41</f>
        <v>8.2628783233649333E-2</v>
      </c>
      <c r="J41" s="85">
        <f>分析係数表!G44</f>
        <v>0.2722812755519215</v>
      </c>
      <c r="K41" s="111">
        <f>I41*J41</f>
        <v>2.2498270496161266E-2</v>
      </c>
      <c r="L41" s="79"/>
      <c r="M41" s="80"/>
      <c r="N41" s="81">
        <f>分析係数表!H44</f>
        <v>0.11129817145104208</v>
      </c>
      <c r="O41" s="82">
        <f t="shared" si="3"/>
        <v>0.82379362454364413</v>
      </c>
      <c r="P41" s="76">
        <f>分析係数表!C44</f>
        <v>0.28860582795323675</v>
      </c>
      <c r="Q41" s="82">
        <f>O41*P41</f>
        <v>0.23775164107401628</v>
      </c>
      <c r="R41" s="83">
        <v>0.24002679852277756</v>
      </c>
      <c r="S41" s="84">
        <f>I41+R41</f>
        <v>0.32265558175642689</v>
      </c>
      <c r="T41" s="85">
        <f>分析係数表!F44</f>
        <v>0.4454210956663941</v>
      </c>
      <c r="U41" s="86">
        <f>S41*T41</f>
        <v>0.14371760274882547</v>
      </c>
      <c r="V41" s="87">
        <f>分析係数表!D44</f>
        <v>0.25695012264922323</v>
      </c>
      <c r="W41" s="167">
        <f>ROUND(S41*V41,0)</f>
        <v>0</v>
      </c>
      <c r="X41" s="76">
        <f>分析係数表!E44</f>
        <v>0.1731398201144726</v>
      </c>
      <c r="Y41" s="166">
        <f>ROUND(S41*X41,0)</f>
        <v>0</v>
      </c>
    </row>
    <row r="42" spans="1:25" x14ac:dyDescent="0.2">
      <c r="A42" s="6" t="s">
        <v>341</v>
      </c>
      <c r="B42" s="5" t="s">
        <v>278</v>
      </c>
      <c r="C42" s="90"/>
      <c r="D42" s="107">
        <f>投入係数表!AO42</f>
        <v>0</v>
      </c>
      <c r="E42" s="110">
        <f t="shared" si="9"/>
        <v>0</v>
      </c>
      <c r="F42" s="85">
        <f>分析係数表!C45</f>
        <v>1</v>
      </c>
      <c r="G42" s="110">
        <f>E42*F42</f>
        <v>0</v>
      </c>
      <c r="H42" s="110">
        <v>5.3315339861083166E-2</v>
      </c>
      <c r="I42" s="110">
        <f>C42+H42</f>
        <v>5.3315339861083166E-2</v>
      </c>
      <c r="J42" s="85">
        <f>分析係数表!G45</f>
        <v>0</v>
      </c>
      <c r="K42" s="111">
        <f>I42*J42</f>
        <v>0</v>
      </c>
      <c r="L42" s="79"/>
      <c r="M42" s="80"/>
      <c r="N42" s="81">
        <f>分析係数表!H45</f>
        <v>0</v>
      </c>
      <c r="O42" s="82">
        <f t="shared" si="3"/>
        <v>0</v>
      </c>
      <c r="P42" s="76">
        <f>分析係数表!C45</f>
        <v>1</v>
      </c>
      <c r="Q42" s="82">
        <f>O42*P42</f>
        <v>0</v>
      </c>
      <c r="R42" s="83">
        <v>2.4649162024140661E-3</v>
      </c>
      <c r="S42" s="84">
        <f>I42+R42</f>
        <v>5.5780256063497236E-2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201">
        <f>最終需要_まとめ!C44</f>
        <v>100</v>
      </c>
      <c r="D43" s="107">
        <f>投入係数表!AO43</f>
        <v>0</v>
      </c>
      <c r="E43" s="110">
        <f t="shared" si="9"/>
        <v>0</v>
      </c>
      <c r="F43" s="85">
        <f>分析係数表!C46</f>
        <v>0.35026323939300097</v>
      </c>
      <c r="G43" s="110">
        <f>E43*F43</f>
        <v>0</v>
      </c>
      <c r="H43" s="110">
        <v>6.3570111358069101E-2</v>
      </c>
      <c r="I43" s="110">
        <f>C43+H43</f>
        <v>100.06357011135808</v>
      </c>
      <c r="J43" s="85">
        <f>分析係数表!G46</f>
        <v>8.8183421516754845E-3</v>
      </c>
      <c r="K43" s="111">
        <f>I43*J43</f>
        <v>0.88239479816012412</v>
      </c>
      <c r="L43" s="79"/>
      <c r="M43" s="80"/>
      <c r="N43" s="81">
        <f>分析係数表!H46</f>
        <v>2.2070389303971687E-2</v>
      </c>
      <c r="O43" s="82">
        <f t="shared" si="3"/>
        <v>0.16335799378164786</v>
      </c>
      <c r="P43" s="76">
        <f>分析係数表!C46</f>
        <v>0.35026323939300097</v>
      </c>
      <c r="Q43" s="82">
        <f>O43*P43</f>
        <v>5.7218300082701692E-2</v>
      </c>
      <c r="R43" s="83">
        <v>6.1668368776907671E-2</v>
      </c>
      <c r="S43" s="84">
        <f>I43+R43</f>
        <v>100.12523848013498</v>
      </c>
      <c r="T43" s="85">
        <f>分析係数表!F46</f>
        <v>0.31305114638447973</v>
      </c>
      <c r="U43" s="86">
        <f>S43*T43</f>
        <v>31.344320688225679</v>
      </c>
      <c r="V43" s="87">
        <f>分析係数表!D46</f>
        <v>2.6455026455026454E-3</v>
      </c>
      <c r="W43" s="167">
        <f>ROUND(S43*V43,0)</f>
        <v>0</v>
      </c>
      <c r="X43" s="76">
        <f>分析係数表!E46</f>
        <v>7.0546737213403876E-3</v>
      </c>
      <c r="Y43" s="166">
        <f>ROUND(S43*X43,0)</f>
        <v>1</v>
      </c>
    </row>
    <row r="44" spans="1:25" x14ac:dyDescent="0.2">
      <c r="A44" s="192">
        <v>40</v>
      </c>
      <c r="B44" s="14" t="s">
        <v>150</v>
      </c>
      <c r="C44" s="197">
        <f>SUM(C5:C43)</f>
        <v>100</v>
      </c>
      <c r="D44" s="108">
        <f>投入係数表!AO44</f>
        <v>0.6843033509700176</v>
      </c>
      <c r="E44" s="96">
        <f>SUM(E5:E43)</f>
        <v>68.430335097001759</v>
      </c>
      <c r="F44" s="98">
        <f>分析係数表!C47</f>
        <v>0.31394387080298369</v>
      </c>
      <c r="G44" s="96">
        <f>SUM(G5:G43)</f>
        <v>29.365521953377328</v>
      </c>
      <c r="H44" s="96">
        <f>SUM(H5:H43)</f>
        <v>33.489052602058507</v>
      </c>
      <c r="I44" s="96">
        <f>SUM(I5:I43)</f>
        <v>133.48905260205851</v>
      </c>
      <c r="J44" s="98">
        <f>分析係数表!G47</f>
        <v>0.19998528352451841</v>
      </c>
      <c r="K44" s="112">
        <f>SUM(K5:K43)</f>
        <v>11.80491478669183</v>
      </c>
      <c r="L44" s="94">
        <f>最終需要_まとめ!$L$33</f>
        <v>0.627</v>
      </c>
      <c r="M44" s="91">
        <f>K44*L44</f>
        <v>7.4016815712557777</v>
      </c>
      <c r="N44" s="95">
        <f>分析係数表!H47</f>
        <v>1</v>
      </c>
      <c r="O44" s="96">
        <f>SUM(O5:O43)</f>
        <v>7.4016815712557777</v>
      </c>
      <c r="P44" s="92">
        <f>分析係数表!C47</f>
        <v>0.31394387080298369</v>
      </c>
      <c r="Q44" s="96">
        <f>SUM(Q5:Q43)</f>
        <v>2.5858813440738251</v>
      </c>
      <c r="R44" s="91">
        <f>SUM(R5:R43)</f>
        <v>2.8511992307573544</v>
      </c>
      <c r="S44" s="97">
        <f>SUM(S5:S43)</f>
        <v>136.34025183281588</v>
      </c>
      <c r="T44" s="98">
        <f>分析係数表!F47</f>
        <v>0.426688715561511</v>
      </c>
      <c r="U44" s="99">
        <f>SUM(U5:U43)</f>
        <v>55.485733047580908</v>
      </c>
      <c r="V44" s="100">
        <f>分析係数表!D47</f>
        <v>4.9757178154553973E-2</v>
      </c>
      <c r="W44" s="164">
        <f>SUM(W5:W43)</f>
        <v>2</v>
      </c>
      <c r="X44" s="92">
        <f>分析係数表!E47</f>
        <v>4.1907100312144188E-2</v>
      </c>
      <c r="Y44" s="165">
        <f>SUM(Y5:Y43)</f>
        <v>3</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tabColor theme="9" tint="0.79998168889431442"/>
  </sheetPr>
  <dimension ref="A1:AW52"/>
  <sheetViews>
    <sheetView workbookViewId="0">
      <pane xSplit="2" ySplit="7" topLeftCell="T8" activePane="bottomRight" state="frozen"/>
      <selection activeCell="F63" sqref="F63"/>
      <selection pane="topRight" activeCell="F63" sqref="F63"/>
      <selection pane="bottomLeft" activeCell="F63" sqref="F63"/>
      <selection pane="bottomRight" activeCell="AE3" sqref="AE3"/>
    </sheetView>
  </sheetViews>
  <sheetFormatPr defaultColWidth="9" defaultRowHeight="12" x14ac:dyDescent="0.2"/>
  <cols>
    <col min="1" max="1" width="3.6328125" style="1" customWidth="1"/>
    <col min="2" max="2" width="20.6328125" style="48" customWidth="1"/>
    <col min="3" max="8" width="9.08984375" style="48" bestFit="1" customWidth="1"/>
    <col min="9" max="10" width="9" style="48"/>
    <col min="11" max="11" width="3.6328125" style="1" customWidth="1"/>
    <col min="12" max="12" width="20.6328125" style="48" customWidth="1"/>
    <col min="13" max="13" width="10.6328125" style="48" bestFit="1" customWidth="1"/>
    <col min="14" max="16" width="9.08984375" style="48" bestFit="1" customWidth="1"/>
    <col min="17" max="17" width="4" style="48" customWidth="1"/>
    <col min="18" max="18" width="3.6328125" style="48" customWidth="1"/>
    <col min="19" max="19" width="20.453125" style="48" customWidth="1"/>
    <col min="20" max="24" width="9.08984375" style="48" bestFit="1" customWidth="1"/>
    <col min="25" max="25" width="4" style="48" customWidth="1"/>
    <col min="26" max="26" width="3.6328125" style="48" customWidth="1"/>
    <col min="27" max="27" width="20.453125" style="48" customWidth="1"/>
    <col min="28" max="34" width="10.453125" style="48" customWidth="1"/>
    <col min="35" max="35" width="9.08984375" style="48" bestFit="1" customWidth="1"/>
    <col min="36" max="36" width="4" style="48" customWidth="1"/>
    <col min="37" max="37" width="3.6328125" style="48" customWidth="1"/>
    <col min="38" max="38" width="20.453125" style="48" customWidth="1"/>
    <col min="39" max="40" width="9.08984375" style="48" bestFit="1" customWidth="1"/>
    <col min="41" max="41" width="9" style="48"/>
    <col min="42" max="42" width="3.90625" style="48" customWidth="1"/>
    <col min="43" max="43" width="20.90625" style="48" customWidth="1"/>
    <col min="44" max="44" width="9.453125" style="48" bestFit="1" customWidth="1"/>
    <col min="45" max="45" width="9.36328125" style="48" bestFit="1" customWidth="1"/>
    <col min="46" max="46" width="9.453125" style="48" bestFit="1" customWidth="1"/>
    <col min="47" max="47" width="10.90625" style="48" customWidth="1"/>
    <col min="48" max="49" width="9.08984375" style="48" bestFit="1" customWidth="1"/>
    <col min="50" max="16384" width="9" style="48"/>
  </cols>
  <sheetData>
    <row r="1" spans="1:49" ht="13" x14ac:dyDescent="0.2">
      <c r="A1" s="393" t="s">
        <v>547</v>
      </c>
      <c r="K1" s="393" t="s">
        <v>547</v>
      </c>
    </row>
    <row r="2" spans="1:49" x14ac:dyDescent="0.2">
      <c r="A2" s="1" t="s">
        <v>59</v>
      </c>
      <c r="K2" s="1" t="s">
        <v>188</v>
      </c>
      <c r="R2" s="48" t="s">
        <v>214</v>
      </c>
      <c r="Z2" s="48" t="s">
        <v>60</v>
      </c>
      <c r="AK2" s="48" t="s">
        <v>61</v>
      </c>
    </row>
    <row r="3" spans="1:49" x14ac:dyDescent="0.2">
      <c r="K3" s="1" t="s">
        <v>62</v>
      </c>
      <c r="R3" s="48" t="s">
        <v>63</v>
      </c>
      <c r="Z3" s="48" t="s">
        <v>64</v>
      </c>
      <c r="AK3" s="48" t="s">
        <v>64</v>
      </c>
    </row>
    <row r="4" spans="1:49" x14ac:dyDescent="0.2">
      <c r="W4" s="209"/>
      <c r="Z4" s="48" t="s">
        <v>65</v>
      </c>
      <c r="AP4" s="210" t="s">
        <v>543</v>
      </c>
      <c r="AU4" s="48" t="s">
        <v>385</v>
      </c>
    </row>
    <row r="5" spans="1:49" x14ac:dyDescent="0.2">
      <c r="A5" s="211"/>
      <c r="B5" s="51"/>
      <c r="C5" s="104"/>
      <c r="D5" s="51"/>
      <c r="E5" s="51"/>
      <c r="F5" s="51"/>
      <c r="G5" s="51"/>
      <c r="H5" s="105"/>
      <c r="K5" s="211"/>
      <c r="L5" s="105"/>
      <c r="M5" s="212" t="s">
        <v>66</v>
      </c>
      <c r="N5" s="155" t="s">
        <v>66</v>
      </c>
      <c r="O5" s="114"/>
      <c r="P5" s="105"/>
      <c r="R5" s="104"/>
      <c r="S5" s="51"/>
      <c r="T5" s="374" t="s">
        <v>66</v>
      </c>
      <c r="U5" s="375"/>
      <c r="V5" s="376"/>
      <c r="W5" s="460" t="s">
        <v>67</v>
      </c>
      <c r="X5" s="461"/>
      <c r="Z5" s="104"/>
      <c r="AA5" s="105"/>
      <c r="AB5" s="371"/>
      <c r="AC5" s="371"/>
      <c r="AD5" s="371"/>
      <c r="AE5" s="371"/>
      <c r="AF5" s="371"/>
      <c r="AG5" s="371"/>
      <c r="AH5" s="114"/>
      <c r="AI5" s="114"/>
      <c r="AK5" s="104"/>
      <c r="AL5" s="51"/>
      <c r="AM5" s="114"/>
      <c r="AN5" s="105"/>
      <c r="AP5" s="211"/>
      <c r="AQ5" s="105"/>
      <c r="AR5" s="212" t="s">
        <v>386</v>
      </c>
      <c r="AS5" s="155"/>
      <c r="AT5" s="155" t="s">
        <v>386</v>
      </c>
      <c r="AU5" s="212"/>
      <c r="AV5" s="114"/>
      <c r="AW5" s="105"/>
    </row>
    <row r="6" spans="1:49" ht="36" x14ac:dyDescent="0.2">
      <c r="A6" s="213" t="s">
        <v>1</v>
      </c>
      <c r="B6" s="158" t="s">
        <v>349</v>
      </c>
      <c r="C6" s="214" t="s">
        <v>546</v>
      </c>
      <c r="D6" s="215" t="s">
        <v>211</v>
      </c>
      <c r="E6" s="215" t="s">
        <v>212</v>
      </c>
      <c r="F6" s="215" t="s">
        <v>68</v>
      </c>
      <c r="G6" s="215" t="s">
        <v>69</v>
      </c>
      <c r="H6" s="216" t="s">
        <v>70</v>
      </c>
      <c r="I6" s="215"/>
      <c r="K6" s="213" t="s">
        <v>1</v>
      </c>
      <c r="L6" s="158" t="s">
        <v>349</v>
      </c>
      <c r="M6" s="217" t="s">
        <v>544</v>
      </c>
      <c r="N6" s="215" t="s">
        <v>71</v>
      </c>
      <c r="O6" s="217" t="s">
        <v>72</v>
      </c>
      <c r="P6" s="216" t="s">
        <v>546</v>
      </c>
      <c r="R6" s="213" t="s">
        <v>1</v>
      </c>
      <c r="S6" s="158" t="s">
        <v>349</v>
      </c>
      <c r="T6" s="377" t="s">
        <v>439</v>
      </c>
      <c r="U6" s="378" t="s">
        <v>350</v>
      </c>
      <c r="V6" s="379" t="s">
        <v>351</v>
      </c>
      <c r="W6" s="218" t="s">
        <v>211</v>
      </c>
      <c r="X6" s="218" t="s">
        <v>213</v>
      </c>
      <c r="Z6" s="213" t="s">
        <v>1</v>
      </c>
      <c r="AA6" s="158" t="s">
        <v>349</v>
      </c>
      <c r="AB6" s="372" t="s">
        <v>53</v>
      </c>
      <c r="AC6" s="372" t="s">
        <v>54</v>
      </c>
      <c r="AD6" s="372" t="s">
        <v>55</v>
      </c>
      <c r="AE6" s="372" t="s">
        <v>56</v>
      </c>
      <c r="AF6" s="372" t="s">
        <v>57</v>
      </c>
      <c r="AG6" s="372" t="s">
        <v>548</v>
      </c>
      <c r="AH6" s="217" t="s">
        <v>73</v>
      </c>
      <c r="AI6" s="217" t="s">
        <v>74</v>
      </c>
      <c r="AK6" s="213" t="s">
        <v>1</v>
      </c>
      <c r="AL6" s="158" t="s">
        <v>349</v>
      </c>
      <c r="AM6" s="217" t="s">
        <v>44</v>
      </c>
      <c r="AN6" s="216" t="s">
        <v>75</v>
      </c>
      <c r="AP6" s="213" t="s">
        <v>1</v>
      </c>
      <c r="AQ6" s="158" t="s">
        <v>349</v>
      </c>
      <c r="AR6" s="217" t="s">
        <v>544</v>
      </c>
      <c r="AS6" s="215" t="s">
        <v>352</v>
      </c>
      <c r="AT6" s="215" t="s">
        <v>71</v>
      </c>
      <c r="AU6" s="217" t="s">
        <v>545</v>
      </c>
      <c r="AV6" s="217" t="s">
        <v>72</v>
      </c>
      <c r="AW6" s="216" t="s">
        <v>546</v>
      </c>
    </row>
    <row r="7" spans="1:49" x14ac:dyDescent="0.2">
      <c r="A7" s="219"/>
      <c r="B7" s="126"/>
      <c r="C7" s="103"/>
      <c r="H7" s="158"/>
      <c r="K7" s="219"/>
      <c r="L7" s="220"/>
      <c r="M7" s="221" t="s">
        <v>76</v>
      </c>
      <c r="N7" s="222" t="s">
        <v>77</v>
      </c>
      <c r="O7" s="221" t="s">
        <v>78</v>
      </c>
      <c r="P7" s="223" t="s">
        <v>79</v>
      </c>
      <c r="R7" s="219"/>
      <c r="S7" s="220"/>
      <c r="T7" s="380" t="s">
        <v>80</v>
      </c>
      <c r="U7" s="381"/>
      <c r="V7" s="382"/>
      <c r="W7" s="221" t="s">
        <v>81</v>
      </c>
      <c r="X7" s="221" t="s">
        <v>82</v>
      </c>
      <c r="Z7" s="219"/>
      <c r="AA7" s="220"/>
      <c r="AB7" s="373" t="s">
        <v>84</v>
      </c>
      <c r="AC7" s="373" t="s">
        <v>85</v>
      </c>
      <c r="AD7" s="373" t="s">
        <v>86</v>
      </c>
      <c r="AE7" s="373" t="s">
        <v>87</v>
      </c>
      <c r="AF7" s="373" t="s">
        <v>88</v>
      </c>
      <c r="AG7" s="373" t="s">
        <v>89</v>
      </c>
      <c r="AH7" s="221" t="s">
        <v>90</v>
      </c>
      <c r="AI7" s="221" t="s">
        <v>91</v>
      </c>
      <c r="AK7" s="219"/>
      <c r="AL7" s="220"/>
      <c r="AM7" s="221" t="s">
        <v>84</v>
      </c>
      <c r="AN7" s="223" t="s">
        <v>92</v>
      </c>
      <c r="AP7" s="219"/>
      <c r="AQ7" s="220"/>
      <c r="AR7" s="221" t="s">
        <v>387</v>
      </c>
      <c r="AS7" s="222" t="s">
        <v>388</v>
      </c>
      <c r="AT7" s="222" t="s">
        <v>389</v>
      </c>
      <c r="AU7" s="221" t="s">
        <v>390</v>
      </c>
      <c r="AV7" s="221" t="s">
        <v>391</v>
      </c>
      <c r="AW7" s="223" t="s">
        <v>392</v>
      </c>
    </row>
    <row r="8" spans="1:49" x14ac:dyDescent="0.2">
      <c r="A8" s="224" t="s">
        <v>263</v>
      </c>
      <c r="B8" s="158" t="s">
        <v>264</v>
      </c>
      <c r="C8" s="402">
        <f t="shared" ref="C8:C41" si="0">P8</f>
        <v>2.4086378737541492E-2</v>
      </c>
      <c r="D8" s="403">
        <f t="shared" ref="D8:E41" si="1">W8</f>
        <v>1.0757575757575757</v>
      </c>
      <c r="E8" s="403">
        <f t="shared" si="1"/>
        <v>0</v>
      </c>
      <c r="F8" s="403">
        <f t="shared" ref="F8:G41" si="2">AH8</f>
        <v>0.48484848484848486</v>
      </c>
      <c r="G8" s="403">
        <f t="shared" si="2"/>
        <v>0.12121212121212122</v>
      </c>
      <c r="H8" s="404">
        <f t="shared" ref="H8:H41" si="3">AN8</f>
        <v>1.0986040110106173E-2</v>
      </c>
      <c r="K8" s="224" t="s">
        <v>263</v>
      </c>
      <c r="L8" s="158" t="s">
        <v>264</v>
      </c>
      <c r="M8" s="383">
        <f>取引基本表!AX5</f>
        <v>1204</v>
      </c>
      <c r="N8" s="367">
        <f>ABS(取引基本表!BB5)</f>
        <v>1175</v>
      </c>
      <c r="O8" s="411">
        <f t="shared" ref="O8:O41" si="4">N8/M8</f>
        <v>0.97591362126245851</v>
      </c>
      <c r="P8" s="407">
        <f t="shared" ref="P8:P43" si="5">1-O8</f>
        <v>2.4086378737541492E-2</v>
      </c>
      <c r="R8" s="224" t="s">
        <v>263</v>
      </c>
      <c r="S8" s="158" t="s">
        <v>264</v>
      </c>
      <c r="T8" s="365">
        <f>取引基本表!BD5</f>
        <v>66</v>
      </c>
      <c r="U8" s="446">
        <f>雇用表!AJ5</f>
        <v>71</v>
      </c>
      <c r="V8" s="447">
        <f>雇用表!AJ51</f>
        <v>0</v>
      </c>
      <c r="W8" s="413">
        <f>U8/T8</f>
        <v>1.0757575757575757</v>
      </c>
      <c r="X8" s="413">
        <f>V8/T8</f>
        <v>0</v>
      </c>
      <c r="Z8" s="224" t="s">
        <v>263</v>
      </c>
      <c r="AA8" s="48" t="s">
        <v>264</v>
      </c>
      <c r="AB8" s="452">
        <f t="array" ref="AB8:AF47">TRANSPOSE(取引基本表!C46:AP50)</f>
        <v>8</v>
      </c>
      <c r="AC8" s="453">
        <v>15</v>
      </c>
      <c r="AD8" s="453">
        <v>11</v>
      </c>
      <c r="AE8" s="453">
        <v>3</v>
      </c>
      <c r="AF8" s="453">
        <v>-5</v>
      </c>
      <c r="AG8" s="368">
        <f t="array" ref="AG8:AG47">TRANSPOSE(取引基本表!C52:AP52)</f>
        <v>66</v>
      </c>
      <c r="AH8" s="404">
        <f>SUM(AB8:AF8)/AG8</f>
        <v>0.48484848484848486</v>
      </c>
      <c r="AI8" s="415">
        <f>AB8/AG8</f>
        <v>0.12121212121212122</v>
      </c>
      <c r="AK8" s="224" t="s">
        <v>263</v>
      </c>
      <c r="AL8" s="158" t="s">
        <v>264</v>
      </c>
      <c r="AM8" s="383">
        <f>取引基本表!AR5</f>
        <v>894</v>
      </c>
      <c r="AN8" s="407">
        <f t="shared" ref="AN8:AN47" si="6">AM8/AM$47</f>
        <v>1.0986040110106173E-2</v>
      </c>
      <c r="AP8" s="224" t="s">
        <v>263</v>
      </c>
      <c r="AQ8" s="158" t="s">
        <v>264</v>
      </c>
      <c r="AR8" s="386">
        <f>取引基本表!AX5</f>
        <v>1204</v>
      </c>
      <c r="AS8" s="387">
        <f>取引基本表!AY5</f>
        <v>37</v>
      </c>
      <c r="AT8" s="387">
        <f>ABS(取引基本表!BB5)</f>
        <v>1175</v>
      </c>
      <c r="AU8" s="388">
        <f>AS8-AT8</f>
        <v>-1138</v>
      </c>
      <c r="AV8" s="411">
        <v>0.83011676085593211</v>
      </c>
      <c r="AW8" s="407">
        <v>0.16988323914406789</v>
      </c>
    </row>
    <row r="9" spans="1:49" x14ac:dyDescent="0.2">
      <c r="A9" s="225" t="s">
        <v>219</v>
      </c>
      <c r="B9" s="158" t="s">
        <v>265</v>
      </c>
      <c r="C9" s="405">
        <f t="shared" si="0"/>
        <v>0</v>
      </c>
      <c r="D9" s="406">
        <f t="shared" si="1"/>
        <v>0</v>
      </c>
      <c r="E9" s="406">
        <f t="shared" si="1"/>
        <v>0</v>
      </c>
      <c r="F9" s="406">
        <f t="shared" si="2"/>
        <v>0</v>
      </c>
      <c r="G9" s="406">
        <f t="shared" si="2"/>
        <v>0</v>
      </c>
      <c r="H9" s="407">
        <f t="shared" si="3"/>
        <v>5.8985450255603618E-4</v>
      </c>
      <c r="K9" s="225" t="s">
        <v>219</v>
      </c>
      <c r="L9" s="158" t="s">
        <v>265</v>
      </c>
      <c r="M9" s="383">
        <f>取引基本表!AX6</f>
        <v>98</v>
      </c>
      <c r="N9" s="367">
        <f>ABS(取引基本表!BB6)</f>
        <v>98</v>
      </c>
      <c r="O9" s="411">
        <f t="shared" si="4"/>
        <v>1</v>
      </c>
      <c r="P9" s="407">
        <f t="shared" si="5"/>
        <v>0</v>
      </c>
      <c r="R9" s="225" t="s">
        <v>219</v>
      </c>
      <c r="S9" s="158" t="s">
        <v>265</v>
      </c>
      <c r="T9" s="365">
        <f>取引基本表!BD6</f>
        <v>0</v>
      </c>
      <c r="U9" s="446">
        <f>雇用表!AJ6</f>
        <v>0</v>
      </c>
      <c r="V9" s="447">
        <f>雇用表!AJ52</f>
        <v>0</v>
      </c>
      <c r="W9" s="450">
        <v>0</v>
      </c>
      <c r="X9" s="450">
        <v>0</v>
      </c>
      <c r="Z9" s="225" t="s">
        <v>219</v>
      </c>
      <c r="AA9" s="48" t="s">
        <v>265</v>
      </c>
      <c r="AB9" s="454">
        <v>0</v>
      </c>
      <c r="AC9" s="387">
        <v>0</v>
      </c>
      <c r="AD9" s="387">
        <v>0</v>
      </c>
      <c r="AE9" s="387">
        <v>0</v>
      </c>
      <c r="AF9" s="387">
        <v>0</v>
      </c>
      <c r="AG9" s="369">
        <v>0</v>
      </c>
      <c r="AH9" s="451">
        <v>0</v>
      </c>
      <c r="AI9" s="450">
        <v>0</v>
      </c>
      <c r="AK9" s="225" t="s">
        <v>219</v>
      </c>
      <c r="AL9" s="158" t="s">
        <v>265</v>
      </c>
      <c r="AM9" s="383">
        <f>取引基本表!AR6</f>
        <v>48</v>
      </c>
      <c r="AN9" s="407">
        <f t="shared" si="6"/>
        <v>5.8985450255603618E-4</v>
      </c>
      <c r="AP9" s="225" t="s">
        <v>219</v>
      </c>
      <c r="AQ9" s="158" t="s">
        <v>265</v>
      </c>
      <c r="AR9" s="386">
        <f>取引基本表!AX6</f>
        <v>98</v>
      </c>
      <c r="AS9" s="387">
        <f>取引基本表!AY6</f>
        <v>0</v>
      </c>
      <c r="AT9" s="387">
        <f>ABS(取引基本表!BB6)</f>
        <v>98</v>
      </c>
      <c r="AU9" s="388">
        <f t="shared" ref="AU9:AU47" si="7">AS9-AT9</f>
        <v>-98</v>
      </c>
      <c r="AV9" s="411">
        <v>0.59023354564755837</v>
      </c>
      <c r="AW9" s="407">
        <v>0.40976645435244163</v>
      </c>
    </row>
    <row r="10" spans="1:49" x14ac:dyDescent="0.2">
      <c r="A10" s="225" t="s">
        <v>220</v>
      </c>
      <c r="B10" s="158" t="s">
        <v>266</v>
      </c>
      <c r="C10" s="405">
        <f t="shared" si="0"/>
        <v>0.85034013605442182</v>
      </c>
      <c r="D10" s="406">
        <f t="shared" si="1"/>
        <v>9.0322580645161285E-2</v>
      </c>
      <c r="E10" s="406">
        <f t="shared" si="1"/>
        <v>0</v>
      </c>
      <c r="F10" s="406">
        <f t="shared" si="2"/>
        <v>0.52258064516129032</v>
      </c>
      <c r="G10" s="406">
        <f t="shared" si="2"/>
        <v>0.18064516129032257</v>
      </c>
      <c r="H10" s="407">
        <f t="shared" si="3"/>
        <v>1.1059771922925679E-3</v>
      </c>
      <c r="K10" s="225" t="s">
        <v>220</v>
      </c>
      <c r="L10" s="158" t="s">
        <v>266</v>
      </c>
      <c r="M10" s="383">
        <f>取引基本表!AX7</f>
        <v>147</v>
      </c>
      <c r="N10" s="367">
        <f>ABS(取引基本表!BB7)</f>
        <v>22</v>
      </c>
      <c r="O10" s="411">
        <f t="shared" si="4"/>
        <v>0.14965986394557823</v>
      </c>
      <c r="P10" s="407">
        <f t="shared" si="5"/>
        <v>0.85034013605442182</v>
      </c>
      <c r="R10" s="225" t="s">
        <v>220</v>
      </c>
      <c r="S10" s="158" t="s">
        <v>266</v>
      </c>
      <c r="T10" s="365">
        <f>取引基本表!BD7</f>
        <v>155</v>
      </c>
      <c r="U10" s="446">
        <f>雇用表!AJ7</f>
        <v>14</v>
      </c>
      <c r="V10" s="447">
        <f>雇用表!AJ53</f>
        <v>0</v>
      </c>
      <c r="W10" s="413">
        <f t="shared" ref="W10:W47" si="8">U10/T10</f>
        <v>9.0322580645161285E-2</v>
      </c>
      <c r="X10" s="413">
        <f t="shared" ref="X10:X47" si="9">V10/T10</f>
        <v>0</v>
      </c>
      <c r="Z10" s="225" t="s">
        <v>220</v>
      </c>
      <c r="AA10" s="48" t="s">
        <v>266</v>
      </c>
      <c r="AB10" s="454">
        <v>28</v>
      </c>
      <c r="AC10" s="387">
        <v>23</v>
      </c>
      <c r="AD10" s="387">
        <v>22</v>
      </c>
      <c r="AE10" s="387">
        <v>8</v>
      </c>
      <c r="AF10" s="387">
        <v>0</v>
      </c>
      <c r="AG10" s="369">
        <v>155</v>
      </c>
      <c r="AH10" s="407">
        <f t="shared" ref="AH10:AH41" si="10">SUM(AB10:AF10)/AG10</f>
        <v>0.52258064516129032</v>
      </c>
      <c r="AI10" s="411">
        <f t="shared" ref="AI10:AI41" si="11">AB10/AG10</f>
        <v>0.18064516129032257</v>
      </c>
      <c r="AK10" s="225" t="s">
        <v>220</v>
      </c>
      <c r="AL10" s="158" t="s">
        <v>266</v>
      </c>
      <c r="AM10" s="383">
        <f>取引基本表!AR7</f>
        <v>90</v>
      </c>
      <c r="AN10" s="407">
        <f t="shared" si="6"/>
        <v>1.1059771922925679E-3</v>
      </c>
      <c r="AP10" s="225" t="s">
        <v>220</v>
      </c>
      <c r="AQ10" s="158" t="s">
        <v>266</v>
      </c>
      <c r="AR10" s="386">
        <f>取引基本表!AX7</f>
        <v>147</v>
      </c>
      <c r="AS10" s="387">
        <f>取引基本表!AY7</f>
        <v>30</v>
      </c>
      <c r="AT10" s="387">
        <f>ABS(取引基本表!BB7)</f>
        <v>22</v>
      </c>
      <c r="AU10" s="388">
        <f t="shared" si="7"/>
        <v>8</v>
      </c>
      <c r="AV10" s="411">
        <v>0.31992289294256238</v>
      </c>
      <c r="AW10" s="407">
        <v>0.68007710705743762</v>
      </c>
    </row>
    <row r="11" spans="1:49" x14ac:dyDescent="0.2">
      <c r="A11" s="225" t="s">
        <v>221</v>
      </c>
      <c r="B11" s="158" t="s">
        <v>27</v>
      </c>
      <c r="C11" s="405">
        <f t="shared" si="0"/>
        <v>1.6645596291613995E-2</v>
      </c>
      <c r="D11" s="406">
        <f t="shared" si="1"/>
        <v>8.5470085470085479E-3</v>
      </c>
      <c r="E11" s="406">
        <f t="shared" si="1"/>
        <v>0</v>
      </c>
      <c r="F11" s="406">
        <f t="shared" si="2"/>
        <v>0.58974358974358976</v>
      </c>
      <c r="G11" s="406">
        <f t="shared" si="2"/>
        <v>0.35897435897435898</v>
      </c>
      <c r="H11" s="407">
        <f t="shared" si="3"/>
        <v>-2.457727093983484E-5</v>
      </c>
      <c r="K11" s="225" t="s">
        <v>221</v>
      </c>
      <c r="L11" s="158" t="s">
        <v>27</v>
      </c>
      <c r="M11" s="383">
        <f>取引基本表!AX8</f>
        <v>4746</v>
      </c>
      <c r="N11" s="367">
        <f>ABS(取引基本表!BB8)</f>
        <v>4667</v>
      </c>
      <c r="O11" s="411">
        <f t="shared" si="4"/>
        <v>0.983354403708386</v>
      </c>
      <c r="P11" s="407">
        <f t="shared" si="5"/>
        <v>1.6645596291613995E-2</v>
      </c>
      <c r="R11" s="225" t="s">
        <v>221</v>
      </c>
      <c r="S11" s="158" t="s">
        <v>27</v>
      </c>
      <c r="T11" s="365">
        <f>取引基本表!BD8</f>
        <v>117</v>
      </c>
      <c r="U11" s="446">
        <f>雇用表!AJ8</f>
        <v>1</v>
      </c>
      <c r="V11" s="447">
        <f>雇用表!AJ54</f>
        <v>0</v>
      </c>
      <c r="W11" s="413">
        <f t="shared" si="8"/>
        <v>8.5470085470085479E-3</v>
      </c>
      <c r="X11" s="413">
        <f t="shared" si="9"/>
        <v>0</v>
      </c>
      <c r="Z11" s="225" t="s">
        <v>221</v>
      </c>
      <c r="AA11" s="48" t="s">
        <v>27</v>
      </c>
      <c r="AB11" s="454">
        <v>42</v>
      </c>
      <c r="AC11" s="387">
        <v>5</v>
      </c>
      <c r="AD11" s="387">
        <v>13</v>
      </c>
      <c r="AE11" s="387">
        <v>9</v>
      </c>
      <c r="AF11" s="387">
        <v>0</v>
      </c>
      <c r="AG11" s="369">
        <v>117</v>
      </c>
      <c r="AH11" s="407">
        <f t="shared" si="10"/>
        <v>0.58974358974358976</v>
      </c>
      <c r="AI11" s="411">
        <f t="shared" si="11"/>
        <v>0.35897435897435898</v>
      </c>
      <c r="AK11" s="225" t="s">
        <v>221</v>
      </c>
      <c r="AL11" s="158" t="s">
        <v>27</v>
      </c>
      <c r="AM11" s="383">
        <f>取引基本表!AR8</f>
        <v>-2</v>
      </c>
      <c r="AN11" s="407">
        <f t="shared" si="6"/>
        <v>-2.457727093983484E-5</v>
      </c>
      <c r="AP11" s="225" t="s">
        <v>221</v>
      </c>
      <c r="AQ11" s="158" t="s">
        <v>27</v>
      </c>
      <c r="AR11" s="386">
        <f>取引基本表!AX8</f>
        <v>4746</v>
      </c>
      <c r="AS11" s="387">
        <f>取引基本表!AY8</f>
        <v>38</v>
      </c>
      <c r="AT11" s="387">
        <f>ABS(取引基本表!BB8)</f>
        <v>4667</v>
      </c>
      <c r="AU11" s="388">
        <f t="shared" si="7"/>
        <v>-4629</v>
      </c>
      <c r="AV11" s="411">
        <v>0.97885279843965589</v>
      </c>
      <c r="AW11" s="407">
        <v>2.1147201560344109E-2</v>
      </c>
    </row>
    <row r="12" spans="1:49" x14ac:dyDescent="0.2">
      <c r="A12" s="225" t="s">
        <v>222</v>
      </c>
      <c r="B12" s="158" t="s">
        <v>190</v>
      </c>
      <c r="C12" s="405">
        <f t="shared" si="0"/>
        <v>5.1883600270696828E-3</v>
      </c>
      <c r="D12" s="406">
        <f t="shared" si="1"/>
        <v>6.7073170731707321E-2</v>
      </c>
      <c r="E12" s="406">
        <f t="shared" si="1"/>
        <v>5.7926829268292686E-2</v>
      </c>
      <c r="F12" s="406">
        <f t="shared" si="2"/>
        <v>0.31707317073170732</v>
      </c>
      <c r="G12" s="406">
        <f t="shared" si="2"/>
        <v>0.13719512195121952</v>
      </c>
      <c r="H12" s="407">
        <f t="shared" si="3"/>
        <v>8.9657884388517503E-2</v>
      </c>
      <c r="K12" s="225" t="s">
        <v>222</v>
      </c>
      <c r="L12" s="158" t="s">
        <v>190</v>
      </c>
      <c r="M12" s="383">
        <f>取引基本表!AX9</f>
        <v>8866</v>
      </c>
      <c r="N12" s="367">
        <f>ABS(取引基本表!BB9)</f>
        <v>8820</v>
      </c>
      <c r="O12" s="411">
        <f t="shared" si="4"/>
        <v>0.99481163997293032</v>
      </c>
      <c r="P12" s="407">
        <f t="shared" si="5"/>
        <v>5.1883600270696828E-3</v>
      </c>
      <c r="R12" s="225" t="s">
        <v>222</v>
      </c>
      <c r="S12" s="158" t="s">
        <v>190</v>
      </c>
      <c r="T12" s="365">
        <f>取引基本表!BD9</f>
        <v>328</v>
      </c>
      <c r="U12" s="446">
        <f>雇用表!AJ9</f>
        <v>22</v>
      </c>
      <c r="V12" s="447">
        <f>雇用表!AJ55</f>
        <v>19</v>
      </c>
      <c r="W12" s="413">
        <f t="shared" si="8"/>
        <v>6.7073170731707321E-2</v>
      </c>
      <c r="X12" s="413">
        <f t="shared" si="9"/>
        <v>5.7926829268292686E-2</v>
      </c>
      <c r="Z12" s="225" t="s">
        <v>222</v>
      </c>
      <c r="AA12" s="48" t="s">
        <v>190</v>
      </c>
      <c r="AB12" s="454">
        <v>45</v>
      </c>
      <c r="AC12" s="387">
        <v>25</v>
      </c>
      <c r="AD12" s="387">
        <v>17</v>
      </c>
      <c r="AE12" s="387">
        <v>18</v>
      </c>
      <c r="AF12" s="387">
        <v>-1</v>
      </c>
      <c r="AG12" s="369">
        <v>328</v>
      </c>
      <c r="AH12" s="407">
        <f t="shared" si="10"/>
        <v>0.31707317073170732</v>
      </c>
      <c r="AI12" s="411">
        <f t="shared" si="11"/>
        <v>0.13719512195121952</v>
      </c>
      <c r="AK12" s="225" t="s">
        <v>222</v>
      </c>
      <c r="AL12" s="158" t="s">
        <v>190</v>
      </c>
      <c r="AM12" s="383">
        <f>取引基本表!AR9</f>
        <v>7296</v>
      </c>
      <c r="AN12" s="407">
        <f t="shared" si="6"/>
        <v>8.9657884388517503E-2</v>
      </c>
      <c r="AP12" s="225" t="s">
        <v>222</v>
      </c>
      <c r="AQ12" s="158" t="s">
        <v>190</v>
      </c>
      <c r="AR12" s="386">
        <f>取引基本表!AX9</f>
        <v>8866</v>
      </c>
      <c r="AS12" s="387">
        <f>取引基本表!AY9</f>
        <v>282</v>
      </c>
      <c r="AT12" s="387">
        <f>ABS(取引基本表!BB9)</f>
        <v>8820</v>
      </c>
      <c r="AU12" s="388">
        <f t="shared" si="7"/>
        <v>-8538</v>
      </c>
      <c r="AV12" s="411">
        <v>0.73020703224841943</v>
      </c>
      <c r="AW12" s="407">
        <v>0.26979296775158057</v>
      </c>
    </row>
    <row r="13" spans="1:49" x14ac:dyDescent="0.2">
      <c r="A13" s="225" t="s">
        <v>223</v>
      </c>
      <c r="B13" s="158" t="s">
        <v>28</v>
      </c>
      <c r="C13" s="405">
        <f t="shared" si="0"/>
        <v>0</v>
      </c>
      <c r="D13" s="406">
        <f t="shared" si="1"/>
        <v>4.7856430707876374E-2</v>
      </c>
      <c r="E13" s="406">
        <f t="shared" si="1"/>
        <v>4.9850448654037885E-2</v>
      </c>
      <c r="F13" s="406">
        <f t="shared" si="2"/>
        <v>0.38318378198737124</v>
      </c>
      <c r="G13" s="406">
        <f t="shared" si="2"/>
        <v>0.24459953472914589</v>
      </c>
      <c r="H13" s="407">
        <f t="shared" si="3"/>
        <v>1.4131930790405034E-2</v>
      </c>
      <c r="K13" s="225" t="s">
        <v>223</v>
      </c>
      <c r="L13" s="158" t="s">
        <v>28</v>
      </c>
      <c r="M13" s="383">
        <f>取引基本表!AX10</f>
        <v>2770</v>
      </c>
      <c r="N13" s="367">
        <f>ABS(取引基本表!BB10)</f>
        <v>2770</v>
      </c>
      <c r="O13" s="411">
        <f t="shared" si="4"/>
        <v>1</v>
      </c>
      <c r="P13" s="407">
        <f t="shared" si="5"/>
        <v>0</v>
      </c>
      <c r="R13" s="225" t="s">
        <v>223</v>
      </c>
      <c r="S13" s="158" t="s">
        <v>28</v>
      </c>
      <c r="T13" s="365">
        <f>取引基本表!BD10</f>
        <v>3009</v>
      </c>
      <c r="U13" s="446">
        <f>雇用表!AJ10</f>
        <v>144</v>
      </c>
      <c r="V13" s="447">
        <f>雇用表!AJ56</f>
        <v>150</v>
      </c>
      <c r="W13" s="413">
        <f t="shared" si="8"/>
        <v>4.7856430707876374E-2</v>
      </c>
      <c r="X13" s="413">
        <f t="shared" si="9"/>
        <v>4.9850448654037885E-2</v>
      </c>
      <c r="Z13" s="225" t="s">
        <v>223</v>
      </c>
      <c r="AA13" s="48" t="s">
        <v>28</v>
      </c>
      <c r="AB13" s="454">
        <v>736</v>
      </c>
      <c r="AC13" s="387">
        <v>-57</v>
      </c>
      <c r="AD13" s="387">
        <v>341</v>
      </c>
      <c r="AE13" s="387">
        <v>133</v>
      </c>
      <c r="AF13" s="387">
        <v>0</v>
      </c>
      <c r="AG13" s="369">
        <v>3009</v>
      </c>
      <c r="AH13" s="407">
        <f t="shared" si="10"/>
        <v>0.38318378198737124</v>
      </c>
      <c r="AI13" s="411">
        <f t="shared" si="11"/>
        <v>0.24459953472914589</v>
      </c>
      <c r="AK13" s="225" t="s">
        <v>223</v>
      </c>
      <c r="AL13" s="158" t="s">
        <v>28</v>
      </c>
      <c r="AM13" s="383">
        <f>取引基本表!AR10</f>
        <v>1150</v>
      </c>
      <c r="AN13" s="407">
        <f t="shared" si="6"/>
        <v>1.4131930790405034E-2</v>
      </c>
      <c r="AP13" s="225" t="s">
        <v>223</v>
      </c>
      <c r="AQ13" s="158" t="s">
        <v>28</v>
      </c>
      <c r="AR13" s="386">
        <f>取引基本表!AX10</f>
        <v>2770</v>
      </c>
      <c r="AS13" s="387">
        <f>取引基本表!AY10</f>
        <v>3009</v>
      </c>
      <c r="AT13" s="387">
        <f>ABS(取引基本表!BB10)</f>
        <v>2770</v>
      </c>
      <c r="AU13" s="388">
        <f t="shared" si="7"/>
        <v>239</v>
      </c>
      <c r="AV13" s="411">
        <v>0.93315766467397665</v>
      </c>
      <c r="AW13" s="407">
        <v>6.684233532602335E-2</v>
      </c>
    </row>
    <row r="14" spans="1:49" x14ac:dyDescent="0.2">
      <c r="A14" s="225" t="s">
        <v>224</v>
      </c>
      <c r="B14" s="158" t="s">
        <v>267</v>
      </c>
      <c r="C14" s="405">
        <f t="shared" si="0"/>
        <v>6.5770523283725346E-2</v>
      </c>
      <c r="D14" s="406">
        <f t="shared" si="1"/>
        <v>6.7702552719200892E-2</v>
      </c>
      <c r="E14" s="406">
        <f t="shared" si="1"/>
        <v>6.8812430632630414E-2</v>
      </c>
      <c r="F14" s="406">
        <f t="shared" si="2"/>
        <v>0.3607103218645949</v>
      </c>
      <c r="G14" s="406">
        <f t="shared" si="2"/>
        <v>0.20976692563817981</v>
      </c>
      <c r="H14" s="407">
        <f t="shared" si="3"/>
        <v>1.167420369642155E-3</v>
      </c>
      <c r="K14" s="225" t="s">
        <v>224</v>
      </c>
      <c r="L14" s="158" t="s">
        <v>267</v>
      </c>
      <c r="M14" s="383">
        <f>取引基本表!AX11</f>
        <v>2083</v>
      </c>
      <c r="N14" s="367">
        <f>ABS(取引基本表!BB11)</f>
        <v>1946</v>
      </c>
      <c r="O14" s="411">
        <f t="shared" si="4"/>
        <v>0.93422947671627465</v>
      </c>
      <c r="P14" s="407">
        <f t="shared" si="5"/>
        <v>6.5770523283725346E-2</v>
      </c>
      <c r="R14" s="225" t="s">
        <v>224</v>
      </c>
      <c r="S14" s="158" t="s">
        <v>267</v>
      </c>
      <c r="T14" s="365">
        <f>取引基本表!BD11</f>
        <v>901</v>
      </c>
      <c r="U14" s="446">
        <f>雇用表!AJ11</f>
        <v>61</v>
      </c>
      <c r="V14" s="447">
        <f>雇用表!AJ57</f>
        <v>62</v>
      </c>
      <c r="W14" s="413">
        <f t="shared" si="8"/>
        <v>6.7702552719200892E-2</v>
      </c>
      <c r="X14" s="413">
        <f t="shared" si="9"/>
        <v>6.8812430632630414E-2</v>
      </c>
      <c r="Z14" s="225" t="s">
        <v>224</v>
      </c>
      <c r="AA14" s="48" t="s">
        <v>267</v>
      </c>
      <c r="AB14" s="454">
        <v>189</v>
      </c>
      <c r="AC14" s="387">
        <v>62</v>
      </c>
      <c r="AD14" s="387">
        <v>48</v>
      </c>
      <c r="AE14" s="387">
        <v>26</v>
      </c>
      <c r="AF14" s="387">
        <v>0</v>
      </c>
      <c r="AG14" s="369">
        <v>901</v>
      </c>
      <c r="AH14" s="407">
        <f t="shared" si="10"/>
        <v>0.3607103218645949</v>
      </c>
      <c r="AI14" s="411">
        <f t="shared" si="11"/>
        <v>0.20976692563817981</v>
      </c>
      <c r="AK14" s="225" t="s">
        <v>224</v>
      </c>
      <c r="AL14" s="158" t="s">
        <v>267</v>
      </c>
      <c r="AM14" s="383">
        <f>取引基本表!AR11</f>
        <v>95</v>
      </c>
      <c r="AN14" s="407">
        <f t="shared" si="6"/>
        <v>1.167420369642155E-3</v>
      </c>
      <c r="AP14" s="225" t="s">
        <v>224</v>
      </c>
      <c r="AQ14" s="158" t="s">
        <v>267</v>
      </c>
      <c r="AR14" s="386">
        <f>取引基本表!AX11</f>
        <v>2083</v>
      </c>
      <c r="AS14" s="387">
        <f>取引基本表!AY11</f>
        <v>764</v>
      </c>
      <c r="AT14" s="387">
        <f>ABS(取引基本表!BB11)</f>
        <v>1946</v>
      </c>
      <c r="AU14" s="388">
        <f t="shared" si="7"/>
        <v>-1182</v>
      </c>
      <c r="AV14" s="411">
        <v>0.78289172072298208</v>
      </c>
      <c r="AW14" s="407">
        <v>0.21710827927701792</v>
      </c>
    </row>
    <row r="15" spans="1:49" x14ac:dyDescent="0.2">
      <c r="A15" s="225" t="s">
        <v>225</v>
      </c>
      <c r="B15" s="158" t="s">
        <v>29</v>
      </c>
      <c r="C15" s="405">
        <f t="shared" si="0"/>
        <v>0</v>
      </c>
      <c r="D15" s="406">
        <f t="shared" si="1"/>
        <v>3.1667184104315432E-2</v>
      </c>
      <c r="E15" s="406">
        <f t="shared" si="1"/>
        <v>2.9261099037565973E-2</v>
      </c>
      <c r="F15" s="406">
        <f t="shared" si="2"/>
        <v>0.3039816827072338</v>
      </c>
      <c r="G15" s="406">
        <f t="shared" si="2"/>
        <v>9.5622477491462285E-2</v>
      </c>
      <c r="H15" s="407">
        <f t="shared" si="3"/>
        <v>8.2333857648446713E-3</v>
      </c>
      <c r="K15" s="225" t="s">
        <v>225</v>
      </c>
      <c r="L15" s="158" t="s">
        <v>29</v>
      </c>
      <c r="M15" s="383">
        <f>取引基本表!AX12</f>
        <v>14984</v>
      </c>
      <c r="N15" s="367">
        <f>ABS(取引基本表!BB12)</f>
        <v>14984</v>
      </c>
      <c r="O15" s="411">
        <f t="shared" si="4"/>
        <v>1</v>
      </c>
      <c r="P15" s="407">
        <f t="shared" si="5"/>
        <v>0</v>
      </c>
      <c r="R15" s="225" t="s">
        <v>225</v>
      </c>
      <c r="S15" s="158" t="s">
        <v>29</v>
      </c>
      <c r="T15" s="365">
        <f>取引基本表!BD12</f>
        <v>25768</v>
      </c>
      <c r="U15" s="446">
        <f>雇用表!AJ12</f>
        <v>816</v>
      </c>
      <c r="V15" s="447">
        <f>雇用表!AJ58</f>
        <v>754</v>
      </c>
      <c r="W15" s="413">
        <f t="shared" si="8"/>
        <v>3.1667184104315432E-2</v>
      </c>
      <c r="X15" s="413">
        <f t="shared" si="9"/>
        <v>2.9261099037565973E-2</v>
      </c>
      <c r="Z15" s="225" t="s">
        <v>225</v>
      </c>
      <c r="AA15" s="48" t="s">
        <v>29</v>
      </c>
      <c r="AB15" s="454">
        <v>2464</v>
      </c>
      <c r="AC15" s="387">
        <v>1567</v>
      </c>
      <c r="AD15" s="387">
        <v>3298</v>
      </c>
      <c r="AE15" s="387">
        <v>504</v>
      </c>
      <c r="AF15" s="387">
        <v>0</v>
      </c>
      <c r="AG15" s="369">
        <v>25768</v>
      </c>
      <c r="AH15" s="407">
        <f t="shared" si="10"/>
        <v>0.3039816827072338</v>
      </c>
      <c r="AI15" s="411">
        <f t="shared" si="11"/>
        <v>9.5622477491462285E-2</v>
      </c>
      <c r="AK15" s="225" t="s">
        <v>225</v>
      </c>
      <c r="AL15" s="158" t="s">
        <v>29</v>
      </c>
      <c r="AM15" s="383">
        <f>取引基本表!AR12</f>
        <v>670</v>
      </c>
      <c r="AN15" s="407">
        <f t="shared" si="6"/>
        <v>8.2333857648446713E-3</v>
      </c>
      <c r="AP15" s="225" t="s">
        <v>225</v>
      </c>
      <c r="AQ15" s="158" t="s">
        <v>29</v>
      </c>
      <c r="AR15" s="386">
        <f>取引基本表!AX12</f>
        <v>14984</v>
      </c>
      <c r="AS15" s="387">
        <f>取引基本表!AY12</f>
        <v>25768</v>
      </c>
      <c r="AT15" s="387">
        <f>ABS(取引基本表!BB12)</f>
        <v>14984</v>
      </c>
      <c r="AU15" s="388">
        <f t="shared" si="7"/>
        <v>10784</v>
      </c>
      <c r="AV15" s="411">
        <v>0.8222762164835401</v>
      </c>
      <c r="AW15" s="407">
        <v>0.1777237835164599</v>
      </c>
    </row>
    <row r="16" spans="1:49" x14ac:dyDescent="0.2">
      <c r="A16" s="225" t="s">
        <v>226</v>
      </c>
      <c r="B16" s="158" t="s">
        <v>30</v>
      </c>
      <c r="C16" s="405">
        <f t="shared" si="0"/>
        <v>5.8671439936356373E-2</v>
      </c>
      <c r="D16" s="406">
        <f t="shared" si="1"/>
        <v>0</v>
      </c>
      <c r="E16" s="406">
        <f t="shared" si="1"/>
        <v>0</v>
      </c>
      <c r="F16" s="406">
        <f t="shared" si="2"/>
        <v>0.28858024691358025</v>
      </c>
      <c r="G16" s="406">
        <f t="shared" si="2"/>
        <v>3.3950617283950615E-2</v>
      </c>
      <c r="H16" s="407">
        <f t="shared" si="3"/>
        <v>1.6626523790798271E-2</v>
      </c>
      <c r="K16" s="225" t="s">
        <v>226</v>
      </c>
      <c r="L16" s="158" t="s">
        <v>30</v>
      </c>
      <c r="M16" s="383">
        <f>取引基本表!AX13</f>
        <v>5028</v>
      </c>
      <c r="N16" s="367">
        <f>ABS(取引基本表!BB13)</f>
        <v>4733</v>
      </c>
      <c r="O16" s="411">
        <f t="shared" si="4"/>
        <v>0.94132856006364363</v>
      </c>
      <c r="P16" s="407">
        <f t="shared" si="5"/>
        <v>5.8671439936356373E-2</v>
      </c>
      <c r="R16" s="225" t="s">
        <v>226</v>
      </c>
      <c r="S16" s="158" t="s">
        <v>30</v>
      </c>
      <c r="T16" s="365">
        <f>取引基本表!BD13</f>
        <v>648</v>
      </c>
      <c r="U16" s="446">
        <f>雇用表!AJ13</f>
        <v>0</v>
      </c>
      <c r="V16" s="447">
        <f>雇用表!AJ59</f>
        <v>0</v>
      </c>
      <c r="W16" s="413">
        <f t="shared" si="8"/>
        <v>0</v>
      </c>
      <c r="X16" s="413">
        <f t="shared" si="9"/>
        <v>0</v>
      </c>
      <c r="Z16" s="225" t="s">
        <v>226</v>
      </c>
      <c r="AA16" s="48" t="s">
        <v>30</v>
      </c>
      <c r="AB16" s="454">
        <v>22</v>
      </c>
      <c r="AC16" s="387">
        <v>18</v>
      </c>
      <c r="AD16" s="387">
        <v>61</v>
      </c>
      <c r="AE16" s="387">
        <v>88</v>
      </c>
      <c r="AF16" s="387">
        <v>-2</v>
      </c>
      <c r="AG16" s="369">
        <v>648</v>
      </c>
      <c r="AH16" s="407">
        <f t="shared" si="10"/>
        <v>0.28858024691358025</v>
      </c>
      <c r="AI16" s="411">
        <f t="shared" si="11"/>
        <v>3.3950617283950615E-2</v>
      </c>
      <c r="AK16" s="225" t="s">
        <v>226</v>
      </c>
      <c r="AL16" s="158" t="s">
        <v>30</v>
      </c>
      <c r="AM16" s="383">
        <f>取引基本表!AR13</f>
        <v>1353</v>
      </c>
      <c r="AN16" s="407">
        <f t="shared" si="6"/>
        <v>1.6626523790798271E-2</v>
      </c>
      <c r="AP16" s="225" t="s">
        <v>226</v>
      </c>
      <c r="AQ16" s="158" t="s">
        <v>30</v>
      </c>
      <c r="AR16" s="386">
        <f>取引基本表!AX13</f>
        <v>5028</v>
      </c>
      <c r="AS16" s="387">
        <f>取引基本表!AY13</f>
        <v>353</v>
      </c>
      <c r="AT16" s="387">
        <f>ABS(取引基本表!BB13)</f>
        <v>4733</v>
      </c>
      <c r="AU16" s="388">
        <f t="shared" si="7"/>
        <v>-4380</v>
      </c>
      <c r="AV16" s="411">
        <v>0.87631747448336361</v>
      </c>
      <c r="AW16" s="407">
        <v>0.12368252551663639</v>
      </c>
    </row>
    <row r="17" spans="1:49" x14ac:dyDescent="0.2">
      <c r="A17" s="225" t="s">
        <v>2</v>
      </c>
      <c r="B17" s="158" t="s">
        <v>374</v>
      </c>
      <c r="C17" s="405">
        <f t="shared" si="0"/>
        <v>0.10640681003584229</v>
      </c>
      <c r="D17" s="406">
        <f t="shared" si="1"/>
        <v>4.4206773618538323E-2</v>
      </c>
      <c r="E17" s="406">
        <f t="shared" si="1"/>
        <v>4.0641711229946524E-2</v>
      </c>
      <c r="F17" s="406">
        <f t="shared" si="2"/>
        <v>0.3233511586452763</v>
      </c>
      <c r="G17" s="406">
        <f t="shared" si="2"/>
        <v>0.21283422459893048</v>
      </c>
      <c r="H17" s="407">
        <f t="shared" si="3"/>
        <v>2.9861384191899334E-3</v>
      </c>
      <c r="K17" s="225" t="s">
        <v>2</v>
      </c>
      <c r="L17" s="158" t="s">
        <v>374</v>
      </c>
      <c r="M17" s="383">
        <f>取引基本表!AX14</f>
        <v>4464</v>
      </c>
      <c r="N17" s="367">
        <f>ABS(取引基本表!BB14)</f>
        <v>3989</v>
      </c>
      <c r="O17" s="411">
        <f t="shared" si="4"/>
        <v>0.89359318996415771</v>
      </c>
      <c r="P17" s="407">
        <f t="shared" si="5"/>
        <v>0.10640681003584229</v>
      </c>
      <c r="R17" s="225" t="s">
        <v>2</v>
      </c>
      <c r="S17" s="158" t="s">
        <v>374</v>
      </c>
      <c r="T17" s="365">
        <f>取引基本表!BD14</f>
        <v>2805</v>
      </c>
      <c r="U17" s="446">
        <f>雇用表!AJ14</f>
        <v>124</v>
      </c>
      <c r="V17" s="447">
        <f>雇用表!AJ60</f>
        <v>114</v>
      </c>
      <c r="W17" s="413">
        <f t="shared" si="8"/>
        <v>4.4206773618538323E-2</v>
      </c>
      <c r="X17" s="413">
        <f t="shared" si="9"/>
        <v>4.0641711229946524E-2</v>
      </c>
      <c r="Z17" s="225" t="s">
        <v>2</v>
      </c>
      <c r="AA17" s="48" t="s">
        <v>374</v>
      </c>
      <c r="AB17" s="454">
        <v>597</v>
      </c>
      <c r="AC17" s="387">
        <v>-19</v>
      </c>
      <c r="AD17" s="387">
        <v>226</v>
      </c>
      <c r="AE17" s="387">
        <v>103</v>
      </c>
      <c r="AF17" s="387">
        <v>0</v>
      </c>
      <c r="AG17" s="369">
        <v>2805</v>
      </c>
      <c r="AH17" s="407">
        <f t="shared" si="10"/>
        <v>0.3233511586452763</v>
      </c>
      <c r="AI17" s="411">
        <f t="shared" si="11"/>
        <v>0.21283422459893048</v>
      </c>
      <c r="AK17" s="225" t="s">
        <v>2</v>
      </c>
      <c r="AL17" s="158" t="s">
        <v>374</v>
      </c>
      <c r="AM17" s="383">
        <f>取引基本表!AR14</f>
        <v>243</v>
      </c>
      <c r="AN17" s="407">
        <f t="shared" si="6"/>
        <v>2.9861384191899334E-3</v>
      </c>
      <c r="AP17" s="225" t="s">
        <v>2</v>
      </c>
      <c r="AQ17" s="158" t="s">
        <v>364</v>
      </c>
      <c r="AR17" s="386">
        <f>取引基本表!AX14</f>
        <v>4464</v>
      </c>
      <c r="AS17" s="387">
        <f>取引基本表!AY14</f>
        <v>2330</v>
      </c>
      <c r="AT17" s="387">
        <f>ABS(取引基本表!BB14)</f>
        <v>3989</v>
      </c>
      <c r="AU17" s="388">
        <f t="shared" si="7"/>
        <v>-1659</v>
      </c>
      <c r="AV17" s="411">
        <v>0.80716043298169571</v>
      </c>
      <c r="AW17" s="407">
        <v>0.19283956701830429</v>
      </c>
    </row>
    <row r="18" spans="1:49" x14ac:dyDescent="0.2">
      <c r="A18" s="225" t="s">
        <v>3</v>
      </c>
      <c r="B18" s="158" t="s">
        <v>31</v>
      </c>
      <c r="C18" s="405">
        <f t="shared" si="0"/>
        <v>0.93182768716018405</v>
      </c>
      <c r="D18" s="406">
        <f t="shared" si="1"/>
        <v>2.3436344817388734E-2</v>
      </c>
      <c r="E18" s="406">
        <f t="shared" si="1"/>
        <v>2.5506432056779535E-2</v>
      </c>
      <c r="F18" s="406">
        <f t="shared" si="2"/>
        <v>0.45992902558036375</v>
      </c>
      <c r="G18" s="406">
        <f t="shared" si="2"/>
        <v>0.215658731332249</v>
      </c>
      <c r="H18" s="407">
        <f t="shared" si="3"/>
        <v>4.4239087691702714E-4</v>
      </c>
      <c r="K18" s="225" t="s">
        <v>3</v>
      </c>
      <c r="L18" s="158" t="s">
        <v>31</v>
      </c>
      <c r="M18" s="383">
        <f>取引基本表!AX15</f>
        <v>2391</v>
      </c>
      <c r="N18" s="367">
        <f>ABS(取引基本表!BB15)</f>
        <v>163</v>
      </c>
      <c r="O18" s="411">
        <f t="shared" si="4"/>
        <v>6.8172312839815979E-2</v>
      </c>
      <c r="P18" s="407">
        <f t="shared" si="5"/>
        <v>0.93182768716018405</v>
      </c>
      <c r="R18" s="225" t="s">
        <v>3</v>
      </c>
      <c r="S18" s="158" t="s">
        <v>31</v>
      </c>
      <c r="T18" s="365">
        <f>取引基本表!BD15</f>
        <v>13526</v>
      </c>
      <c r="U18" s="446">
        <f>雇用表!AJ15</f>
        <v>317</v>
      </c>
      <c r="V18" s="447">
        <f>雇用表!AJ61</f>
        <v>345</v>
      </c>
      <c r="W18" s="413">
        <f t="shared" si="8"/>
        <v>2.3436344817388734E-2</v>
      </c>
      <c r="X18" s="413">
        <f t="shared" si="9"/>
        <v>2.5506432056779535E-2</v>
      </c>
      <c r="Z18" s="225" t="s">
        <v>3</v>
      </c>
      <c r="AA18" s="48" t="s">
        <v>31</v>
      </c>
      <c r="AB18" s="454">
        <v>2917</v>
      </c>
      <c r="AC18" s="387">
        <v>1314</v>
      </c>
      <c r="AD18" s="387">
        <v>1571</v>
      </c>
      <c r="AE18" s="387">
        <v>419</v>
      </c>
      <c r="AF18" s="387">
        <v>0</v>
      </c>
      <c r="AG18" s="369">
        <v>13526</v>
      </c>
      <c r="AH18" s="407">
        <f t="shared" si="10"/>
        <v>0.45992902558036375</v>
      </c>
      <c r="AI18" s="411">
        <f t="shared" si="11"/>
        <v>0.215658731332249</v>
      </c>
      <c r="AK18" s="225" t="s">
        <v>3</v>
      </c>
      <c r="AL18" s="158" t="s">
        <v>31</v>
      </c>
      <c r="AM18" s="383">
        <f>取引基本表!AR15</f>
        <v>36</v>
      </c>
      <c r="AN18" s="407">
        <f t="shared" si="6"/>
        <v>4.4239087691702714E-4</v>
      </c>
      <c r="AP18" s="225" t="s">
        <v>3</v>
      </c>
      <c r="AQ18" s="158" t="s">
        <v>31</v>
      </c>
      <c r="AR18" s="386">
        <f>取引基本表!AX15</f>
        <v>2391</v>
      </c>
      <c r="AS18" s="387">
        <f>取引基本表!AY15</f>
        <v>11298</v>
      </c>
      <c r="AT18" s="387">
        <f>ABS(取引基本表!BB15)</f>
        <v>163</v>
      </c>
      <c r="AU18" s="388">
        <f t="shared" si="7"/>
        <v>11135</v>
      </c>
      <c r="AV18" s="411">
        <v>0.69369460950567885</v>
      </c>
      <c r="AW18" s="407">
        <v>0.30630539049432115</v>
      </c>
    </row>
    <row r="19" spans="1:49" x14ac:dyDescent="0.2">
      <c r="A19" s="225" t="s">
        <v>4</v>
      </c>
      <c r="B19" s="158" t="s">
        <v>32</v>
      </c>
      <c r="C19" s="405">
        <f t="shared" si="0"/>
        <v>0.22734014153142079</v>
      </c>
      <c r="D19" s="406">
        <f t="shared" si="1"/>
        <v>6.946783428763894E-3</v>
      </c>
      <c r="E19" s="406">
        <f t="shared" si="1"/>
        <v>7.830919501515661E-3</v>
      </c>
      <c r="F19" s="406">
        <f t="shared" si="2"/>
        <v>0.2401481980464803</v>
      </c>
      <c r="G19" s="406">
        <f t="shared" si="2"/>
        <v>5.767935331761536E-2</v>
      </c>
      <c r="H19" s="407">
        <f t="shared" si="3"/>
        <v>-1.1059771922925678E-4</v>
      </c>
      <c r="K19" s="225" t="s">
        <v>4</v>
      </c>
      <c r="L19" s="158" t="s">
        <v>32</v>
      </c>
      <c r="M19" s="383">
        <f>取引基本表!AX16</f>
        <v>23599</v>
      </c>
      <c r="N19" s="367">
        <f>ABS(取引基本表!BB16)</f>
        <v>18234</v>
      </c>
      <c r="O19" s="411">
        <f t="shared" si="4"/>
        <v>0.77265985846857921</v>
      </c>
      <c r="P19" s="407">
        <f t="shared" si="5"/>
        <v>0.22734014153142079</v>
      </c>
      <c r="R19" s="225" t="s">
        <v>4</v>
      </c>
      <c r="S19" s="158" t="s">
        <v>32</v>
      </c>
      <c r="T19" s="365">
        <f>取引基本表!BD16</f>
        <v>23752</v>
      </c>
      <c r="U19" s="446">
        <f>雇用表!AJ16</f>
        <v>165</v>
      </c>
      <c r="V19" s="447">
        <f>雇用表!AJ62</f>
        <v>186</v>
      </c>
      <c r="W19" s="413">
        <f t="shared" si="8"/>
        <v>6.946783428763894E-3</v>
      </c>
      <c r="X19" s="413">
        <f t="shared" si="9"/>
        <v>7.830919501515661E-3</v>
      </c>
      <c r="Z19" s="225" t="s">
        <v>4</v>
      </c>
      <c r="AA19" s="48" t="s">
        <v>32</v>
      </c>
      <c r="AB19" s="454">
        <v>1370</v>
      </c>
      <c r="AC19" s="387">
        <v>2609</v>
      </c>
      <c r="AD19" s="387">
        <v>1308</v>
      </c>
      <c r="AE19" s="387">
        <v>417</v>
      </c>
      <c r="AF19" s="387">
        <v>0</v>
      </c>
      <c r="AG19" s="369">
        <v>23752</v>
      </c>
      <c r="AH19" s="407">
        <f t="shared" si="10"/>
        <v>0.2401481980464803</v>
      </c>
      <c r="AI19" s="411">
        <f t="shared" si="11"/>
        <v>5.767935331761536E-2</v>
      </c>
      <c r="AK19" s="225" t="s">
        <v>4</v>
      </c>
      <c r="AL19" s="158" t="s">
        <v>32</v>
      </c>
      <c r="AM19" s="383">
        <f>取引基本表!AR16</f>
        <v>-9</v>
      </c>
      <c r="AN19" s="407">
        <f t="shared" si="6"/>
        <v>-1.1059771922925678E-4</v>
      </c>
      <c r="AP19" s="225" t="s">
        <v>4</v>
      </c>
      <c r="AQ19" s="158" t="s">
        <v>32</v>
      </c>
      <c r="AR19" s="386">
        <f>取引基本表!AX16</f>
        <v>23599</v>
      </c>
      <c r="AS19" s="387">
        <f>取引基本表!AY16</f>
        <v>18387</v>
      </c>
      <c r="AT19" s="387">
        <f>ABS(取引基本表!BB16)</f>
        <v>18234</v>
      </c>
      <c r="AU19" s="388">
        <f t="shared" si="7"/>
        <v>153</v>
      </c>
      <c r="AV19" s="411">
        <v>0.63033685044372512</v>
      </c>
      <c r="AW19" s="407">
        <v>0.36966314955627488</v>
      </c>
    </row>
    <row r="20" spans="1:49" x14ac:dyDescent="0.2">
      <c r="A20" s="225" t="s">
        <v>5</v>
      </c>
      <c r="B20" s="158" t="s">
        <v>33</v>
      </c>
      <c r="C20" s="405">
        <f t="shared" si="0"/>
        <v>0.28316987938225679</v>
      </c>
      <c r="D20" s="406">
        <f t="shared" si="1"/>
        <v>1.4243372303639057E-2</v>
      </c>
      <c r="E20" s="406">
        <f t="shared" si="1"/>
        <v>1.6054668203523793E-2</v>
      </c>
      <c r="F20" s="406">
        <f t="shared" si="2"/>
        <v>0.22295405894944839</v>
      </c>
      <c r="G20" s="406">
        <f t="shared" si="2"/>
        <v>0.10003293265272517</v>
      </c>
      <c r="H20" s="407">
        <f t="shared" si="3"/>
        <v>5.4069996067636654E-4</v>
      </c>
      <c r="K20" s="225" t="s">
        <v>5</v>
      </c>
      <c r="L20" s="158" t="s">
        <v>33</v>
      </c>
      <c r="M20" s="383">
        <f>取引基本表!AX17</f>
        <v>8871</v>
      </c>
      <c r="N20" s="367">
        <f>ABS(取引基本表!BB17)</f>
        <v>6359</v>
      </c>
      <c r="O20" s="411">
        <f t="shared" si="4"/>
        <v>0.71683012061774321</v>
      </c>
      <c r="P20" s="407">
        <f t="shared" si="5"/>
        <v>0.28316987938225679</v>
      </c>
      <c r="R20" s="225" t="s">
        <v>5</v>
      </c>
      <c r="S20" s="158" t="s">
        <v>33</v>
      </c>
      <c r="T20" s="365">
        <f>取引基本表!BD17</f>
        <v>12146</v>
      </c>
      <c r="U20" s="446">
        <f>雇用表!AJ17</f>
        <v>173</v>
      </c>
      <c r="V20" s="447">
        <f>雇用表!AJ63</f>
        <v>195</v>
      </c>
      <c r="W20" s="413">
        <f t="shared" si="8"/>
        <v>1.4243372303639057E-2</v>
      </c>
      <c r="X20" s="413">
        <f t="shared" si="9"/>
        <v>1.6054668203523793E-2</v>
      </c>
      <c r="Z20" s="225" t="s">
        <v>5</v>
      </c>
      <c r="AA20" s="48" t="s">
        <v>33</v>
      </c>
      <c r="AB20" s="454">
        <v>1215</v>
      </c>
      <c r="AC20" s="387">
        <v>1040</v>
      </c>
      <c r="AD20" s="387">
        <v>364</v>
      </c>
      <c r="AE20" s="387">
        <v>89</v>
      </c>
      <c r="AF20" s="387">
        <v>0</v>
      </c>
      <c r="AG20" s="369">
        <v>12146</v>
      </c>
      <c r="AH20" s="407">
        <f t="shared" si="10"/>
        <v>0.22295405894944839</v>
      </c>
      <c r="AI20" s="411">
        <f t="shared" si="11"/>
        <v>0.10003293265272517</v>
      </c>
      <c r="AK20" s="225" t="s">
        <v>5</v>
      </c>
      <c r="AL20" s="158" t="s">
        <v>33</v>
      </c>
      <c r="AM20" s="383">
        <f>取引基本表!AR17</f>
        <v>44</v>
      </c>
      <c r="AN20" s="407">
        <f t="shared" si="6"/>
        <v>5.4069996067636654E-4</v>
      </c>
      <c r="AP20" s="225" t="s">
        <v>5</v>
      </c>
      <c r="AQ20" s="158" t="s">
        <v>33</v>
      </c>
      <c r="AR20" s="386">
        <f>取引基本表!AX17</f>
        <v>8871</v>
      </c>
      <c r="AS20" s="387">
        <f>取引基本表!AY17</f>
        <v>9634</v>
      </c>
      <c r="AT20" s="387">
        <f>ABS(取引基本表!BB17)</f>
        <v>6359</v>
      </c>
      <c r="AU20" s="388">
        <f t="shared" si="7"/>
        <v>3275</v>
      </c>
      <c r="AV20" s="411">
        <v>0.88159848319713086</v>
      </c>
      <c r="AW20" s="407">
        <v>0.11840151680286914</v>
      </c>
    </row>
    <row r="21" spans="1:49" x14ac:dyDescent="0.2">
      <c r="A21" s="225" t="s">
        <v>6</v>
      </c>
      <c r="B21" s="158" t="s">
        <v>34</v>
      </c>
      <c r="C21" s="405">
        <f t="shared" si="0"/>
        <v>0.39165775401069514</v>
      </c>
      <c r="D21" s="406">
        <f t="shared" si="1"/>
        <v>3.8470058332718007E-2</v>
      </c>
      <c r="E21" s="406">
        <f t="shared" si="1"/>
        <v>3.5885697408255188E-2</v>
      </c>
      <c r="F21" s="406">
        <f t="shared" si="2"/>
        <v>0.42597651923502916</v>
      </c>
      <c r="G21" s="406">
        <f t="shared" si="2"/>
        <v>0.28516576829358342</v>
      </c>
      <c r="H21" s="407">
        <f t="shared" si="3"/>
        <v>9.2164766024380651E-4</v>
      </c>
      <c r="K21" s="225" t="s">
        <v>6</v>
      </c>
      <c r="L21" s="158" t="s">
        <v>34</v>
      </c>
      <c r="M21" s="383">
        <f>取引基本表!AX18</f>
        <v>4675</v>
      </c>
      <c r="N21" s="367">
        <f>ABS(取引基本表!BB18)</f>
        <v>2844</v>
      </c>
      <c r="O21" s="411">
        <f t="shared" si="4"/>
        <v>0.60834224598930486</v>
      </c>
      <c r="P21" s="407">
        <f t="shared" si="5"/>
        <v>0.39165775401069514</v>
      </c>
      <c r="R21" s="225" t="s">
        <v>6</v>
      </c>
      <c r="S21" s="158" t="s">
        <v>34</v>
      </c>
      <c r="T21" s="365">
        <f>取引基本表!BD18</f>
        <v>13543</v>
      </c>
      <c r="U21" s="446">
        <f>雇用表!AJ18</f>
        <v>521</v>
      </c>
      <c r="V21" s="447">
        <f>雇用表!AJ64</f>
        <v>486</v>
      </c>
      <c r="W21" s="413">
        <f t="shared" si="8"/>
        <v>3.8470058332718007E-2</v>
      </c>
      <c r="X21" s="413">
        <f t="shared" si="9"/>
        <v>3.5885697408255188E-2</v>
      </c>
      <c r="Z21" s="225" t="s">
        <v>6</v>
      </c>
      <c r="AA21" s="48" t="s">
        <v>34</v>
      </c>
      <c r="AB21" s="454">
        <v>3862</v>
      </c>
      <c r="AC21" s="387">
        <v>406</v>
      </c>
      <c r="AD21" s="387">
        <v>1127</v>
      </c>
      <c r="AE21" s="387">
        <v>374</v>
      </c>
      <c r="AF21" s="387">
        <v>0</v>
      </c>
      <c r="AG21" s="369">
        <v>13543</v>
      </c>
      <c r="AH21" s="407">
        <f t="shared" si="10"/>
        <v>0.42597651923502916</v>
      </c>
      <c r="AI21" s="411">
        <f t="shared" si="11"/>
        <v>0.28516576829358342</v>
      </c>
      <c r="AK21" s="225" t="s">
        <v>6</v>
      </c>
      <c r="AL21" s="158" t="s">
        <v>34</v>
      </c>
      <c r="AM21" s="383">
        <f>取引基本表!AR18</f>
        <v>75</v>
      </c>
      <c r="AN21" s="407">
        <f t="shared" si="6"/>
        <v>9.2164766024380651E-4</v>
      </c>
      <c r="AP21" s="225" t="s">
        <v>6</v>
      </c>
      <c r="AQ21" s="158" t="s">
        <v>34</v>
      </c>
      <c r="AR21" s="386">
        <f>取引基本表!AX18</f>
        <v>4675</v>
      </c>
      <c r="AS21" s="387">
        <f>取引基本表!AY18</f>
        <v>11712</v>
      </c>
      <c r="AT21" s="387">
        <f>ABS(取引基本表!BB18)</f>
        <v>2844</v>
      </c>
      <c r="AU21" s="388">
        <f t="shared" si="7"/>
        <v>8868</v>
      </c>
      <c r="AV21" s="411">
        <v>0.73741787363403832</v>
      </c>
      <c r="AW21" s="407">
        <v>0.26258212636596168</v>
      </c>
    </row>
    <row r="22" spans="1:49" x14ac:dyDescent="0.2">
      <c r="A22" s="225" t="s">
        <v>7</v>
      </c>
      <c r="B22" s="158" t="s">
        <v>268</v>
      </c>
      <c r="C22" s="405">
        <f t="shared" si="0"/>
        <v>0.15642615558060879</v>
      </c>
      <c r="D22" s="406">
        <f t="shared" si="1"/>
        <v>2.140715923117616E-2</v>
      </c>
      <c r="E22" s="406">
        <f t="shared" si="1"/>
        <v>2.2006700758243698E-2</v>
      </c>
      <c r="F22" s="406">
        <f t="shared" si="2"/>
        <v>0.41322518074413683</v>
      </c>
      <c r="G22" s="406">
        <f t="shared" si="2"/>
        <v>0.19460412625639217</v>
      </c>
      <c r="H22" s="407">
        <f t="shared" si="3"/>
        <v>4.915454187966968E-5</v>
      </c>
      <c r="K22" s="225" t="s">
        <v>7</v>
      </c>
      <c r="L22" s="158" t="s">
        <v>268</v>
      </c>
      <c r="M22" s="383">
        <f>取引基本表!AX19</f>
        <v>7096</v>
      </c>
      <c r="N22" s="367">
        <f>ABS(取引基本表!BB19)</f>
        <v>5986</v>
      </c>
      <c r="O22" s="411">
        <f t="shared" si="4"/>
        <v>0.84357384441939121</v>
      </c>
      <c r="P22" s="407">
        <f t="shared" si="5"/>
        <v>0.15642615558060879</v>
      </c>
      <c r="R22" s="225" t="s">
        <v>7</v>
      </c>
      <c r="S22" s="158" t="s">
        <v>268</v>
      </c>
      <c r="T22" s="365">
        <f>取引基本表!BD19</f>
        <v>28355</v>
      </c>
      <c r="U22" s="446">
        <f>雇用表!AJ19</f>
        <v>607</v>
      </c>
      <c r="V22" s="447">
        <f>雇用表!AJ65</f>
        <v>624</v>
      </c>
      <c r="W22" s="413">
        <f t="shared" si="8"/>
        <v>2.140715923117616E-2</v>
      </c>
      <c r="X22" s="413">
        <f t="shared" si="9"/>
        <v>2.2006700758243698E-2</v>
      </c>
      <c r="Z22" s="225" t="s">
        <v>7</v>
      </c>
      <c r="AA22" s="48" t="s">
        <v>268</v>
      </c>
      <c r="AB22" s="454">
        <v>5518</v>
      </c>
      <c r="AC22" s="387">
        <v>3030</v>
      </c>
      <c r="AD22" s="387">
        <v>2985</v>
      </c>
      <c r="AE22" s="387">
        <v>184</v>
      </c>
      <c r="AF22" s="387">
        <v>0</v>
      </c>
      <c r="AG22" s="369">
        <v>28355</v>
      </c>
      <c r="AH22" s="407">
        <f t="shared" si="10"/>
        <v>0.41322518074413683</v>
      </c>
      <c r="AI22" s="411">
        <f t="shared" si="11"/>
        <v>0.19460412625639217</v>
      </c>
      <c r="AK22" s="225" t="s">
        <v>7</v>
      </c>
      <c r="AL22" s="158" t="s">
        <v>268</v>
      </c>
      <c r="AM22" s="383">
        <f>取引基本表!AR19</f>
        <v>4</v>
      </c>
      <c r="AN22" s="407">
        <f t="shared" si="6"/>
        <v>4.915454187966968E-5</v>
      </c>
      <c r="AP22" s="225" t="s">
        <v>7</v>
      </c>
      <c r="AQ22" s="158" t="s">
        <v>268</v>
      </c>
      <c r="AR22" s="386">
        <f>取引基本表!AX19</f>
        <v>7096</v>
      </c>
      <c r="AS22" s="387">
        <f>取引基本表!AY19</f>
        <v>27245</v>
      </c>
      <c r="AT22" s="387">
        <f>ABS(取引基本表!BB19)</f>
        <v>5986</v>
      </c>
      <c r="AU22" s="388">
        <f t="shared" si="7"/>
        <v>21259</v>
      </c>
      <c r="AV22" s="411">
        <v>0.80743251432126495</v>
      </c>
      <c r="AW22" s="407">
        <v>0.19256748567873505</v>
      </c>
    </row>
    <row r="23" spans="1:49" x14ac:dyDescent="0.2">
      <c r="A23" s="225" t="s">
        <v>8</v>
      </c>
      <c r="B23" s="158" t="s">
        <v>269</v>
      </c>
      <c r="C23" s="405">
        <f t="shared" si="0"/>
        <v>0</v>
      </c>
      <c r="D23" s="406">
        <f t="shared" si="1"/>
        <v>4.8735447611401042E-2</v>
      </c>
      <c r="E23" s="406">
        <f t="shared" si="1"/>
        <v>5.2107587314331592E-2</v>
      </c>
      <c r="F23" s="406">
        <f t="shared" si="2"/>
        <v>0.44146928944199115</v>
      </c>
      <c r="G23" s="406">
        <f t="shared" si="2"/>
        <v>0.21581694098755519</v>
      </c>
      <c r="H23" s="407">
        <f t="shared" si="3"/>
        <v>2.457727093983484E-5</v>
      </c>
      <c r="K23" s="225" t="s">
        <v>8</v>
      </c>
      <c r="L23" s="158" t="s">
        <v>269</v>
      </c>
      <c r="M23" s="383">
        <f>取引基本表!AX20</f>
        <v>4639</v>
      </c>
      <c r="N23" s="367">
        <f>ABS(取引基本表!BB20)</f>
        <v>4639</v>
      </c>
      <c r="O23" s="411">
        <f t="shared" si="4"/>
        <v>1</v>
      </c>
      <c r="P23" s="407">
        <f t="shared" si="5"/>
        <v>0</v>
      </c>
      <c r="R23" s="225" t="s">
        <v>8</v>
      </c>
      <c r="S23" s="158" t="s">
        <v>269</v>
      </c>
      <c r="T23" s="365">
        <f>取引基本表!BD20</f>
        <v>24910</v>
      </c>
      <c r="U23" s="446">
        <f>雇用表!AJ20</f>
        <v>1214</v>
      </c>
      <c r="V23" s="447">
        <f>雇用表!AJ66</f>
        <v>1298</v>
      </c>
      <c r="W23" s="413">
        <f t="shared" si="8"/>
        <v>4.8735447611401042E-2</v>
      </c>
      <c r="X23" s="413">
        <f t="shared" si="9"/>
        <v>5.2107587314331592E-2</v>
      </c>
      <c r="Z23" s="225" t="s">
        <v>8</v>
      </c>
      <c r="AA23" s="48" t="s">
        <v>269</v>
      </c>
      <c r="AB23" s="454">
        <v>5376</v>
      </c>
      <c r="AC23" s="387">
        <v>2808</v>
      </c>
      <c r="AD23" s="387">
        <v>2569</v>
      </c>
      <c r="AE23" s="387">
        <v>244</v>
      </c>
      <c r="AF23" s="387">
        <v>0</v>
      </c>
      <c r="AG23" s="369">
        <v>24910</v>
      </c>
      <c r="AH23" s="407">
        <f t="shared" si="10"/>
        <v>0.44146928944199115</v>
      </c>
      <c r="AI23" s="411">
        <f t="shared" si="11"/>
        <v>0.21581694098755519</v>
      </c>
      <c r="AK23" s="225" t="s">
        <v>8</v>
      </c>
      <c r="AL23" s="158" t="s">
        <v>269</v>
      </c>
      <c r="AM23" s="383">
        <f>取引基本表!AR20</f>
        <v>2</v>
      </c>
      <c r="AN23" s="407">
        <f t="shared" si="6"/>
        <v>2.457727093983484E-5</v>
      </c>
      <c r="AP23" s="225" t="s">
        <v>8</v>
      </c>
      <c r="AQ23" s="158" t="s">
        <v>269</v>
      </c>
      <c r="AR23" s="386">
        <f>取引基本表!AX20</f>
        <v>4639</v>
      </c>
      <c r="AS23" s="387">
        <f>取引基本表!AY20</f>
        <v>24910</v>
      </c>
      <c r="AT23" s="387">
        <f>ABS(取引基本表!BB20)</f>
        <v>4639</v>
      </c>
      <c r="AU23" s="388">
        <f t="shared" si="7"/>
        <v>20271</v>
      </c>
      <c r="AV23" s="411">
        <v>0.79883567479416906</v>
      </c>
      <c r="AW23" s="407">
        <v>0.20116432520583094</v>
      </c>
    </row>
    <row r="24" spans="1:49" x14ac:dyDescent="0.2">
      <c r="A24" s="225" t="s">
        <v>9</v>
      </c>
      <c r="B24" s="158" t="s">
        <v>270</v>
      </c>
      <c r="C24" s="405">
        <f t="shared" si="0"/>
        <v>0.44109195402298851</v>
      </c>
      <c r="D24" s="406">
        <f t="shared" si="1"/>
        <v>6.7913385826771658E-2</v>
      </c>
      <c r="E24" s="406">
        <f t="shared" si="1"/>
        <v>7.1850393700787399E-2</v>
      </c>
      <c r="F24" s="406">
        <f t="shared" si="2"/>
        <v>0.39173228346456695</v>
      </c>
      <c r="G24" s="406">
        <f t="shared" si="2"/>
        <v>0.2076771653543307</v>
      </c>
      <c r="H24" s="407">
        <f t="shared" si="3"/>
        <v>3.3179315768777033E-4</v>
      </c>
      <c r="K24" s="225" t="s">
        <v>9</v>
      </c>
      <c r="L24" s="158" t="s">
        <v>270</v>
      </c>
      <c r="M24" s="383">
        <f>取引基本表!AX21</f>
        <v>1392</v>
      </c>
      <c r="N24" s="367">
        <f>ABS(取引基本表!BB21)</f>
        <v>778</v>
      </c>
      <c r="O24" s="411">
        <f t="shared" si="4"/>
        <v>0.55890804597701149</v>
      </c>
      <c r="P24" s="407">
        <f t="shared" si="5"/>
        <v>0.44109195402298851</v>
      </c>
      <c r="R24" s="225" t="s">
        <v>9</v>
      </c>
      <c r="S24" s="158" t="s">
        <v>270</v>
      </c>
      <c r="T24" s="365">
        <f>取引基本表!BD21</f>
        <v>1016</v>
      </c>
      <c r="U24" s="446">
        <f>雇用表!AJ21</f>
        <v>69</v>
      </c>
      <c r="V24" s="447">
        <f>雇用表!AJ67</f>
        <v>73</v>
      </c>
      <c r="W24" s="413">
        <f t="shared" si="8"/>
        <v>6.7913385826771658E-2</v>
      </c>
      <c r="X24" s="413">
        <f t="shared" si="9"/>
        <v>7.1850393700787399E-2</v>
      </c>
      <c r="Z24" s="225" t="s">
        <v>9</v>
      </c>
      <c r="AA24" s="48" t="s">
        <v>270</v>
      </c>
      <c r="AB24" s="454">
        <v>211</v>
      </c>
      <c r="AC24" s="387">
        <v>26</v>
      </c>
      <c r="AD24" s="387">
        <v>145</v>
      </c>
      <c r="AE24" s="387">
        <v>16</v>
      </c>
      <c r="AF24" s="387">
        <v>0</v>
      </c>
      <c r="AG24" s="369">
        <v>1016</v>
      </c>
      <c r="AH24" s="407">
        <f t="shared" si="10"/>
        <v>0.39173228346456695</v>
      </c>
      <c r="AI24" s="411">
        <f t="shared" si="11"/>
        <v>0.2076771653543307</v>
      </c>
      <c r="AK24" s="225" t="s">
        <v>9</v>
      </c>
      <c r="AL24" s="158" t="s">
        <v>270</v>
      </c>
      <c r="AM24" s="383">
        <f>取引基本表!AR21</f>
        <v>27</v>
      </c>
      <c r="AN24" s="407">
        <f t="shared" si="6"/>
        <v>3.3179315768777033E-4</v>
      </c>
      <c r="AP24" s="225" t="s">
        <v>9</v>
      </c>
      <c r="AQ24" s="158" t="s">
        <v>270</v>
      </c>
      <c r="AR24" s="386">
        <f>取引基本表!AX21</f>
        <v>1392</v>
      </c>
      <c r="AS24" s="387">
        <f>取引基本表!AY21</f>
        <v>402</v>
      </c>
      <c r="AT24" s="387">
        <f>ABS(取引基本表!BB21)</f>
        <v>778</v>
      </c>
      <c r="AU24" s="388">
        <f t="shared" si="7"/>
        <v>-376</v>
      </c>
      <c r="AV24" s="411">
        <v>0.53203541493025519</v>
      </c>
      <c r="AW24" s="407">
        <v>0.46796458506974481</v>
      </c>
    </row>
    <row r="25" spans="1:49" x14ac:dyDescent="0.2">
      <c r="A25" s="225" t="s">
        <v>10</v>
      </c>
      <c r="B25" s="158" t="s">
        <v>271</v>
      </c>
      <c r="C25" s="405">
        <f t="shared" si="0"/>
        <v>7.8343592613318025E-3</v>
      </c>
      <c r="D25" s="406">
        <f t="shared" si="1"/>
        <v>8.0000000000000002E-3</v>
      </c>
      <c r="E25" s="406">
        <f t="shared" si="1"/>
        <v>4.0000000000000001E-3</v>
      </c>
      <c r="F25" s="406">
        <f t="shared" si="2"/>
        <v>0.35199999999999998</v>
      </c>
      <c r="G25" s="406">
        <f t="shared" si="2"/>
        <v>0.2</v>
      </c>
      <c r="H25" s="407">
        <f t="shared" si="3"/>
        <v>5.0383405426661419E-4</v>
      </c>
      <c r="K25" s="225" t="s">
        <v>10</v>
      </c>
      <c r="L25" s="158" t="s">
        <v>271</v>
      </c>
      <c r="M25" s="383">
        <f>取引基本表!AX22</f>
        <v>1787</v>
      </c>
      <c r="N25" s="367">
        <f>ABS(取引基本表!BB22)</f>
        <v>1773</v>
      </c>
      <c r="O25" s="411">
        <f t="shared" si="4"/>
        <v>0.9921656407386682</v>
      </c>
      <c r="P25" s="407">
        <f t="shared" si="5"/>
        <v>7.8343592613318025E-3</v>
      </c>
      <c r="R25" s="225" t="s">
        <v>10</v>
      </c>
      <c r="S25" s="158" t="s">
        <v>271</v>
      </c>
      <c r="T25" s="365">
        <f>取引基本表!BD22</f>
        <v>250</v>
      </c>
      <c r="U25" s="446">
        <f>雇用表!AJ22</f>
        <v>2</v>
      </c>
      <c r="V25" s="447">
        <f>雇用表!AJ68</f>
        <v>1</v>
      </c>
      <c r="W25" s="413">
        <f t="shared" si="8"/>
        <v>8.0000000000000002E-3</v>
      </c>
      <c r="X25" s="413">
        <f t="shared" si="9"/>
        <v>4.0000000000000001E-3</v>
      </c>
      <c r="Z25" s="225" t="s">
        <v>10</v>
      </c>
      <c r="AA25" s="48" t="s">
        <v>271</v>
      </c>
      <c r="AB25" s="454">
        <v>50</v>
      </c>
      <c r="AC25" s="387">
        <v>-11</v>
      </c>
      <c r="AD25" s="387">
        <v>47</v>
      </c>
      <c r="AE25" s="387">
        <v>2</v>
      </c>
      <c r="AF25" s="387">
        <v>0</v>
      </c>
      <c r="AG25" s="369">
        <v>250</v>
      </c>
      <c r="AH25" s="407">
        <f t="shared" si="10"/>
        <v>0.35199999999999998</v>
      </c>
      <c r="AI25" s="411">
        <f t="shared" si="11"/>
        <v>0.2</v>
      </c>
      <c r="AK25" s="225" t="s">
        <v>10</v>
      </c>
      <c r="AL25" s="158" t="s">
        <v>271</v>
      </c>
      <c r="AM25" s="383">
        <f>取引基本表!AR22</f>
        <v>41</v>
      </c>
      <c r="AN25" s="407">
        <f t="shared" si="6"/>
        <v>5.0383405426661419E-4</v>
      </c>
      <c r="AP25" s="225" t="s">
        <v>10</v>
      </c>
      <c r="AQ25" s="158" t="s">
        <v>271</v>
      </c>
      <c r="AR25" s="386">
        <f>取引基本表!AX22</f>
        <v>1787</v>
      </c>
      <c r="AS25" s="387">
        <f>取引基本表!AY22</f>
        <v>236</v>
      </c>
      <c r="AT25" s="387">
        <f>ABS(取引基本表!BB22)</f>
        <v>1773</v>
      </c>
      <c r="AU25" s="388">
        <f t="shared" si="7"/>
        <v>-1537</v>
      </c>
      <c r="AV25" s="411">
        <v>0.88160188384965898</v>
      </c>
      <c r="AW25" s="407">
        <v>0.11839811615034102</v>
      </c>
    </row>
    <row r="26" spans="1:49" x14ac:dyDescent="0.2">
      <c r="A26" s="225" t="s">
        <v>11</v>
      </c>
      <c r="B26" s="158" t="s">
        <v>35</v>
      </c>
      <c r="C26" s="405">
        <f t="shared" si="0"/>
        <v>0.12107728337236534</v>
      </c>
      <c r="D26" s="406">
        <f t="shared" si="1"/>
        <v>3.2865457035261898E-2</v>
      </c>
      <c r="E26" s="406">
        <f t="shared" si="1"/>
        <v>3.457719958918179E-2</v>
      </c>
      <c r="F26" s="406">
        <f t="shared" si="2"/>
        <v>0.33584388907908252</v>
      </c>
      <c r="G26" s="406">
        <f t="shared" si="2"/>
        <v>0.19685039370078741</v>
      </c>
      <c r="H26" s="407">
        <f t="shared" si="3"/>
        <v>1.0396185607550137E-2</v>
      </c>
      <c r="K26" s="225" t="s">
        <v>11</v>
      </c>
      <c r="L26" s="158" t="s">
        <v>35</v>
      </c>
      <c r="M26" s="383">
        <f>取引基本表!AX23</f>
        <v>4270</v>
      </c>
      <c r="N26" s="367">
        <f>ABS(取引基本表!BB23)</f>
        <v>3753</v>
      </c>
      <c r="O26" s="411">
        <f t="shared" si="4"/>
        <v>0.87892271662763466</v>
      </c>
      <c r="P26" s="407">
        <f t="shared" si="5"/>
        <v>0.12107728337236534</v>
      </c>
      <c r="R26" s="225" t="s">
        <v>11</v>
      </c>
      <c r="S26" s="158" t="s">
        <v>35</v>
      </c>
      <c r="T26" s="365">
        <f>取引基本表!BD23</f>
        <v>2921</v>
      </c>
      <c r="U26" s="446">
        <f>雇用表!AJ23</f>
        <v>96</v>
      </c>
      <c r="V26" s="447">
        <f>雇用表!AJ69</f>
        <v>101</v>
      </c>
      <c r="W26" s="413">
        <f t="shared" si="8"/>
        <v>3.2865457035261898E-2</v>
      </c>
      <c r="X26" s="413">
        <f t="shared" si="9"/>
        <v>3.457719958918179E-2</v>
      </c>
      <c r="Z26" s="225" t="s">
        <v>11</v>
      </c>
      <c r="AA26" s="48" t="s">
        <v>35</v>
      </c>
      <c r="AB26" s="454">
        <v>575</v>
      </c>
      <c r="AC26" s="387">
        <v>-62</v>
      </c>
      <c r="AD26" s="387">
        <v>456</v>
      </c>
      <c r="AE26" s="387">
        <v>12</v>
      </c>
      <c r="AF26" s="387">
        <v>0</v>
      </c>
      <c r="AG26" s="369">
        <v>2921</v>
      </c>
      <c r="AH26" s="407">
        <f t="shared" si="10"/>
        <v>0.33584388907908252</v>
      </c>
      <c r="AI26" s="411">
        <f t="shared" si="11"/>
        <v>0.19685039370078741</v>
      </c>
      <c r="AK26" s="225" t="s">
        <v>11</v>
      </c>
      <c r="AL26" s="158" t="s">
        <v>35</v>
      </c>
      <c r="AM26" s="383">
        <f>取引基本表!AR23</f>
        <v>846</v>
      </c>
      <c r="AN26" s="407">
        <f t="shared" si="6"/>
        <v>1.0396185607550137E-2</v>
      </c>
      <c r="AP26" s="225" t="s">
        <v>11</v>
      </c>
      <c r="AQ26" s="158" t="s">
        <v>35</v>
      </c>
      <c r="AR26" s="386">
        <f>取引基本表!AX23</f>
        <v>4270</v>
      </c>
      <c r="AS26" s="387">
        <f>取引基本表!AY23</f>
        <v>2404</v>
      </c>
      <c r="AT26" s="387">
        <f>ABS(取引基本表!BB23)</f>
        <v>3753</v>
      </c>
      <c r="AU26" s="388">
        <f t="shared" si="7"/>
        <v>-1349</v>
      </c>
      <c r="AV26" s="411">
        <v>0.70886039128338962</v>
      </c>
      <c r="AW26" s="407">
        <v>0.29113960871661038</v>
      </c>
    </row>
    <row r="27" spans="1:49" x14ac:dyDescent="0.2">
      <c r="A27" s="225" t="s">
        <v>12</v>
      </c>
      <c r="B27" s="158" t="s">
        <v>375</v>
      </c>
      <c r="C27" s="405">
        <f t="shared" si="0"/>
        <v>2.7391659852820882E-2</v>
      </c>
      <c r="D27" s="406">
        <f t="shared" si="1"/>
        <v>0</v>
      </c>
      <c r="E27" s="406">
        <f t="shared" si="1"/>
        <v>0</v>
      </c>
      <c r="F27" s="406">
        <f t="shared" si="2"/>
        <v>0.32163742690058478</v>
      </c>
      <c r="G27" s="406">
        <f t="shared" si="2"/>
        <v>0.16959064327485379</v>
      </c>
      <c r="H27" s="407">
        <f t="shared" si="3"/>
        <v>1.0924596932756587E-2</v>
      </c>
      <c r="K27" s="225" t="s">
        <v>12</v>
      </c>
      <c r="L27" s="158" t="s">
        <v>376</v>
      </c>
      <c r="M27" s="383">
        <f>取引基本表!AX24</f>
        <v>2446</v>
      </c>
      <c r="N27" s="367">
        <f>ABS(取引基本表!BB24)</f>
        <v>2379</v>
      </c>
      <c r="O27" s="411">
        <f t="shared" si="4"/>
        <v>0.97260834014717912</v>
      </c>
      <c r="P27" s="407">
        <f t="shared" si="5"/>
        <v>2.7391659852820882E-2</v>
      </c>
      <c r="R27" s="225" t="s">
        <v>12</v>
      </c>
      <c r="S27" s="158" t="s">
        <v>376</v>
      </c>
      <c r="T27" s="365">
        <f>取引基本表!BD24</f>
        <v>171</v>
      </c>
      <c r="U27" s="446">
        <f>雇用表!AJ24</f>
        <v>0</v>
      </c>
      <c r="V27" s="447">
        <f>雇用表!AJ70</f>
        <v>0</v>
      </c>
      <c r="W27" s="413">
        <f t="shared" si="8"/>
        <v>0</v>
      </c>
      <c r="X27" s="413">
        <f t="shared" si="9"/>
        <v>0</v>
      </c>
      <c r="Z27" s="225" t="s">
        <v>12</v>
      </c>
      <c r="AA27" s="48" t="s">
        <v>365</v>
      </c>
      <c r="AB27" s="454">
        <v>29</v>
      </c>
      <c r="AC27" s="387">
        <v>-8</v>
      </c>
      <c r="AD27" s="387">
        <v>32</v>
      </c>
      <c r="AE27" s="387">
        <v>2</v>
      </c>
      <c r="AF27" s="387">
        <v>0</v>
      </c>
      <c r="AG27" s="369">
        <v>171</v>
      </c>
      <c r="AH27" s="407">
        <f t="shared" si="10"/>
        <v>0.32163742690058478</v>
      </c>
      <c r="AI27" s="411">
        <f t="shared" si="11"/>
        <v>0.16959064327485379</v>
      </c>
      <c r="AK27" s="225" t="s">
        <v>12</v>
      </c>
      <c r="AL27" s="158" t="s">
        <v>365</v>
      </c>
      <c r="AM27" s="383">
        <f>取引基本表!AR24</f>
        <v>889</v>
      </c>
      <c r="AN27" s="407">
        <f t="shared" si="6"/>
        <v>1.0924596932756587E-2</v>
      </c>
      <c r="AP27" s="225" t="s">
        <v>12</v>
      </c>
      <c r="AQ27" s="158" t="s">
        <v>365</v>
      </c>
      <c r="AR27" s="386">
        <f>取引基本表!AX24</f>
        <v>2446</v>
      </c>
      <c r="AS27" s="387">
        <f>取引基本表!AY24</f>
        <v>104</v>
      </c>
      <c r="AT27" s="387">
        <f>ABS(取引基本表!BB24)</f>
        <v>2379</v>
      </c>
      <c r="AU27" s="388">
        <f t="shared" si="7"/>
        <v>-2275</v>
      </c>
      <c r="AV27" s="411">
        <v>0.77609965062016961</v>
      </c>
      <c r="AW27" s="407">
        <v>0.22390034937983039</v>
      </c>
    </row>
    <row r="28" spans="1:49" x14ac:dyDescent="0.2">
      <c r="A28" s="225" t="s">
        <v>13</v>
      </c>
      <c r="B28" s="158" t="s">
        <v>191</v>
      </c>
      <c r="C28" s="405">
        <f t="shared" si="0"/>
        <v>0.24324482738409237</v>
      </c>
      <c r="D28" s="406">
        <f t="shared" si="1"/>
        <v>5.1063234471180746E-3</v>
      </c>
      <c r="E28" s="406">
        <f t="shared" si="1"/>
        <v>5.1412982652490205E-3</v>
      </c>
      <c r="F28" s="406">
        <f t="shared" si="2"/>
        <v>0.21387101287073307</v>
      </c>
      <c r="G28" s="406">
        <f t="shared" si="2"/>
        <v>0.12486010072747622</v>
      </c>
      <c r="H28" s="407">
        <f t="shared" si="3"/>
        <v>2.0841525756979944E-2</v>
      </c>
      <c r="K28" s="225" t="s">
        <v>13</v>
      </c>
      <c r="L28" s="158" t="s">
        <v>191</v>
      </c>
      <c r="M28" s="383">
        <f>取引基本表!AX25</f>
        <v>17061</v>
      </c>
      <c r="N28" s="367">
        <f>ABS(取引基本表!BB25)</f>
        <v>12911</v>
      </c>
      <c r="O28" s="411">
        <f t="shared" si="4"/>
        <v>0.75675517261590763</v>
      </c>
      <c r="P28" s="407">
        <f t="shared" si="5"/>
        <v>0.24324482738409237</v>
      </c>
      <c r="R28" s="225" t="s">
        <v>13</v>
      </c>
      <c r="S28" s="158" t="s">
        <v>191</v>
      </c>
      <c r="T28" s="365">
        <f>取引基本表!BD25</f>
        <v>28592</v>
      </c>
      <c r="U28" s="446">
        <f>雇用表!AJ25</f>
        <v>146</v>
      </c>
      <c r="V28" s="447">
        <f>雇用表!AJ71</f>
        <v>147</v>
      </c>
      <c r="W28" s="413">
        <f t="shared" si="8"/>
        <v>5.1063234471180746E-3</v>
      </c>
      <c r="X28" s="413">
        <f t="shared" si="9"/>
        <v>5.1412982652490205E-3</v>
      </c>
      <c r="Z28" s="225" t="s">
        <v>13</v>
      </c>
      <c r="AA28" s="48" t="s">
        <v>191</v>
      </c>
      <c r="AB28" s="454">
        <v>3570</v>
      </c>
      <c r="AC28" s="387">
        <v>367</v>
      </c>
      <c r="AD28" s="387">
        <v>1950</v>
      </c>
      <c r="AE28" s="387">
        <v>228</v>
      </c>
      <c r="AF28" s="387">
        <v>0</v>
      </c>
      <c r="AG28" s="369">
        <v>28592</v>
      </c>
      <c r="AH28" s="407">
        <f t="shared" si="10"/>
        <v>0.21387101287073307</v>
      </c>
      <c r="AI28" s="411">
        <f t="shared" si="11"/>
        <v>0.12486010072747622</v>
      </c>
      <c r="AK28" s="225" t="s">
        <v>13</v>
      </c>
      <c r="AL28" s="158" t="s">
        <v>191</v>
      </c>
      <c r="AM28" s="383">
        <f>取引基本表!AR25</f>
        <v>1696</v>
      </c>
      <c r="AN28" s="407">
        <f t="shared" si="6"/>
        <v>2.0841525756979944E-2</v>
      </c>
      <c r="AP28" s="225" t="s">
        <v>13</v>
      </c>
      <c r="AQ28" s="158" t="s">
        <v>191</v>
      </c>
      <c r="AR28" s="386">
        <f>取引基本表!AX25</f>
        <v>17061</v>
      </c>
      <c r="AS28" s="387">
        <f>取引基本表!AY25</f>
        <v>24442</v>
      </c>
      <c r="AT28" s="387">
        <f>ABS(取引基本表!BB25)</f>
        <v>12911</v>
      </c>
      <c r="AU28" s="388">
        <f t="shared" si="7"/>
        <v>11531</v>
      </c>
      <c r="AV28" s="411">
        <v>0.77487185874795916</v>
      </c>
      <c r="AW28" s="407">
        <v>0.22512814125204084</v>
      </c>
    </row>
    <row r="29" spans="1:49" x14ac:dyDescent="0.2">
      <c r="A29" s="225" t="s">
        <v>14</v>
      </c>
      <c r="B29" s="158" t="s">
        <v>50</v>
      </c>
      <c r="C29" s="405">
        <f t="shared" si="0"/>
        <v>5.9106021425932798E-2</v>
      </c>
      <c r="D29" s="406">
        <f t="shared" si="1"/>
        <v>6.1674008810572688E-2</v>
      </c>
      <c r="E29" s="406">
        <f t="shared" si="1"/>
        <v>2.8634361233480177E-2</v>
      </c>
      <c r="F29" s="406">
        <f t="shared" si="2"/>
        <v>0.40308370044052866</v>
      </c>
      <c r="G29" s="406">
        <f t="shared" si="2"/>
        <v>0.26651982378854627</v>
      </c>
      <c r="H29" s="407">
        <f t="shared" si="3"/>
        <v>1.0052103814392449E-2</v>
      </c>
      <c r="K29" s="225" t="s">
        <v>14</v>
      </c>
      <c r="L29" s="158" t="s">
        <v>50</v>
      </c>
      <c r="M29" s="383">
        <f>取引基本表!AX26</f>
        <v>2707</v>
      </c>
      <c r="N29" s="367">
        <f>ABS(取引基本表!BB26)</f>
        <v>2547</v>
      </c>
      <c r="O29" s="411">
        <f t="shared" si="4"/>
        <v>0.9408939785740672</v>
      </c>
      <c r="P29" s="407">
        <f t="shared" si="5"/>
        <v>5.9106021425932798E-2</v>
      </c>
      <c r="R29" s="225" t="s">
        <v>14</v>
      </c>
      <c r="S29" s="158" t="s">
        <v>50</v>
      </c>
      <c r="T29" s="365">
        <f>取引基本表!BD26</f>
        <v>454</v>
      </c>
      <c r="U29" s="446">
        <f>雇用表!AJ26</f>
        <v>28</v>
      </c>
      <c r="V29" s="447">
        <f>雇用表!AJ72</f>
        <v>13</v>
      </c>
      <c r="W29" s="413">
        <f t="shared" si="8"/>
        <v>6.1674008810572688E-2</v>
      </c>
      <c r="X29" s="413">
        <f t="shared" si="9"/>
        <v>2.8634361233480177E-2</v>
      </c>
      <c r="Z29" s="225" t="s">
        <v>14</v>
      </c>
      <c r="AA29" s="48" t="s">
        <v>50</v>
      </c>
      <c r="AB29" s="454">
        <v>121</v>
      </c>
      <c r="AC29" s="387">
        <v>6</v>
      </c>
      <c r="AD29" s="387">
        <v>45</v>
      </c>
      <c r="AE29" s="387">
        <v>11</v>
      </c>
      <c r="AF29" s="387">
        <v>0</v>
      </c>
      <c r="AG29" s="369">
        <v>454</v>
      </c>
      <c r="AH29" s="407">
        <f t="shared" si="10"/>
        <v>0.40308370044052866</v>
      </c>
      <c r="AI29" s="411">
        <f t="shared" si="11"/>
        <v>0.26651982378854627</v>
      </c>
      <c r="AK29" s="225" t="s">
        <v>14</v>
      </c>
      <c r="AL29" s="158" t="s">
        <v>50</v>
      </c>
      <c r="AM29" s="383">
        <f>取引基本表!AR26</f>
        <v>818</v>
      </c>
      <c r="AN29" s="407">
        <f t="shared" si="6"/>
        <v>1.0052103814392449E-2</v>
      </c>
      <c r="AP29" s="225" t="s">
        <v>14</v>
      </c>
      <c r="AQ29" s="158" t="s">
        <v>50</v>
      </c>
      <c r="AR29" s="386">
        <f>取引基本表!AX26</f>
        <v>2707</v>
      </c>
      <c r="AS29" s="387">
        <f>取引基本表!AY26</f>
        <v>294</v>
      </c>
      <c r="AT29" s="387">
        <f>ABS(取引基本表!BB26)</f>
        <v>2547</v>
      </c>
      <c r="AU29" s="388">
        <f t="shared" si="7"/>
        <v>-2253</v>
      </c>
      <c r="AV29" s="411">
        <v>0.79707187916920597</v>
      </c>
      <c r="AW29" s="407">
        <v>0.20292812083079403</v>
      </c>
    </row>
    <row r="30" spans="1:49" x14ac:dyDescent="0.2">
      <c r="A30" s="225" t="s">
        <v>15</v>
      </c>
      <c r="B30" s="158" t="s">
        <v>36</v>
      </c>
      <c r="C30" s="405">
        <f t="shared" si="0"/>
        <v>1</v>
      </c>
      <c r="D30" s="406">
        <f t="shared" si="1"/>
        <v>0.11881612810980841</v>
      </c>
      <c r="E30" s="406">
        <f t="shared" si="1"/>
        <v>7.9782670860737773E-2</v>
      </c>
      <c r="F30" s="406">
        <f t="shared" si="2"/>
        <v>0.44094938518730342</v>
      </c>
      <c r="G30" s="406">
        <f t="shared" si="2"/>
        <v>0.34458106948813266</v>
      </c>
      <c r="H30" s="407">
        <f t="shared" si="3"/>
        <v>0</v>
      </c>
      <c r="K30" s="225" t="s">
        <v>15</v>
      </c>
      <c r="L30" s="158" t="s">
        <v>36</v>
      </c>
      <c r="M30" s="383">
        <f>取引基本表!AX27</f>
        <v>6994</v>
      </c>
      <c r="N30" s="367">
        <f>ABS(取引基本表!BB27)</f>
        <v>0</v>
      </c>
      <c r="O30" s="411">
        <f t="shared" si="4"/>
        <v>0</v>
      </c>
      <c r="P30" s="407">
        <f t="shared" si="5"/>
        <v>1</v>
      </c>
      <c r="R30" s="225" t="s">
        <v>15</v>
      </c>
      <c r="S30" s="158" t="s">
        <v>36</v>
      </c>
      <c r="T30" s="365">
        <f>取引基本表!BD27</f>
        <v>6994</v>
      </c>
      <c r="U30" s="446">
        <f>雇用表!AJ27</f>
        <v>831</v>
      </c>
      <c r="V30" s="447">
        <f>雇用表!AJ73</f>
        <v>558</v>
      </c>
      <c r="W30" s="413">
        <f t="shared" si="8"/>
        <v>0.11881612810980841</v>
      </c>
      <c r="X30" s="413">
        <f t="shared" si="9"/>
        <v>7.9782670860737773E-2</v>
      </c>
      <c r="Z30" s="225" t="s">
        <v>15</v>
      </c>
      <c r="AA30" s="48" t="s">
        <v>36</v>
      </c>
      <c r="AB30" s="454">
        <v>2410</v>
      </c>
      <c r="AC30" s="387">
        <v>189</v>
      </c>
      <c r="AD30" s="387">
        <v>256</v>
      </c>
      <c r="AE30" s="387">
        <v>258</v>
      </c>
      <c r="AF30" s="387">
        <v>-29</v>
      </c>
      <c r="AG30" s="369">
        <v>6994</v>
      </c>
      <c r="AH30" s="407">
        <f t="shared" si="10"/>
        <v>0.44094938518730342</v>
      </c>
      <c r="AI30" s="411">
        <f t="shared" si="11"/>
        <v>0.34458106948813266</v>
      </c>
      <c r="AK30" s="225" t="s">
        <v>15</v>
      </c>
      <c r="AL30" s="158" t="s">
        <v>36</v>
      </c>
      <c r="AM30" s="383">
        <f>取引基本表!AR27</f>
        <v>0</v>
      </c>
      <c r="AN30" s="407">
        <f t="shared" si="6"/>
        <v>0</v>
      </c>
      <c r="AP30" s="225" t="s">
        <v>15</v>
      </c>
      <c r="AQ30" s="158" t="s">
        <v>36</v>
      </c>
      <c r="AR30" s="386">
        <f>取引基本表!AX27</f>
        <v>6994</v>
      </c>
      <c r="AS30" s="387">
        <f>取引基本表!AY27</f>
        <v>0</v>
      </c>
      <c r="AT30" s="387">
        <f>ABS(取引基本表!BB27)</f>
        <v>0</v>
      </c>
      <c r="AU30" s="388">
        <f t="shared" si="7"/>
        <v>0</v>
      </c>
      <c r="AV30" s="411">
        <v>0</v>
      </c>
      <c r="AW30" s="407">
        <v>1</v>
      </c>
    </row>
    <row r="31" spans="1:49" x14ac:dyDescent="0.2">
      <c r="A31" s="225" t="s">
        <v>16</v>
      </c>
      <c r="B31" s="158" t="s">
        <v>192</v>
      </c>
      <c r="C31" s="405">
        <f t="shared" si="0"/>
        <v>9.6726786907147644E-2</v>
      </c>
      <c r="D31" s="406">
        <f t="shared" si="1"/>
        <v>0</v>
      </c>
      <c r="E31" s="406">
        <f t="shared" si="1"/>
        <v>0</v>
      </c>
      <c r="F31" s="406">
        <f t="shared" si="2"/>
        <v>0.34525447042640989</v>
      </c>
      <c r="G31" s="406">
        <f t="shared" si="2"/>
        <v>7.0151306740027508E-2</v>
      </c>
      <c r="H31" s="407">
        <f t="shared" si="3"/>
        <v>2.2131832481321275E-2</v>
      </c>
      <c r="K31" s="225" t="s">
        <v>16</v>
      </c>
      <c r="L31" s="158" t="s">
        <v>192</v>
      </c>
      <c r="M31" s="383">
        <f>取引基本表!AX28</f>
        <v>7485</v>
      </c>
      <c r="N31" s="367">
        <f>ABS(取引基本表!BB28)</f>
        <v>6761</v>
      </c>
      <c r="O31" s="411">
        <f t="shared" si="4"/>
        <v>0.90327321309285236</v>
      </c>
      <c r="P31" s="407">
        <f t="shared" si="5"/>
        <v>9.6726786907147644E-2</v>
      </c>
      <c r="R31" s="225" t="s">
        <v>16</v>
      </c>
      <c r="S31" s="158" t="s">
        <v>192</v>
      </c>
      <c r="T31" s="365">
        <f>取引基本表!BD28</f>
        <v>727</v>
      </c>
      <c r="U31" s="446">
        <f>雇用表!AJ28</f>
        <v>0</v>
      </c>
      <c r="V31" s="447">
        <f>雇用表!AJ74</f>
        <v>0</v>
      </c>
      <c r="W31" s="413">
        <f t="shared" si="8"/>
        <v>0</v>
      </c>
      <c r="X31" s="413">
        <f t="shared" si="9"/>
        <v>0</v>
      </c>
      <c r="Z31" s="225" t="s">
        <v>16</v>
      </c>
      <c r="AA31" s="48" t="s">
        <v>192</v>
      </c>
      <c r="AB31" s="454">
        <v>51</v>
      </c>
      <c r="AC31" s="387">
        <v>37</v>
      </c>
      <c r="AD31" s="387">
        <v>140</v>
      </c>
      <c r="AE31" s="387">
        <v>23</v>
      </c>
      <c r="AF31" s="387">
        <v>0</v>
      </c>
      <c r="AG31" s="369">
        <v>727</v>
      </c>
      <c r="AH31" s="407">
        <f t="shared" si="10"/>
        <v>0.34525447042640989</v>
      </c>
      <c r="AI31" s="411">
        <f t="shared" si="11"/>
        <v>7.0151306740027508E-2</v>
      </c>
      <c r="AK31" s="225" t="s">
        <v>16</v>
      </c>
      <c r="AL31" s="158" t="s">
        <v>192</v>
      </c>
      <c r="AM31" s="383">
        <f>取引基本表!AR28</f>
        <v>1801</v>
      </c>
      <c r="AN31" s="407">
        <f t="shared" si="6"/>
        <v>2.2131832481321275E-2</v>
      </c>
      <c r="AP31" s="225" t="s">
        <v>16</v>
      </c>
      <c r="AQ31" s="158" t="s">
        <v>192</v>
      </c>
      <c r="AR31" s="386">
        <f>取引基本表!AX28</f>
        <v>7485</v>
      </c>
      <c r="AS31" s="387">
        <f>取引基本表!AY28</f>
        <v>3</v>
      </c>
      <c r="AT31" s="387">
        <f>ABS(取引基本表!BB28)</f>
        <v>6761</v>
      </c>
      <c r="AU31" s="388">
        <f t="shared" si="7"/>
        <v>-6758</v>
      </c>
      <c r="AV31" s="411">
        <v>3.3200621348077096E-3</v>
      </c>
      <c r="AW31" s="407">
        <v>0.99667993786519227</v>
      </c>
    </row>
    <row r="32" spans="1:49" x14ac:dyDescent="0.2">
      <c r="A32" s="225" t="s">
        <v>17</v>
      </c>
      <c r="B32" s="158" t="s">
        <v>272</v>
      </c>
      <c r="C32" s="405">
        <f t="shared" si="0"/>
        <v>0.7834008097165992</v>
      </c>
      <c r="D32" s="406">
        <f t="shared" si="1"/>
        <v>1.4120667522464698E-2</v>
      </c>
      <c r="E32" s="406">
        <f t="shared" si="1"/>
        <v>2.1822849807445442E-2</v>
      </c>
      <c r="F32" s="406">
        <f t="shared" si="2"/>
        <v>0.48138639281129653</v>
      </c>
      <c r="G32" s="406">
        <f t="shared" si="2"/>
        <v>0.13992297817715019</v>
      </c>
      <c r="H32" s="407">
        <f t="shared" si="3"/>
        <v>6.3286472670074714E-3</v>
      </c>
      <c r="K32" s="225" t="s">
        <v>17</v>
      </c>
      <c r="L32" s="158" t="s">
        <v>272</v>
      </c>
      <c r="M32" s="383">
        <f>取引基本表!AX29</f>
        <v>988</v>
      </c>
      <c r="N32" s="367">
        <f>ABS(取引基本表!BB29)</f>
        <v>214</v>
      </c>
      <c r="O32" s="411">
        <f t="shared" si="4"/>
        <v>0.2165991902834008</v>
      </c>
      <c r="P32" s="407">
        <f t="shared" si="5"/>
        <v>0.7834008097165992</v>
      </c>
      <c r="R32" s="225" t="s">
        <v>17</v>
      </c>
      <c r="S32" s="158" t="s">
        <v>272</v>
      </c>
      <c r="T32" s="365">
        <f>取引基本表!BD29</f>
        <v>779</v>
      </c>
      <c r="U32" s="446">
        <f>雇用表!AJ29</f>
        <v>11</v>
      </c>
      <c r="V32" s="447">
        <f>雇用表!AJ75</f>
        <v>17</v>
      </c>
      <c r="W32" s="413">
        <f t="shared" si="8"/>
        <v>1.4120667522464698E-2</v>
      </c>
      <c r="X32" s="413">
        <f t="shared" si="9"/>
        <v>2.1822849807445442E-2</v>
      </c>
      <c r="Z32" s="225" t="s">
        <v>17</v>
      </c>
      <c r="AA32" s="48" t="s">
        <v>272</v>
      </c>
      <c r="AB32" s="454">
        <v>109</v>
      </c>
      <c r="AC32" s="387">
        <v>101</v>
      </c>
      <c r="AD32" s="387">
        <v>168</v>
      </c>
      <c r="AE32" s="387">
        <v>35</v>
      </c>
      <c r="AF32" s="387">
        <v>-38</v>
      </c>
      <c r="AG32" s="369">
        <v>779</v>
      </c>
      <c r="AH32" s="407">
        <f t="shared" si="10"/>
        <v>0.48138639281129653</v>
      </c>
      <c r="AI32" s="411">
        <f t="shared" si="11"/>
        <v>0.13992297817715019</v>
      </c>
      <c r="AK32" s="225" t="s">
        <v>17</v>
      </c>
      <c r="AL32" s="158" t="s">
        <v>272</v>
      </c>
      <c r="AM32" s="383">
        <f>取引基本表!AR29</f>
        <v>515</v>
      </c>
      <c r="AN32" s="407">
        <f t="shared" si="6"/>
        <v>6.3286472670074714E-3</v>
      </c>
      <c r="AP32" s="225" t="s">
        <v>17</v>
      </c>
      <c r="AQ32" s="158" t="s">
        <v>272</v>
      </c>
      <c r="AR32" s="386">
        <f>取引基本表!AX29</f>
        <v>988</v>
      </c>
      <c r="AS32" s="387">
        <f>取引基本表!AY29</f>
        <v>5</v>
      </c>
      <c r="AT32" s="387">
        <f>ABS(取引基本表!BB29)</f>
        <v>214</v>
      </c>
      <c r="AU32" s="388">
        <f t="shared" si="7"/>
        <v>-209</v>
      </c>
      <c r="AV32" s="411">
        <v>2.6249531258370389E-4</v>
      </c>
      <c r="AW32" s="407">
        <v>0.99973750468741629</v>
      </c>
    </row>
    <row r="33" spans="1:49" x14ac:dyDescent="0.2">
      <c r="A33" s="225" t="s">
        <v>18</v>
      </c>
      <c r="B33" s="158" t="s">
        <v>273</v>
      </c>
      <c r="C33" s="405">
        <f t="shared" si="0"/>
        <v>1</v>
      </c>
      <c r="D33" s="406">
        <f t="shared" si="1"/>
        <v>3.462050599201065E-2</v>
      </c>
      <c r="E33" s="406">
        <f t="shared" si="1"/>
        <v>3.3288948069241014E-2</v>
      </c>
      <c r="F33" s="406">
        <f t="shared" si="2"/>
        <v>0.64713715046604525</v>
      </c>
      <c r="G33" s="406">
        <f t="shared" si="2"/>
        <v>0.50732356857523297</v>
      </c>
      <c r="H33" s="407">
        <f t="shared" si="3"/>
        <v>9.4622493118364133E-4</v>
      </c>
      <c r="K33" s="225" t="s">
        <v>18</v>
      </c>
      <c r="L33" s="158" t="s">
        <v>273</v>
      </c>
      <c r="M33" s="383">
        <f>取引基本表!AX30</f>
        <v>666</v>
      </c>
      <c r="N33" s="367">
        <f>ABS(取引基本表!BB30)</f>
        <v>0</v>
      </c>
      <c r="O33" s="411">
        <f t="shared" si="4"/>
        <v>0</v>
      </c>
      <c r="P33" s="407">
        <f t="shared" si="5"/>
        <v>1</v>
      </c>
      <c r="R33" s="225" t="s">
        <v>18</v>
      </c>
      <c r="S33" s="158" t="s">
        <v>273</v>
      </c>
      <c r="T33" s="365">
        <f>取引基本表!BD30</f>
        <v>751</v>
      </c>
      <c r="U33" s="446">
        <f>雇用表!AJ30</f>
        <v>26</v>
      </c>
      <c r="V33" s="447">
        <f>雇用表!AJ76</f>
        <v>25</v>
      </c>
      <c r="W33" s="413">
        <f t="shared" si="8"/>
        <v>3.462050599201065E-2</v>
      </c>
      <c r="X33" s="413">
        <f t="shared" si="9"/>
        <v>3.3288948069241014E-2</v>
      </c>
      <c r="Z33" s="225" t="s">
        <v>18</v>
      </c>
      <c r="AA33" s="48" t="s">
        <v>273</v>
      </c>
      <c r="AB33" s="454">
        <v>381</v>
      </c>
      <c r="AC33" s="387">
        <v>29</v>
      </c>
      <c r="AD33" s="387">
        <v>61</v>
      </c>
      <c r="AE33" s="387">
        <v>15</v>
      </c>
      <c r="AF33" s="387">
        <v>0</v>
      </c>
      <c r="AG33" s="369">
        <v>751</v>
      </c>
      <c r="AH33" s="407">
        <f t="shared" si="10"/>
        <v>0.64713715046604525</v>
      </c>
      <c r="AI33" s="411">
        <f t="shared" si="11"/>
        <v>0.50732356857523297</v>
      </c>
      <c r="AK33" s="225" t="s">
        <v>18</v>
      </c>
      <c r="AL33" s="158" t="s">
        <v>273</v>
      </c>
      <c r="AM33" s="383">
        <f>取引基本表!AR30</f>
        <v>77</v>
      </c>
      <c r="AN33" s="407">
        <f t="shared" si="6"/>
        <v>9.4622493118364133E-4</v>
      </c>
      <c r="AP33" s="225" t="s">
        <v>18</v>
      </c>
      <c r="AQ33" s="158" t="s">
        <v>273</v>
      </c>
      <c r="AR33" s="386">
        <f>取引基本表!AX30</f>
        <v>666</v>
      </c>
      <c r="AS33" s="387">
        <f>取引基本表!AY30</f>
        <v>85</v>
      </c>
      <c r="AT33" s="387">
        <f>ABS(取引基本表!BB30)</f>
        <v>0</v>
      </c>
      <c r="AU33" s="388">
        <f t="shared" si="7"/>
        <v>85</v>
      </c>
      <c r="AV33" s="411">
        <v>7.2791995281517016E-2</v>
      </c>
      <c r="AW33" s="407">
        <v>0.92720800471848297</v>
      </c>
    </row>
    <row r="34" spans="1:49" x14ac:dyDescent="0.2">
      <c r="A34" s="225" t="s">
        <v>19</v>
      </c>
      <c r="B34" s="158" t="s">
        <v>274</v>
      </c>
      <c r="C34" s="405">
        <f t="shared" si="0"/>
        <v>0.10125199563061926</v>
      </c>
      <c r="D34" s="406">
        <f t="shared" si="1"/>
        <v>0.3617075018944178</v>
      </c>
      <c r="E34" s="406">
        <f t="shared" si="1"/>
        <v>0.25183127052285931</v>
      </c>
      <c r="F34" s="406">
        <f t="shared" si="2"/>
        <v>0.7004294013639808</v>
      </c>
      <c r="G34" s="406">
        <f t="shared" si="2"/>
        <v>0.42460217226572367</v>
      </c>
      <c r="H34" s="407">
        <f t="shared" si="3"/>
        <v>0.15770005898545025</v>
      </c>
      <c r="K34" s="225" t="s">
        <v>19</v>
      </c>
      <c r="L34" s="158" t="s">
        <v>274</v>
      </c>
      <c r="M34" s="383">
        <f>取引基本表!AX31</f>
        <v>23802</v>
      </c>
      <c r="N34" s="367">
        <f>ABS(取引基本表!BB31)</f>
        <v>21392</v>
      </c>
      <c r="O34" s="411">
        <f t="shared" si="4"/>
        <v>0.89874800436938074</v>
      </c>
      <c r="P34" s="407">
        <f t="shared" si="5"/>
        <v>0.10125199563061926</v>
      </c>
      <c r="R34" s="225" t="s">
        <v>19</v>
      </c>
      <c r="S34" s="158" t="s">
        <v>274</v>
      </c>
      <c r="T34" s="365">
        <f>取引基本表!BD31</f>
        <v>3959</v>
      </c>
      <c r="U34" s="446">
        <f>雇用表!AJ31</f>
        <v>1432</v>
      </c>
      <c r="V34" s="447">
        <f>雇用表!AJ77</f>
        <v>997</v>
      </c>
      <c r="W34" s="413">
        <f t="shared" si="8"/>
        <v>0.3617075018944178</v>
      </c>
      <c r="X34" s="413">
        <f t="shared" si="9"/>
        <v>0.25183127052285931</v>
      </c>
      <c r="Z34" s="225" t="s">
        <v>19</v>
      </c>
      <c r="AA34" s="48" t="s">
        <v>274</v>
      </c>
      <c r="AB34" s="454">
        <v>1681</v>
      </c>
      <c r="AC34" s="387">
        <v>545</v>
      </c>
      <c r="AD34" s="387">
        <v>376</v>
      </c>
      <c r="AE34" s="387">
        <v>173</v>
      </c>
      <c r="AF34" s="387">
        <v>-2</v>
      </c>
      <c r="AG34" s="369">
        <v>3959</v>
      </c>
      <c r="AH34" s="407">
        <f t="shared" si="10"/>
        <v>0.7004294013639808</v>
      </c>
      <c r="AI34" s="411">
        <f t="shared" si="11"/>
        <v>0.42460217226572367</v>
      </c>
      <c r="AK34" s="225" t="s">
        <v>19</v>
      </c>
      <c r="AL34" s="158" t="s">
        <v>274</v>
      </c>
      <c r="AM34" s="383">
        <f>取引基本表!AR31</f>
        <v>12833</v>
      </c>
      <c r="AN34" s="407">
        <f t="shared" si="6"/>
        <v>0.15770005898545025</v>
      </c>
      <c r="AP34" s="225" t="s">
        <v>19</v>
      </c>
      <c r="AQ34" s="158" t="s">
        <v>274</v>
      </c>
      <c r="AR34" s="386">
        <f>取引基本表!AX31</f>
        <v>23802</v>
      </c>
      <c r="AS34" s="387">
        <f>取引基本表!AY31</f>
        <v>1549</v>
      </c>
      <c r="AT34" s="387">
        <f>ABS(取引基本表!BB31)</f>
        <v>21392</v>
      </c>
      <c r="AU34" s="388">
        <f t="shared" si="7"/>
        <v>-19843</v>
      </c>
      <c r="AV34" s="411">
        <v>0.56941832909614032</v>
      </c>
      <c r="AW34" s="407">
        <v>0.43058167090385968</v>
      </c>
    </row>
    <row r="35" spans="1:49" x14ac:dyDescent="0.2">
      <c r="A35" s="225" t="s">
        <v>20</v>
      </c>
      <c r="B35" s="158" t="s">
        <v>37</v>
      </c>
      <c r="C35" s="405">
        <f t="shared" si="0"/>
        <v>0.28050490883590462</v>
      </c>
      <c r="D35" s="406">
        <f t="shared" si="1"/>
        <v>3.7068598210481467E-2</v>
      </c>
      <c r="E35" s="406">
        <f t="shared" si="1"/>
        <v>2.8973157221985513E-2</v>
      </c>
      <c r="F35" s="406">
        <f t="shared" si="2"/>
        <v>0.64720920323817643</v>
      </c>
      <c r="G35" s="406">
        <f t="shared" si="2"/>
        <v>0.31444397102684279</v>
      </c>
      <c r="H35" s="407">
        <f t="shared" si="3"/>
        <v>5.9366397955171055E-2</v>
      </c>
      <c r="K35" s="225" t="s">
        <v>20</v>
      </c>
      <c r="L35" s="158" t="s">
        <v>37</v>
      </c>
      <c r="M35" s="383">
        <f>取引基本表!AX32</f>
        <v>7843</v>
      </c>
      <c r="N35" s="367">
        <f>ABS(取引基本表!BB32)</f>
        <v>5643</v>
      </c>
      <c r="O35" s="411">
        <f t="shared" si="4"/>
        <v>0.71949509116409538</v>
      </c>
      <c r="P35" s="407">
        <f t="shared" si="5"/>
        <v>0.28050490883590462</v>
      </c>
      <c r="R35" s="225" t="s">
        <v>20</v>
      </c>
      <c r="S35" s="158" t="s">
        <v>37</v>
      </c>
      <c r="T35" s="365">
        <f>取引基本表!BD32</f>
        <v>2347</v>
      </c>
      <c r="U35" s="446">
        <f>雇用表!AJ32</f>
        <v>87</v>
      </c>
      <c r="V35" s="447">
        <f>雇用表!AJ78</f>
        <v>68</v>
      </c>
      <c r="W35" s="413">
        <f t="shared" si="8"/>
        <v>3.7068598210481467E-2</v>
      </c>
      <c r="X35" s="413">
        <f t="shared" si="9"/>
        <v>2.8973157221985513E-2</v>
      </c>
      <c r="Z35" s="225" t="s">
        <v>20</v>
      </c>
      <c r="AA35" s="48" t="s">
        <v>37</v>
      </c>
      <c r="AB35" s="454">
        <v>738</v>
      </c>
      <c r="AC35" s="387">
        <v>593</v>
      </c>
      <c r="AD35" s="387">
        <v>174</v>
      </c>
      <c r="AE35" s="387">
        <v>49</v>
      </c>
      <c r="AF35" s="387">
        <v>-35</v>
      </c>
      <c r="AG35" s="369">
        <v>2347</v>
      </c>
      <c r="AH35" s="407">
        <f t="shared" si="10"/>
        <v>0.64720920323817643</v>
      </c>
      <c r="AI35" s="411">
        <f t="shared" si="11"/>
        <v>0.31444397102684279</v>
      </c>
      <c r="AK35" s="225" t="s">
        <v>20</v>
      </c>
      <c r="AL35" s="158" t="s">
        <v>37</v>
      </c>
      <c r="AM35" s="383">
        <f>取引基本表!AR32</f>
        <v>4831</v>
      </c>
      <c r="AN35" s="407">
        <f t="shared" si="6"/>
        <v>5.9366397955171055E-2</v>
      </c>
      <c r="AP35" s="225" t="s">
        <v>20</v>
      </c>
      <c r="AQ35" s="158" t="s">
        <v>37</v>
      </c>
      <c r="AR35" s="386">
        <f>取引基本表!AX32</f>
        <v>7843</v>
      </c>
      <c r="AS35" s="387">
        <f>取引基本表!AY32</f>
        <v>147</v>
      </c>
      <c r="AT35" s="387">
        <f>ABS(取引基本表!BB32)</f>
        <v>5643</v>
      </c>
      <c r="AU35" s="388">
        <f t="shared" si="7"/>
        <v>-5496</v>
      </c>
      <c r="AV35" s="411">
        <v>0.14958058191588852</v>
      </c>
      <c r="AW35" s="407">
        <v>0.85041941808411148</v>
      </c>
    </row>
    <row r="36" spans="1:49" x14ac:dyDescent="0.2">
      <c r="A36" s="225" t="s">
        <v>21</v>
      </c>
      <c r="B36" s="158" t="s">
        <v>38</v>
      </c>
      <c r="C36" s="405">
        <f t="shared" si="0"/>
        <v>0.80389274373750441</v>
      </c>
      <c r="D36" s="406">
        <f t="shared" si="1"/>
        <v>1.122367174404198E-2</v>
      </c>
      <c r="E36" s="406">
        <f t="shared" si="1"/>
        <v>3.3525253261424094E-3</v>
      </c>
      <c r="F36" s="406">
        <f t="shared" si="2"/>
        <v>0.88404635230668316</v>
      </c>
      <c r="G36" s="406">
        <f t="shared" si="2"/>
        <v>1.7855841410975876E-2</v>
      </c>
      <c r="H36" s="407">
        <f t="shared" si="3"/>
        <v>0.19255062917813606</v>
      </c>
      <c r="K36" s="225" t="s">
        <v>21</v>
      </c>
      <c r="L36" s="158" t="s">
        <v>38</v>
      </c>
      <c r="M36" s="383">
        <f>取引基本表!AX33</f>
        <v>17006</v>
      </c>
      <c r="N36" s="367">
        <f>ABS(取引基本表!BB33)</f>
        <v>3335</v>
      </c>
      <c r="O36" s="411">
        <f t="shared" si="4"/>
        <v>0.19610725626249559</v>
      </c>
      <c r="P36" s="407">
        <f t="shared" si="5"/>
        <v>0.80389274373750441</v>
      </c>
      <c r="R36" s="225" t="s">
        <v>21</v>
      </c>
      <c r="S36" s="158" t="s">
        <v>38</v>
      </c>
      <c r="T36" s="365">
        <f>取引基本表!BD33</f>
        <v>13721</v>
      </c>
      <c r="U36" s="446">
        <f>雇用表!AJ33</f>
        <v>154</v>
      </c>
      <c r="V36" s="447">
        <f>雇用表!AJ79</f>
        <v>46</v>
      </c>
      <c r="W36" s="413">
        <f t="shared" si="8"/>
        <v>1.122367174404198E-2</v>
      </c>
      <c r="X36" s="413">
        <f t="shared" si="9"/>
        <v>3.3525253261424094E-3</v>
      </c>
      <c r="Z36" s="225" t="s">
        <v>21</v>
      </c>
      <c r="AA36" s="48" t="s">
        <v>38</v>
      </c>
      <c r="AB36" s="454">
        <v>245</v>
      </c>
      <c r="AC36" s="387">
        <v>6336</v>
      </c>
      <c r="AD36" s="387">
        <v>4914</v>
      </c>
      <c r="AE36" s="387">
        <v>635</v>
      </c>
      <c r="AF36" s="387">
        <v>0</v>
      </c>
      <c r="AG36" s="369">
        <v>13721</v>
      </c>
      <c r="AH36" s="407">
        <f>SUM(AB36:AF36)/AG36</f>
        <v>0.88404635230668316</v>
      </c>
      <c r="AI36" s="411">
        <f>AB36/AG36</f>
        <v>1.7855841410975876E-2</v>
      </c>
      <c r="AK36" s="225" t="s">
        <v>21</v>
      </c>
      <c r="AL36" s="158" t="s">
        <v>38</v>
      </c>
      <c r="AM36" s="383">
        <f>取引基本表!AR33</f>
        <v>15669</v>
      </c>
      <c r="AN36" s="407">
        <f t="shared" si="6"/>
        <v>0.19255062917813606</v>
      </c>
      <c r="AP36" s="225" t="s">
        <v>21</v>
      </c>
      <c r="AQ36" s="158" t="s">
        <v>38</v>
      </c>
      <c r="AR36" s="386">
        <f>取引基本表!AX33</f>
        <v>17006</v>
      </c>
      <c r="AS36" s="387">
        <f>取引基本表!AY33</f>
        <v>50</v>
      </c>
      <c r="AT36" s="387">
        <f>ABS(取引基本表!BB33)</f>
        <v>3335</v>
      </c>
      <c r="AU36" s="388">
        <f t="shared" si="7"/>
        <v>-3285</v>
      </c>
      <c r="AV36" s="411">
        <v>6.3278791478513889E-3</v>
      </c>
      <c r="AW36" s="407">
        <v>0.99367212085214862</v>
      </c>
    </row>
    <row r="37" spans="1:49" x14ac:dyDescent="0.2">
      <c r="A37" s="225" t="s">
        <v>22</v>
      </c>
      <c r="B37" s="158" t="s">
        <v>377</v>
      </c>
      <c r="C37" s="405">
        <f t="shared" si="0"/>
        <v>0.21032967032967032</v>
      </c>
      <c r="D37" s="406">
        <f t="shared" si="1"/>
        <v>7.4641148325358855E-2</v>
      </c>
      <c r="E37" s="406">
        <f t="shared" si="1"/>
        <v>6.6454013822434876E-2</v>
      </c>
      <c r="F37" s="406">
        <f t="shared" si="2"/>
        <v>0.65348219032429555</v>
      </c>
      <c r="G37" s="406">
        <f t="shared" si="2"/>
        <v>0.29813928761297182</v>
      </c>
      <c r="H37" s="407">
        <f t="shared" si="3"/>
        <v>4.7409555642941408E-2</v>
      </c>
      <c r="K37" s="225" t="s">
        <v>22</v>
      </c>
      <c r="L37" s="158" t="s">
        <v>377</v>
      </c>
      <c r="M37" s="383">
        <f>取引基本表!AX34</f>
        <v>9100</v>
      </c>
      <c r="N37" s="367">
        <f>ABS(取引基本表!BB34)</f>
        <v>7186</v>
      </c>
      <c r="O37" s="411">
        <f t="shared" si="4"/>
        <v>0.78967032967032968</v>
      </c>
      <c r="P37" s="407">
        <f t="shared" si="5"/>
        <v>0.21032967032967032</v>
      </c>
      <c r="R37" s="225" t="s">
        <v>22</v>
      </c>
      <c r="S37" s="158" t="s">
        <v>377</v>
      </c>
      <c r="T37" s="365">
        <f>取引基本表!BD34</f>
        <v>9405</v>
      </c>
      <c r="U37" s="446">
        <f>雇用表!AJ34</f>
        <v>702</v>
      </c>
      <c r="V37" s="447">
        <f>雇用表!AJ80</f>
        <v>625</v>
      </c>
      <c r="W37" s="413">
        <f t="shared" si="8"/>
        <v>7.4641148325358855E-2</v>
      </c>
      <c r="X37" s="413">
        <f t="shared" si="9"/>
        <v>6.6454013822434876E-2</v>
      </c>
      <c r="Z37" s="225" t="s">
        <v>22</v>
      </c>
      <c r="AA37" s="48" t="s">
        <v>377</v>
      </c>
      <c r="AB37" s="454">
        <v>2804</v>
      </c>
      <c r="AC37" s="387">
        <v>1471</v>
      </c>
      <c r="AD37" s="387">
        <v>1114</v>
      </c>
      <c r="AE37" s="387">
        <v>792</v>
      </c>
      <c r="AF37" s="387">
        <v>-35</v>
      </c>
      <c r="AG37" s="369">
        <v>9405</v>
      </c>
      <c r="AH37" s="407">
        <f t="shared" si="10"/>
        <v>0.65348219032429555</v>
      </c>
      <c r="AI37" s="411">
        <f t="shared" si="11"/>
        <v>0.29813928761297182</v>
      </c>
      <c r="AK37" s="225" t="s">
        <v>22</v>
      </c>
      <c r="AL37" s="158" t="s">
        <v>377</v>
      </c>
      <c r="AM37" s="383">
        <f>取引基本表!AR34</f>
        <v>3858</v>
      </c>
      <c r="AN37" s="407">
        <f t="shared" si="6"/>
        <v>4.7409555642941408E-2</v>
      </c>
      <c r="AP37" s="225" t="s">
        <v>22</v>
      </c>
      <c r="AQ37" s="158" t="s">
        <v>377</v>
      </c>
      <c r="AR37" s="386">
        <f>取引基本表!AX34</f>
        <v>9100</v>
      </c>
      <c r="AS37" s="387">
        <f>取引基本表!AY34</f>
        <v>7491</v>
      </c>
      <c r="AT37" s="387">
        <f>ABS(取引基本表!BB34)</f>
        <v>7186</v>
      </c>
      <c r="AU37" s="388">
        <f t="shared" si="7"/>
        <v>305</v>
      </c>
      <c r="AV37" s="411">
        <v>0.42821641302313979</v>
      </c>
      <c r="AW37" s="407">
        <v>0.57178358697686016</v>
      </c>
    </row>
    <row r="38" spans="1:49" x14ac:dyDescent="0.2">
      <c r="A38" s="225" t="s">
        <v>23</v>
      </c>
      <c r="B38" s="158" t="s">
        <v>193</v>
      </c>
      <c r="C38" s="405">
        <f t="shared" si="0"/>
        <v>3.0064329788630717E-2</v>
      </c>
      <c r="D38" s="406">
        <f t="shared" si="1"/>
        <v>7.1641791044776124E-2</v>
      </c>
      <c r="E38" s="406">
        <f t="shared" si="1"/>
        <v>8.6567164179104483E-2</v>
      </c>
      <c r="F38" s="406">
        <f t="shared" si="2"/>
        <v>0.57313432835820899</v>
      </c>
      <c r="G38" s="406">
        <f t="shared" si="2"/>
        <v>0.36119402985074628</v>
      </c>
      <c r="H38" s="407">
        <f t="shared" si="3"/>
        <v>4.2911915060951634E-2</v>
      </c>
      <c r="K38" s="225" t="s">
        <v>23</v>
      </c>
      <c r="L38" s="158" t="s">
        <v>193</v>
      </c>
      <c r="M38" s="383">
        <f>取引基本表!AX35</f>
        <v>7617</v>
      </c>
      <c r="N38" s="367">
        <f>ABS(取引基本表!BB35)</f>
        <v>7388</v>
      </c>
      <c r="O38" s="411">
        <f t="shared" si="4"/>
        <v>0.96993567021136928</v>
      </c>
      <c r="P38" s="407">
        <f t="shared" si="5"/>
        <v>3.0064329788630717E-2</v>
      </c>
      <c r="R38" s="225" t="s">
        <v>23</v>
      </c>
      <c r="S38" s="158" t="s">
        <v>193</v>
      </c>
      <c r="T38" s="365">
        <f>取引基本表!BD35</f>
        <v>335</v>
      </c>
      <c r="U38" s="446">
        <f>雇用表!AJ35</f>
        <v>24</v>
      </c>
      <c r="V38" s="447">
        <f>雇用表!AJ81</f>
        <v>29</v>
      </c>
      <c r="W38" s="413">
        <f t="shared" si="8"/>
        <v>7.1641791044776124E-2</v>
      </c>
      <c r="X38" s="413">
        <f t="shared" si="9"/>
        <v>8.6567164179104483E-2</v>
      </c>
      <c r="Z38" s="225" t="s">
        <v>23</v>
      </c>
      <c r="AA38" s="48" t="s">
        <v>193</v>
      </c>
      <c r="AB38" s="454">
        <v>121</v>
      </c>
      <c r="AC38" s="387">
        <v>32</v>
      </c>
      <c r="AD38" s="387">
        <v>29</v>
      </c>
      <c r="AE38" s="387">
        <v>10</v>
      </c>
      <c r="AF38" s="387">
        <v>0</v>
      </c>
      <c r="AG38" s="369">
        <v>335</v>
      </c>
      <c r="AH38" s="407">
        <f t="shared" si="10"/>
        <v>0.57313432835820899</v>
      </c>
      <c r="AI38" s="411">
        <f t="shared" si="11"/>
        <v>0.36119402985074628</v>
      </c>
      <c r="AK38" s="225" t="s">
        <v>23</v>
      </c>
      <c r="AL38" s="158" t="s">
        <v>193</v>
      </c>
      <c r="AM38" s="383">
        <f>取引基本表!AR35</f>
        <v>3492</v>
      </c>
      <c r="AN38" s="407">
        <f t="shared" si="6"/>
        <v>4.2911915060951634E-2</v>
      </c>
      <c r="AP38" s="225" t="s">
        <v>23</v>
      </c>
      <c r="AQ38" s="158" t="s">
        <v>193</v>
      </c>
      <c r="AR38" s="386">
        <f>取引基本表!AX35</f>
        <v>7617</v>
      </c>
      <c r="AS38" s="387">
        <f>取引基本表!AY35</f>
        <v>106</v>
      </c>
      <c r="AT38" s="387">
        <f>ABS(取引基本表!BB35)</f>
        <v>7388</v>
      </c>
      <c r="AU38" s="388">
        <f t="shared" si="7"/>
        <v>-7282</v>
      </c>
      <c r="AV38" s="411">
        <v>0.57331716017527301</v>
      </c>
      <c r="AW38" s="407">
        <v>0.42668283982472699</v>
      </c>
    </row>
    <row r="39" spans="1:49" x14ac:dyDescent="0.2">
      <c r="A39" s="225" t="s">
        <v>24</v>
      </c>
      <c r="B39" s="158" t="s">
        <v>39</v>
      </c>
      <c r="C39" s="405">
        <f t="shared" si="0"/>
        <v>1</v>
      </c>
      <c r="D39" s="406">
        <f t="shared" si="1"/>
        <v>4.8338368580060423E-2</v>
      </c>
      <c r="E39" s="406">
        <f t="shared" si="1"/>
        <v>5.0927924039706515E-2</v>
      </c>
      <c r="F39" s="406">
        <f t="shared" si="2"/>
        <v>0.70414328873543375</v>
      </c>
      <c r="G39" s="406">
        <f t="shared" si="2"/>
        <v>0.35369011652999566</v>
      </c>
      <c r="H39" s="407">
        <f t="shared" si="3"/>
        <v>3.7848997247345653E-3</v>
      </c>
      <c r="K39" s="225" t="s">
        <v>24</v>
      </c>
      <c r="L39" s="158" t="s">
        <v>39</v>
      </c>
      <c r="M39" s="383">
        <f>取引基本表!AX36</f>
        <v>4634</v>
      </c>
      <c r="N39" s="367">
        <f>ABS(取引基本表!BB36)</f>
        <v>0</v>
      </c>
      <c r="O39" s="411">
        <f t="shared" si="4"/>
        <v>0</v>
      </c>
      <c r="P39" s="407">
        <f t="shared" si="5"/>
        <v>1</v>
      </c>
      <c r="R39" s="225" t="s">
        <v>24</v>
      </c>
      <c r="S39" s="158" t="s">
        <v>39</v>
      </c>
      <c r="T39" s="365">
        <f>取引基本表!BD36</f>
        <v>4634</v>
      </c>
      <c r="U39" s="446">
        <f>雇用表!AJ36</f>
        <v>224</v>
      </c>
      <c r="V39" s="447">
        <f>雇用表!AJ82</f>
        <v>236</v>
      </c>
      <c r="W39" s="413">
        <f t="shared" si="8"/>
        <v>4.8338368580060423E-2</v>
      </c>
      <c r="X39" s="413">
        <f t="shared" si="9"/>
        <v>5.0927924039706515E-2</v>
      </c>
      <c r="Z39" s="225" t="s">
        <v>24</v>
      </c>
      <c r="AA39" s="48" t="s">
        <v>39</v>
      </c>
      <c r="AB39" s="454">
        <v>1639</v>
      </c>
      <c r="AC39" s="387">
        <v>0</v>
      </c>
      <c r="AD39" s="387">
        <v>1617</v>
      </c>
      <c r="AE39" s="387">
        <v>7</v>
      </c>
      <c r="AF39" s="387">
        <v>0</v>
      </c>
      <c r="AG39" s="369">
        <v>4634</v>
      </c>
      <c r="AH39" s="407">
        <f t="shared" si="10"/>
        <v>0.70414328873543375</v>
      </c>
      <c r="AI39" s="411">
        <f t="shared" si="11"/>
        <v>0.35369011652999566</v>
      </c>
      <c r="AK39" s="225" t="s">
        <v>24</v>
      </c>
      <c r="AL39" s="158" t="s">
        <v>39</v>
      </c>
      <c r="AM39" s="383">
        <f>取引基本表!AR36</f>
        <v>308</v>
      </c>
      <c r="AN39" s="407">
        <f t="shared" si="6"/>
        <v>3.7848997247345653E-3</v>
      </c>
      <c r="AP39" s="225" t="s">
        <v>24</v>
      </c>
      <c r="AQ39" s="158" t="s">
        <v>39</v>
      </c>
      <c r="AR39" s="386">
        <f>取引基本表!AX36</f>
        <v>4634</v>
      </c>
      <c r="AS39" s="387">
        <f>取引基本表!AY36</f>
        <v>0</v>
      </c>
      <c r="AT39" s="387">
        <f>ABS(取引基本表!BB36)</f>
        <v>0</v>
      </c>
      <c r="AU39" s="388">
        <f t="shared" si="7"/>
        <v>0</v>
      </c>
      <c r="AV39" s="411">
        <v>0</v>
      </c>
      <c r="AW39" s="407">
        <v>1</v>
      </c>
    </row>
    <row r="40" spans="1:49" x14ac:dyDescent="0.2">
      <c r="A40" s="225" t="s">
        <v>25</v>
      </c>
      <c r="B40" s="158" t="s">
        <v>40</v>
      </c>
      <c r="C40" s="405">
        <f t="shared" si="0"/>
        <v>0.7013368112161722</v>
      </c>
      <c r="D40" s="406">
        <f t="shared" si="1"/>
        <v>0.10919458303635067</v>
      </c>
      <c r="E40" s="406">
        <f t="shared" si="1"/>
        <v>6.9850320741268707E-2</v>
      </c>
      <c r="F40" s="406">
        <f t="shared" si="2"/>
        <v>0.75181753385602279</v>
      </c>
      <c r="G40" s="406">
        <f t="shared" si="2"/>
        <v>0.55395580898075547</v>
      </c>
      <c r="H40" s="407">
        <f t="shared" si="3"/>
        <v>3.2392843098702322E-2</v>
      </c>
      <c r="K40" s="225" t="s">
        <v>25</v>
      </c>
      <c r="L40" s="158" t="s">
        <v>40</v>
      </c>
      <c r="M40" s="383">
        <f>取引基本表!AX37</f>
        <v>9201</v>
      </c>
      <c r="N40" s="367">
        <f>ABS(取引基本表!BB37)</f>
        <v>2748</v>
      </c>
      <c r="O40" s="411">
        <f t="shared" si="4"/>
        <v>0.29866318878382786</v>
      </c>
      <c r="P40" s="407">
        <f t="shared" si="5"/>
        <v>0.7013368112161722</v>
      </c>
      <c r="R40" s="225" t="s">
        <v>25</v>
      </c>
      <c r="S40" s="158" t="s">
        <v>40</v>
      </c>
      <c r="T40" s="365">
        <f>取引基本表!BD37</f>
        <v>7015</v>
      </c>
      <c r="U40" s="446">
        <f>雇用表!AJ37</f>
        <v>766</v>
      </c>
      <c r="V40" s="447">
        <f>雇用表!AJ83</f>
        <v>490</v>
      </c>
      <c r="W40" s="413">
        <f t="shared" si="8"/>
        <v>0.10919458303635067</v>
      </c>
      <c r="X40" s="413">
        <f t="shared" si="9"/>
        <v>6.9850320741268707E-2</v>
      </c>
      <c r="Z40" s="225" t="s">
        <v>25</v>
      </c>
      <c r="AA40" s="48" t="s">
        <v>40</v>
      </c>
      <c r="AB40" s="454">
        <v>3886</v>
      </c>
      <c r="AC40" s="387">
        <v>107</v>
      </c>
      <c r="AD40" s="387">
        <v>1214</v>
      </c>
      <c r="AE40" s="387">
        <v>80</v>
      </c>
      <c r="AF40" s="387">
        <v>-13</v>
      </c>
      <c r="AG40" s="369">
        <v>7015</v>
      </c>
      <c r="AH40" s="407">
        <f t="shared" si="10"/>
        <v>0.75181753385602279</v>
      </c>
      <c r="AI40" s="411">
        <f t="shared" si="11"/>
        <v>0.55395580898075547</v>
      </c>
      <c r="AK40" s="225" t="s">
        <v>25</v>
      </c>
      <c r="AL40" s="158" t="s">
        <v>40</v>
      </c>
      <c r="AM40" s="383">
        <f>取引基本表!AR37</f>
        <v>2636</v>
      </c>
      <c r="AN40" s="407">
        <f t="shared" si="6"/>
        <v>3.2392843098702322E-2</v>
      </c>
      <c r="AP40" s="225" t="s">
        <v>25</v>
      </c>
      <c r="AQ40" s="158" t="s">
        <v>40</v>
      </c>
      <c r="AR40" s="386">
        <f>取引基本表!AX37</f>
        <v>9201</v>
      </c>
      <c r="AS40" s="387">
        <f>取引基本表!AY37</f>
        <v>562</v>
      </c>
      <c r="AT40" s="387">
        <f>ABS(取引基本表!BB37)</f>
        <v>2748</v>
      </c>
      <c r="AU40" s="388">
        <f t="shared" si="7"/>
        <v>-2186</v>
      </c>
      <c r="AV40" s="411">
        <v>0.13187533136804414</v>
      </c>
      <c r="AW40" s="407">
        <v>0.86812466863195592</v>
      </c>
    </row>
    <row r="41" spans="1:49" x14ac:dyDescent="0.2">
      <c r="A41" s="225" t="s">
        <v>26</v>
      </c>
      <c r="B41" s="158" t="s">
        <v>276</v>
      </c>
      <c r="C41" s="405">
        <f t="shared" si="0"/>
        <v>0.58586841174389814</v>
      </c>
      <c r="D41" s="406">
        <f t="shared" si="1"/>
        <v>0.15480856195357251</v>
      </c>
      <c r="E41" s="406">
        <f t="shared" si="1"/>
        <v>0.14651793789568887</v>
      </c>
      <c r="F41" s="406">
        <f t="shared" si="2"/>
        <v>0.54989448296653598</v>
      </c>
      <c r="G41" s="406">
        <f t="shared" si="2"/>
        <v>0.44498040397949956</v>
      </c>
      <c r="H41" s="407">
        <f t="shared" si="3"/>
        <v>5.4868757373181282E-2</v>
      </c>
      <c r="K41" s="225" t="s">
        <v>26</v>
      </c>
      <c r="L41" s="158" t="s">
        <v>276</v>
      </c>
      <c r="M41" s="383">
        <f>取引基本表!AX38</f>
        <v>11308</v>
      </c>
      <c r="N41" s="367">
        <f>ABS(取引基本表!BB38)</f>
        <v>4683</v>
      </c>
      <c r="O41" s="411">
        <f t="shared" si="4"/>
        <v>0.41413158825610186</v>
      </c>
      <c r="P41" s="407">
        <f t="shared" si="5"/>
        <v>0.58586841174389814</v>
      </c>
      <c r="R41" s="225" t="s">
        <v>26</v>
      </c>
      <c r="S41" s="158" t="s">
        <v>276</v>
      </c>
      <c r="T41" s="365">
        <f>取引基本表!BD38</f>
        <v>6634</v>
      </c>
      <c r="U41" s="446">
        <f>雇用表!AJ38</f>
        <v>1027</v>
      </c>
      <c r="V41" s="447">
        <f>雇用表!AJ84</f>
        <v>972</v>
      </c>
      <c r="W41" s="413">
        <f t="shared" si="8"/>
        <v>0.15480856195357251</v>
      </c>
      <c r="X41" s="413">
        <f t="shared" si="9"/>
        <v>0.14651793789568887</v>
      </c>
      <c r="Z41" s="225" t="s">
        <v>26</v>
      </c>
      <c r="AA41" s="48" t="s">
        <v>276</v>
      </c>
      <c r="AB41" s="454">
        <v>2952</v>
      </c>
      <c r="AC41" s="387">
        <v>256</v>
      </c>
      <c r="AD41" s="387">
        <v>431</v>
      </c>
      <c r="AE41" s="387">
        <v>98</v>
      </c>
      <c r="AF41" s="387">
        <v>-89</v>
      </c>
      <c r="AG41" s="369">
        <v>6634</v>
      </c>
      <c r="AH41" s="407">
        <f t="shared" si="10"/>
        <v>0.54989448296653598</v>
      </c>
      <c r="AI41" s="411">
        <f t="shared" si="11"/>
        <v>0.44498040397949956</v>
      </c>
      <c r="AK41" s="225" t="s">
        <v>26</v>
      </c>
      <c r="AL41" s="158" t="s">
        <v>276</v>
      </c>
      <c r="AM41" s="383">
        <f>取引基本表!AR38</f>
        <v>4465</v>
      </c>
      <c r="AN41" s="407">
        <f t="shared" si="6"/>
        <v>5.4868757373181282E-2</v>
      </c>
      <c r="AP41" s="225" t="s">
        <v>26</v>
      </c>
      <c r="AQ41" s="158" t="s">
        <v>276</v>
      </c>
      <c r="AR41" s="386">
        <f>取引基本表!AX38</f>
        <v>11308</v>
      </c>
      <c r="AS41" s="387">
        <f>取引基本表!AY38</f>
        <v>9</v>
      </c>
      <c r="AT41" s="387">
        <f>ABS(取引基本表!BB38)</f>
        <v>4683</v>
      </c>
      <c r="AU41" s="388">
        <f t="shared" si="7"/>
        <v>-4674</v>
      </c>
      <c r="AV41" s="411">
        <v>5.6596812691101581E-5</v>
      </c>
      <c r="AW41" s="407">
        <v>0.9999434031873089</v>
      </c>
    </row>
    <row r="42" spans="1:49" x14ac:dyDescent="0.2">
      <c r="A42" s="225" t="s">
        <v>51</v>
      </c>
      <c r="B42" s="158" t="s">
        <v>367</v>
      </c>
      <c r="C42" s="405">
        <f t="shared" ref="C42:C47" si="12">P42</f>
        <v>0.81969817315329629</v>
      </c>
      <c r="D42" s="406">
        <f t="shared" ref="D42:E47" si="13">W42</f>
        <v>8.8461538461538466E-2</v>
      </c>
      <c r="E42" s="406">
        <f t="shared" si="13"/>
        <v>7.8846153846153844E-2</v>
      </c>
      <c r="F42" s="406">
        <f t="shared" ref="F42:G46" si="14">AH42</f>
        <v>0.55865384615384617</v>
      </c>
      <c r="G42" s="406">
        <f t="shared" si="14"/>
        <v>0.48461538461538461</v>
      </c>
      <c r="H42" s="407">
        <f t="shared" ref="H42:H47" si="15">AN42</f>
        <v>1.2153460479748329E-2</v>
      </c>
      <c r="K42" s="225" t="s">
        <v>51</v>
      </c>
      <c r="L42" s="158" t="s">
        <v>367</v>
      </c>
      <c r="M42" s="383">
        <f>取引基本表!AX39</f>
        <v>1259</v>
      </c>
      <c r="N42" s="367">
        <f>ABS(取引基本表!BB39)</f>
        <v>227</v>
      </c>
      <c r="O42" s="411">
        <f t="shared" ref="O42:O47" si="16">N42/M42</f>
        <v>0.18030182684670373</v>
      </c>
      <c r="P42" s="407">
        <f t="shared" si="5"/>
        <v>0.81969817315329629</v>
      </c>
      <c r="R42" s="225" t="s">
        <v>51</v>
      </c>
      <c r="S42" s="158" t="s">
        <v>367</v>
      </c>
      <c r="T42" s="365">
        <f>取引基本表!BD39</f>
        <v>1040</v>
      </c>
      <c r="U42" s="446">
        <f>雇用表!AJ39</f>
        <v>92</v>
      </c>
      <c r="V42" s="447">
        <f>雇用表!AJ85</f>
        <v>82</v>
      </c>
      <c r="W42" s="413">
        <f t="shared" si="8"/>
        <v>8.8461538461538466E-2</v>
      </c>
      <c r="X42" s="413">
        <f t="shared" si="9"/>
        <v>7.8846153846153844E-2</v>
      </c>
      <c r="Z42" s="225" t="s">
        <v>51</v>
      </c>
      <c r="AA42" s="48" t="s">
        <v>367</v>
      </c>
      <c r="AB42" s="454">
        <v>504</v>
      </c>
      <c r="AC42" s="387">
        <v>-4</v>
      </c>
      <c r="AD42" s="387">
        <v>63</v>
      </c>
      <c r="AE42" s="387">
        <v>36</v>
      </c>
      <c r="AF42" s="387">
        <v>-18</v>
      </c>
      <c r="AG42" s="369">
        <v>1040</v>
      </c>
      <c r="AH42" s="407">
        <f t="shared" ref="AH42:AH47" si="17">SUM(AB42:AF42)/AG42</f>
        <v>0.55865384615384617</v>
      </c>
      <c r="AI42" s="411">
        <f t="shared" ref="AI42:AI47" si="18">AB42/AG42</f>
        <v>0.48461538461538461</v>
      </c>
      <c r="AK42" s="225" t="s">
        <v>51</v>
      </c>
      <c r="AL42" s="158" t="s">
        <v>367</v>
      </c>
      <c r="AM42" s="383">
        <f>取引基本表!AR39</f>
        <v>989</v>
      </c>
      <c r="AN42" s="407">
        <f t="shared" si="6"/>
        <v>1.2153460479748329E-2</v>
      </c>
      <c r="AP42" s="225" t="s">
        <v>51</v>
      </c>
      <c r="AQ42" s="158" t="s">
        <v>367</v>
      </c>
      <c r="AR42" s="386">
        <f>取引基本表!AX39</f>
        <v>1259</v>
      </c>
      <c r="AS42" s="387">
        <f>取引基本表!AY39</f>
        <v>8</v>
      </c>
      <c r="AT42" s="387">
        <f>ABS(取引基本表!BB39)</f>
        <v>227</v>
      </c>
      <c r="AU42" s="388">
        <f t="shared" si="7"/>
        <v>-219</v>
      </c>
      <c r="AV42" s="411">
        <v>6.3071491241979305E-2</v>
      </c>
      <c r="AW42" s="407">
        <v>0.93692850875802069</v>
      </c>
    </row>
    <row r="43" spans="1:49" x14ac:dyDescent="0.2">
      <c r="A43" s="225" t="s">
        <v>194</v>
      </c>
      <c r="B43" s="158" t="s">
        <v>41</v>
      </c>
      <c r="C43" s="405">
        <f t="shared" si="12"/>
        <v>0.67829131652661068</v>
      </c>
      <c r="D43" s="406">
        <f t="shared" si="13"/>
        <v>0.15810006827270068</v>
      </c>
      <c r="E43" s="406">
        <f t="shared" si="13"/>
        <v>0.12220813420462304</v>
      </c>
      <c r="F43" s="406">
        <f t="shared" si="14"/>
        <v>0.61386911147956691</v>
      </c>
      <c r="G43" s="406">
        <f t="shared" si="14"/>
        <v>0.37364673754023214</v>
      </c>
      <c r="H43" s="407">
        <f t="shared" si="15"/>
        <v>3.3707727093983487E-2</v>
      </c>
      <c r="K43" s="225" t="s">
        <v>194</v>
      </c>
      <c r="L43" s="158" t="s">
        <v>41</v>
      </c>
      <c r="M43" s="383">
        <f>取引基本表!AX40</f>
        <v>14280</v>
      </c>
      <c r="N43" s="367">
        <f>ABS(取引基本表!BB40)</f>
        <v>4594</v>
      </c>
      <c r="O43" s="411">
        <f t="shared" si="16"/>
        <v>0.32170868347338938</v>
      </c>
      <c r="P43" s="407">
        <f t="shared" si="5"/>
        <v>0.67829131652661068</v>
      </c>
      <c r="R43" s="225" t="s">
        <v>194</v>
      </c>
      <c r="S43" s="158" t="s">
        <v>41</v>
      </c>
      <c r="T43" s="365">
        <f>取引基本表!BD40</f>
        <v>10253</v>
      </c>
      <c r="U43" s="446">
        <f>雇用表!AJ40</f>
        <v>1621</v>
      </c>
      <c r="V43" s="447">
        <f>雇用表!AJ86</f>
        <v>1253</v>
      </c>
      <c r="W43" s="413">
        <f t="shared" si="8"/>
        <v>0.15810006827270068</v>
      </c>
      <c r="X43" s="413">
        <f t="shared" si="9"/>
        <v>0.12220813420462304</v>
      </c>
      <c r="Z43" s="225" t="s">
        <v>194</v>
      </c>
      <c r="AA43" s="48" t="s">
        <v>41</v>
      </c>
      <c r="AB43" s="454">
        <v>3831</v>
      </c>
      <c r="AC43" s="387">
        <v>949</v>
      </c>
      <c r="AD43" s="387">
        <v>984</v>
      </c>
      <c r="AE43" s="387">
        <v>530</v>
      </c>
      <c r="AF43" s="387">
        <v>0</v>
      </c>
      <c r="AG43" s="369">
        <v>10253</v>
      </c>
      <c r="AH43" s="407">
        <f t="shared" si="17"/>
        <v>0.61386911147956691</v>
      </c>
      <c r="AI43" s="411">
        <f t="shared" si="18"/>
        <v>0.37364673754023214</v>
      </c>
      <c r="AK43" s="225" t="s">
        <v>194</v>
      </c>
      <c r="AL43" s="158" t="s">
        <v>41</v>
      </c>
      <c r="AM43" s="383">
        <f>取引基本表!AR40</f>
        <v>2743</v>
      </c>
      <c r="AN43" s="407">
        <f t="shared" si="6"/>
        <v>3.3707727093983487E-2</v>
      </c>
      <c r="AP43" s="225" t="s">
        <v>194</v>
      </c>
      <c r="AQ43" s="158" t="s">
        <v>41</v>
      </c>
      <c r="AR43" s="386">
        <f>取引基本表!AX40</f>
        <v>14280</v>
      </c>
      <c r="AS43" s="387">
        <f>取引基本表!AY40</f>
        <v>567</v>
      </c>
      <c r="AT43" s="387">
        <f>ABS(取引基本表!BB40)</f>
        <v>4594</v>
      </c>
      <c r="AU43" s="388">
        <f t="shared" si="7"/>
        <v>-4027</v>
      </c>
      <c r="AV43" s="411">
        <v>0.35331229564204947</v>
      </c>
      <c r="AW43" s="407">
        <v>0.64668770435795053</v>
      </c>
    </row>
    <row r="44" spans="1:49" x14ac:dyDescent="0.2">
      <c r="A44" s="225" t="s">
        <v>205</v>
      </c>
      <c r="B44" s="158" t="s">
        <v>345</v>
      </c>
      <c r="C44" s="405">
        <f t="shared" si="12"/>
        <v>0.28860582795323675</v>
      </c>
      <c r="D44" s="406">
        <f t="shared" si="13"/>
        <v>0.25695012264922323</v>
      </c>
      <c r="E44" s="406">
        <f t="shared" si="13"/>
        <v>0.1731398201144726</v>
      </c>
      <c r="F44" s="406">
        <f t="shared" si="14"/>
        <v>0.4454210956663941</v>
      </c>
      <c r="G44" s="406">
        <f t="shared" si="14"/>
        <v>0.2722812755519215</v>
      </c>
      <c r="H44" s="407">
        <f t="shared" si="15"/>
        <v>0.11129817145104208</v>
      </c>
      <c r="K44" s="225" t="s">
        <v>205</v>
      </c>
      <c r="L44" s="158" t="s">
        <v>277</v>
      </c>
      <c r="M44" s="383">
        <f>取引基本表!AX41</f>
        <v>11462</v>
      </c>
      <c r="N44" s="367">
        <f>ABS(取引基本表!BB41)</f>
        <v>8154</v>
      </c>
      <c r="O44" s="411">
        <f t="shared" si="16"/>
        <v>0.71139417204676325</v>
      </c>
      <c r="P44" s="407">
        <f>1-O44</f>
        <v>0.28860582795323675</v>
      </c>
      <c r="R44" s="225" t="s">
        <v>205</v>
      </c>
      <c r="S44" s="158" t="s">
        <v>360</v>
      </c>
      <c r="T44" s="365">
        <f>取引基本表!BD41</f>
        <v>4892</v>
      </c>
      <c r="U44" s="446">
        <f>雇用表!AJ41</f>
        <v>1257</v>
      </c>
      <c r="V44" s="447">
        <f>雇用表!AJ87</f>
        <v>847</v>
      </c>
      <c r="W44" s="413">
        <f t="shared" si="8"/>
        <v>0.25695012264922323</v>
      </c>
      <c r="X44" s="413">
        <f t="shared" si="9"/>
        <v>0.1731398201144726</v>
      </c>
      <c r="Z44" s="225" t="s">
        <v>205</v>
      </c>
      <c r="AA44" s="48" t="s">
        <v>42</v>
      </c>
      <c r="AB44" s="454">
        <v>1332</v>
      </c>
      <c r="AC44" s="387">
        <v>318</v>
      </c>
      <c r="AD44" s="387">
        <v>337</v>
      </c>
      <c r="AE44" s="387">
        <v>192</v>
      </c>
      <c r="AF44" s="387">
        <v>0</v>
      </c>
      <c r="AG44" s="369">
        <v>4892</v>
      </c>
      <c r="AH44" s="407">
        <f t="shared" si="17"/>
        <v>0.4454210956663941</v>
      </c>
      <c r="AI44" s="411">
        <f t="shared" si="18"/>
        <v>0.2722812755519215</v>
      </c>
      <c r="AK44" s="225" t="s">
        <v>205</v>
      </c>
      <c r="AL44" s="158" t="s">
        <v>42</v>
      </c>
      <c r="AM44" s="383">
        <f>取引基本表!AR41</f>
        <v>9057</v>
      </c>
      <c r="AN44" s="407">
        <f t="shared" si="6"/>
        <v>0.11129817145104208</v>
      </c>
      <c r="AP44" s="225" t="s">
        <v>200</v>
      </c>
      <c r="AQ44" s="158" t="s">
        <v>42</v>
      </c>
      <c r="AR44" s="386">
        <f>取引基本表!AX41</f>
        <v>11462</v>
      </c>
      <c r="AS44" s="387">
        <f>取引基本表!AY41</f>
        <v>1584</v>
      </c>
      <c r="AT44" s="387">
        <f>ABS(取引基本表!BB41)</f>
        <v>8154</v>
      </c>
      <c r="AU44" s="388">
        <f t="shared" si="7"/>
        <v>-6570</v>
      </c>
      <c r="AV44" s="411">
        <v>0.30843419542811235</v>
      </c>
      <c r="AW44" s="407">
        <v>0.69156580457188765</v>
      </c>
    </row>
    <row r="45" spans="1:49" x14ac:dyDescent="0.2">
      <c r="A45" s="225" t="s">
        <v>341</v>
      </c>
      <c r="B45" s="158" t="s">
        <v>278</v>
      </c>
      <c r="C45" s="405">
        <f t="shared" si="12"/>
        <v>1</v>
      </c>
      <c r="D45" s="406">
        <f t="shared" si="13"/>
        <v>0</v>
      </c>
      <c r="E45" s="406">
        <f t="shared" si="13"/>
        <v>0</v>
      </c>
      <c r="F45" s="406">
        <f t="shared" si="14"/>
        <v>0</v>
      </c>
      <c r="G45" s="406">
        <f t="shared" si="14"/>
        <v>0</v>
      </c>
      <c r="H45" s="407">
        <f t="shared" si="15"/>
        <v>0</v>
      </c>
      <c r="K45" s="225" t="s">
        <v>341</v>
      </c>
      <c r="L45" s="158" t="s">
        <v>278</v>
      </c>
      <c r="M45" s="383">
        <f>取引基本表!AX42</f>
        <v>161</v>
      </c>
      <c r="N45" s="367">
        <f>ABS(取引基本表!BB42)</f>
        <v>0</v>
      </c>
      <c r="O45" s="411">
        <f t="shared" si="16"/>
        <v>0</v>
      </c>
      <c r="P45" s="407">
        <f>1-O45</f>
        <v>1</v>
      </c>
      <c r="R45" s="225" t="s">
        <v>341</v>
      </c>
      <c r="S45" s="158" t="s">
        <v>278</v>
      </c>
      <c r="T45" s="365">
        <f>取引基本表!BD42</f>
        <v>161</v>
      </c>
      <c r="U45" s="446">
        <f>雇用表!AJ42</f>
        <v>0</v>
      </c>
      <c r="V45" s="447">
        <f>雇用表!AJ88</f>
        <v>0</v>
      </c>
      <c r="W45" s="413">
        <f t="shared" si="8"/>
        <v>0</v>
      </c>
      <c r="X45" s="413">
        <f t="shared" si="9"/>
        <v>0</v>
      </c>
      <c r="Z45" s="225" t="s">
        <v>341</v>
      </c>
      <c r="AA45" s="48" t="s">
        <v>278</v>
      </c>
      <c r="AB45" s="454">
        <v>0</v>
      </c>
      <c r="AC45" s="387">
        <v>0</v>
      </c>
      <c r="AD45" s="387">
        <v>0</v>
      </c>
      <c r="AE45" s="387">
        <v>0</v>
      </c>
      <c r="AF45" s="387">
        <v>0</v>
      </c>
      <c r="AG45" s="369">
        <v>161</v>
      </c>
      <c r="AH45" s="407">
        <v>0</v>
      </c>
      <c r="AI45" s="411">
        <v>0</v>
      </c>
      <c r="AK45" s="225" t="s">
        <v>341</v>
      </c>
      <c r="AL45" s="158" t="s">
        <v>278</v>
      </c>
      <c r="AM45" s="383">
        <f>取引基本表!AR42</f>
        <v>0</v>
      </c>
      <c r="AN45" s="407">
        <f t="shared" si="6"/>
        <v>0</v>
      </c>
      <c r="AP45" s="225" t="s">
        <v>201</v>
      </c>
      <c r="AQ45" s="158" t="s">
        <v>278</v>
      </c>
      <c r="AR45" s="386">
        <f>取引基本表!AX42</f>
        <v>161</v>
      </c>
      <c r="AS45" s="387">
        <f>取引基本表!AY42</f>
        <v>0</v>
      </c>
      <c r="AT45" s="387">
        <f>ABS(取引基本表!BB42)</f>
        <v>0</v>
      </c>
      <c r="AU45" s="388">
        <f t="shared" si="7"/>
        <v>0</v>
      </c>
      <c r="AV45" s="411">
        <v>0</v>
      </c>
      <c r="AW45" s="407">
        <v>1</v>
      </c>
    </row>
    <row r="46" spans="1:49" x14ac:dyDescent="0.2">
      <c r="A46" s="225" t="s">
        <v>342</v>
      </c>
      <c r="B46" s="158" t="s">
        <v>279</v>
      </c>
      <c r="C46" s="405">
        <f t="shared" si="12"/>
        <v>0.35026323939300097</v>
      </c>
      <c r="D46" s="406">
        <f t="shared" si="13"/>
        <v>2.6455026455026454E-3</v>
      </c>
      <c r="E46" s="406">
        <f t="shared" si="13"/>
        <v>7.0546737213403876E-3</v>
      </c>
      <c r="F46" s="406">
        <f t="shared" si="14"/>
        <v>0.31305114638447973</v>
      </c>
      <c r="G46" s="406">
        <f t="shared" si="14"/>
        <v>8.8183421516754845E-3</v>
      </c>
      <c r="H46" s="407">
        <f t="shared" si="15"/>
        <v>2.2070389303971687E-2</v>
      </c>
      <c r="K46" s="225" t="s">
        <v>342</v>
      </c>
      <c r="L46" s="158" t="s">
        <v>279</v>
      </c>
      <c r="M46" s="383">
        <f>取引基本表!AX43</f>
        <v>3229</v>
      </c>
      <c r="N46" s="367">
        <f>ABS(取引基本表!BB43)</f>
        <v>2098</v>
      </c>
      <c r="O46" s="411">
        <f t="shared" si="16"/>
        <v>0.64973676060699903</v>
      </c>
      <c r="P46" s="407">
        <f>1-O46</f>
        <v>0.35026323939300097</v>
      </c>
      <c r="R46" s="225" t="s">
        <v>342</v>
      </c>
      <c r="S46" s="158" t="s">
        <v>279</v>
      </c>
      <c r="T46" s="365">
        <f>取引基本表!BD43</f>
        <v>1134</v>
      </c>
      <c r="U46" s="446">
        <f>雇用表!AJ43</f>
        <v>3</v>
      </c>
      <c r="V46" s="447">
        <f>雇用表!AJ89</f>
        <v>8</v>
      </c>
      <c r="W46" s="413">
        <f t="shared" si="8"/>
        <v>2.6455026455026454E-3</v>
      </c>
      <c r="X46" s="413">
        <f t="shared" si="9"/>
        <v>7.0546737213403876E-3</v>
      </c>
      <c r="Z46" s="225" t="s">
        <v>342</v>
      </c>
      <c r="AA46" s="48" t="s">
        <v>279</v>
      </c>
      <c r="AB46" s="454">
        <v>10</v>
      </c>
      <c r="AC46" s="387">
        <v>294</v>
      </c>
      <c r="AD46" s="387">
        <v>41</v>
      </c>
      <c r="AE46" s="387">
        <v>14</v>
      </c>
      <c r="AF46" s="387">
        <v>-4</v>
      </c>
      <c r="AG46" s="369">
        <v>1134</v>
      </c>
      <c r="AH46" s="407">
        <f t="shared" si="17"/>
        <v>0.31305114638447973</v>
      </c>
      <c r="AI46" s="411">
        <f t="shared" si="18"/>
        <v>8.8183421516754845E-3</v>
      </c>
      <c r="AK46" s="225" t="s">
        <v>342</v>
      </c>
      <c r="AL46" s="158" t="s">
        <v>279</v>
      </c>
      <c r="AM46" s="383">
        <f>取引基本表!AR43</f>
        <v>1796</v>
      </c>
      <c r="AN46" s="407">
        <f t="shared" si="6"/>
        <v>2.2070389303971687E-2</v>
      </c>
      <c r="AP46" s="225" t="s">
        <v>202</v>
      </c>
      <c r="AQ46" s="158" t="s">
        <v>279</v>
      </c>
      <c r="AR46" s="386">
        <f>取引基本表!AX43</f>
        <v>3229</v>
      </c>
      <c r="AS46" s="387">
        <f>取引基本表!AY43</f>
        <v>3</v>
      </c>
      <c r="AT46" s="387">
        <f>ABS(取引基本表!BB43)</f>
        <v>2098</v>
      </c>
      <c r="AU46" s="388">
        <f t="shared" si="7"/>
        <v>-2095</v>
      </c>
      <c r="AV46" s="411">
        <v>6.99850635196259E-3</v>
      </c>
      <c r="AW46" s="407">
        <v>0.99300149364803736</v>
      </c>
    </row>
    <row r="47" spans="1:49" x14ac:dyDescent="0.2">
      <c r="A47" s="226" t="s">
        <v>347</v>
      </c>
      <c r="B47" s="227" t="s">
        <v>43</v>
      </c>
      <c r="C47" s="408">
        <f t="shared" si="12"/>
        <v>0.31394387080298369</v>
      </c>
      <c r="D47" s="409">
        <f t="shared" si="13"/>
        <v>4.9757178154553973E-2</v>
      </c>
      <c r="E47" s="409">
        <f t="shared" si="13"/>
        <v>4.1907100312144188E-2</v>
      </c>
      <c r="F47" s="409">
        <f>AH47</f>
        <v>0.426688715561511</v>
      </c>
      <c r="G47" s="409">
        <f>AI47</f>
        <v>0.19998528352451841</v>
      </c>
      <c r="H47" s="410">
        <f t="shared" si="15"/>
        <v>1</v>
      </c>
      <c r="K47" s="226" t="s">
        <v>347</v>
      </c>
      <c r="L47" s="228" t="s">
        <v>43</v>
      </c>
      <c r="M47" s="384">
        <f>取引基本表!AX44</f>
        <v>262359</v>
      </c>
      <c r="N47" s="385">
        <f>ABS(取引基本表!BB44)</f>
        <v>179993</v>
      </c>
      <c r="O47" s="412">
        <f t="shared" si="16"/>
        <v>0.68605612919701631</v>
      </c>
      <c r="P47" s="410">
        <f>1-O47</f>
        <v>0.31394387080298369</v>
      </c>
      <c r="R47" s="226" t="s">
        <v>347</v>
      </c>
      <c r="S47" s="228" t="s">
        <v>43</v>
      </c>
      <c r="T47" s="366">
        <f>取引基本表!BD44</f>
        <v>258214</v>
      </c>
      <c r="U47" s="448">
        <f>雇用表!AJ44</f>
        <v>12848</v>
      </c>
      <c r="V47" s="449">
        <f>雇用表!AJ90</f>
        <v>10821</v>
      </c>
      <c r="W47" s="414">
        <f t="shared" si="8"/>
        <v>4.9757178154553973E-2</v>
      </c>
      <c r="X47" s="414">
        <f t="shared" si="9"/>
        <v>4.1907100312144188E-2</v>
      </c>
      <c r="Z47" s="226" t="s">
        <v>347</v>
      </c>
      <c r="AA47" s="229" t="s">
        <v>43</v>
      </c>
      <c r="AB47" s="455">
        <v>51639</v>
      </c>
      <c r="AC47" s="390">
        <v>24417</v>
      </c>
      <c r="AD47" s="390">
        <v>28555</v>
      </c>
      <c r="AE47" s="390">
        <v>5837</v>
      </c>
      <c r="AF47" s="390">
        <v>-271</v>
      </c>
      <c r="AG47" s="370">
        <v>258214</v>
      </c>
      <c r="AH47" s="410">
        <f t="shared" si="17"/>
        <v>0.426688715561511</v>
      </c>
      <c r="AI47" s="412">
        <f t="shared" si="18"/>
        <v>0.19998528352451841</v>
      </c>
      <c r="AK47" s="226" t="s">
        <v>347</v>
      </c>
      <c r="AL47" s="228" t="s">
        <v>43</v>
      </c>
      <c r="AM47" s="384">
        <f>取引基本表!AR44</f>
        <v>81376</v>
      </c>
      <c r="AN47" s="410">
        <f t="shared" si="6"/>
        <v>1</v>
      </c>
      <c r="AP47" s="226" t="s">
        <v>203</v>
      </c>
      <c r="AQ47" s="228" t="s">
        <v>43</v>
      </c>
      <c r="AR47" s="389">
        <f>取引基本表!AX44</f>
        <v>262359</v>
      </c>
      <c r="AS47" s="390">
        <f>取引基本表!AY44</f>
        <v>175848</v>
      </c>
      <c r="AT47" s="391">
        <f>ABS(取引基本表!BB44)</f>
        <v>179993</v>
      </c>
      <c r="AU47" s="392">
        <f t="shared" si="7"/>
        <v>-4145</v>
      </c>
      <c r="AV47" s="412">
        <v>0.41467476400433478</v>
      </c>
      <c r="AW47" s="410">
        <v>0.58532523599566522</v>
      </c>
    </row>
    <row r="48" spans="1:49" ht="13" x14ac:dyDescent="0.2">
      <c r="A48" s="56" t="s">
        <v>485</v>
      </c>
      <c r="K48" s="56" t="s">
        <v>485</v>
      </c>
      <c r="R48" s="56" t="s">
        <v>485</v>
      </c>
      <c r="Z48" s="56" t="s">
        <v>485</v>
      </c>
      <c r="AK48" s="56" t="s">
        <v>485</v>
      </c>
      <c r="AP48" s="56" t="s">
        <v>485</v>
      </c>
      <c r="AR48" s="231"/>
      <c r="AS48" s="231"/>
      <c r="AT48" s="231"/>
      <c r="AU48" s="231"/>
      <c r="AV48" s="230"/>
      <c r="AW48" s="230"/>
    </row>
    <row r="49" spans="43:49" x14ac:dyDescent="0.2">
      <c r="AQ49" s="48" t="s">
        <v>393</v>
      </c>
      <c r="AR49" s="231">
        <f>SUM(AR12:AR29)+AR45</f>
        <v>119290</v>
      </c>
      <c r="AS49" s="231">
        <f>SUM(AS12:AS29)+AS45</f>
        <v>163574</v>
      </c>
      <c r="AT49" s="231">
        <f>SUM(AT12:AT29)+AT45</f>
        <v>99608</v>
      </c>
      <c r="AU49" s="231">
        <f>SUM(AU12:AU29)+AU45</f>
        <v>63966</v>
      </c>
      <c r="AV49" s="230">
        <f>AT49/AR49</f>
        <v>0.83500712549249723</v>
      </c>
      <c r="AW49" s="230">
        <f>1-AV49</f>
        <v>0.16499287450750277</v>
      </c>
    </row>
    <row r="50" spans="43:49" x14ac:dyDescent="0.2">
      <c r="AQ50" s="48" t="s">
        <v>394</v>
      </c>
      <c r="AR50" s="231">
        <f>SUM(AR8:AR11)+SUM(AR30:AR44)+AR46</f>
        <v>143069</v>
      </c>
      <c r="AS50" s="231">
        <f>SUM(AS8:AS11)+SUM(AS30:AS44)+AS46</f>
        <v>12274</v>
      </c>
      <c r="AT50" s="231">
        <f>SUM(AT8:AT11)+SUM(AT30:AT44)+AT46</f>
        <v>80385</v>
      </c>
      <c r="AU50" s="231">
        <f>SUM(AU8:AU11)+SUM(AU30:AU44)+AU46</f>
        <v>-68111</v>
      </c>
      <c r="AV50" s="230">
        <f>AT50/AR50</f>
        <v>0.56186175901138613</v>
      </c>
      <c r="AW50" s="230">
        <f>1-AV50</f>
        <v>0.43813824098861387</v>
      </c>
    </row>
    <row r="51" spans="43:49" x14ac:dyDescent="0.2">
      <c r="AR51" s="232"/>
      <c r="AS51" s="232"/>
      <c r="AT51" s="232"/>
      <c r="AU51" s="232"/>
    </row>
    <row r="52" spans="43:49" x14ac:dyDescent="0.2">
      <c r="AR52" s="232" t="s">
        <v>395</v>
      </c>
    </row>
  </sheetData>
  <mergeCells count="1">
    <mergeCell ref="W5:X5"/>
  </mergeCells>
  <phoneticPr fontId="5"/>
  <pageMargins left="0.78740157480314965" right="0.59055118110236227" top="0.98425196850393704" bottom="0.98425196850393704" header="0.51181102362204722" footer="0.51181102362204722"/>
  <pageSetup paperSize="9" orientation="landscape" verticalDpi="200"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3">
    <pageSetUpPr fitToPage="1"/>
  </sheetPr>
  <dimension ref="A1:BS53"/>
  <sheetViews>
    <sheetView zoomScaleNormal="100" workbookViewId="0">
      <pane xSplit="2" ySplit="4" topLeftCell="AE42" activePane="bottomRight" state="frozen"/>
      <selection activeCell="F63" sqref="F63"/>
      <selection pane="topRight" activeCell="F63" sqref="F63"/>
      <selection pane="bottomLeft" activeCell="F63" sqref="F63"/>
      <selection pane="bottomRight" sqref="A1:XFD1048576"/>
    </sheetView>
  </sheetViews>
  <sheetFormatPr defaultColWidth="9" defaultRowHeight="13" x14ac:dyDescent="0.2"/>
  <cols>
    <col min="1" max="1" width="3.90625" style="56" customWidth="1"/>
    <col min="2" max="2" width="21" style="56" customWidth="1"/>
    <col min="3" max="41" width="9.26953125" style="56" bestFit="1" customWidth="1"/>
    <col min="42" max="42" width="10" style="56" bestFit="1" customWidth="1"/>
    <col min="43" max="43" width="9.26953125" style="56" bestFit="1" customWidth="1"/>
    <col min="44" max="44" width="10" style="56" bestFit="1" customWidth="1"/>
    <col min="45" max="48" width="9.26953125" style="56" bestFit="1" customWidth="1"/>
    <col min="49" max="50" width="10" style="56" bestFit="1" customWidth="1"/>
    <col min="51" max="51" width="9.26953125" style="56" bestFit="1" customWidth="1"/>
    <col min="52" max="53" width="10" style="56" bestFit="1" customWidth="1"/>
    <col min="54" max="54" width="10.6328125" style="56" bestFit="1" customWidth="1"/>
    <col min="55" max="55" width="9.6328125" style="56" bestFit="1" customWidth="1"/>
    <col min="56" max="56" width="11.08984375" style="56" bestFit="1" customWidth="1"/>
    <col min="57" max="57" width="5.7265625" style="56" customWidth="1"/>
    <col min="58" max="58" width="7" style="56" customWidth="1"/>
    <col min="59" max="59" width="3.6328125" style="56" customWidth="1"/>
    <col min="60" max="60" width="19.453125" style="56" customWidth="1"/>
    <col min="61" max="62" width="9.90625" style="56" bestFit="1" customWidth="1"/>
    <col min="63" max="63" width="9.08984375" style="56" bestFit="1" customWidth="1"/>
    <col min="64" max="64" width="10" style="56" customWidth="1"/>
    <col min="65" max="65" width="3.90625" style="56" customWidth="1"/>
    <col min="66" max="66" width="3.7265625" style="56" customWidth="1"/>
    <col min="67" max="67" width="20.08984375" style="56" customWidth="1"/>
    <col min="68" max="68" width="9.36328125" style="56" bestFit="1" customWidth="1"/>
    <col min="69" max="69" width="9.90625" style="56" bestFit="1" customWidth="1"/>
    <col min="70" max="70" width="10.453125" style="56" bestFit="1" customWidth="1"/>
    <col min="71" max="71" width="3.90625" style="56" customWidth="1"/>
    <col min="72" max="256" width="9" style="56"/>
    <col min="257" max="257" width="3.90625" style="56" customWidth="1"/>
    <col min="258" max="258" width="21" style="56" customWidth="1"/>
    <col min="259" max="297" width="9.26953125" style="56" bestFit="1" customWidth="1"/>
    <col min="298" max="298" width="10" style="56" bestFit="1" customWidth="1"/>
    <col min="299" max="299" width="9.26953125" style="56" bestFit="1" customWidth="1"/>
    <col min="300" max="300" width="10" style="56" bestFit="1" customWidth="1"/>
    <col min="301" max="304" width="9.26953125" style="56" bestFit="1" customWidth="1"/>
    <col min="305" max="306" width="10" style="56" bestFit="1" customWidth="1"/>
    <col min="307" max="307" width="9.26953125" style="56" bestFit="1" customWidth="1"/>
    <col min="308" max="309" width="10" style="56" bestFit="1" customWidth="1"/>
    <col min="310" max="310" width="10.6328125" style="56" bestFit="1" customWidth="1"/>
    <col min="311" max="311" width="9.6328125" style="56" bestFit="1" customWidth="1"/>
    <col min="312" max="312" width="11.08984375" style="56" bestFit="1" customWidth="1"/>
    <col min="313" max="313" width="5.7265625" style="56" customWidth="1"/>
    <col min="314" max="314" width="7" style="56" customWidth="1"/>
    <col min="315" max="315" width="3.6328125" style="56" customWidth="1"/>
    <col min="316" max="316" width="19.453125" style="56" customWidth="1"/>
    <col min="317" max="318" width="9.90625" style="56" bestFit="1" customWidth="1"/>
    <col min="319" max="319" width="9.08984375" style="56" bestFit="1" customWidth="1"/>
    <col min="320" max="320" width="10" style="56" customWidth="1"/>
    <col min="321" max="321" width="3.90625" style="56" customWidth="1"/>
    <col min="322" max="322" width="3.7265625" style="56" customWidth="1"/>
    <col min="323" max="323" width="20.08984375" style="56" customWidth="1"/>
    <col min="324" max="324" width="9.36328125" style="56" bestFit="1" customWidth="1"/>
    <col min="325" max="325" width="9.90625" style="56" bestFit="1" customWidth="1"/>
    <col min="326" max="326" width="10.453125" style="56" bestFit="1" customWidth="1"/>
    <col min="327" max="327" width="3.90625" style="56" customWidth="1"/>
    <col min="328" max="512" width="9" style="56"/>
    <col min="513" max="513" width="3.90625" style="56" customWidth="1"/>
    <col min="514" max="514" width="21" style="56" customWidth="1"/>
    <col min="515" max="553" width="9.26953125" style="56" bestFit="1" customWidth="1"/>
    <col min="554" max="554" width="10" style="56" bestFit="1" customWidth="1"/>
    <col min="555" max="555" width="9.26953125" style="56" bestFit="1" customWidth="1"/>
    <col min="556" max="556" width="10" style="56" bestFit="1" customWidth="1"/>
    <col min="557" max="560" width="9.26953125" style="56" bestFit="1" customWidth="1"/>
    <col min="561" max="562" width="10" style="56" bestFit="1" customWidth="1"/>
    <col min="563" max="563" width="9.26953125" style="56" bestFit="1" customWidth="1"/>
    <col min="564" max="565" width="10" style="56" bestFit="1" customWidth="1"/>
    <col min="566" max="566" width="10.6328125" style="56" bestFit="1" customWidth="1"/>
    <col min="567" max="567" width="9.6328125" style="56" bestFit="1" customWidth="1"/>
    <col min="568" max="568" width="11.08984375" style="56" bestFit="1" customWidth="1"/>
    <col min="569" max="569" width="5.7265625" style="56" customWidth="1"/>
    <col min="570" max="570" width="7" style="56" customWidth="1"/>
    <col min="571" max="571" width="3.6328125" style="56" customWidth="1"/>
    <col min="572" max="572" width="19.453125" style="56" customWidth="1"/>
    <col min="573" max="574" width="9.90625" style="56" bestFit="1" customWidth="1"/>
    <col min="575" max="575" width="9.08984375" style="56" bestFit="1" customWidth="1"/>
    <col min="576" max="576" width="10" style="56" customWidth="1"/>
    <col min="577" max="577" width="3.90625" style="56" customWidth="1"/>
    <col min="578" max="578" width="3.7265625" style="56" customWidth="1"/>
    <col min="579" max="579" width="20.08984375" style="56" customWidth="1"/>
    <col min="580" max="580" width="9.36328125" style="56" bestFit="1" customWidth="1"/>
    <col min="581" max="581" width="9.90625" style="56" bestFit="1" customWidth="1"/>
    <col min="582" max="582" width="10.453125" style="56" bestFit="1" customWidth="1"/>
    <col min="583" max="583" width="3.90625" style="56" customWidth="1"/>
    <col min="584" max="768" width="9" style="56"/>
    <col min="769" max="769" width="3.90625" style="56" customWidth="1"/>
    <col min="770" max="770" width="21" style="56" customWidth="1"/>
    <col min="771" max="809" width="9.26953125" style="56" bestFit="1" customWidth="1"/>
    <col min="810" max="810" width="10" style="56" bestFit="1" customWidth="1"/>
    <col min="811" max="811" width="9.26953125" style="56" bestFit="1" customWidth="1"/>
    <col min="812" max="812" width="10" style="56" bestFit="1" customWidth="1"/>
    <col min="813" max="816" width="9.26953125" style="56" bestFit="1" customWidth="1"/>
    <col min="817" max="818" width="10" style="56" bestFit="1" customWidth="1"/>
    <col min="819" max="819" width="9.26953125" style="56" bestFit="1" customWidth="1"/>
    <col min="820" max="821" width="10" style="56" bestFit="1" customWidth="1"/>
    <col min="822" max="822" width="10.6328125" style="56" bestFit="1" customWidth="1"/>
    <col min="823" max="823" width="9.6328125" style="56" bestFit="1" customWidth="1"/>
    <col min="824" max="824" width="11.08984375" style="56" bestFit="1" customWidth="1"/>
    <col min="825" max="825" width="5.7265625" style="56" customWidth="1"/>
    <col min="826" max="826" width="7" style="56" customWidth="1"/>
    <col min="827" max="827" width="3.6328125" style="56" customWidth="1"/>
    <col min="828" max="828" width="19.453125" style="56" customWidth="1"/>
    <col min="829" max="830" width="9.90625" style="56" bestFit="1" customWidth="1"/>
    <col min="831" max="831" width="9.08984375" style="56" bestFit="1" customWidth="1"/>
    <col min="832" max="832" width="10" style="56" customWidth="1"/>
    <col min="833" max="833" width="3.90625" style="56" customWidth="1"/>
    <col min="834" max="834" width="3.7265625" style="56" customWidth="1"/>
    <col min="835" max="835" width="20.08984375" style="56" customWidth="1"/>
    <col min="836" max="836" width="9.36328125" style="56" bestFit="1" customWidth="1"/>
    <col min="837" max="837" width="9.90625" style="56" bestFit="1" customWidth="1"/>
    <col min="838" max="838" width="10.453125" style="56" bestFit="1" customWidth="1"/>
    <col min="839" max="839" width="3.90625" style="56" customWidth="1"/>
    <col min="840" max="1024" width="9" style="56"/>
    <col min="1025" max="1025" width="3.90625" style="56" customWidth="1"/>
    <col min="1026" max="1026" width="21" style="56" customWidth="1"/>
    <col min="1027" max="1065" width="9.26953125" style="56" bestFit="1" customWidth="1"/>
    <col min="1066" max="1066" width="10" style="56" bestFit="1" customWidth="1"/>
    <col min="1067" max="1067" width="9.26953125" style="56" bestFit="1" customWidth="1"/>
    <col min="1068" max="1068" width="10" style="56" bestFit="1" customWidth="1"/>
    <col min="1069" max="1072" width="9.26953125" style="56" bestFit="1" customWidth="1"/>
    <col min="1073" max="1074" width="10" style="56" bestFit="1" customWidth="1"/>
    <col min="1075" max="1075" width="9.26953125" style="56" bestFit="1" customWidth="1"/>
    <col min="1076" max="1077" width="10" style="56" bestFit="1" customWidth="1"/>
    <col min="1078" max="1078" width="10.6328125" style="56" bestFit="1" customWidth="1"/>
    <col min="1079" max="1079" width="9.6328125" style="56" bestFit="1" customWidth="1"/>
    <col min="1080" max="1080" width="11.08984375" style="56" bestFit="1" customWidth="1"/>
    <col min="1081" max="1081" width="5.7265625" style="56" customWidth="1"/>
    <col min="1082" max="1082" width="7" style="56" customWidth="1"/>
    <col min="1083" max="1083" width="3.6328125" style="56" customWidth="1"/>
    <col min="1084" max="1084" width="19.453125" style="56" customWidth="1"/>
    <col min="1085" max="1086" width="9.90625" style="56" bestFit="1" customWidth="1"/>
    <col min="1087" max="1087" width="9.08984375" style="56" bestFit="1" customWidth="1"/>
    <col min="1088" max="1088" width="10" style="56" customWidth="1"/>
    <col min="1089" max="1089" width="3.90625" style="56" customWidth="1"/>
    <col min="1090" max="1090" width="3.7265625" style="56" customWidth="1"/>
    <col min="1091" max="1091" width="20.08984375" style="56" customWidth="1"/>
    <col min="1092" max="1092" width="9.36328125" style="56" bestFit="1" customWidth="1"/>
    <col min="1093" max="1093" width="9.90625" style="56" bestFit="1" customWidth="1"/>
    <col min="1094" max="1094" width="10.453125" style="56" bestFit="1" customWidth="1"/>
    <col min="1095" max="1095" width="3.90625" style="56" customWidth="1"/>
    <col min="1096" max="1280" width="9" style="56"/>
    <col min="1281" max="1281" width="3.90625" style="56" customWidth="1"/>
    <col min="1282" max="1282" width="21" style="56" customWidth="1"/>
    <col min="1283" max="1321" width="9.26953125" style="56" bestFit="1" customWidth="1"/>
    <col min="1322" max="1322" width="10" style="56" bestFit="1" customWidth="1"/>
    <col min="1323" max="1323" width="9.26953125" style="56" bestFit="1" customWidth="1"/>
    <col min="1324" max="1324" width="10" style="56" bestFit="1" customWidth="1"/>
    <col min="1325" max="1328" width="9.26953125" style="56" bestFit="1" customWidth="1"/>
    <col min="1329" max="1330" width="10" style="56" bestFit="1" customWidth="1"/>
    <col min="1331" max="1331" width="9.26953125" style="56" bestFit="1" customWidth="1"/>
    <col min="1332" max="1333" width="10" style="56" bestFit="1" customWidth="1"/>
    <col min="1334" max="1334" width="10.6328125" style="56" bestFit="1" customWidth="1"/>
    <col min="1335" max="1335" width="9.6328125" style="56" bestFit="1" customWidth="1"/>
    <col min="1336" max="1336" width="11.08984375" style="56" bestFit="1" customWidth="1"/>
    <col min="1337" max="1337" width="5.7265625" style="56" customWidth="1"/>
    <col min="1338" max="1338" width="7" style="56" customWidth="1"/>
    <col min="1339" max="1339" width="3.6328125" style="56" customWidth="1"/>
    <col min="1340" max="1340" width="19.453125" style="56" customWidth="1"/>
    <col min="1341" max="1342" width="9.90625" style="56" bestFit="1" customWidth="1"/>
    <col min="1343" max="1343" width="9.08984375" style="56" bestFit="1" customWidth="1"/>
    <col min="1344" max="1344" width="10" style="56" customWidth="1"/>
    <col min="1345" max="1345" width="3.90625" style="56" customWidth="1"/>
    <col min="1346" max="1346" width="3.7265625" style="56" customWidth="1"/>
    <col min="1347" max="1347" width="20.08984375" style="56" customWidth="1"/>
    <col min="1348" max="1348" width="9.36328125" style="56" bestFit="1" customWidth="1"/>
    <col min="1349" max="1349" width="9.90625" style="56" bestFit="1" customWidth="1"/>
    <col min="1350" max="1350" width="10.453125" style="56" bestFit="1" customWidth="1"/>
    <col min="1351" max="1351" width="3.90625" style="56" customWidth="1"/>
    <col min="1352" max="1536" width="9" style="56"/>
    <col min="1537" max="1537" width="3.90625" style="56" customWidth="1"/>
    <col min="1538" max="1538" width="21" style="56" customWidth="1"/>
    <col min="1539" max="1577" width="9.26953125" style="56" bestFit="1" customWidth="1"/>
    <col min="1578" max="1578" width="10" style="56" bestFit="1" customWidth="1"/>
    <col min="1579" max="1579" width="9.26953125" style="56" bestFit="1" customWidth="1"/>
    <col min="1580" max="1580" width="10" style="56" bestFit="1" customWidth="1"/>
    <col min="1581" max="1584" width="9.26953125" style="56" bestFit="1" customWidth="1"/>
    <col min="1585" max="1586" width="10" style="56" bestFit="1" customWidth="1"/>
    <col min="1587" max="1587" width="9.26953125" style="56" bestFit="1" customWidth="1"/>
    <col min="1588" max="1589" width="10" style="56" bestFit="1" customWidth="1"/>
    <col min="1590" max="1590" width="10.6328125" style="56" bestFit="1" customWidth="1"/>
    <col min="1591" max="1591" width="9.6328125" style="56" bestFit="1" customWidth="1"/>
    <col min="1592" max="1592" width="11.08984375" style="56" bestFit="1" customWidth="1"/>
    <col min="1593" max="1593" width="5.7265625" style="56" customWidth="1"/>
    <col min="1594" max="1594" width="7" style="56" customWidth="1"/>
    <col min="1595" max="1595" width="3.6328125" style="56" customWidth="1"/>
    <col min="1596" max="1596" width="19.453125" style="56" customWidth="1"/>
    <col min="1597" max="1598" width="9.90625" style="56" bestFit="1" customWidth="1"/>
    <col min="1599" max="1599" width="9.08984375" style="56" bestFit="1" customWidth="1"/>
    <col min="1600" max="1600" width="10" style="56" customWidth="1"/>
    <col min="1601" max="1601" width="3.90625" style="56" customWidth="1"/>
    <col min="1602" max="1602" width="3.7265625" style="56" customWidth="1"/>
    <col min="1603" max="1603" width="20.08984375" style="56" customWidth="1"/>
    <col min="1604" max="1604" width="9.36328125" style="56" bestFit="1" customWidth="1"/>
    <col min="1605" max="1605" width="9.90625" style="56" bestFit="1" customWidth="1"/>
    <col min="1606" max="1606" width="10.453125" style="56" bestFit="1" customWidth="1"/>
    <col min="1607" max="1607" width="3.90625" style="56" customWidth="1"/>
    <col min="1608" max="1792" width="9" style="56"/>
    <col min="1793" max="1793" width="3.90625" style="56" customWidth="1"/>
    <col min="1794" max="1794" width="21" style="56" customWidth="1"/>
    <col min="1795" max="1833" width="9.26953125" style="56" bestFit="1" customWidth="1"/>
    <col min="1834" max="1834" width="10" style="56" bestFit="1" customWidth="1"/>
    <col min="1835" max="1835" width="9.26953125" style="56" bestFit="1" customWidth="1"/>
    <col min="1836" max="1836" width="10" style="56" bestFit="1" customWidth="1"/>
    <col min="1837" max="1840" width="9.26953125" style="56" bestFit="1" customWidth="1"/>
    <col min="1841" max="1842" width="10" style="56" bestFit="1" customWidth="1"/>
    <col min="1843" max="1843" width="9.26953125" style="56" bestFit="1" customWidth="1"/>
    <col min="1844" max="1845" width="10" style="56" bestFit="1" customWidth="1"/>
    <col min="1846" max="1846" width="10.6328125" style="56" bestFit="1" customWidth="1"/>
    <col min="1847" max="1847" width="9.6328125" style="56" bestFit="1" customWidth="1"/>
    <col min="1848" max="1848" width="11.08984375" style="56" bestFit="1" customWidth="1"/>
    <col min="1849" max="1849" width="5.7265625" style="56" customWidth="1"/>
    <col min="1850" max="1850" width="7" style="56" customWidth="1"/>
    <col min="1851" max="1851" width="3.6328125" style="56" customWidth="1"/>
    <col min="1852" max="1852" width="19.453125" style="56" customWidth="1"/>
    <col min="1853" max="1854" width="9.90625" style="56" bestFit="1" customWidth="1"/>
    <col min="1855" max="1855" width="9.08984375" style="56" bestFit="1" customWidth="1"/>
    <col min="1856" max="1856" width="10" style="56" customWidth="1"/>
    <col min="1857" max="1857" width="3.90625" style="56" customWidth="1"/>
    <col min="1858" max="1858" width="3.7265625" style="56" customWidth="1"/>
    <col min="1859" max="1859" width="20.08984375" style="56" customWidth="1"/>
    <col min="1860" max="1860" width="9.36328125" style="56" bestFit="1" customWidth="1"/>
    <col min="1861" max="1861" width="9.90625" style="56" bestFit="1" customWidth="1"/>
    <col min="1862" max="1862" width="10.453125" style="56" bestFit="1" customWidth="1"/>
    <col min="1863" max="1863" width="3.90625" style="56" customWidth="1"/>
    <col min="1864" max="2048" width="9" style="56"/>
    <col min="2049" max="2049" width="3.90625" style="56" customWidth="1"/>
    <col min="2050" max="2050" width="21" style="56" customWidth="1"/>
    <col min="2051" max="2089" width="9.26953125" style="56" bestFit="1" customWidth="1"/>
    <col min="2090" max="2090" width="10" style="56" bestFit="1" customWidth="1"/>
    <col min="2091" max="2091" width="9.26953125" style="56" bestFit="1" customWidth="1"/>
    <col min="2092" max="2092" width="10" style="56" bestFit="1" customWidth="1"/>
    <col min="2093" max="2096" width="9.26953125" style="56" bestFit="1" customWidth="1"/>
    <col min="2097" max="2098" width="10" style="56" bestFit="1" customWidth="1"/>
    <col min="2099" max="2099" width="9.26953125" style="56" bestFit="1" customWidth="1"/>
    <col min="2100" max="2101" width="10" style="56" bestFit="1" customWidth="1"/>
    <col min="2102" max="2102" width="10.6328125" style="56" bestFit="1" customWidth="1"/>
    <col min="2103" max="2103" width="9.6328125" style="56" bestFit="1" customWidth="1"/>
    <col min="2104" max="2104" width="11.08984375" style="56" bestFit="1" customWidth="1"/>
    <col min="2105" max="2105" width="5.7265625" style="56" customWidth="1"/>
    <col min="2106" max="2106" width="7" style="56" customWidth="1"/>
    <col min="2107" max="2107" width="3.6328125" style="56" customWidth="1"/>
    <col min="2108" max="2108" width="19.453125" style="56" customWidth="1"/>
    <col min="2109" max="2110" width="9.90625" style="56" bestFit="1" customWidth="1"/>
    <col min="2111" max="2111" width="9.08984375" style="56" bestFit="1" customWidth="1"/>
    <col min="2112" max="2112" width="10" style="56" customWidth="1"/>
    <col min="2113" max="2113" width="3.90625" style="56" customWidth="1"/>
    <col min="2114" max="2114" width="3.7265625" style="56" customWidth="1"/>
    <col min="2115" max="2115" width="20.08984375" style="56" customWidth="1"/>
    <col min="2116" max="2116" width="9.36328125" style="56" bestFit="1" customWidth="1"/>
    <col min="2117" max="2117" width="9.90625" style="56" bestFit="1" customWidth="1"/>
    <col min="2118" max="2118" width="10.453125" style="56" bestFit="1" customWidth="1"/>
    <col min="2119" max="2119" width="3.90625" style="56" customWidth="1"/>
    <col min="2120" max="2304" width="9" style="56"/>
    <col min="2305" max="2305" width="3.90625" style="56" customWidth="1"/>
    <col min="2306" max="2306" width="21" style="56" customWidth="1"/>
    <col min="2307" max="2345" width="9.26953125" style="56" bestFit="1" customWidth="1"/>
    <col min="2346" max="2346" width="10" style="56" bestFit="1" customWidth="1"/>
    <col min="2347" max="2347" width="9.26953125" style="56" bestFit="1" customWidth="1"/>
    <col min="2348" max="2348" width="10" style="56" bestFit="1" customWidth="1"/>
    <col min="2349" max="2352" width="9.26953125" style="56" bestFit="1" customWidth="1"/>
    <col min="2353" max="2354" width="10" style="56" bestFit="1" customWidth="1"/>
    <col min="2355" max="2355" width="9.26953125" style="56" bestFit="1" customWidth="1"/>
    <col min="2356" max="2357" width="10" style="56" bestFit="1" customWidth="1"/>
    <col min="2358" max="2358" width="10.6328125" style="56" bestFit="1" customWidth="1"/>
    <col min="2359" max="2359" width="9.6328125" style="56" bestFit="1" customWidth="1"/>
    <col min="2360" max="2360" width="11.08984375" style="56" bestFit="1" customWidth="1"/>
    <col min="2361" max="2361" width="5.7265625" style="56" customWidth="1"/>
    <col min="2362" max="2362" width="7" style="56" customWidth="1"/>
    <col min="2363" max="2363" width="3.6328125" style="56" customWidth="1"/>
    <col min="2364" max="2364" width="19.453125" style="56" customWidth="1"/>
    <col min="2365" max="2366" width="9.90625" style="56" bestFit="1" customWidth="1"/>
    <col min="2367" max="2367" width="9.08984375" style="56" bestFit="1" customWidth="1"/>
    <col min="2368" max="2368" width="10" style="56" customWidth="1"/>
    <col min="2369" max="2369" width="3.90625" style="56" customWidth="1"/>
    <col min="2370" max="2370" width="3.7265625" style="56" customWidth="1"/>
    <col min="2371" max="2371" width="20.08984375" style="56" customWidth="1"/>
    <col min="2372" max="2372" width="9.36328125" style="56" bestFit="1" customWidth="1"/>
    <col min="2373" max="2373" width="9.90625" style="56" bestFit="1" customWidth="1"/>
    <col min="2374" max="2374" width="10.453125" style="56" bestFit="1" customWidth="1"/>
    <col min="2375" max="2375" width="3.90625" style="56" customWidth="1"/>
    <col min="2376" max="2560" width="9" style="56"/>
    <col min="2561" max="2561" width="3.90625" style="56" customWidth="1"/>
    <col min="2562" max="2562" width="21" style="56" customWidth="1"/>
    <col min="2563" max="2601" width="9.26953125" style="56" bestFit="1" customWidth="1"/>
    <col min="2602" max="2602" width="10" style="56" bestFit="1" customWidth="1"/>
    <col min="2603" max="2603" width="9.26953125" style="56" bestFit="1" customWidth="1"/>
    <col min="2604" max="2604" width="10" style="56" bestFit="1" customWidth="1"/>
    <col min="2605" max="2608" width="9.26953125" style="56" bestFit="1" customWidth="1"/>
    <col min="2609" max="2610" width="10" style="56" bestFit="1" customWidth="1"/>
    <col min="2611" max="2611" width="9.26953125" style="56" bestFit="1" customWidth="1"/>
    <col min="2612" max="2613" width="10" style="56" bestFit="1" customWidth="1"/>
    <col min="2614" max="2614" width="10.6328125" style="56" bestFit="1" customWidth="1"/>
    <col min="2615" max="2615" width="9.6328125" style="56" bestFit="1" customWidth="1"/>
    <col min="2616" max="2616" width="11.08984375" style="56" bestFit="1" customWidth="1"/>
    <col min="2617" max="2617" width="5.7265625" style="56" customWidth="1"/>
    <col min="2618" max="2618" width="7" style="56" customWidth="1"/>
    <col min="2619" max="2619" width="3.6328125" style="56" customWidth="1"/>
    <col min="2620" max="2620" width="19.453125" style="56" customWidth="1"/>
    <col min="2621" max="2622" width="9.90625" style="56" bestFit="1" customWidth="1"/>
    <col min="2623" max="2623" width="9.08984375" style="56" bestFit="1" customWidth="1"/>
    <col min="2624" max="2624" width="10" style="56" customWidth="1"/>
    <col min="2625" max="2625" width="3.90625" style="56" customWidth="1"/>
    <col min="2626" max="2626" width="3.7265625" style="56" customWidth="1"/>
    <col min="2627" max="2627" width="20.08984375" style="56" customWidth="1"/>
    <col min="2628" max="2628" width="9.36328125" style="56" bestFit="1" customWidth="1"/>
    <col min="2629" max="2629" width="9.90625" style="56" bestFit="1" customWidth="1"/>
    <col min="2630" max="2630" width="10.453125" style="56" bestFit="1" customWidth="1"/>
    <col min="2631" max="2631" width="3.90625" style="56" customWidth="1"/>
    <col min="2632" max="2816" width="9" style="56"/>
    <col min="2817" max="2817" width="3.90625" style="56" customWidth="1"/>
    <col min="2818" max="2818" width="21" style="56" customWidth="1"/>
    <col min="2819" max="2857" width="9.26953125" style="56" bestFit="1" customWidth="1"/>
    <col min="2858" max="2858" width="10" style="56" bestFit="1" customWidth="1"/>
    <col min="2859" max="2859" width="9.26953125" style="56" bestFit="1" customWidth="1"/>
    <col min="2860" max="2860" width="10" style="56" bestFit="1" customWidth="1"/>
    <col min="2861" max="2864" width="9.26953125" style="56" bestFit="1" customWidth="1"/>
    <col min="2865" max="2866" width="10" style="56" bestFit="1" customWidth="1"/>
    <col min="2867" max="2867" width="9.26953125" style="56" bestFit="1" customWidth="1"/>
    <col min="2868" max="2869" width="10" style="56" bestFit="1" customWidth="1"/>
    <col min="2870" max="2870" width="10.6328125" style="56" bestFit="1" customWidth="1"/>
    <col min="2871" max="2871" width="9.6328125" style="56" bestFit="1" customWidth="1"/>
    <col min="2872" max="2872" width="11.08984375" style="56" bestFit="1" customWidth="1"/>
    <col min="2873" max="2873" width="5.7265625" style="56" customWidth="1"/>
    <col min="2874" max="2874" width="7" style="56" customWidth="1"/>
    <col min="2875" max="2875" width="3.6328125" style="56" customWidth="1"/>
    <col min="2876" max="2876" width="19.453125" style="56" customWidth="1"/>
    <col min="2877" max="2878" width="9.90625" style="56" bestFit="1" customWidth="1"/>
    <col min="2879" max="2879" width="9.08984375" style="56" bestFit="1" customWidth="1"/>
    <col min="2880" max="2880" width="10" style="56" customWidth="1"/>
    <col min="2881" max="2881" width="3.90625" style="56" customWidth="1"/>
    <col min="2882" max="2882" width="3.7265625" style="56" customWidth="1"/>
    <col min="2883" max="2883" width="20.08984375" style="56" customWidth="1"/>
    <col min="2884" max="2884" width="9.36328125" style="56" bestFit="1" customWidth="1"/>
    <col min="2885" max="2885" width="9.90625" style="56" bestFit="1" customWidth="1"/>
    <col min="2886" max="2886" width="10.453125" style="56" bestFit="1" customWidth="1"/>
    <col min="2887" max="2887" width="3.90625" style="56" customWidth="1"/>
    <col min="2888" max="3072" width="9" style="56"/>
    <col min="3073" max="3073" width="3.90625" style="56" customWidth="1"/>
    <col min="3074" max="3074" width="21" style="56" customWidth="1"/>
    <col min="3075" max="3113" width="9.26953125" style="56" bestFit="1" customWidth="1"/>
    <col min="3114" max="3114" width="10" style="56" bestFit="1" customWidth="1"/>
    <col min="3115" max="3115" width="9.26953125" style="56" bestFit="1" customWidth="1"/>
    <col min="3116" max="3116" width="10" style="56" bestFit="1" customWidth="1"/>
    <col min="3117" max="3120" width="9.26953125" style="56" bestFit="1" customWidth="1"/>
    <col min="3121" max="3122" width="10" style="56" bestFit="1" customWidth="1"/>
    <col min="3123" max="3123" width="9.26953125" style="56" bestFit="1" customWidth="1"/>
    <col min="3124" max="3125" width="10" style="56" bestFit="1" customWidth="1"/>
    <col min="3126" max="3126" width="10.6328125" style="56" bestFit="1" customWidth="1"/>
    <col min="3127" max="3127" width="9.6328125" style="56" bestFit="1" customWidth="1"/>
    <col min="3128" max="3128" width="11.08984375" style="56" bestFit="1" customWidth="1"/>
    <col min="3129" max="3129" width="5.7265625" style="56" customWidth="1"/>
    <col min="3130" max="3130" width="7" style="56" customWidth="1"/>
    <col min="3131" max="3131" width="3.6328125" style="56" customWidth="1"/>
    <col min="3132" max="3132" width="19.453125" style="56" customWidth="1"/>
    <col min="3133" max="3134" width="9.90625" style="56" bestFit="1" customWidth="1"/>
    <col min="3135" max="3135" width="9.08984375" style="56" bestFit="1" customWidth="1"/>
    <col min="3136" max="3136" width="10" style="56" customWidth="1"/>
    <col min="3137" max="3137" width="3.90625" style="56" customWidth="1"/>
    <col min="3138" max="3138" width="3.7265625" style="56" customWidth="1"/>
    <col min="3139" max="3139" width="20.08984375" style="56" customWidth="1"/>
    <col min="3140" max="3140" width="9.36328125" style="56" bestFit="1" customWidth="1"/>
    <col min="3141" max="3141" width="9.90625" style="56" bestFit="1" customWidth="1"/>
    <col min="3142" max="3142" width="10.453125" style="56" bestFit="1" customWidth="1"/>
    <col min="3143" max="3143" width="3.90625" style="56" customWidth="1"/>
    <col min="3144" max="3328" width="9" style="56"/>
    <col min="3329" max="3329" width="3.90625" style="56" customWidth="1"/>
    <col min="3330" max="3330" width="21" style="56" customWidth="1"/>
    <col min="3331" max="3369" width="9.26953125" style="56" bestFit="1" customWidth="1"/>
    <col min="3370" max="3370" width="10" style="56" bestFit="1" customWidth="1"/>
    <col min="3371" max="3371" width="9.26953125" style="56" bestFit="1" customWidth="1"/>
    <col min="3372" max="3372" width="10" style="56" bestFit="1" customWidth="1"/>
    <col min="3373" max="3376" width="9.26953125" style="56" bestFit="1" customWidth="1"/>
    <col min="3377" max="3378" width="10" style="56" bestFit="1" customWidth="1"/>
    <col min="3379" max="3379" width="9.26953125" style="56" bestFit="1" customWidth="1"/>
    <col min="3380" max="3381" width="10" style="56" bestFit="1" customWidth="1"/>
    <col min="3382" max="3382" width="10.6328125" style="56" bestFit="1" customWidth="1"/>
    <col min="3383" max="3383" width="9.6328125" style="56" bestFit="1" customWidth="1"/>
    <col min="3384" max="3384" width="11.08984375" style="56" bestFit="1" customWidth="1"/>
    <col min="3385" max="3385" width="5.7265625" style="56" customWidth="1"/>
    <col min="3386" max="3386" width="7" style="56" customWidth="1"/>
    <col min="3387" max="3387" width="3.6328125" style="56" customWidth="1"/>
    <col min="3388" max="3388" width="19.453125" style="56" customWidth="1"/>
    <col min="3389" max="3390" width="9.90625" style="56" bestFit="1" customWidth="1"/>
    <col min="3391" max="3391" width="9.08984375" style="56" bestFit="1" customWidth="1"/>
    <col min="3392" max="3392" width="10" style="56" customWidth="1"/>
    <col min="3393" max="3393" width="3.90625" style="56" customWidth="1"/>
    <col min="3394" max="3394" width="3.7265625" style="56" customWidth="1"/>
    <col min="3395" max="3395" width="20.08984375" style="56" customWidth="1"/>
    <col min="3396" max="3396" width="9.36328125" style="56" bestFit="1" customWidth="1"/>
    <col min="3397" max="3397" width="9.90625" style="56" bestFit="1" customWidth="1"/>
    <col min="3398" max="3398" width="10.453125" style="56" bestFit="1" customWidth="1"/>
    <col min="3399" max="3399" width="3.90625" style="56" customWidth="1"/>
    <col min="3400" max="3584" width="9" style="56"/>
    <col min="3585" max="3585" width="3.90625" style="56" customWidth="1"/>
    <col min="3586" max="3586" width="21" style="56" customWidth="1"/>
    <col min="3587" max="3625" width="9.26953125" style="56" bestFit="1" customWidth="1"/>
    <col min="3626" max="3626" width="10" style="56" bestFit="1" customWidth="1"/>
    <col min="3627" max="3627" width="9.26953125" style="56" bestFit="1" customWidth="1"/>
    <col min="3628" max="3628" width="10" style="56" bestFit="1" customWidth="1"/>
    <col min="3629" max="3632" width="9.26953125" style="56" bestFit="1" customWidth="1"/>
    <col min="3633" max="3634" width="10" style="56" bestFit="1" customWidth="1"/>
    <col min="3635" max="3635" width="9.26953125" style="56" bestFit="1" customWidth="1"/>
    <col min="3636" max="3637" width="10" style="56" bestFit="1" customWidth="1"/>
    <col min="3638" max="3638" width="10.6328125" style="56" bestFit="1" customWidth="1"/>
    <col min="3639" max="3639" width="9.6328125" style="56" bestFit="1" customWidth="1"/>
    <col min="3640" max="3640" width="11.08984375" style="56" bestFit="1" customWidth="1"/>
    <col min="3641" max="3641" width="5.7265625" style="56" customWidth="1"/>
    <col min="3642" max="3642" width="7" style="56" customWidth="1"/>
    <col min="3643" max="3643" width="3.6328125" style="56" customWidth="1"/>
    <col min="3644" max="3644" width="19.453125" style="56" customWidth="1"/>
    <col min="3645" max="3646" width="9.90625" style="56" bestFit="1" customWidth="1"/>
    <col min="3647" max="3647" width="9.08984375" style="56" bestFit="1" customWidth="1"/>
    <col min="3648" max="3648" width="10" style="56" customWidth="1"/>
    <col min="3649" max="3649" width="3.90625" style="56" customWidth="1"/>
    <col min="3650" max="3650" width="3.7265625" style="56" customWidth="1"/>
    <col min="3651" max="3651" width="20.08984375" style="56" customWidth="1"/>
    <col min="3652" max="3652" width="9.36328125" style="56" bestFit="1" customWidth="1"/>
    <col min="3653" max="3653" width="9.90625" style="56" bestFit="1" customWidth="1"/>
    <col min="3654" max="3654" width="10.453125" style="56" bestFit="1" customWidth="1"/>
    <col min="3655" max="3655" width="3.90625" style="56" customWidth="1"/>
    <col min="3656" max="3840" width="9" style="56"/>
    <col min="3841" max="3841" width="3.90625" style="56" customWidth="1"/>
    <col min="3842" max="3842" width="21" style="56" customWidth="1"/>
    <col min="3843" max="3881" width="9.26953125" style="56" bestFit="1" customWidth="1"/>
    <col min="3882" max="3882" width="10" style="56" bestFit="1" customWidth="1"/>
    <col min="3883" max="3883" width="9.26953125" style="56" bestFit="1" customWidth="1"/>
    <col min="3884" max="3884" width="10" style="56" bestFit="1" customWidth="1"/>
    <col min="3885" max="3888" width="9.26953125" style="56" bestFit="1" customWidth="1"/>
    <col min="3889" max="3890" width="10" style="56" bestFit="1" customWidth="1"/>
    <col min="3891" max="3891" width="9.26953125" style="56" bestFit="1" customWidth="1"/>
    <col min="3892" max="3893" width="10" style="56" bestFit="1" customWidth="1"/>
    <col min="3894" max="3894" width="10.6328125" style="56" bestFit="1" customWidth="1"/>
    <col min="3895" max="3895" width="9.6328125" style="56" bestFit="1" customWidth="1"/>
    <col min="3896" max="3896" width="11.08984375" style="56" bestFit="1" customWidth="1"/>
    <col min="3897" max="3897" width="5.7265625" style="56" customWidth="1"/>
    <col min="3898" max="3898" width="7" style="56" customWidth="1"/>
    <col min="3899" max="3899" width="3.6328125" style="56" customWidth="1"/>
    <col min="3900" max="3900" width="19.453125" style="56" customWidth="1"/>
    <col min="3901" max="3902" width="9.90625" style="56" bestFit="1" customWidth="1"/>
    <col min="3903" max="3903" width="9.08984375" style="56" bestFit="1" customWidth="1"/>
    <col min="3904" max="3904" width="10" style="56" customWidth="1"/>
    <col min="3905" max="3905" width="3.90625" style="56" customWidth="1"/>
    <col min="3906" max="3906" width="3.7265625" style="56" customWidth="1"/>
    <col min="3907" max="3907" width="20.08984375" style="56" customWidth="1"/>
    <col min="3908" max="3908" width="9.36328125" style="56" bestFit="1" customWidth="1"/>
    <col min="3909" max="3909" width="9.90625" style="56" bestFit="1" customWidth="1"/>
    <col min="3910" max="3910" width="10.453125" style="56" bestFit="1" customWidth="1"/>
    <col min="3911" max="3911" width="3.90625" style="56" customWidth="1"/>
    <col min="3912" max="4096" width="9" style="56"/>
    <col min="4097" max="4097" width="3.90625" style="56" customWidth="1"/>
    <col min="4098" max="4098" width="21" style="56" customWidth="1"/>
    <col min="4099" max="4137" width="9.26953125" style="56" bestFit="1" customWidth="1"/>
    <col min="4138" max="4138" width="10" style="56" bestFit="1" customWidth="1"/>
    <col min="4139" max="4139" width="9.26953125" style="56" bestFit="1" customWidth="1"/>
    <col min="4140" max="4140" width="10" style="56" bestFit="1" customWidth="1"/>
    <col min="4141" max="4144" width="9.26953125" style="56" bestFit="1" customWidth="1"/>
    <col min="4145" max="4146" width="10" style="56" bestFit="1" customWidth="1"/>
    <col min="4147" max="4147" width="9.26953125" style="56" bestFit="1" customWidth="1"/>
    <col min="4148" max="4149" width="10" style="56" bestFit="1" customWidth="1"/>
    <col min="4150" max="4150" width="10.6328125" style="56" bestFit="1" customWidth="1"/>
    <col min="4151" max="4151" width="9.6328125" style="56" bestFit="1" customWidth="1"/>
    <col min="4152" max="4152" width="11.08984375" style="56" bestFit="1" customWidth="1"/>
    <col min="4153" max="4153" width="5.7265625" style="56" customWidth="1"/>
    <col min="4154" max="4154" width="7" style="56" customWidth="1"/>
    <col min="4155" max="4155" width="3.6328125" style="56" customWidth="1"/>
    <col min="4156" max="4156" width="19.453125" style="56" customWidth="1"/>
    <col min="4157" max="4158" width="9.90625" style="56" bestFit="1" customWidth="1"/>
    <col min="4159" max="4159" width="9.08984375" style="56" bestFit="1" customWidth="1"/>
    <col min="4160" max="4160" width="10" style="56" customWidth="1"/>
    <col min="4161" max="4161" width="3.90625" style="56" customWidth="1"/>
    <col min="4162" max="4162" width="3.7265625" style="56" customWidth="1"/>
    <col min="4163" max="4163" width="20.08984375" style="56" customWidth="1"/>
    <col min="4164" max="4164" width="9.36328125" style="56" bestFit="1" customWidth="1"/>
    <col min="4165" max="4165" width="9.90625" style="56" bestFit="1" customWidth="1"/>
    <col min="4166" max="4166" width="10.453125" style="56" bestFit="1" customWidth="1"/>
    <col min="4167" max="4167" width="3.90625" style="56" customWidth="1"/>
    <col min="4168" max="4352" width="9" style="56"/>
    <col min="4353" max="4353" width="3.90625" style="56" customWidth="1"/>
    <col min="4354" max="4354" width="21" style="56" customWidth="1"/>
    <col min="4355" max="4393" width="9.26953125" style="56" bestFit="1" customWidth="1"/>
    <col min="4394" max="4394" width="10" style="56" bestFit="1" customWidth="1"/>
    <col min="4395" max="4395" width="9.26953125" style="56" bestFit="1" customWidth="1"/>
    <col min="4396" max="4396" width="10" style="56" bestFit="1" customWidth="1"/>
    <col min="4397" max="4400" width="9.26953125" style="56" bestFit="1" customWidth="1"/>
    <col min="4401" max="4402" width="10" style="56" bestFit="1" customWidth="1"/>
    <col min="4403" max="4403" width="9.26953125" style="56" bestFit="1" customWidth="1"/>
    <col min="4404" max="4405" width="10" style="56" bestFit="1" customWidth="1"/>
    <col min="4406" max="4406" width="10.6328125" style="56" bestFit="1" customWidth="1"/>
    <col min="4407" max="4407" width="9.6328125" style="56" bestFit="1" customWidth="1"/>
    <col min="4408" max="4408" width="11.08984375" style="56" bestFit="1" customWidth="1"/>
    <col min="4409" max="4409" width="5.7265625" style="56" customWidth="1"/>
    <col min="4410" max="4410" width="7" style="56" customWidth="1"/>
    <col min="4411" max="4411" width="3.6328125" style="56" customWidth="1"/>
    <col min="4412" max="4412" width="19.453125" style="56" customWidth="1"/>
    <col min="4413" max="4414" width="9.90625" style="56" bestFit="1" customWidth="1"/>
    <col min="4415" max="4415" width="9.08984375" style="56" bestFit="1" customWidth="1"/>
    <col min="4416" max="4416" width="10" style="56" customWidth="1"/>
    <col min="4417" max="4417" width="3.90625" style="56" customWidth="1"/>
    <col min="4418" max="4418" width="3.7265625" style="56" customWidth="1"/>
    <col min="4419" max="4419" width="20.08984375" style="56" customWidth="1"/>
    <col min="4420" max="4420" width="9.36328125" style="56" bestFit="1" customWidth="1"/>
    <col min="4421" max="4421" width="9.90625" style="56" bestFit="1" customWidth="1"/>
    <col min="4422" max="4422" width="10.453125" style="56" bestFit="1" customWidth="1"/>
    <col min="4423" max="4423" width="3.90625" style="56" customWidth="1"/>
    <col min="4424" max="4608" width="9" style="56"/>
    <col min="4609" max="4609" width="3.90625" style="56" customWidth="1"/>
    <col min="4610" max="4610" width="21" style="56" customWidth="1"/>
    <col min="4611" max="4649" width="9.26953125" style="56" bestFit="1" customWidth="1"/>
    <col min="4650" max="4650" width="10" style="56" bestFit="1" customWidth="1"/>
    <col min="4651" max="4651" width="9.26953125" style="56" bestFit="1" customWidth="1"/>
    <col min="4652" max="4652" width="10" style="56" bestFit="1" customWidth="1"/>
    <col min="4653" max="4656" width="9.26953125" style="56" bestFit="1" customWidth="1"/>
    <col min="4657" max="4658" width="10" style="56" bestFit="1" customWidth="1"/>
    <col min="4659" max="4659" width="9.26953125" style="56" bestFit="1" customWidth="1"/>
    <col min="4660" max="4661" width="10" style="56" bestFit="1" customWidth="1"/>
    <col min="4662" max="4662" width="10.6328125" style="56" bestFit="1" customWidth="1"/>
    <col min="4663" max="4663" width="9.6328125" style="56" bestFit="1" customWidth="1"/>
    <col min="4664" max="4664" width="11.08984375" style="56" bestFit="1" customWidth="1"/>
    <col min="4665" max="4665" width="5.7265625" style="56" customWidth="1"/>
    <col min="4666" max="4666" width="7" style="56" customWidth="1"/>
    <col min="4667" max="4667" width="3.6328125" style="56" customWidth="1"/>
    <col min="4668" max="4668" width="19.453125" style="56" customWidth="1"/>
    <col min="4669" max="4670" width="9.90625" style="56" bestFit="1" customWidth="1"/>
    <col min="4671" max="4671" width="9.08984375" style="56" bestFit="1" customWidth="1"/>
    <col min="4672" max="4672" width="10" style="56" customWidth="1"/>
    <col min="4673" max="4673" width="3.90625" style="56" customWidth="1"/>
    <col min="4674" max="4674" width="3.7265625" style="56" customWidth="1"/>
    <col min="4675" max="4675" width="20.08984375" style="56" customWidth="1"/>
    <col min="4676" max="4676" width="9.36328125" style="56" bestFit="1" customWidth="1"/>
    <col min="4677" max="4677" width="9.90625" style="56" bestFit="1" customWidth="1"/>
    <col min="4678" max="4678" width="10.453125" style="56" bestFit="1" customWidth="1"/>
    <col min="4679" max="4679" width="3.90625" style="56" customWidth="1"/>
    <col min="4680" max="4864" width="9" style="56"/>
    <col min="4865" max="4865" width="3.90625" style="56" customWidth="1"/>
    <col min="4866" max="4866" width="21" style="56" customWidth="1"/>
    <col min="4867" max="4905" width="9.26953125" style="56" bestFit="1" customWidth="1"/>
    <col min="4906" max="4906" width="10" style="56" bestFit="1" customWidth="1"/>
    <col min="4907" max="4907" width="9.26953125" style="56" bestFit="1" customWidth="1"/>
    <col min="4908" max="4908" width="10" style="56" bestFit="1" customWidth="1"/>
    <col min="4909" max="4912" width="9.26953125" style="56" bestFit="1" customWidth="1"/>
    <col min="4913" max="4914" width="10" style="56" bestFit="1" customWidth="1"/>
    <col min="4915" max="4915" width="9.26953125" style="56" bestFit="1" customWidth="1"/>
    <col min="4916" max="4917" width="10" style="56" bestFit="1" customWidth="1"/>
    <col min="4918" max="4918" width="10.6328125" style="56" bestFit="1" customWidth="1"/>
    <col min="4919" max="4919" width="9.6328125" style="56" bestFit="1" customWidth="1"/>
    <col min="4920" max="4920" width="11.08984375" style="56" bestFit="1" customWidth="1"/>
    <col min="4921" max="4921" width="5.7265625" style="56" customWidth="1"/>
    <col min="4922" max="4922" width="7" style="56" customWidth="1"/>
    <col min="4923" max="4923" width="3.6328125" style="56" customWidth="1"/>
    <col min="4924" max="4924" width="19.453125" style="56" customWidth="1"/>
    <col min="4925" max="4926" width="9.90625" style="56" bestFit="1" customWidth="1"/>
    <col min="4927" max="4927" width="9.08984375" style="56" bestFit="1" customWidth="1"/>
    <col min="4928" max="4928" width="10" style="56" customWidth="1"/>
    <col min="4929" max="4929" width="3.90625" style="56" customWidth="1"/>
    <col min="4930" max="4930" width="3.7265625" style="56" customWidth="1"/>
    <col min="4931" max="4931" width="20.08984375" style="56" customWidth="1"/>
    <col min="4932" max="4932" width="9.36328125" style="56" bestFit="1" customWidth="1"/>
    <col min="4933" max="4933" width="9.90625" style="56" bestFit="1" customWidth="1"/>
    <col min="4934" max="4934" width="10.453125" style="56" bestFit="1" customWidth="1"/>
    <col min="4935" max="4935" width="3.90625" style="56" customWidth="1"/>
    <col min="4936" max="5120" width="9" style="56"/>
    <col min="5121" max="5121" width="3.90625" style="56" customWidth="1"/>
    <col min="5122" max="5122" width="21" style="56" customWidth="1"/>
    <col min="5123" max="5161" width="9.26953125" style="56" bestFit="1" customWidth="1"/>
    <col min="5162" max="5162" width="10" style="56" bestFit="1" customWidth="1"/>
    <col min="5163" max="5163" width="9.26953125" style="56" bestFit="1" customWidth="1"/>
    <col min="5164" max="5164" width="10" style="56" bestFit="1" customWidth="1"/>
    <col min="5165" max="5168" width="9.26953125" style="56" bestFit="1" customWidth="1"/>
    <col min="5169" max="5170" width="10" style="56" bestFit="1" customWidth="1"/>
    <col min="5171" max="5171" width="9.26953125" style="56" bestFit="1" customWidth="1"/>
    <col min="5172" max="5173" width="10" style="56" bestFit="1" customWidth="1"/>
    <col min="5174" max="5174" width="10.6328125" style="56" bestFit="1" customWidth="1"/>
    <col min="5175" max="5175" width="9.6328125" style="56" bestFit="1" customWidth="1"/>
    <col min="5176" max="5176" width="11.08984375" style="56" bestFit="1" customWidth="1"/>
    <col min="5177" max="5177" width="5.7265625" style="56" customWidth="1"/>
    <col min="5178" max="5178" width="7" style="56" customWidth="1"/>
    <col min="5179" max="5179" width="3.6328125" style="56" customWidth="1"/>
    <col min="5180" max="5180" width="19.453125" style="56" customWidth="1"/>
    <col min="5181" max="5182" width="9.90625" style="56" bestFit="1" customWidth="1"/>
    <col min="5183" max="5183" width="9.08984375" style="56" bestFit="1" customWidth="1"/>
    <col min="5184" max="5184" width="10" style="56" customWidth="1"/>
    <col min="5185" max="5185" width="3.90625" style="56" customWidth="1"/>
    <col min="5186" max="5186" width="3.7265625" style="56" customWidth="1"/>
    <col min="5187" max="5187" width="20.08984375" style="56" customWidth="1"/>
    <col min="5188" max="5188" width="9.36328125" style="56" bestFit="1" customWidth="1"/>
    <col min="5189" max="5189" width="9.90625" style="56" bestFit="1" customWidth="1"/>
    <col min="5190" max="5190" width="10.453125" style="56" bestFit="1" customWidth="1"/>
    <col min="5191" max="5191" width="3.90625" style="56" customWidth="1"/>
    <col min="5192" max="5376" width="9" style="56"/>
    <col min="5377" max="5377" width="3.90625" style="56" customWidth="1"/>
    <col min="5378" max="5378" width="21" style="56" customWidth="1"/>
    <col min="5379" max="5417" width="9.26953125" style="56" bestFit="1" customWidth="1"/>
    <col min="5418" max="5418" width="10" style="56" bestFit="1" customWidth="1"/>
    <col min="5419" max="5419" width="9.26953125" style="56" bestFit="1" customWidth="1"/>
    <col min="5420" max="5420" width="10" style="56" bestFit="1" customWidth="1"/>
    <col min="5421" max="5424" width="9.26953125" style="56" bestFit="1" customWidth="1"/>
    <col min="5425" max="5426" width="10" style="56" bestFit="1" customWidth="1"/>
    <col min="5427" max="5427" width="9.26953125" style="56" bestFit="1" customWidth="1"/>
    <col min="5428" max="5429" width="10" style="56" bestFit="1" customWidth="1"/>
    <col min="5430" max="5430" width="10.6328125" style="56" bestFit="1" customWidth="1"/>
    <col min="5431" max="5431" width="9.6328125" style="56" bestFit="1" customWidth="1"/>
    <col min="5432" max="5432" width="11.08984375" style="56" bestFit="1" customWidth="1"/>
    <col min="5433" max="5433" width="5.7265625" style="56" customWidth="1"/>
    <col min="5434" max="5434" width="7" style="56" customWidth="1"/>
    <col min="5435" max="5435" width="3.6328125" style="56" customWidth="1"/>
    <col min="5436" max="5436" width="19.453125" style="56" customWidth="1"/>
    <col min="5437" max="5438" width="9.90625" style="56" bestFit="1" customWidth="1"/>
    <col min="5439" max="5439" width="9.08984375" style="56" bestFit="1" customWidth="1"/>
    <col min="5440" max="5440" width="10" style="56" customWidth="1"/>
    <col min="5441" max="5441" width="3.90625" style="56" customWidth="1"/>
    <col min="5442" max="5442" width="3.7265625" style="56" customWidth="1"/>
    <col min="5443" max="5443" width="20.08984375" style="56" customWidth="1"/>
    <col min="5444" max="5444" width="9.36328125" style="56" bestFit="1" customWidth="1"/>
    <col min="5445" max="5445" width="9.90625" style="56" bestFit="1" customWidth="1"/>
    <col min="5446" max="5446" width="10.453125" style="56" bestFit="1" customWidth="1"/>
    <col min="5447" max="5447" width="3.90625" style="56" customWidth="1"/>
    <col min="5448" max="5632" width="9" style="56"/>
    <col min="5633" max="5633" width="3.90625" style="56" customWidth="1"/>
    <col min="5634" max="5634" width="21" style="56" customWidth="1"/>
    <col min="5635" max="5673" width="9.26953125" style="56" bestFit="1" customWidth="1"/>
    <col min="5674" max="5674" width="10" style="56" bestFit="1" customWidth="1"/>
    <col min="5675" max="5675" width="9.26953125" style="56" bestFit="1" customWidth="1"/>
    <col min="5676" max="5676" width="10" style="56" bestFit="1" customWidth="1"/>
    <col min="5677" max="5680" width="9.26953125" style="56" bestFit="1" customWidth="1"/>
    <col min="5681" max="5682" width="10" style="56" bestFit="1" customWidth="1"/>
    <col min="5683" max="5683" width="9.26953125" style="56" bestFit="1" customWidth="1"/>
    <col min="5684" max="5685" width="10" style="56" bestFit="1" customWidth="1"/>
    <col min="5686" max="5686" width="10.6328125" style="56" bestFit="1" customWidth="1"/>
    <col min="5687" max="5687" width="9.6328125" style="56" bestFit="1" customWidth="1"/>
    <col min="5688" max="5688" width="11.08984375" style="56" bestFit="1" customWidth="1"/>
    <col min="5689" max="5689" width="5.7265625" style="56" customWidth="1"/>
    <col min="5690" max="5690" width="7" style="56" customWidth="1"/>
    <col min="5691" max="5691" width="3.6328125" style="56" customWidth="1"/>
    <col min="5692" max="5692" width="19.453125" style="56" customWidth="1"/>
    <col min="5693" max="5694" width="9.90625" style="56" bestFit="1" customWidth="1"/>
    <col min="5695" max="5695" width="9.08984375" style="56" bestFit="1" customWidth="1"/>
    <col min="5696" max="5696" width="10" style="56" customWidth="1"/>
    <col min="5697" max="5697" width="3.90625" style="56" customWidth="1"/>
    <col min="5698" max="5698" width="3.7265625" style="56" customWidth="1"/>
    <col min="5699" max="5699" width="20.08984375" style="56" customWidth="1"/>
    <col min="5700" max="5700" width="9.36328125" style="56" bestFit="1" customWidth="1"/>
    <col min="5701" max="5701" width="9.90625" style="56" bestFit="1" customWidth="1"/>
    <col min="5702" max="5702" width="10.453125" style="56" bestFit="1" customWidth="1"/>
    <col min="5703" max="5703" width="3.90625" style="56" customWidth="1"/>
    <col min="5704" max="5888" width="9" style="56"/>
    <col min="5889" max="5889" width="3.90625" style="56" customWidth="1"/>
    <col min="5890" max="5890" width="21" style="56" customWidth="1"/>
    <col min="5891" max="5929" width="9.26953125" style="56" bestFit="1" customWidth="1"/>
    <col min="5930" max="5930" width="10" style="56" bestFit="1" customWidth="1"/>
    <col min="5931" max="5931" width="9.26953125" style="56" bestFit="1" customWidth="1"/>
    <col min="5932" max="5932" width="10" style="56" bestFit="1" customWidth="1"/>
    <col min="5933" max="5936" width="9.26953125" style="56" bestFit="1" customWidth="1"/>
    <col min="5937" max="5938" width="10" style="56" bestFit="1" customWidth="1"/>
    <col min="5939" max="5939" width="9.26953125" style="56" bestFit="1" customWidth="1"/>
    <col min="5940" max="5941" width="10" style="56" bestFit="1" customWidth="1"/>
    <col min="5942" max="5942" width="10.6328125" style="56" bestFit="1" customWidth="1"/>
    <col min="5943" max="5943" width="9.6328125" style="56" bestFit="1" customWidth="1"/>
    <col min="5944" max="5944" width="11.08984375" style="56" bestFit="1" customWidth="1"/>
    <col min="5945" max="5945" width="5.7265625" style="56" customWidth="1"/>
    <col min="5946" max="5946" width="7" style="56" customWidth="1"/>
    <col min="5947" max="5947" width="3.6328125" style="56" customWidth="1"/>
    <col min="5948" max="5948" width="19.453125" style="56" customWidth="1"/>
    <col min="5949" max="5950" width="9.90625" style="56" bestFit="1" customWidth="1"/>
    <col min="5951" max="5951" width="9.08984375" style="56" bestFit="1" customWidth="1"/>
    <col min="5952" max="5952" width="10" style="56" customWidth="1"/>
    <col min="5953" max="5953" width="3.90625" style="56" customWidth="1"/>
    <col min="5954" max="5954" width="3.7265625" style="56" customWidth="1"/>
    <col min="5955" max="5955" width="20.08984375" style="56" customWidth="1"/>
    <col min="5956" max="5956" width="9.36328125" style="56" bestFit="1" customWidth="1"/>
    <col min="5957" max="5957" width="9.90625" style="56" bestFit="1" customWidth="1"/>
    <col min="5958" max="5958" width="10.453125" style="56" bestFit="1" customWidth="1"/>
    <col min="5959" max="5959" width="3.90625" style="56" customWidth="1"/>
    <col min="5960" max="6144" width="9" style="56"/>
    <col min="6145" max="6145" width="3.90625" style="56" customWidth="1"/>
    <col min="6146" max="6146" width="21" style="56" customWidth="1"/>
    <col min="6147" max="6185" width="9.26953125" style="56" bestFit="1" customWidth="1"/>
    <col min="6186" max="6186" width="10" style="56" bestFit="1" customWidth="1"/>
    <col min="6187" max="6187" width="9.26953125" style="56" bestFit="1" customWidth="1"/>
    <col min="6188" max="6188" width="10" style="56" bestFit="1" customWidth="1"/>
    <col min="6189" max="6192" width="9.26953125" style="56" bestFit="1" customWidth="1"/>
    <col min="6193" max="6194" width="10" style="56" bestFit="1" customWidth="1"/>
    <col min="6195" max="6195" width="9.26953125" style="56" bestFit="1" customWidth="1"/>
    <col min="6196" max="6197" width="10" style="56" bestFit="1" customWidth="1"/>
    <col min="6198" max="6198" width="10.6328125" style="56" bestFit="1" customWidth="1"/>
    <col min="6199" max="6199" width="9.6328125" style="56" bestFit="1" customWidth="1"/>
    <col min="6200" max="6200" width="11.08984375" style="56" bestFit="1" customWidth="1"/>
    <col min="6201" max="6201" width="5.7265625" style="56" customWidth="1"/>
    <col min="6202" max="6202" width="7" style="56" customWidth="1"/>
    <col min="6203" max="6203" width="3.6328125" style="56" customWidth="1"/>
    <col min="6204" max="6204" width="19.453125" style="56" customWidth="1"/>
    <col min="6205" max="6206" width="9.90625" style="56" bestFit="1" customWidth="1"/>
    <col min="6207" max="6207" width="9.08984375" style="56" bestFit="1" customWidth="1"/>
    <col min="6208" max="6208" width="10" style="56" customWidth="1"/>
    <col min="6209" max="6209" width="3.90625" style="56" customWidth="1"/>
    <col min="6210" max="6210" width="3.7265625" style="56" customWidth="1"/>
    <col min="6211" max="6211" width="20.08984375" style="56" customWidth="1"/>
    <col min="6212" max="6212" width="9.36328125" style="56" bestFit="1" customWidth="1"/>
    <col min="6213" max="6213" width="9.90625" style="56" bestFit="1" customWidth="1"/>
    <col min="6214" max="6214" width="10.453125" style="56" bestFit="1" customWidth="1"/>
    <col min="6215" max="6215" width="3.90625" style="56" customWidth="1"/>
    <col min="6216" max="6400" width="9" style="56"/>
    <col min="6401" max="6401" width="3.90625" style="56" customWidth="1"/>
    <col min="6402" max="6402" width="21" style="56" customWidth="1"/>
    <col min="6403" max="6441" width="9.26953125" style="56" bestFit="1" customWidth="1"/>
    <col min="6442" max="6442" width="10" style="56" bestFit="1" customWidth="1"/>
    <col min="6443" max="6443" width="9.26953125" style="56" bestFit="1" customWidth="1"/>
    <col min="6444" max="6444" width="10" style="56" bestFit="1" customWidth="1"/>
    <col min="6445" max="6448" width="9.26953125" style="56" bestFit="1" customWidth="1"/>
    <col min="6449" max="6450" width="10" style="56" bestFit="1" customWidth="1"/>
    <col min="6451" max="6451" width="9.26953125" style="56" bestFit="1" customWidth="1"/>
    <col min="6452" max="6453" width="10" style="56" bestFit="1" customWidth="1"/>
    <col min="6454" max="6454" width="10.6328125" style="56" bestFit="1" customWidth="1"/>
    <col min="6455" max="6455" width="9.6328125" style="56" bestFit="1" customWidth="1"/>
    <col min="6456" max="6456" width="11.08984375" style="56" bestFit="1" customWidth="1"/>
    <col min="6457" max="6457" width="5.7265625" style="56" customWidth="1"/>
    <col min="6458" max="6458" width="7" style="56" customWidth="1"/>
    <col min="6459" max="6459" width="3.6328125" style="56" customWidth="1"/>
    <col min="6460" max="6460" width="19.453125" style="56" customWidth="1"/>
    <col min="6461" max="6462" width="9.90625" style="56" bestFit="1" customWidth="1"/>
    <col min="6463" max="6463" width="9.08984375" style="56" bestFit="1" customWidth="1"/>
    <col min="6464" max="6464" width="10" style="56" customWidth="1"/>
    <col min="6465" max="6465" width="3.90625" style="56" customWidth="1"/>
    <col min="6466" max="6466" width="3.7265625" style="56" customWidth="1"/>
    <col min="6467" max="6467" width="20.08984375" style="56" customWidth="1"/>
    <col min="6468" max="6468" width="9.36328125" style="56" bestFit="1" customWidth="1"/>
    <col min="6469" max="6469" width="9.90625" style="56" bestFit="1" customWidth="1"/>
    <col min="6470" max="6470" width="10.453125" style="56" bestFit="1" customWidth="1"/>
    <col min="6471" max="6471" width="3.90625" style="56" customWidth="1"/>
    <col min="6472" max="6656" width="9" style="56"/>
    <col min="6657" max="6657" width="3.90625" style="56" customWidth="1"/>
    <col min="6658" max="6658" width="21" style="56" customWidth="1"/>
    <col min="6659" max="6697" width="9.26953125" style="56" bestFit="1" customWidth="1"/>
    <col min="6698" max="6698" width="10" style="56" bestFit="1" customWidth="1"/>
    <col min="6699" max="6699" width="9.26953125" style="56" bestFit="1" customWidth="1"/>
    <col min="6700" max="6700" width="10" style="56" bestFit="1" customWidth="1"/>
    <col min="6701" max="6704" width="9.26953125" style="56" bestFit="1" customWidth="1"/>
    <col min="6705" max="6706" width="10" style="56" bestFit="1" customWidth="1"/>
    <col min="6707" max="6707" width="9.26953125" style="56" bestFit="1" customWidth="1"/>
    <col min="6708" max="6709" width="10" style="56" bestFit="1" customWidth="1"/>
    <col min="6710" max="6710" width="10.6328125" style="56" bestFit="1" customWidth="1"/>
    <col min="6711" max="6711" width="9.6328125" style="56" bestFit="1" customWidth="1"/>
    <col min="6712" max="6712" width="11.08984375" style="56" bestFit="1" customWidth="1"/>
    <col min="6713" max="6713" width="5.7265625" style="56" customWidth="1"/>
    <col min="6714" max="6714" width="7" style="56" customWidth="1"/>
    <col min="6715" max="6715" width="3.6328125" style="56" customWidth="1"/>
    <col min="6716" max="6716" width="19.453125" style="56" customWidth="1"/>
    <col min="6717" max="6718" width="9.90625" style="56" bestFit="1" customWidth="1"/>
    <col min="6719" max="6719" width="9.08984375" style="56" bestFit="1" customWidth="1"/>
    <col min="6720" max="6720" width="10" style="56" customWidth="1"/>
    <col min="6721" max="6721" width="3.90625" style="56" customWidth="1"/>
    <col min="6722" max="6722" width="3.7265625" style="56" customWidth="1"/>
    <col min="6723" max="6723" width="20.08984375" style="56" customWidth="1"/>
    <col min="6724" max="6724" width="9.36328125" style="56" bestFit="1" customWidth="1"/>
    <col min="6725" max="6725" width="9.90625" style="56" bestFit="1" customWidth="1"/>
    <col min="6726" max="6726" width="10.453125" style="56" bestFit="1" customWidth="1"/>
    <col min="6727" max="6727" width="3.90625" style="56" customWidth="1"/>
    <col min="6728" max="6912" width="9" style="56"/>
    <col min="6913" max="6913" width="3.90625" style="56" customWidth="1"/>
    <col min="6914" max="6914" width="21" style="56" customWidth="1"/>
    <col min="6915" max="6953" width="9.26953125" style="56" bestFit="1" customWidth="1"/>
    <col min="6954" max="6954" width="10" style="56" bestFit="1" customWidth="1"/>
    <col min="6955" max="6955" width="9.26953125" style="56" bestFit="1" customWidth="1"/>
    <col min="6956" max="6956" width="10" style="56" bestFit="1" customWidth="1"/>
    <col min="6957" max="6960" width="9.26953125" style="56" bestFit="1" customWidth="1"/>
    <col min="6961" max="6962" width="10" style="56" bestFit="1" customWidth="1"/>
    <col min="6963" max="6963" width="9.26953125" style="56" bestFit="1" customWidth="1"/>
    <col min="6964" max="6965" width="10" style="56" bestFit="1" customWidth="1"/>
    <col min="6966" max="6966" width="10.6328125" style="56" bestFit="1" customWidth="1"/>
    <col min="6967" max="6967" width="9.6328125" style="56" bestFit="1" customWidth="1"/>
    <col min="6968" max="6968" width="11.08984375" style="56" bestFit="1" customWidth="1"/>
    <col min="6969" max="6969" width="5.7265625" style="56" customWidth="1"/>
    <col min="6970" max="6970" width="7" style="56" customWidth="1"/>
    <col min="6971" max="6971" width="3.6328125" style="56" customWidth="1"/>
    <col min="6972" max="6972" width="19.453125" style="56" customWidth="1"/>
    <col min="6973" max="6974" width="9.90625" style="56" bestFit="1" customWidth="1"/>
    <col min="6975" max="6975" width="9.08984375" style="56" bestFit="1" customWidth="1"/>
    <col min="6976" max="6976" width="10" style="56" customWidth="1"/>
    <col min="6977" max="6977" width="3.90625" style="56" customWidth="1"/>
    <col min="6978" max="6978" width="3.7265625" style="56" customWidth="1"/>
    <col min="6979" max="6979" width="20.08984375" style="56" customWidth="1"/>
    <col min="6980" max="6980" width="9.36328125" style="56" bestFit="1" customWidth="1"/>
    <col min="6981" max="6981" width="9.90625" style="56" bestFit="1" customWidth="1"/>
    <col min="6982" max="6982" width="10.453125" style="56" bestFit="1" customWidth="1"/>
    <col min="6983" max="6983" width="3.90625" style="56" customWidth="1"/>
    <col min="6984" max="7168" width="9" style="56"/>
    <col min="7169" max="7169" width="3.90625" style="56" customWidth="1"/>
    <col min="7170" max="7170" width="21" style="56" customWidth="1"/>
    <col min="7171" max="7209" width="9.26953125" style="56" bestFit="1" customWidth="1"/>
    <col min="7210" max="7210" width="10" style="56" bestFit="1" customWidth="1"/>
    <col min="7211" max="7211" width="9.26953125" style="56" bestFit="1" customWidth="1"/>
    <col min="7212" max="7212" width="10" style="56" bestFit="1" customWidth="1"/>
    <col min="7213" max="7216" width="9.26953125" style="56" bestFit="1" customWidth="1"/>
    <col min="7217" max="7218" width="10" style="56" bestFit="1" customWidth="1"/>
    <col min="7219" max="7219" width="9.26953125" style="56" bestFit="1" customWidth="1"/>
    <col min="7220" max="7221" width="10" style="56" bestFit="1" customWidth="1"/>
    <col min="7222" max="7222" width="10.6328125" style="56" bestFit="1" customWidth="1"/>
    <col min="7223" max="7223" width="9.6328125" style="56" bestFit="1" customWidth="1"/>
    <col min="7224" max="7224" width="11.08984375" style="56" bestFit="1" customWidth="1"/>
    <col min="7225" max="7225" width="5.7265625" style="56" customWidth="1"/>
    <col min="7226" max="7226" width="7" style="56" customWidth="1"/>
    <col min="7227" max="7227" width="3.6328125" style="56" customWidth="1"/>
    <col min="7228" max="7228" width="19.453125" style="56" customWidth="1"/>
    <col min="7229" max="7230" width="9.90625" style="56" bestFit="1" customWidth="1"/>
    <col min="7231" max="7231" width="9.08984375" style="56" bestFit="1" customWidth="1"/>
    <col min="7232" max="7232" width="10" style="56" customWidth="1"/>
    <col min="7233" max="7233" width="3.90625" style="56" customWidth="1"/>
    <col min="7234" max="7234" width="3.7265625" style="56" customWidth="1"/>
    <col min="7235" max="7235" width="20.08984375" style="56" customWidth="1"/>
    <col min="7236" max="7236" width="9.36328125" style="56" bestFit="1" customWidth="1"/>
    <col min="7237" max="7237" width="9.90625" style="56" bestFit="1" customWidth="1"/>
    <col min="7238" max="7238" width="10.453125" style="56" bestFit="1" customWidth="1"/>
    <col min="7239" max="7239" width="3.90625" style="56" customWidth="1"/>
    <col min="7240" max="7424" width="9" style="56"/>
    <col min="7425" max="7425" width="3.90625" style="56" customWidth="1"/>
    <col min="7426" max="7426" width="21" style="56" customWidth="1"/>
    <col min="7427" max="7465" width="9.26953125" style="56" bestFit="1" customWidth="1"/>
    <col min="7466" max="7466" width="10" style="56" bestFit="1" customWidth="1"/>
    <col min="7467" max="7467" width="9.26953125" style="56" bestFit="1" customWidth="1"/>
    <col min="7468" max="7468" width="10" style="56" bestFit="1" customWidth="1"/>
    <col min="7469" max="7472" width="9.26953125" style="56" bestFit="1" customWidth="1"/>
    <col min="7473" max="7474" width="10" style="56" bestFit="1" customWidth="1"/>
    <col min="7475" max="7475" width="9.26953125" style="56" bestFit="1" customWidth="1"/>
    <col min="7476" max="7477" width="10" style="56" bestFit="1" customWidth="1"/>
    <col min="7478" max="7478" width="10.6328125" style="56" bestFit="1" customWidth="1"/>
    <col min="7479" max="7479" width="9.6328125" style="56" bestFit="1" customWidth="1"/>
    <col min="7480" max="7480" width="11.08984375" style="56" bestFit="1" customWidth="1"/>
    <col min="7481" max="7481" width="5.7265625" style="56" customWidth="1"/>
    <col min="7482" max="7482" width="7" style="56" customWidth="1"/>
    <col min="7483" max="7483" width="3.6328125" style="56" customWidth="1"/>
    <col min="7484" max="7484" width="19.453125" style="56" customWidth="1"/>
    <col min="7485" max="7486" width="9.90625" style="56" bestFit="1" customWidth="1"/>
    <col min="7487" max="7487" width="9.08984375" style="56" bestFit="1" customWidth="1"/>
    <col min="7488" max="7488" width="10" style="56" customWidth="1"/>
    <col min="7489" max="7489" width="3.90625" style="56" customWidth="1"/>
    <col min="7490" max="7490" width="3.7265625" style="56" customWidth="1"/>
    <col min="7491" max="7491" width="20.08984375" style="56" customWidth="1"/>
    <col min="7492" max="7492" width="9.36328125" style="56" bestFit="1" customWidth="1"/>
    <col min="7493" max="7493" width="9.90625" style="56" bestFit="1" customWidth="1"/>
    <col min="7494" max="7494" width="10.453125" style="56" bestFit="1" customWidth="1"/>
    <col min="7495" max="7495" width="3.90625" style="56" customWidth="1"/>
    <col min="7496" max="7680" width="9" style="56"/>
    <col min="7681" max="7681" width="3.90625" style="56" customWidth="1"/>
    <col min="7682" max="7682" width="21" style="56" customWidth="1"/>
    <col min="7683" max="7721" width="9.26953125" style="56" bestFit="1" customWidth="1"/>
    <col min="7722" max="7722" width="10" style="56" bestFit="1" customWidth="1"/>
    <col min="7723" max="7723" width="9.26953125" style="56" bestFit="1" customWidth="1"/>
    <col min="7724" max="7724" width="10" style="56" bestFit="1" customWidth="1"/>
    <col min="7725" max="7728" width="9.26953125" style="56" bestFit="1" customWidth="1"/>
    <col min="7729" max="7730" width="10" style="56" bestFit="1" customWidth="1"/>
    <col min="7731" max="7731" width="9.26953125" style="56" bestFit="1" customWidth="1"/>
    <col min="7732" max="7733" width="10" style="56" bestFit="1" customWidth="1"/>
    <col min="7734" max="7734" width="10.6328125" style="56" bestFit="1" customWidth="1"/>
    <col min="7735" max="7735" width="9.6328125" style="56" bestFit="1" customWidth="1"/>
    <col min="7736" max="7736" width="11.08984375" style="56" bestFit="1" customWidth="1"/>
    <col min="7737" max="7737" width="5.7265625" style="56" customWidth="1"/>
    <col min="7738" max="7738" width="7" style="56" customWidth="1"/>
    <col min="7739" max="7739" width="3.6328125" style="56" customWidth="1"/>
    <col min="7740" max="7740" width="19.453125" style="56" customWidth="1"/>
    <col min="7741" max="7742" width="9.90625" style="56" bestFit="1" customWidth="1"/>
    <col min="7743" max="7743" width="9.08984375" style="56" bestFit="1" customWidth="1"/>
    <col min="7744" max="7744" width="10" style="56" customWidth="1"/>
    <col min="7745" max="7745" width="3.90625" style="56" customWidth="1"/>
    <col min="7746" max="7746" width="3.7265625" style="56" customWidth="1"/>
    <col min="7747" max="7747" width="20.08984375" style="56" customWidth="1"/>
    <col min="7748" max="7748" width="9.36328125" style="56" bestFit="1" customWidth="1"/>
    <col min="7749" max="7749" width="9.90625" style="56" bestFit="1" customWidth="1"/>
    <col min="7750" max="7750" width="10.453125" style="56" bestFit="1" customWidth="1"/>
    <col min="7751" max="7751" width="3.90625" style="56" customWidth="1"/>
    <col min="7752" max="7936" width="9" style="56"/>
    <col min="7937" max="7937" width="3.90625" style="56" customWidth="1"/>
    <col min="7938" max="7938" width="21" style="56" customWidth="1"/>
    <col min="7939" max="7977" width="9.26953125" style="56" bestFit="1" customWidth="1"/>
    <col min="7978" max="7978" width="10" style="56" bestFit="1" customWidth="1"/>
    <col min="7979" max="7979" width="9.26953125" style="56" bestFit="1" customWidth="1"/>
    <col min="7980" max="7980" width="10" style="56" bestFit="1" customWidth="1"/>
    <col min="7981" max="7984" width="9.26953125" style="56" bestFit="1" customWidth="1"/>
    <col min="7985" max="7986" width="10" style="56" bestFit="1" customWidth="1"/>
    <col min="7987" max="7987" width="9.26953125" style="56" bestFit="1" customWidth="1"/>
    <col min="7988" max="7989" width="10" style="56" bestFit="1" customWidth="1"/>
    <col min="7990" max="7990" width="10.6328125" style="56" bestFit="1" customWidth="1"/>
    <col min="7991" max="7991" width="9.6328125" style="56" bestFit="1" customWidth="1"/>
    <col min="7992" max="7992" width="11.08984375" style="56" bestFit="1" customWidth="1"/>
    <col min="7993" max="7993" width="5.7265625" style="56" customWidth="1"/>
    <col min="7994" max="7994" width="7" style="56" customWidth="1"/>
    <col min="7995" max="7995" width="3.6328125" style="56" customWidth="1"/>
    <col min="7996" max="7996" width="19.453125" style="56" customWidth="1"/>
    <col min="7997" max="7998" width="9.90625" style="56" bestFit="1" customWidth="1"/>
    <col min="7999" max="7999" width="9.08984375" style="56" bestFit="1" customWidth="1"/>
    <col min="8000" max="8000" width="10" style="56" customWidth="1"/>
    <col min="8001" max="8001" width="3.90625" style="56" customWidth="1"/>
    <col min="8002" max="8002" width="3.7265625" style="56" customWidth="1"/>
    <col min="8003" max="8003" width="20.08984375" style="56" customWidth="1"/>
    <col min="8004" max="8004" width="9.36328125" style="56" bestFit="1" customWidth="1"/>
    <col min="8005" max="8005" width="9.90625" style="56" bestFit="1" customWidth="1"/>
    <col min="8006" max="8006" width="10.453125" style="56" bestFit="1" customWidth="1"/>
    <col min="8007" max="8007" width="3.90625" style="56" customWidth="1"/>
    <col min="8008" max="8192" width="9" style="56"/>
    <col min="8193" max="8193" width="3.90625" style="56" customWidth="1"/>
    <col min="8194" max="8194" width="21" style="56" customWidth="1"/>
    <col min="8195" max="8233" width="9.26953125" style="56" bestFit="1" customWidth="1"/>
    <col min="8234" max="8234" width="10" style="56" bestFit="1" customWidth="1"/>
    <col min="8235" max="8235" width="9.26953125" style="56" bestFit="1" customWidth="1"/>
    <col min="8236" max="8236" width="10" style="56" bestFit="1" customWidth="1"/>
    <col min="8237" max="8240" width="9.26953125" style="56" bestFit="1" customWidth="1"/>
    <col min="8241" max="8242" width="10" style="56" bestFit="1" customWidth="1"/>
    <col min="8243" max="8243" width="9.26953125" style="56" bestFit="1" customWidth="1"/>
    <col min="8244" max="8245" width="10" style="56" bestFit="1" customWidth="1"/>
    <col min="8246" max="8246" width="10.6328125" style="56" bestFit="1" customWidth="1"/>
    <col min="8247" max="8247" width="9.6328125" style="56" bestFit="1" customWidth="1"/>
    <col min="8248" max="8248" width="11.08984375" style="56" bestFit="1" customWidth="1"/>
    <col min="8249" max="8249" width="5.7265625" style="56" customWidth="1"/>
    <col min="8250" max="8250" width="7" style="56" customWidth="1"/>
    <col min="8251" max="8251" width="3.6328125" style="56" customWidth="1"/>
    <col min="8252" max="8252" width="19.453125" style="56" customWidth="1"/>
    <col min="8253" max="8254" width="9.90625" style="56" bestFit="1" customWidth="1"/>
    <col min="8255" max="8255" width="9.08984375" style="56" bestFit="1" customWidth="1"/>
    <col min="8256" max="8256" width="10" style="56" customWidth="1"/>
    <col min="8257" max="8257" width="3.90625" style="56" customWidth="1"/>
    <col min="8258" max="8258" width="3.7265625" style="56" customWidth="1"/>
    <col min="8259" max="8259" width="20.08984375" style="56" customWidth="1"/>
    <col min="8260" max="8260" width="9.36328125" style="56" bestFit="1" customWidth="1"/>
    <col min="8261" max="8261" width="9.90625" style="56" bestFit="1" customWidth="1"/>
    <col min="8262" max="8262" width="10.453125" style="56" bestFit="1" customWidth="1"/>
    <col min="8263" max="8263" width="3.90625" style="56" customWidth="1"/>
    <col min="8264" max="8448" width="9" style="56"/>
    <col min="8449" max="8449" width="3.90625" style="56" customWidth="1"/>
    <col min="8450" max="8450" width="21" style="56" customWidth="1"/>
    <col min="8451" max="8489" width="9.26953125" style="56" bestFit="1" customWidth="1"/>
    <col min="8490" max="8490" width="10" style="56" bestFit="1" customWidth="1"/>
    <col min="8491" max="8491" width="9.26953125" style="56" bestFit="1" customWidth="1"/>
    <col min="8492" max="8492" width="10" style="56" bestFit="1" customWidth="1"/>
    <col min="8493" max="8496" width="9.26953125" style="56" bestFit="1" customWidth="1"/>
    <col min="8497" max="8498" width="10" style="56" bestFit="1" customWidth="1"/>
    <col min="8499" max="8499" width="9.26953125" style="56" bestFit="1" customWidth="1"/>
    <col min="8500" max="8501" width="10" style="56" bestFit="1" customWidth="1"/>
    <col min="8502" max="8502" width="10.6328125" style="56" bestFit="1" customWidth="1"/>
    <col min="8503" max="8503" width="9.6328125" style="56" bestFit="1" customWidth="1"/>
    <col min="8504" max="8504" width="11.08984375" style="56" bestFit="1" customWidth="1"/>
    <col min="8505" max="8505" width="5.7265625" style="56" customWidth="1"/>
    <col min="8506" max="8506" width="7" style="56" customWidth="1"/>
    <col min="8507" max="8507" width="3.6328125" style="56" customWidth="1"/>
    <col min="8508" max="8508" width="19.453125" style="56" customWidth="1"/>
    <col min="8509" max="8510" width="9.90625" style="56" bestFit="1" customWidth="1"/>
    <col min="8511" max="8511" width="9.08984375" style="56" bestFit="1" customWidth="1"/>
    <col min="8512" max="8512" width="10" style="56" customWidth="1"/>
    <col min="8513" max="8513" width="3.90625" style="56" customWidth="1"/>
    <col min="8514" max="8514" width="3.7265625" style="56" customWidth="1"/>
    <col min="8515" max="8515" width="20.08984375" style="56" customWidth="1"/>
    <col min="8516" max="8516" width="9.36328125" style="56" bestFit="1" customWidth="1"/>
    <col min="8517" max="8517" width="9.90625" style="56" bestFit="1" customWidth="1"/>
    <col min="8518" max="8518" width="10.453125" style="56" bestFit="1" customWidth="1"/>
    <col min="8519" max="8519" width="3.90625" style="56" customWidth="1"/>
    <col min="8520" max="8704" width="9" style="56"/>
    <col min="8705" max="8705" width="3.90625" style="56" customWidth="1"/>
    <col min="8706" max="8706" width="21" style="56" customWidth="1"/>
    <col min="8707" max="8745" width="9.26953125" style="56" bestFit="1" customWidth="1"/>
    <col min="8746" max="8746" width="10" style="56" bestFit="1" customWidth="1"/>
    <col min="8747" max="8747" width="9.26953125" style="56" bestFit="1" customWidth="1"/>
    <col min="8748" max="8748" width="10" style="56" bestFit="1" customWidth="1"/>
    <col min="8749" max="8752" width="9.26953125" style="56" bestFit="1" customWidth="1"/>
    <col min="8753" max="8754" width="10" style="56" bestFit="1" customWidth="1"/>
    <col min="8755" max="8755" width="9.26953125" style="56" bestFit="1" customWidth="1"/>
    <col min="8756" max="8757" width="10" style="56" bestFit="1" customWidth="1"/>
    <col min="8758" max="8758" width="10.6328125" style="56" bestFit="1" customWidth="1"/>
    <col min="8759" max="8759" width="9.6328125" style="56" bestFit="1" customWidth="1"/>
    <col min="8760" max="8760" width="11.08984375" style="56" bestFit="1" customWidth="1"/>
    <col min="8761" max="8761" width="5.7265625" style="56" customWidth="1"/>
    <col min="8762" max="8762" width="7" style="56" customWidth="1"/>
    <col min="8763" max="8763" width="3.6328125" style="56" customWidth="1"/>
    <col min="8764" max="8764" width="19.453125" style="56" customWidth="1"/>
    <col min="8765" max="8766" width="9.90625" style="56" bestFit="1" customWidth="1"/>
    <col min="8767" max="8767" width="9.08984375" style="56" bestFit="1" customWidth="1"/>
    <col min="8768" max="8768" width="10" style="56" customWidth="1"/>
    <col min="8769" max="8769" width="3.90625" style="56" customWidth="1"/>
    <col min="8770" max="8770" width="3.7265625" style="56" customWidth="1"/>
    <col min="8771" max="8771" width="20.08984375" style="56" customWidth="1"/>
    <col min="8772" max="8772" width="9.36328125" style="56" bestFit="1" customWidth="1"/>
    <col min="8773" max="8773" width="9.90625" style="56" bestFit="1" customWidth="1"/>
    <col min="8774" max="8774" width="10.453125" style="56" bestFit="1" customWidth="1"/>
    <col min="8775" max="8775" width="3.90625" style="56" customWidth="1"/>
    <col min="8776" max="8960" width="9" style="56"/>
    <col min="8961" max="8961" width="3.90625" style="56" customWidth="1"/>
    <col min="8962" max="8962" width="21" style="56" customWidth="1"/>
    <col min="8963" max="9001" width="9.26953125" style="56" bestFit="1" customWidth="1"/>
    <col min="9002" max="9002" width="10" style="56" bestFit="1" customWidth="1"/>
    <col min="9003" max="9003" width="9.26953125" style="56" bestFit="1" customWidth="1"/>
    <col min="9004" max="9004" width="10" style="56" bestFit="1" customWidth="1"/>
    <col min="9005" max="9008" width="9.26953125" style="56" bestFit="1" customWidth="1"/>
    <col min="9009" max="9010" width="10" style="56" bestFit="1" customWidth="1"/>
    <col min="9011" max="9011" width="9.26953125" style="56" bestFit="1" customWidth="1"/>
    <col min="9012" max="9013" width="10" style="56" bestFit="1" customWidth="1"/>
    <col min="9014" max="9014" width="10.6328125" style="56" bestFit="1" customWidth="1"/>
    <col min="9015" max="9015" width="9.6328125" style="56" bestFit="1" customWidth="1"/>
    <col min="9016" max="9016" width="11.08984375" style="56" bestFit="1" customWidth="1"/>
    <col min="9017" max="9017" width="5.7265625" style="56" customWidth="1"/>
    <col min="9018" max="9018" width="7" style="56" customWidth="1"/>
    <col min="9019" max="9019" width="3.6328125" style="56" customWidth="1"/>
    <col min="9020" max="9020" width="19.453125" style="56" customWidth="1"/>
    <col min="9021" max="9022" width="9.90625" style="56" bestFit="1" customWidth="1"/>
    <col min="9023" max="9023" width="9.08984375" style="56" bestFit="1" customWidth="1"/>
    <col min="9024" max="9024" width="10" style="56" customWidth="1"/>
    <col min="9025" max="9025" width="3.90625" style="56" customWidth="1"/>
    <col min="9026" max="9026" width="3.7265625" style="56" customWidth="1"/>
    <col min="9027" max="9027" width="20.08984375" style="56" customWidth="1"/>
    <col min="9028" max="9028" width="9.36328125" style="56" bestFit="1" customWidth="1"/>
    <col min="9029" max="9029" width="9.90625" style="56" bestFit="1" customWidth="1"/>
    <col min="9030" max="9030" width="10.453125" style="56" bestFit="1" customWidth="1"/>
    <col min="9031" max="9031" width="3.90625" style="56" customWidth="1"/>
    <col min="9032" max="9216" width="9" style="56"/>
    <col min="9217" max="9217" width="3.90625" style="56" customWidth="1"/>
    <col min="9218" max="9218" width="21" style="56" customWidth="1"/>
    <col min="9219" max="9257" width="9.26953125" style="56" bestFit="1" customWidth="1"/>
    <col min="9258" max="9258" width="10" style="56" bestFit="1" customWidth="1"/>
    <col min="9259" max="9259" width="9.26953125" style="56" bestFit="1" customWidth="1"/>
    <col min="9260" max="9260" width="10" style="56" bestFit="1" customWidth="1"/>
    <col min="9261" max="9264" width="9.26953125" style="56" bestFit="1" customWidth="1"/>
    <col min="9265" max="9266" width="10" style="56" bestFit="1" customWidth="1"/>
    <col min="9267" max="9267" width="9.26953125" style="56" bestFit="1" customWidth="1"/>
    <col min="9268" max="9269" width="10" style="56" bestFit="1" customWidth="1"/>
    <col min="9270" max="9270" width="10.6328125" style="56" bestFit="1" customWidth="1"/>
    <col min="9271" max="9271" width="9.6328125" style="56" bestFit="1" customWidth="1"/>
    <col min="9272" max="9272" width="11.08984375" style="56" bestFit="1" customWidth="1"/>
    <col min="9273" max="9273" width="5.7265625" style="56" customWidth="1"/>
    <col min="9274" max="9274" width="7" style="56" customWidth="1"/>
    <col min="9275" max="9275" width="3.6328125" style="56" customWidth="1"/>
    <col min="9276" max="9276" width="19.453125" style="56" customWidth="1"/>
    <col min="9277" max="9278" width="9.90625" style="56" bestFit="1" customWidth="1"/>
    <col min="9279" max="9279" width="9.08984375" style="56" bestFit="1" customWidth="1"/>
    <col min="9280" max="9280" width="10" style="56" customWidth="1"/>
    <col min="9281" max="9281" width="3.90625" style="56" customWidth="1"/>
    <col min="9282" max="9282" width="3.7265625" style="56" customWidth="1"/>
    <col min="9283" max="9283" width="20.08984375" style="56" customWidth="1"/>
    <col min="9284" max="9284" width="9.36328125" style="56" bestFit="1" customWidth="1"/>
    <col min="9285" max="9285" width="9.90625" style="56" bestFit="1" customWidth="1"/>
    <col min="9286" max="9286" width="10.453125" style="56" bestFit="1" customWidth="1"/>
    <col min="9287" max="9287" width="3.90625" style="56" customWidth="1"/>
    <col min="9288" max="9472" width="9" style="56"/>
    <col min="9473" max="9473" width="3.90625" style="56" customWidth="1"/>
    <col min="9474" max="9474" width="21" style="56" customWidth="1"/>
    <col min="9475" max="9513" width="9.26953125" style="56" bestFit="1" customWidth="1"/>
    <col min="9514" max="9514" width="10" style="56" bestFit="1" customWidth="1"/>
    <col min="9515" max="9515" width="9.26953125" style="56" bestFit="1" customWidth="1"/>
    <col min="9516" max="9516" width="10" style="56" bestFit="1" customWidth="1"/>
    <col min="9517" max="9520" width="9.26953125" style="56" bestFit="1" customWidth="1"/>
    <col min="9521" max="9522" width="10" style="56" bestFit="1" customWidth="1"/>
    <col min="9523" max="9523" width="9.26953125" style="56" bestFit="1" customWidth="1"/>
    <col min="9524" max="9525" width="10" style="56" bestFit="1" customWidth="1"/>
    <col min="9526" max="9526" width="10.6328125" style="56" bestFit="1" customWidth="1"/>
    <col min="9527" max="9527" width="9.6328125" style="56" bestFit="1" customWidth="1"/>
    <col min="9528" max="9528" width="11.08984375" style="56" bestFit="1" customWidth="1"/>
    <col min="9529" max="9529" width="5.7265625" style="56" customWidth="1"/>
    <col min="9530" max="9530" width="7" style="56" customWidth="1"/>
    <col min="9531" max="9531" width="3.6328125" style="56" customWidth="1"/>
    <col min="9532" max="9532" width="19.453125" style="56" customWidth="1"/>
    <col min="9533" max="9534" width="9.90625" style="56" bestFit="1" customWidth="1"/>
    <col min="9535" max="9535" width="9.08984375" style="56" bestFit="1" customWidth="1"/>
    <col min="9536" max="9536" width="10" style="56" customWidth="1"/>
    <col min="9537" max="9537" width="3.90625" style="56" customWidth="1"/>
    <col min="9538" max="9538" width="3.7265625" style="56" customWidth="1"/>
    <col min="9539" max="9539" width="20.08984375" style="56" customWidth="1"/>
    <col min="9540" max="9540" width="9.36328125" style="56" bestFit="1" customWidth="1"/>
    <col min="9541" max="9541" width="9.90625" style="56" bestFit="1" customWidth="1"/>
    <col min="9542" max="9542" width="10.453125" style="56" bestFit="1" customWidth="1"/>
    <col min="9543" max="9543" width="3.90625" style="56" customWidth="1"/>
    <col min="9544" max="9728" width="9" style="56"/>
    <col min="9729" max="9729" width="3.90625" style="56" customWidth="1"/>
    <col min="9730" max="9730" width="21" style="56" customWidth="1"/>
    <col min="9731" max="9769" width="9.26953125" style="56" bestFit="1" customWidth="1"/>
    <col min="9770" max="9770" width="10" style="56" bestFit="1" customWidth="1"/>
    <col min="9771" max="9771" width="9.26953125" style="56" bestFit="1" customWidth="1"/>
    <col min="9772" max="9772" width="10" style="56" bestFit="1" customWidth="1"/>
    <col min="9773" max="9776" width="9.26953125" style="56" bestFit="1" customWidth="1"/>
    <col min="9777" max="9778" width="10" style="56" bestFit="1" customWidth="1"/>
    <col min="9779" max="9779" width="9.26953125" style="56" bestFit="1" customWidth="1"/>
    <col min="9780" max="9781" width="10" style="56" bestFit="1" customWidth="1"/>
    <col min="9782" max="9782" width="10.6328125" style="56" bestFit="1" customWidth="1"/>
    <col min="9783" max="9783" width="9.6328125" style="56" bestFit="1" customWidth="1"/>
    <col min="9784" max="9784" width="11.08984375" style="56" bestFit="1" customWidth="1"/>
    <col min="9785" max="9785" width="5.7265625" style="56" customWidth="1"/>
    <col min="9786" max="9786" width="7" style="56" customWidth="1"/>
    <col min="9787" max="9787" width="3.6328125" style="56" customWidth="1"/>
    <col min="9788" max="9788" width="19.453125" style="56" customWidth="1"/>
    <col min="9789" max="9790" width="9.90625" style="56" bestFit="1" customWidth="1"/>
    <col min="9791" max="9791" width="9.08984375" style="56" bestFit="1" customWidth="1"/>
    <col min="9792" max="9792" width="10" style="56" customWidth="1"/>
    <col min="9793" max="9793" width="3.90625" style="56" customWidth="1"/>
    <col min="9794" max="9794" width="3.7265625" style="56" customWidth="1"/>
    <col min="9795" max="9795" width="20.08984375" style="56" customWidth="1"/>
    <col min="9796" max="9796" width="9.36328125" style="56" bestFit="1" customWidth="1"/>
    <col min="9797" max="9797" width="9.90625" style="56" bestFit="1" customWidth="1"/>
    <col min="9798" max="9798" width="10.453125" style="56" bestFit="1" customWidth="1"/>
    <col min="9799" max="9799" width="3.90625" style="56" customWidth="1"/>
    <col min="9800" max="9984" width="9" style="56"/>
    <col min="9985" max="9985" width="3.90625" style="56" customWidth="1"/>
    <col min="9986" max="9986" width="21" style="56" customWidth="1"/>
    <col min="9987" max="10025" width="9.26953125" style="56" bestFit="1" customWidth="1"/>
    <col min="10026" max="10026" width="10" style="56" bestFit="1" customWidth="1"/>
    <col min="10027" max="10027" width="9.26953125" style="56" bestFit="1" customWidth="1"/>
    <col min="10028" max="10028" width="10" style="56" bestFit="1" customWidth="1"/>
    <col min="10029" max="10032" width="9.26953125" style="56" bestFit="1" customWidth="1"/>
    <col min="10033" max="10034" width="10" style="56" bestFit="1" customWidth="1"/>
    <col min="10035" max="10035" width="9.26953125" style="56" bestFit="1" customWidth="1"/>
    <col min="10036" max="10037" width="10" style="56" bestFit="1" customWidth="1"/>
    <col min="10038" max="10038" width="10.6328125" style="56" bestFit="1" customWidth="1"/>
    <col min="10039" max="10039" width="9.6328125" style="56" bestFit="1" customWidth="1"/>
    <col min="10040" max="10040" width="11.08984375" style="56" bestFit="1" customWidth="1"/>
    <col min="10041" max="10041" width="5.7265625" style="56" customWidth="1"/>
    <col min="10042" max="10042" width="7" style="56" customWidth="1"/>
    <col min="10043" max="10043" width="3.6328125" style="56" customWidth="1"/>
    <col min="10044" max="10044" width="19.453125" style="56" customWidth="1"/>
    <col min="10045" max="10046" width="9.90625" style="56" bestFit="1" customWidth="1"/>
    <col min="10047" max="10047" width="9.08984375" style="56" bestFit="1" customWidth="1"/>
    <col min="10048" max="10048" width="10" style="56" customWidth="1"/>
    <col min="10049" max="10049" width="3.90625" style="56" customWidth="1"/>
    <col min="10050" max="10050" width="3.7265625" style="56" customWidth="1"/>
    <col min="10051" max="10051" width="20.08984375" style="56" customWidth="1"/>
    <col min="10052" max="10052" width="9.36328125" style="56" bestFit="1" customWidth="1"/>
    <col min="10053" max="10053" width="9.90625" style="56" bestFit="1" customWidth="1"/>
    <col min="10054" max="10054" width="10.453125" style="56" bestFit="1" customWidth="1"/>
    <col min="10055" max="10055" width="3.90625" style="56" customWidth="1"/>
    <col min="10056" max="10240" width="9" style="56"/>
    <col min="10241" max="10241" width="3.90625" style="56" customWidth="1"/>
    <col min="10242" max="10242" width="21" style="56" customWidth="1"/>
    <col min="10243" max="10281" width="9.26953125" style="56" bestFit="1" customWidth="1"/>
    <col min="10282" max="10282" width="10" style="56" bestFit="1" customWidth="1"/>
    <col min="10283" max="10283" width="9.26953125" style="56" bestFit="1" customWidth="1"/>
    <col min="10284" max="10284" width="10" style="56" bestFit="1" customWidth="1"/>
    <col min="10285" max="10288" width="9.26953125" style="56" bestFit="1" customWidth="1"/>
    <col min="10289" max="10290" width="10" style="56" bestFit="1" customWidth="1"/>
    <col min="10291" max="10291" width="9.26953125" style="56" bestFit="1" customWidth="1"/>
    <col min="10292" max="10293" width="10" style="56" bestFit="1" customWidth="1"/>
    <col min="10294" max="10294" width="10.6328125" style="56" bestFit="1" customWidth="1"/>
    <col min="10295" max="10295" width="9.6328125" style="56" bestFit="1" customWidth="1"/>
    <col min="10296" max="10296" width="11.08984375" style="56" bestFit="1" customWidth="1"/>
    <col min="10297" max="10297" width="5.7265625" style="56" customWidth="1"/>
    <col min="10298" max="10298" width="7" style="56" customWidth="1"/>
    <col min="10299" max="10299" width="3.6328125" style="56" customWidth="1"/>
    <col min="10300" max="10300" width="19.453125" style="56" customWidth="1"/>
    <col min="10301" max="10302" width="9.90625" style="56" bestFit="1" customWidth="1"/>
    <col min="10303" max="10303" width="9.08984375" style="56" bestFit="1" customWidth="1"/>
    <col min="10304" max="10304" width="10" style="56" customWidth="1"/>
    <col min="10305" max="10305" width="3.90625" style="56" customWidth="1"/>
    <col min="10306" max="10306" width="3.7265625" style="56" customWidth="1"/>
    <col min="10307" max="10307" width="20.08984375" style="56" customWidth="1"/>
    <col min="10308" max="10308" width="9.36328125" style="56" bestFit="1" customWidth="1"/>
    <col min="10309" max="10309" width="9.90625" style="56" bestFit="1" customWidth="1"/>
    <col min="10310" max="10310" width="10.453125" style="56" bestFit="1" customWidth="1"/>
    <col min="10311" max="10311" width="3.90625" style="56" customWidth="1"/>
    <col min="10312" max="10496" width="9" style="56"/>
    <col min="10497" max="10497" width="3.90625" style="56" customWidth="1"/>
    <col min="10498" max="10498" width="21" style="56" customWidth="1"/>
    <col min="10499" max="10537" width="9.26953125" style="56" bestFit="1" customWidth="1"/>
    <col min="10538" max="10538" width="10" style="56" bestFit="1" customWidth="1"/>
    <col min="10539" max="10539" width="9.26953125" style="56" bestFit="1" customWidth="1"/>
    <col min="10540" max="10540" width="10" style="56" bestFit="1" customWidth="1"/>
    <col min="10541" max="10544" width="9.26953125" style="56" bestFit="1" customWidth="1"/>
    <col min="10545" max="10546" width="10" style="56" bestFit="1" customWidth="1"/>
    <col min="10547" max="10547" width="9.26953125" style="56" bestFit="1" customWidth="1"/>
    <col min="10548" max="10549" width="10" style="56" bestFit="1" customWidth="1"/>
    <col min="10550" max="10550" width="10.6328125" style="56" bestFit="1" customWidth="1"/>
    <col min="10551" max="10551" width="9.6328125" style="56" bestFit="1" customWidth="1"/>
    <col min="10552" max="10552" width="11.08984375" style="56" bestFit="1" customWidth="1"/>
    <col min="10553" max="10553" width="5.7265625" style="56" customWidth="1"/>
    <col min="10554" max="10554" width="7" style="56" customWidth="1"/>
    <col min="10555" max="10555" width="3.6328125" style="56" customWidth="1"/>
    <col min="10556" max="10556" width="19.453125" style="56" customWidth="1"/>
    <col min="10557" max="10558" width="9.90625" style="56" bestFit="1" customWidth="1"/>
    <col min="10559" max="10559" width="9.08984375" style="56" bestFit="1" customWidth="1"/>
    <col min="10560" max="10560" width="10" style="56" customWidth="1"/>
    <col min="10561" max="10561" width="3.90625" style="56" customWidth="1"/>
    <col min="10562" max="10562" width="3.7265625" style="56" customWidth="1"/>
    <col min="10563" max="10563" width="20.08984375" style="56" customWidth="1"/>
    <col min="10564" max="10564" width="9.36328125" style="56" bestFit="1" customWidth="1"/>
    <col min="10565" max="10565" width="9.90625" style="56" bestFit="1" customWidth="1"/>
    <col min="10566" max="10566" width="10.453125" style="56" bestFit="1" customWidth="1"/>
    <col min="10567" max="10567" width="3.90625" style="56" customWidth="1"/>
    <col min="10568" max="10752" width="9" style="56"/>
    <col min="10753" max="10753" width="3.90625" style="56" customWidth="1"/>
    <col min="10754" max="10754" width="21" style="56" customWidth="1"/>
    <col min="10755" max="10793" width="9.26953125" style="56" bestFit="1" customWidth="1"/>
    <col min="10794" max="10794" width="10" style="56" bestFit="1" customWidth="1"/>
    <col min="10795" max="10795" width="9.26953125" style="56" bestFit="1" customWidth="1"/>
    <col min="10796" max="10796" width="10" style="56" bestFit="1" customWidth="1"/>
    <col min="10797" max="10800" width="9.26953125" style="56" bestFit="1" customWidth="1"/>
    <col min="10801" max="10802" width="10" style="56" bestFit="1" customWidth="1"/>
    <col min="10803" max="10803" width="9.26953125" style="56" bestFit="1" customWidth="1"/>
    <col min="10804" max="10805" width="10" style="56" bestFit="1" customWidth="1"/>
    <col min="10806" max="10806" width="10.6328125" style="56" bestFit="1" customWidth="1"/>
    <col min="10807" max="10807" width="9.6328125" style="56" bestFit="1" customWidth="1"/>
    <col min="10808" max="10808" width="11.08984375" style="56" bestFit="1" customWidth="1"/>
    <col min="10809" max="10809" width="5.7265625" style="56" customWidth="1"/>
    <col min="10810" max="10810" width="7" style="56" customWidth="1"/>
    <col min="10811" max="10811" width="3.6328125" style="56" customWidth="1"/>
    <col min="10812" max="10812" width="19.453125" style="56" customWidth="1"/>
    <col min="10813" max="10814" width="9.90625" style="56" bestFit="1" customWidth="1"/>
    <col min="10815" max="10815" width="9.08984375" style="56" bestFit="1" customWidth="1"/>
    <col min="10816" max="10816" width="10" style="56" customWidth="1"/>
    <col min="10817" max="10817" width="3.90625" style="56" customWidth="1"/>
    <col min="10818" max="10818" width="3.7265625" style="56" customWidth="1"/>
    <col min="10819" max="10819" width="20.08984375" style="56" customWidth="1"/>
    <col min="10820" max="10820" width="9.36328125" style="56" bestFit="1" customWidth="1"/>
    <col min="10821" max="10821" width="9.90625" style="56" bestFit="1" customWidth="1"/>
    <col min="10822" max="10822" width="10.453125" style="56" bestFit="1" customWidth="1"/>
    <col min="10823" max="10823" width="3.90625" style="56" customWidth="1"/>
    <col min="10824" max="11008" width="9" style="56"/>
    <col min="11009" max="11009" width="3.90625" style="56" customWidth="1"/>
    <col min="11010" max="11010" width="21" style="56" customWidth="1"/>
    <col min="11011" max="11049" width="9.26953125" style="56" bestFit="1" customWidth="1"/>
    <col min="11050" max="11050" width="10" style="56" bestFit="1" customWidth="1"/>
    <col min="11051" max="11051" width="9.26953125" style="56" bestFit="1" customWidth="1"/>
    <col min="11052" max="11052" width="10" style="56" bestFit="1" customWidth="1"/>
    <col min="11053" max="11056" width="9.26953125" style="56" bestFit="1" customWidth="1"/>
    <col min="11057" max="11058" width="10" style="56" bestFit="1" customWidth="1"/>
    <col min="11059" max="11059" width="9.26953125" style="56" bestFit="1" customWidth="1"/>
    <col min="11060" max="11061" width="10" style="56" bestFit="1" customWidth="1"/>
    <col min="11062" max="11062" width="10.6328125" style="56" bestFit="1" customWidth="1"/>
    <col min="11063" max="11063" width="9.6328125" style="56" bestFit="1" customWidth="1"/>
    <col min="11064" max="11064" width="11.08984375" style="56" bestFit="1" customWidth="1"/>
    <col min="11065" max="11065" width="5.7265625" style="56" customWidth="1"/>
    <col min="11066" max="11066" width="7" style="56" customWidth="1"/>
    <col min="11067" max="11067" width="3.6328125" style="56" customWidth="1"/>
    <col min="11068" max="11068" width="19.453125" style="56" customWidth="1"/>
    <col min="11069" max="11070" width="9.90625" style="56" bestFit="1" customWidth="1"/>
    <col min="11071" max="11071" width="9.08984375" style="56" bestFit="1" customWidth="1"/>
    <col min="11072" max="11072" width="10" style="56" customWidth="1"/>
    <col min="11073" max="11073" width="3.90625" style="56" customWidth="1"/>
    <col min="11074" max="11074" width="3.7265625" style="56" customWidth="1"/>
    <col min="11075" max="11075" width="20.08984375" style="56" customWidth="1"/>
    <col min="11076" max="11076" width="9.36328125" style="56" bestFit="1" customWidth="1"/>
    <col min="11077" max="11077" width="9.90625" style="56" bestFit="1" customWidth="1"/>
    <col min="11078" max="11078" width="10.453125" style="56" bestFit="1" customWidth="1"/>
    <col min="11079" max="11079" width="3.90625" style="56" customWidth="1"/>
    <col min="11080" max="11264" width="9" style="56"/>
    <col min="11265" max="11265" width="3.90625" style="56" customWidth="1"/>
    <col min="11266" max="11266" width="21" style="56" customWidth="1"/>
    <col min="11267" max="11305" width="9.26953125" style="56" bestFit="1" customWidth="1"/>
    <col min="11306" max="11306" width="10" style="56" bestFit="1" customWidth="1"/>
    <col min="11307" max="11307" width="9.26953125" style="56" bestFit="1" customWidth="1"/>
    <col min="11308" max="11308" width="10" style="56" bestFit="1" customWidth="1"/>
    <col min="11309" max="11312" width="9.26953125" style="56" bestFit="1" customWidth="1"/>
    <col min="11313" max="11314" width="10" style="56" bestFit="1" customWidth="1"/>
    <col min="11315" max="11315" width="9.26953125" style="56" bestFit="1" customWidth="1"/>
    <col min="11316" max="11317" width="10" style="56" bestFit="1" customWidth="1"/>
    <col min="11318" max="11318" width="10.6328125" style="56" bestFit="1" customWidth="1"/>
    <col min="11319" max="11319" width="9.6328125" style="56" bestFit="1" customWidth="1"/>
    <col min="11320" max="11320" width="11.08984375" style="56" bestFit="1" customWidth="1"/>
    <col min="11321" max="11321" width="5.7265625" style="56" customWidth="1"/>
    <col min="11322" max="11322" width="7" style="56" customWidth="1"/>
    <col min="11323" max="11323" width="3.6328125" style="56" customWidth="1"/>
    <col min="11324" max="11324" width="19.453125" style="56" customWidth="1"/>
    <col min="11325" max="11326" width="9.90625" style="56" bestFit="1" customWidth="1"/>
    <col min="11327" max="11327" width="9.08984375" style="56" bestFit="1" customWidth="1"/>
    <col min="11328" max="11328" width="10" style="56" customWidth="1"/>
    <col min="11329" max="11329" width="3.90625" style="56" customWidth="1"/>
    <col min="11330" max="11330" width="3.7265625" style="56" customWidth="1"/>
    <col min="11331" max="11331" width="20.08984375" style="56" customWidth="1"/>
    <col min="11332" max="11332" width="9.36328125" style="56" bestFit="1" customWidth="1"/>
    <col min="11333" max="11333" width="9.90625" style="56" bestFit="1" customWidth="1"/>
    <col min="11334" max="11334" width="10.453125" style="56" bestFit="1" customWidth="1"/>
    <col min="11335" max="11335" width="3.90625" style="56" customWidth="1"/>
    <col min="11336" max="11520" width="9" style="56"/>
    <col min="11521" max="11521" width="3.90625" style="56" customWidth="1"/>
    <col min="11522" max="11522" width="21" style="56" customWidth="1"/>
    <col min="11523" max="11561" width="9.26953125" style="56" bestFit="1" customWidth="1"/>
    <col min="11562" max="11562" width="10" style="56" bestFit="1" customWidth="1"/>
    <col min="11563" max="11563" width="9.26953125" style="56" bestFit="1" customWidth="1"/>
    <col min="11564" max="11564" width="10" style="56" bestFit="1" customWidth="1"/>
    <col min="11565" max="11568" width="9.26953125" style="56" bestFit="1" customWidth="1"/>
    <col min="11569" max="11570" width="10" style="56" bestFit="1" customWidth="1"/>
    <col min="11571" max="11571" width="9.26953125" style="56" bestFit="1" customWidth="1"/>
    <col min="11572" max="11573" width="10" style="56" bestFit="1" customWidth="1"/>
    <col min="11574" max="11574" width="10.6328125" style="56" bestFit="1" customWidth="1"/>
    <col min="11575" max="11575" width="9.6328125" style="56" bestFit="1" customWidth="1"/>
    <col min="11576" max="11576" width="11.08984375" style="56" bestFit="1" customWidth="1"/>
    <col min="11577" max="11577" width="5.7265625" style="56" customWidth="1"/>
    <col min="11578" max="11578" width="7" style="56" customWidth="1"/>
    <col min="11579" max="11579" width="3.6328125" style="56" customWidth="1"/>
    <col min="11580" max="11580" width="19.453125" style="56" customWidth="1"/>
    <col min="11581" max="11582" width="9.90625" style="56" bestFit="1" customWidth="1"/>
    <col min="11583" max="11583" width="9.08984375" style="56" bestFit="1" customWidth="1"/>
    <col min="11584" max="11584" width="10" style="56" customWidth="1"/>
    <col min="11585" max="11585" width="3.90625" style="56" customWidth="1"/>
    <col min="11586" max="11586" width="3.7265625" style="56" customWidth="1"/>
    <col min="11587" max="11587" width="20.08984375" style="56" customWidth="1"/>
    <col min="11588" max="11588" width="9.36328125" style="56" bestFit="1" customWidth="1"/>
    <col min="11589" max="11589" width="9.90625" style="56" bestFit="1" customWidth="1"/>
    <col min="11590" max="11590" width="10.453125" style="56" bestFit="1" customWidth="1"/>
    <col min="11591" max="11591" width="3.90625" style="56" customWidth="1"/>
    <col min="11592" max="11776" width="9" style="56"/>
    <col min="11777" max="11777" width="3.90625" style="56" customWidth="1"/>
    <col min="11778" max="11778" width="21" style="56" customWidth="1"/>
    <col min="11779" max="11817" width="9.26953125" style="56" bestFit="1" customWidth="1"/>
    <col min="11818" max="11818" width="10" style="56" bestFit="1" customWidth="1"/>
    <col min="11819" max="11819" width="9.26953125" style="56" bestFit="1" customWidth="1"/>
    <col min="11820" max="11820" width="10" style="56" bestFit="1" customWidth="1"/>
    <col min="11821" max="11824" width="9.26953125" style="56" bestFit="1" customWidth="1"/>
    <col min="11825" max="11826" width="10" style="56" bestFit="1" customWidth="1"/>
    <col min="11827" max="11827" width="9.26953125" style="56" bestFit="1" customWidth="1"/>
    <col min="11828" max="11829" width="10" style="56" bestFit="1" customWidth="1"/>
    <col min="11830" max="11830" width="10.6328125" style="56" bestFit="1" customWidth="1"/>
    <col min="11831" max="11831" width="9.6328125" style="56" bestFit="1" customWidth="1"/>
    <col min="11832" max="11832" width="11.08984375" style="56" bestFit="1" customWidth="1"/>
    <col min="11833" max="11833" width="5.7265625" style="56" customWidth="1"/>
    <col min="11834" max="11834" width="7" style="56" customWidth="1"/>
    <col min="11835" max="11835" width="3.6328125" style="56" customWidth="1"/>
    <col min="11836" max="11836" width="19.453125" style="56" customWidth="1"/>
    <col min="11837" max="11838" width="9.90625" style="56" bestFit="1" customWidth="1"/>
    <col min="11839" max="11839" width="9.08984375" style="56" bestFit="1" customWidth="1"/>
    <col min="11840" max="11840" width="10" style="56" customWidth="1"/>
    <col min="11841" max="11841" width="3.90625" style="56" customWidth="1"/>
    <col min="11842" max="11842" width="3.7265625" style="56" customWidth="1"/>
    <col min="11843" max="11843" width="20.08984375" style="56" customWidth="1"/>
    <col min="11844" max="11844" width="9.36328125" style="56" bestFit="1" customWidth="1"/>
    <col min="11845" max="11845" width="9.90625" style="56" bestFit="1" customWidth="1"/>
    <col min="11846" max="11846" width="10.453125" style="56" bestFit="1" customWidth="1"/>
    <col min="11847" max="11847" width="3.90625" style="56" customWidth="1"/>
    <col min="11848" max="12032" width="9" style="56"/>
    <col min="12033" max="12033" width="3.90625" style="56" customWidth="1"/>
    <col min="12034" max="12034" width="21" style="56" customWidth="1"/>
    <col min="12035" max="12073" width="9.26953125" style="56" bestFit="1" customWidth="1"/>
    <col min="12074" max="12074" width="10" style="56" bestFit="1" customWidth="1"/>
    <col min="12075" max="12075" width="9.26953125" style="56" bestFit="1" customWidth="1"/>
    <col min="12076" max="12076" width="10" style="56" bestFit="1" customWidth="1"/>
    <col min="12077" max="12080" width="9.26953125" style="56" bestFit="1" customWidth="1"/>
    <col min="12081" max="12082" width="10" style="56" bestFit="1" customWidth="1"/>
    <col min="12083" max="12083" width="9.26953125" style="56" bestFit="1" customWidth="1"/>
    <col min="12084" max="12085" width="10" style="56" bestFit="1" customWidth="1"/>
    <col min="12086" max="12086" width="10.6328125" style="56" bestFit="1" customWidth="1"/>
    <col min="12087" max="12087" width="9.6328125" style="56" bestFit="1" customWidth="1"/>
    <col min="12088" max="12088" width="11.08984375" style="56" bestFit="1" customWidth="1"/>
    <col min="12089" max="12089" width="5.7265625" style="56" customWidth="1"/>
    <col min="12090" max="12090" width="7" style="56" customWidth="1"/>
    <col min="12091" max="12091" width="3.6328125" style="56" customWidth="1"/>
    <col min="12092" max="12092" width="19.453125" style="56" customWidth="1"/>
    <col min="12093" max="12094" width="9.90625" style="56" bestFit="1" customWidth="1"/>
    <col min="12095" max="12095" width="9.08984375" style="56" bestFit="1" customWidth="1"/>
    <col min="12096" max="12096" width="10" style="56" customWidth="1"/>
    <col min="12097" max="12097" width="3.90625" style="56" customWidth="1"/>
    <col min="12098" max="12098" width="3.7265625" style="56" customWidth="1"/>
    <col min="12099" max="12099" width="20.08984375" style="56" customWidth="1"/>
    <col min="12100" max="12100" width="9.36328125" style="56" bestFit="1" customWidth="1"/>
    <col min="12101" max="12101" width="9.90625" style="56" bestFit="1" customWidth="1"/>
    <col min="12102" max="12102" width="10.453125" style="56" bestFit="1" customWidth="1"/>
    <col min="12103" max="12103" width="3.90625" style="56" customWidth="1"/>
    <col min="12104" max="12288" width="9" style="56"/>
    <col min="12289" max="12289" width="3.90625" style="56" customWidth="1"/>
    <col min="12290" max="12290" width="21" style="56" customWidth="1"/>
    <col min="12291" max="12329" width="9.26953125" style="56" bestFit="1" customWidth="1"/>
    <col min="12330" max="12330" width="10" style="56" bestFit="1" customWidth="1"/>
    <col min="12331" max="12331" width="9.26953125" style="56" bestFit="1" customWidth="1"/>
    <col min="12332" max="12332" width="10" style="56" bestFit="1" customWidth="1"/>
    <col min="12333" max="12336" width="9.26953125" style="56" bestFit="1" customWidth="1"/>
    <col min="12337" max="12338" width="10" style="56" bestFit="1" customWidth="1"/>
    <col min="12339" max="12339" width="9.26953125" style="56" bestFit="1" customWidth="1"/>
    <col min="12340" max="12341" width="10" style="56" bestFit="1" customWidth="1"/>
    <col min="12342" max="12342" width="10.6328125" style="56" bestFit="1" customWidth="1"/>
    <col min="12343" max="12343" width="9.6328125" style="56" bestFit="1" customWidth="1"/>
    <col min="12344" max="12344" width="11.08984375" style="56" bestFit="1" customWidth="1"/>
    <col min="12345" max="12345" width="5.7265625" style="56" customWidth="1"/>
    <col min="12346" max="12346" width="7" style="56" customWidth="1"/>
    <col min="12347" max="12347" width="3.6328125" style="56" customWidth="1"/>
    <col min="12348" max="12348" width="19.453125" style="56" customWidth="1"/>
    <col min="12349" max="12350" width="9.90625" style="56" bestFit="1" customWidth="1"/>
    <col min="12351" max="12351" width="9.08984375" style="56" bestFit="1" customWidth="1"/>
    <col min="12352" max="12352" width="10" style="56" customWidth="1"/>
    <col min="12353" max="12353" width="3.90625" style="56" customWidth="1"/>
    <col min="12354" max="12354" width="3.7265625" style="56" customWidth="1"/>
    <col min="12355" max="12355" width="20.08984375" style="56" customWidth="1"/>
    <col min="12356" max="12356" width="9.36328125" style="56" bestFit="1" customWidth="1"/>
    <col min="12357" max="12357" width="9.90625" style="56" bestFit="1" customWidth="1"/>
    <col min="12358" max="12358" width="10.453125" style="56" bestFit="1" customWidth="1"/>
    <col min="12359" max="12359" width="3.90625" style="56" customWidth="1"/>
    <col min="12360" max="12544" width="9" style="56"/>
    <col min="12545" max="12545" width="3.90625" style="56" customWidth="1"/>
    <col min="12546" max="12546" width="21" style="56" customWidth="1"/>
    <col min="12547" max="12585" width="9.26953125" style="56" bestFit="1" customWidth="1"/>
    <col min="12586" max="12586" width="10" style="56" bestFit="1" customWidth="1"/>
    <col min="12587" max="12587" width="9.26953125" style="56" bestFit="1" customWidth="1"/>
    <col min="12588" max="12588" width="10" style="56" bestFit="1" customWidth="1"/>
    <col min="12589" max="12592" width="9.26953125" style="56" bestFit="1" customWidth="1"/>
    <col min="12593" max="12594" width="10" style="56" bestFit="1" customWidth="1"/>
    <col min="12595" max="12595" width="9.26953125" style="56" bestFit="1" customWidth="1"/>
    <col min="12596" max="12597" width="10" style="56" bestFit="1" customWidth="1"/>
    <col min="12598" max="12598" width="10.6328125" style="56" bestFit="1" customWidth="1"/>
    <col min="12599" max="12599" width="9.6328125" style="56" bestFit="1" customWidth="1"/>
    <col min="12600" max="12600" width="11.08984375" style="56" bestFit="1" customWidth="1"/>
    <col min="12601" max="12601" width="5.7265625" style="56" customWidth="1"/>
    <col min="12602" max="12602" width="7" style="56" customWidth="1"/>
    <col min="12603" max="12603" width="3.6328125" style="56" customWidth="1"/>
    <col min="12604" max="12604" width="19.453125" style="56" customWidth="1"/>
    <col min="12605" max="12606" width="9.90625" style="56" bestFit="1" customWidth="1"/>
    <col min="12607" max="12607" width="9.08984375" style="56" bestFit="1" customWidth="1"/>
    <col min="12608" max="12608" width="10" style="56" customWidth="1"/>
    <col min="12609" max="12609" width="3.90625" style="56" customWidth="1"/>
    <col min="12610" max="12610" width="3.7265625" style="56" customWidth="1"/>
    <col min="12611" max="12611" width="20.08984375" style="56" customWidth="1"/>
    <col min="12612" max="12612" width="9.36328125" style="56" bestFit="1" customWidth="1"/>
    <col min="12613" max="12613" width="9.90625" style="56" bestFit="1" customWidth="1"/>
    <col min="12614" max="12614" width="10.453125" style="56" bestFit="1" customWidth="1"/>
    <col min="12615" max="12615" width="3.90625" style="56" customWidth="1"/>
    <col min="12616" max="12800" width="9" style="56"/>
    <col min="12801" max="12801" width="3.90625" style="56" customWidth="1"/>
    <col min="12802" max="12802" width="21" style="56" customWidth="1"/>
    <col min="12803" max="12841" width="9.26953125" style="56" bestFit="1" customWidth="1"/>
    <col min="12842" max="12842" width="10" style="56" bestFit="1" customWidth="1"/>
    <col min="12843" max="12843" width="9.26953125" style="56" bestFit="1" customWidth="1"/>
    <col min="12844" max="12844" width="10" style="56" bestFit="1" customWidth="1"/>
    <col min="12845" max="12848" width="9.26953125" style="56" bestFit="1" customWidth="1"/>
    <col min="12849" max="12850" width="10" style="56" bestFit="1" customWidth="1"/>
    <col min="12851" max="12851" width="9.26953125" style="56" bestFit="1" customWidth="1"/>
    <col min="12852" max="12853" width="10" style="56" bestFit="1" customWidth="1"/>
    <col min="12854" max="12854" width="10.6328125" style="56" bestFit="1" customWidth="1"/>
    <col min="12855" max="12855" width="9.6328125" style="56" bestFit="1" customWidth="1"/>
    <col min="12856" max="12856" width="11.08984375" style="56" bestFit="1" customWidth="1"/>
    <col min="12857" max="12857" width="5.7265625" style="56" customWidth="1"/>
    <col min="12858" max="12858" width="7" style="56" customWidth="1"/>
    <col min="12859" max="12859" width="3.6328125" style="56" customWidth="1"/>
    <col min="12860" max="12860" width="19.453125" style="56" customWidth="1"/>
    <col min="12861" max="12862" width="9.90625" style="56" bestFit="1" customWidth="1"/>
    <col min="12863" max="12863" width="9.08984375" style="56" bestFit="1" customWidth="1"/>
    <col min="12864" max="12864" width="10" style="56" customWidth="1"/>
    <col min="12865" max="12865" width="3.90625" style="56" customWidth="1"/>
    <col min="12866" max="12866" width="3.7265625" style="56" customWidth="1"/>
    <col min="12867" max="12867" width="20.08984375" style="56" customWidth="1"/>
    <col min="12868" max="12868" width="9.36328125" style="56" bestFit="1" customWidth="1"/>
    <col min="12869" max="12869" width="9.90625" style="56" bestFit="1" customWidth="1"/>
    <col min="12870" max="12870" width="10.453125" style="56" bestFit="1" customWidth="1"/>
    <col min="12871" max="12871" width="3.90625" style="56" customWidth="1"/>
    <col min="12872" max="13056" width="9" style="56"/>
    <col min="13057" max="13057" width="3.90625" style="56" customWidth="1"/>
    <col min="13058" max="13058" width="21" style="56" customWidth="1"/>
    <col min="13059" max="13097" width="9.26953125" style="56" bestFit="1" customWidth="1"/>
    <col min="13098" max="13098" width="10" style="56" bestFit="1" customWidth="1"/>
    <col min="13099" max="13099" width="9.26953125" style="56" bestFit="1" customWidth="1"/>
    <col min="13100" max="13100" width="10" style="56" bestFit="1" customWidth="1"/>
    <col min="13101" max="13104" width="9.26953125" style="56" bestFit="1" customWidth="1"/>
    <col min="13105" max="13106" width="10" style="56" bestFit="1" customWidth="1"/>
    <col min="13107" max="13107" width="9.26953125" style="56" bestFit="1" customWidth="1"/>
    <col min="13108" max="13109" width="10" style="56" bestFit="1" customWidth="1"/>
    <col min="13110" max="13110" width="10.6328125" style="56" bestFit="1" customWidth="1"/>
    <col min="13111" max="13111" width="9.6328125" style="56" bestFit="1" customWidth="1"/>
    <col min="13112" max="13112" width="11.08984375" style="56" bestFit="1" customWidth="1"/>
    <col min="13113" max="13113" width="5.7265625" style="56" customWidth="1"/>
    <col min="13114" max="13114" width="7" style="56" customWidth="1"/>
    <col min="13115" max="13115" width="3.6328125" style="56" customWidth="1"/>
    <col min="13116" max="13116" width="19.453125" style="56" customWidth="1"/>
    <col min="13117" max="13118" width="9.90625" style="56" bestFit="1" customWidth="1"/>
    <col min="13119" max="13119" width="9.08984375" style="56" bestFit="1" customWidth="1"/>
    <col min="13120" max="13120" width="10" style="56" customWidth="1"/>
    <col min="13121" max="13121" width="3.90625" style="56" customWidth="1"/>
    <col min="13122" max="13122" width="3.7265625" style="56" customWidth="1"/>
    <col min="13123" max="13123" width="20.08984375" style="56" customWidth="1"/>
    <col min="13124" max="13124" width="9.36328125" style="56" bestFit="1" customWidth="1"/>
    <col min="13125" max="13125" width="9.90625" style="56" bestFit="1" customWidth="1"/>
    <col min="13126" max="13126" width="10.453125" style="56" bestFit="1" customWidth="1"/>
    <col min="13127" max="13127" width="3.90625" style="56" customWidth="1"/>
    <col min="13128" max="13312" width="9" style="56"/>
    <col min="13313" max="13313" width="3.90625" style="56" customWidth="1"/>
    <col min="13314" max="13314" width="21" style="56" customWidth="1"/>
    <col min="13315" max="13353" width="9.26953125" style="56" bestFit="1" customWidth="1"/>
    <col min="13354" max="13354" width="10" style="56" bestFit="1" customWidth="1"/>
    <col min="13355" max="13355" width="9.26953125" style="56" bestFit="1" customWidth="1"/>
    <col min="13356" max="13356" width="10" style="56" bestFit="1" customWidth="1"/>
    <col min="13357" max="13360" width="9.26953125" style="56" bestFit="1" customWidth="1"/>
    <col min="13361" max="13362" width="10" style="56" bestFit="1" customWidth="1"/>
    <col min="13363" max="13363" width="9.26953125" style="56" bestFit="1" customWidth="1"/>
    <col min="13364" max="13365" width="10" style="56" bestFit="1" customWidth="1"/>
    <col min="13366" max="13366" width="10.6328125" style="56" bestFit="1" customWidth="1"/>
    <col min="13367" max="13367" width="9.6328125" style="56" bestFit="1" customWidth="1"/>
    <col min="13368" max="13368" width="11.08984375" style="56" bestFit="1" customWidth="1"/>
    <col min="13369" max="13369" width="5.7265625" style="56" customWidth="1"/>
    <col min="13370" max="13370" width="7" style="56" customWidth="1"/>
    <col min="13371" max="13371" width="3.6328125" style="56" customWidth="1"/>
    <col min="13372" max="13372" width="19.453125" style="56" customWidth="1"/>
    <col min="13373" max="13374" width="9.90625" style="56" bestFit="1" customWidth="1"/>
    <col min="13375" max="13375" width="9.08984375" style="56" bestFit="1" customWidth="1"/>
    <col min="13376" max="13376" width="10" style="56" customWidth="1"/>
    <col min="13377" max="13377" width="3.90625" style="56" customWidth="1"/>
    <col min="13378" max="13378" width="3.7265625" style="56" customWidth="1"/>
    <col min="13379" max="13379" width="20.08984375" style="56" customWidth="1"/>
    <col min="13380" max="13380" width="9.36328125" style="56" bestFit="1" customWidth="1"/>
    <col min="13381" max="13381" width="9.90625" style="56" bestFit="1" customWidth="1"/>
    <col min="13382" max="13382" width="10.453125" style="56" bestFit="1" customWidth="1"/>
    <col min="13383" max="13383" width="3.90625" style="56" customWidth="1"/>
    <col min="13384" max="13568" width="9" style="56"/>
    <col min="13569" max="13569" width="3.90625" style="56" customWidth="1"/>
    <col min="13570" max="13570" width="21" style="56" customWidth="1"/>
    <col min="13571" max="13609" width="9.26953125" style="56" bestFit="1" customWidth="1"/>
    <col min="13610" max="13610" width="10" style="56" bestFit="1" customWidth="1"/>
    <col min="13611" max="13611" width="9.26953125" style="56" bestFit="1" customWidth="1"/>
    <col min="13612" max="13612" width="10" style="56" bestFit="1" customWidth="1"/>
    <col min="13613" max="13616" width="9.26953125" style="56" bestFit="1" customWidth="1"/>
    <col min="13617" max="13618" width="10" style="56" bestFit="1" customWidth="1"/>
    <col min="13619" max="13619" width="9.26953125" style="56" bestFit="1" customWidth="1"/>
    <col min="13620" max="13621" width="10" style="56" bestFit="1" customWidth="1"/>
    <col min="13622" max="13622" width="10.6328125" style="56" bestFit="1" customWidth="1"/>
    <col min="13623" max="13623" width="9.6328125" style="56" bestFit="1" customWidth="1"/>
    <col min="13624" max="13624" width="11.08984375" style="56" bestFit="1" customWidth="1"/>
    <col min="13625" max="13625" width="5.7265625" style="56" customWidth="1"/>
    <col min="13626" max="13626" width="7" style="56" customWidth="1"/>
    <col min="13627" max="13627" width="3.6328125" style="56" customWidth="1"/>
    <col min="13628" max="13628" width="19.453125" style="56" customWidth="1"/>
    <col min="13629" max="13630" width="9.90625" style="56" bestFit="1" customWidth="1"/>
    <col min="13631" max="13631" width="9.08984375" style="56" bestFit="1" customWidth="1"/>
    <col min="13632" max="13632" width="10" style="56" customWidth="1"/>
    <col min="13633" max="13633" width="3.90625" style="56" customWidth="1"/>
    <col min="13634" max="13634" width="3.7265625" style="56" customWidth="1"/>
    <col min="13635" max="13635" width="20.08984375" style="56" customWidth="1"/>
    <col min="13636" max="13636" width="9.36328125" style="56" bestFit="1" customWidth="1"/>
    <col min="13637" max="13637" width="9.90625" style="56" bestFit="1" customWidth="1"/>
    <col min="13638" max="13638" width="10.453125" style="56" bestFit="1" customWidth="1"/>
    <col min="13639" max="13639" width="3.90625" style="56" customWidth="1"/>
    <col min="13640" max="13824" width="9" style="56"/>
    <col min="13825" max="13825" width="3.90625" style="56" customWidth="1"/>
    <col min="13826" max="13826" width="21" style="56" customWidth="1"/>
    <col min="13827" max="13865" width="9.26953125" style="56" bestFit="1" customWidth="1"/>
    <col min="13866" max="13866" width="10" style="56" bestFit="1" customWidth="1"/>
    <col min="13867" max="13867" width="9.26953125" style="56" bestFit="1" customWidth="1"/>
    <col min="13868" max="13868" width="10" style="56" bestFit="1" customWidth="1"/>
    <col min="13869" max="13872" width="9.26953125" style="56" bestFit="1" customWidth="1"/>
    <col min="13873" max="13874" width="10" style="56" bestFit="1" customWidth="1"/>
    <col min="13875" max="13875" width="9.26953125" style="56" bestFit="1" customWidth="1"/>
    <col min="13876" max="13877" width="10" style="56" bestFit="1" customWidth="1"/>
    <col min="13878" max="13878" width="10.6328125" style="56" bestFit="1" customWidth="1"/>
    <col min="13879" max="13879" width="9.6328125" style="56" bestFit="1" customWidth="1"/>
    <col min="13880" max="13880" width="11.08984375" style="56" bestFit="1" customWidth="1"/>
    <col min="13881" max="13881" width="5.7265625" style="56" customWidth="1"/>
    <col min="13882" max="13882" width="7" style="56" customWidth="1"/>
    <col min="13883" max="13883" width="3.6328125" style="56" customWidth="1"/>
    <col min="13884" max="13884" width="19.453125" style="56" customWidth="1"/>
    <col min="13885" max="13886" width="9.90625" style="56" bestFit="1" customWidth="1"/>
    <col min="13887" max="13887" width="9.08984375" style="56" bestFit="1" customWidth="1"/>
    <col min="13888" max="13888" width="10" style="56" customWidth="1"/>
    <col min="13889" max="13889" width="3.90625" style="56" customWidth="1"/>
    <col min="13890" max="13890" width="3.7265625" style="56" customWidth="1"/>
    <col min="13891" max="13891" width="20.08984375" style="56" customWidth="1"/>
    <col min="13892" max="13892" width="9.36328125" style="56" bestFit="1" customWidth="1"/>
    <col min="13893" max="13893" width="9.90625" style="56" bestFit="1" customWidth="1"/>
    <col min="13894" max="13894" width="10.453125" style="56" bestFit="1" customWidth="1"/>
    <col min="13895" max="13895" width="3.90625" style="56" customWidth="1"/>
    <col min="13896" max="14080" width="9" style="56"/>
    <col min="14081" max="14081" width="3.90625" style="56" customWidth="1"/>
    <col min="14082" max="14082" width="21" style="56" customWidth="1"/>
    <col min="14083" max="14121" width="9.26953125" style="56" bestFit="1" customWidth="1"/>
    <col min="14122" max="14122" width="10" style="56" bestFit="1" customWidth="1"/>
    <col min="14123" max="14123" width="9.26953125" style="56" bestFit="1" customWidth="1"/>
    <col min="14124" max="14124" width="10" style="56" bestFit="1" customWidth="1"/>
    <col min="14125" max="14128" width="9.26953125" style="56" bestFit="1" customWidth="1"/>
    <col min="14129" max="14130" width="10" style="56" bestFit="1" customWidth="1"/>
    <col min="14131" max="14131" width="9.26953125" style="56" bestFit="1" customWidth="1"/>
    <col min="14132" max="14133" width="10" style="56" bestFit="1" customWidth="1"/>
    <col min="14134" max="14134" width="10.6328125" style="56" bestFit="1" customWidth="1"/>
    <col min="14135" max="14135" width="9.6328125" style="56" bestFit="1" customWidth="1"/>
    <col min="14136" max="14136" width="11.08984375" style="56" bestFit="1" customWidth="1"/>
    <col min="14137" max="14137" width="5.7265625" style="56" customWidth="1"/>
    <col min="14138" max="14138" width="7" style="56" customWidth="1"/>
    <col min="14139" max="14139" width="3.6328125" style="56" customWidth="1"/>
    <col min="14140" max="14140" width="19.453125" style="56" customWidth="1"/>
    <col min="14141" max="14142" width="9.90625" style="56" bestFit="1" customWidth="1"/>
    <col min="14143" max="14143" width="9.08984375" style="56" bestFit="1" customWidth="1"/>
    <col min="14144" max="14144" width="10" style="56" customWidth="1"/>
    <col min="14145" max="14145" width="3.90625" style="56" customWidth="1"/>
    <col min="14146" max="14146" width="3.7265625" style="56" customWidth="1"/>
    <col min="14147" max="14147" width="20.08984375" style="56" customWidth="1"/>
    <col min="14148" max="14148" width="9.36328125" style="56" bestFit="1" customWidth="1"/>
    <col min="14149" max="14149" width="9.90625" style="56" bestFit="1" customWidth="1"/>
    <col min="14150" max="14150" width="10.453125" style="56" bestFit="1" customWidth="1"/>
    <col min="14151" max="14151" width="3.90625" style="56" customWidth="1"/>
    <col min="14152" max="14336" width="9" style="56"/>
    <col min="14337" max="14337" width="3.90625" style="56" customWidth="1"/>
    <col min="14338" max="14338" width="21" style="56" customWidth="1"/>
    <col min="14339" max="14377" width="9.26953125" style="56" bestFit="1" customWidth="1"/>
    <col min="14378" max="14378" width="10" style="56" bestFit="1" customWidth="1"/>
    <col min="14379" max="14379" width="9.26953125" style="56" bestFit="1" customWidth="1"/>
    <col min="14380" max="14380" width="10" style="56" bestFit="1" customWidth="1"/>
    <col min="14381" max="14384" width="9.26953125" style="56" bestFit="1" customWidth="1"/>
    <col min="14385" max="14386" width="10" style="56" bestFit="1" customWidth="1"/>
    <col min="14387" max="14387" width="9.26953125" style="56" bestFit="1" customWidth="1"/>
    <col min="14388" max="14389" width="10" style="56" bestFit="1" customWidth="1"/>
    <col min="14390" max="14390" width="10.6328125" style="56" bestFit="1" customWidth="1"/>
    <col min="14391" max="14391" width="9.6328125" style="56" bestFit="1" customWidth="1"/>
    <col min="14392" max="14392" width="11.08984375" style="56" bestFit="1" customWidth="1"/>
    <col min="14393" max="14393" width="5.7265625" style="56" customWidth="1"/>
    <col min="14394" max="14394" width="7" style="56" customWidth="1"/>
    <col min="14395" max="14395" width="3.6328125" style="56" customWidth="1"/>
    <col min="14396" max="14396" width="19.453125" style="56" customWidth="1"/>
    <col min="14397" max="14398" width="9.90625" style="56" bestFit="1" customWidth="1"/>
    <col min="14399" max="14399" width="9.08984375" style="56" bestFit="1" customWidth="1"/>
    <col min="14400" max="14400" width="10" style="56" customWidth="1"/>
    <col min="14401" max="14401" width="3.90625" style="56" customWidth="1"/>
    <col min="14402" max="14402" width="3.7265625" style="56" customWidth="1"/>
    <col min="14403" max="14403" width="20.08984375" style="56" customWidth="1"/>
    <col min="14404" max="14404" width="9.36328125" style="56" bestFit="1" customWidth="1"/>
    <col min="14405" max="14405" width="9.90625" style="56" bestFit="1" customWidth="1"/>
    <col min="14406" max="14406" width="10.453125" style="56" bestFit="1" customWidth="1"/>
    <col min="14407" max="14407" width="3.90625" style="56" customWidth="1"/>
    <col min="14408" max="14592" width="9" style="56"/>
    <col min="14593" max="14593" width="3.90625" style="56" customWidth="1"/>
    <col min="14594" max="14594" width="21" style="56" customWidth="1"/>
    <col min="14595" max="14633" width="9.26953125" style="56" bestFit="1" customWidth="1"/>
    <col min="14634" max="14634" width="10" style="56" bestFit="1" customWidth="1"/>
    <col min="14635" max="14635" width="9.26953125" style="56" bestFit="1" customWidth="1"/>
    <col min="14636" max="14636" width="10" style="56" bestFit="1" customWidth="1"/>
    <col min="14637" max="14640" width="9.26953125" style="56" bestFit="1" customWidth="1"/>
    <col min="14641" max="14642" width="10" style="56" bestFit="1" customWidth="1"/>
    <col min="14643" max="14643" width="9.26953125" style="56" bestFit="1" customWidth="1"/>
    <col min="14644" max="14645" width="10" style="56" bestFit="1" customWidth="1"/>
    <col min="14646" max="14646" width="10.6328125" style="56" bestFit="1" customWidth="1"/>
    <col min="14647" max="14647" width="9.6328125" style="56" bestFit="1" customWidth="1"/>
    <col min="14648" max="14648" width="11.08984375" style="56" bestFit="1" customWidth="1"/>
    <col min="14649" max="14649" width="5.7265625" style="56" customWidth="1"/>
    <col min="14650" max="14650" width="7" style="56" customWidth="1"/>
    <col min="14651" max="14651" width="3.6328125" style="56" customWidth="1"/>
    <col min="14652" max="14652" width="19.453125" style="56" customWidth="1"/>
    <col min="14653" max="14654" width="9.90625" style="56" bestFit="1" customWidth="1"/>
    <col min="14655" max="14655" width="9.08984375" style="56" bestFit="1" customWidth="1"/>
    <col min="14656" max="14656" width="10" style="56" customWidth="1"/>
    <col min="14657" max="14657" width="3.90625" style="56" customWidth="1"/>
    <col min="14658" max="14658" width="3.7265625" style="56" customWidth="1"/>
    <col min="14659" max="14659" width="20.08984375" style="56" customWidth="1"/>
    <col min="14660" max="14660" width="9.36328125" style="56" bestFit="1" customWidth="1"/>
    <col min="14661" max="14661" width="9.90625" style="56" bestFit="1" customWidth="1"/>
    <col min="14662" max="14662" width="10.453125" style="56" bestFit="1" customWidth="1"/>
    <col min="14663" max="14663" width="3.90625" style="56" customWidth="1"/>
    <col min="14664" max="14848" width="9" style="56"/>
    <col min="14849" max="14849" width="3.90625" style="56" customWidth="1"/>
    <col min="14850" max="14850" width="21" style="56" customWidth="1"/>
    <col min="14851" max="14889" width="9.26953125" style="56" bestFit="1" customWidth="1"/>
    <col min="14890" max="14890" width="10" style="56" bestFit="1" customWidth="1"/>
    <col min="14891" max="14891" width="9.26953125" style="56" bestFit="1" customWidth="1"/>
    <col min="14892" max="14892" width="10" style="56" bestFit="1" customWidth="1"/>
    <col min="14893" max="14896" width="9.26953125" style="56" bestFit="1" customWidth="1"/>
    <col min="14897" max="14898" width="10" style="56" bestFit="1" customWidth="1"/>
    <col min="14899" max="14899" width="9.26953125" style="56" bestFit="1" customWidth="1"/>
    <col min="14900" max="14901" width="10" style="56" bestFit="1" customWidth="1"/>
    <col min="14902" max="14902" width="10.6328125" style="56" bestFit="1" customWidth="1"/>
    <col min="14903" max="14903" width="9.6328125" style="56" bestFit="1" customWidth="1"/>
    <col min="14904" max="14904" width="11.08984375" style="56" bestFit="1" customWidth="1"/>
    <col min="14905" max="14905" width="5.7265625" style="56" customWidth="1"/>
    <col min="14906" max="14906" width="7" style="56" customWidth="1"/>
    <col min="14907" max="14907" width="3.6328125" style="56" customWidth="1"/>
    <col min="14908" max="14908" width="19.453125" style="56" customWidth="1"/>
    <col min="14909" max="14910" width="9.90625" style="56" bestFit="1" customWidth="1"/>
    <col min="14911" max="14911" width="9.08984375" style="56" bestFit="1" customWidth="1"/>
    <col min="14912" max="14912" width="10" style="56" customWidth="1"/>
    <col min="14913" max="14913" width="3.90625" style="56" customWidth="1"/>
    <col min="14914" max="14914" width="3.7265625" style="56" customWidth="1"/>
    <col min="14915" max="14915" width="20.08984375" style="56" customWidth="1"/>
    <col min="14916" max="14916" width="9.36328125" style="56" bestFit="1" customWidth="1"/>
    <col min="14917" max="14917" width="9.90625" style="56" bestFit="1" customWidth="1"/>
    <col min="14918" max="14918" width="10.453125" style="56" bestFit="1" customWidth="1"/>
    <col min="14919" max="14919" width="3.90625" style="56" customWidth="1"/>
    <col min="14920" max="15104" width="9" style="56"/>
    <col min="15105" max="15105" width="3.90625" style="56" customWidth="1"/>
    <col min="15106" max="15106" width="21" style="56" customWidth="1"/>
    <col min="15107" max="15145" width="9.26953125" style="56" bestFit="1" customWidth="1"/>
    <col min="15146" max="15146" width="10" style="56" bestFit="1" customWidth="1"/>
    <col min="15147" max="15147" width="9.26953125" style="56" bestFit="1" customWidth="1"/>
    <col min="15148" max="15148" width="10" style="56" bestFit="1" customWidth="1"/>
    <col min="15149" max="15152" width="9.26953125" style="56" bestFit="1" customWidth="1"/>
    <col min="15153" max="15154" width="10" style="56" bestFit="1" customWidth="1"/>
    <col min="15155" max="15155" width="9.26953125" style="56" bestFit="1" customWidth="1"/>
    <col min="15156" max="15157" width="10" style="56" bestFit="1" customWidth="1"/>
    <col min="15158" max="15158" width="10.6328125" style="56" bestFit="1" customWidth="1"/>
    <col min="15159" max="15159" width="9.6328125" style="56" bestFit="1" customWidth="1"/>
    <col min="15160" max="15160" width="11.08984375" style="56" bestFit="1" customWidth="1"/>
    <col min="15161" max="15161" width="5.7265625" style="56" customWidth="1"/>
    <col min="15162" max="15162" width="7" style="56" customWidth="1"/>
    <col min="15163" max="15163" width="3.6328125" style="56" customWidth="1"/>
    <col min="15164" max="15164" width="19.453125" style="56" customWidth="1"/>
    <col min="15165" max="15166" width="9.90625" style="56" bestFit="1" customWidth="1"/>
    <col min="15167" max="15167" width="9.08984375" style="56" bestFit="1" customWidth="1"/>
    <col min="15168" max="15168" width="10" style="56" customWidth="1"/>
    <col min="15169" max="15169" width="3.90625" style="56" customWidth="1"/>
    <col min="15170" max="15170" width="3.7265625" style="56" customWidth="1"/>
    <col min="15171" max="15171" width="20.08984375" style="56" customWidth="1"/>
    <col min="15172" max="15172" width="9.36328125" style="56" bestFit="1" customWidth="1"/>
    <col min="15173" max="15173" width="9.90625" style="56" bestFit="1" customWidth="1"/>
    <col min="15174" max="15174" width="10.453125" style="56" bestFit="1" customWidth="1"/>
    <col min="15175" max="15175" width="3.90625" style="56" customWidth="1"/>
    <col min="15176" max="15360" width="9" style="56"/>
    <col min="15361" max="15361" width="3.90625" style="56" customWidth="1"/>
    <col min="15362" max="15362" width="21" style="56" customWidth="1"/>
    <col min="15363" max="15401" width="9.26953125" style="56" bestFit="1" customWidth="1"/>
    <col min="15402" max="15402" width="10" style="56" bestFit="1" customWidth="1"/>
    <col min="15403" max="15403" width="9.26953125" style="56" bestFit="1" customWidth="1"/>
    <col min="15404" max="15404" width="10" style="56" bestFit="1" customWidth="1"/>
    <col min="15405" max="15408" width="9.26953125" style="56" bestFit="1" customWidth="1"/>
    <col min="15409" max="15410" width="10" style="56" bestFit="1" customWidth="1"/>
    <col min="15411" max="15411" width="9.26953125" style="56" bestFit="1" customWidth="1"/>
    <col min="15412" max="15413" width="10" style="56" bestFit="1" customWidth="1"/>
    <col min="15414" max="15414" width="10.6328125" style="56" bestFit="1" customWidth="1"/>
    <col min="15415" max="15415" width="9.6328125" style="56" bestFit="1" customWidth="1"/>
    <col min="15416" max="15416" width="11.08984375" style="56" bestFit="1" customWidth="1"/>
    <col min="15417" max="15417" width="5.7265625" style="56" customWidth="1"/>
    <col min="15418" max="15418" width="7" style="56" customWidth="1"/>
    <col min="15419" max="15419" width="3.6328125" style="56" customWidth="1"/>
    <col min="15420" max="15420" width="19.453125" style="56" customWidth="1"/>
    <col min="15421" max="15422" width="9.90625" style="56" bestFit="1" customWidth="1"/>
    <col min="15423" max="15423" width="9.08984375" style="56" bestFit="1" customWidth="1"/>
    <col min="15424" max="15424" width="10" style="56" customWidth="1"/>
    <col min="15425" max="15425" width="3.90625" style="56" customWidth="1"/>
    <col min="15426" max="15426" width="3.7265625" style="56" customWidth="1"/>
    <col min="15427" max="15427" width="20.08984375" style="56" customWidth="1"/>
    <col min="15428" max="15428" width="9.36328125" style="56" bestFit="1" customWidth="1"/>
    <col min="15429" max="15429" width="9.90625" style="56" bestFit="1" customWidth="1"/>
    <col min="15430" max="15430" width="10.453125" style="56" bestFit="1" customWidth="1"/>
    <col min="15431" max="15431" width="3.90625" style="56" customWidth="1"/>
    <col min="15432" max="15616" width="9" style="56"/>
    <col min="15617" max="15617" width="3.90625" style="56" customWidth="1"/>
    <col min="15618" max="15618" width="21" style="56" customWidth="1"/>
    <col min="15619" max="15657" width="9.26953125" style="56" bestFit="1" customWidth="1"/>
    <col min="15658" max="15658" width="10" style="56" bestFit="1" customWidth="1"/>
    <col min="15659" max="15659" width="9.26953125" style="56" bestFit="1" customWidth="1"/>
    <col min="15660" max="15660" width="10" style="56" bestFit="1" customWidth="1"/>
    <col min="15661" max="15664" width="9.26953125" style="56" bestFit="1" customWidth="1"/>
    <col min="15665" max="15666" width="10" style="56" bestFit="1" customWidth="1"/>
    <col min="15667" max="15667" width="9.26953125" style="56" bestFit="1" customWidth="1"/>
    <col min="15668" max="15669" width="10" style="56" bestFit="1" customWidth="1"/>
    <col min="15670" max="15670" width="10.6328125" style="56" bestFit="1" customWidth="1"/>
    <col min="15671" max="15671" width="9.6328125" style="56" bestFit="1" customWidth="1"/>
    <col min="15672" max="15672" width="11.08984375" style="56" bestFit="1" customWidth="1"/>
    <col min="15673" max="15673" width="5.7265625" style="56" customWidth="1"/>
    <col min="15674" max="15674" width="7" style="56" customWidth="1"/>
    <col min="15675" max="15675" width="3.6328125" style="56" customWidth="1"/>
    <col min="15676" max="15676" width="19.453125" style="56" customWidth="1"/>
    <col min="15677" max="15678" width="9.90625" style="56" bestFit="1" customWidth="1"/>
    <col min="15679" max="15679" width="9.08984375" style="56" bestFit="1" customWidth="1"/>
    <col min="15680" max="15680" width="10" style="56" customWidth="1"/>
    <col min="15681" max="15681" width="3.90625" style="56" customWidth="1"/>
    <col min="15682" max="15682" width="3.7265625" style="56" customWidth="1"/>
    <col min="15683" max="15683" width="20.08984375" style="56" customWidth="1"/>
    <col min="15684" max="15684" width="9.36328125" style="56" bestFit="1" customWidth="1"/>
    <col min="15685" max="15685" width="9.90625" style="56" bestFit="1" customWidth="1"/>
    <col min="15686" max="15686" width="10.453125" style="56" bestFit="1" customWidth="1"/>
    <col min="15687" max="15687" width="3.90625" style="56" customWidth="1"/>
    <col min="15688" max="15872" width="9" style="56"/>
    <col min="15873" max="15873" width="3.90625" style="56" customWidth="1"/>
    <col min="15874" max="15874" width="21" style="56" customWidth="1"/>
    <col min="15875" max="15913" width="9.26953125" style="56" bestFit="1" customWidth="1"/>
    <col min="15914" max="15914" width="10" style="56" bestFit="1" customWidth="1"/>
    <col min="15915" max="15915" width="9.26953125" style="56" bestFit="1" customWidth="1"/>
    <col min="15916" max="15916" width="10" style="56" bestFit="1" customWidth="1"/>
    <col min="15917" max="15920" width="9.26953125" style="56" bestFit="1" customWidth="1"/>
    <col min="15921" max="15922" width="10" style="56" bestFit="1" customWidth="1"/>
    <col min="15923" max="15923" width="9.26953125" style="56" bestFit="1" customWidth="1"/>
    <col min="15924" max="15925" width="10" style="56" bestFit="1" customWidth="1"/>
    <col min="15926" max="15926" width="10.6328125" style="56" bestFit="1" customWidth="1"/>
    <col min="15927" max="15927" width="9.6328125" style="56" bestFit="1" customWidth="1"/>
    <col min="15928" max="15928" width="11.08984375" style="56" bestFit="1" customWidth="1"/>
    <col min="15929" max="15929" width="5.7265625" style="56" customWidth="1"/>
    <col min="15930" max="15930" width="7" style="56" customWidth="1"/>
    <col min="15931" max="15931" width="3.6328125" style="56" customWidth="1"/>
    <col min="15932" max="15932" width="19.453125" style="56" customWidth="1"/>
    <col min="15933" max="15934" width="9.90625" style="56" bestFit="1" customWidth="1"/>
    <col min="15935" max="15935" width="9.08984375" style="56" bestFit="1" customWidth="1"/>
    <col min="15936" max="15936" width="10" style="56" customWidth="1"/>
    <col min="15937" max="15937" width="3.90625" style="56" customWidth="1"/>
    <col min="15938" max="15938" width="3.7265625" style="56" customWidth="1"/>
    <col min="15939" max="15939" width="20.08984375" style="56" customWidth="1"/>
    <col min="15940" max="15940" width="9.36328125" style="56" bestFit="1" customWidth="1"/>
    <col min="15941" max="15941" width="9.90625" style="56" bestFit="1" customWidth="1"/>
    <col min="15942" max="15942" width="10.453125" style="56" bestFit="1" customWidth="1"/>
    <col min="15943" max="15943" width="3.90625" style="56" customWidth="1"/>
    <col min="15944" max="16128" width="9" style="56"/>
    <col min="16129" max="16129" width="3.90625" style="56" customWidth="1"/>
    <col min="16130" max="16130" width="21" style="56" customWidth="1"/>
    <col min="16131" max="16169" width="9.26953125" style="56" bestFit="1" customWidth="1"/>
    <col min="16170" max="16170" width="10" style="56" bestFit="1" customWidth="1"/>
    <col min="16171" max="16171" width="9.26953125" style="56" bestFit="1" customWidth="1"/>
    <col min="16172" max="16172" width="10" style="56" bestFit="1" customWidth="1"/>
    <col min="16173" max="16176" width="9.26953125" style="56" bestFit="1" customWidth="1"/>
    <col min="16177" max="16178" width="10" style="56" bestFit="1" customWidth="1"/>
    <col min="16179" max="16179" width="9.26953125" style="56" bestFit="1" customWidth="1"/>
    <col min="16180" max="16181" width="10" style="56" bestFit="1" customWidth="1"/>
    <col min="16182" max="16182" width="10.6328125" style="56" bestFit="1" customWidth="1"/>
    <col min="16183" max="16183" width="9.6328125" style="56" bestFit="1" customWidth="1"/>
    <col min="16184" max="16184" width="11.08984375" style="56" bestFit="1" customWidth="1"/>
    <col min="16185" max="16185" width="5.7265625" style="56" customWidth="1"/>
    <col min="16186" max="16186" width="7" style="56" customWidth="1"/>
    <col min="16187" max="16187" width="3.6328125" style="56" customWidth="1"/>
    <col min="16188" max="16188" width="19.453125" style="56" customWidth="1"/>
    <col min="16189" max="16190" width="9.90625" style="56" bestFit="1" customWidth="1"/>
    <col min="16191" max="16191" width="9.08984375" style="56" bestFit="1" customWidth="1"/>
    <col min="16192" max="16192" width="10" style="56" customWidth="1"/>
    <col min="16193" max="16193" width="3.90625" style="56" customWidth="1"/>
    <col min="16194" max="16194" width="3.7265625" style="56" customWidth="1"/>
    <col min="16195" max="16195" width="20.08984375" style="56" customWidth="1"/>
    <col min="16196" max="16196" width="9.36328125" style="56" bestFit="1" customWidth="1"/>
    <col min="16197" max="16197" width="9.90625" style="56" bestFit="1" customWidth="1"/>
    <col min="16198" max="16198" width="10.453125" style="56" bestFit="1" customWidth="1"/>
    <col min="16199" max="16199" width="3.90625" style="56" customWidth="1"/>
    <col min="16200" max="16384" width="9" style="56"/>
  </cols>
  <sheetData>
    <row r="1" spans="1:71" x14ac:dyDescent="0.2">
      <c r="A1" s="236" t="s">
        <v>397</v>
      </c>
      <c r="E1" s="237" t="s">
        <v>611</v>
      </c>
      <c r="F1" s="238"/>
      <c r="G1" s="56" t="s">
        <v>177</v>
      </c>
      <c r="BG1" s="236" t="s">
        <v>398</v>
      </c>
      <c r="BJ1" s="56" t="s">
        <v>177</v>
      </c>
      <c r="BN1" s="236" t="s">
        <v>399</v>
      </c>
      <c r="BQ1" s="56" t="s">
        <v>177</v>
      </c>
    </row>
    <row r="2" spans="1:71" x14ac:dyDescent="0.2">
      <c r="A2" s="56" t="s">
        <v>400</v>
      </c>
      <c r="BC2" s="239" t="s">
        <v>0</v>
      </c>
      <c r="BG2" s="56" t="s">
        <v>401</v>
      </c>
      <c r="BN2" s="236" t="s">
        <v>402</v>
      </c>
    </row>
    <row r="3" spans="1:71" x14ac:dyDescent="0.2">
      <c r="A3" s="240" t="s">
        <v>1</v>
      </c>
      <c r="B3" s="241"/>
      <c r="C3" s="242" t="s">
        <v>403</v>
      </c>
      <c r="D3" s="242" t="s">
        <v>404</v>
      </c>
      <c r="E3" s="242" t="s">
        <v>405</v>
      </c>
      <c r="F3" s="242" t="s">
        <v>406</v>
      </c>
      <c r="G3" s="242" t="s">
        <v>407</v>
      </c>
      <c r="H3" s="243" t="s">
        <v>408</v>
      </c>
      <c r="I3" s="243" t="s">
        <v>409</v>
      </c>
      <c r="J3" s="243" t="s">
        <v>410</v>
      </c>
      <c r="K3" s="243" t="s">
        <v>411</v>
      </c>
      <c r="L3" s="243" t="s">
        <v>2</v>
      </c>
      <c r="M3" s="243" t="s">
        <v>3</v>
      </c>
      <c r="N3" s="243" t="s">
        <v>4</v>
      </c>
      <c r="O3" s="243" t="s">
        <v>5</v>
      </c>
      <c r="P3" s="243" t="s">
        <v>6</v>
      </c>
      <c r="Q3" s="243" t="s">
        <v>7</v>
      </c>
      <c r="R3" s="243" t="s">
        <v>8</v>
      </c>
      <c r="S3" s="243" t="s">
        <v>9</v>
      </c>
      <c r="T3" s="243" t="s">
        <v>10</v>
      </c>
      <c r="U3" s="243" t="s">
        <v>11</v>
      </c>
      <c r="V3" s="243" t="s">
        <v>12</v>
      </c>
      <c r="W3" s="243" t="s">
        <v>13</v>
      </c>
      <c r="X3" s="243" t="s">
        <v>14</v>
      </c>
      <c r="Y3" s="243" t="s">
        <v>15</v>
      </c>
      <c r="Z3" s="243" t="s">
        <v>16</v>
      </c>
      <c r="AA3" s="243" t="s">
        <v>17</v>
      </c>
      <c r="AB3" s="243" t="s">
        <v>18</v>
      </c>
      <c r="AC3" s="243" t="s">
        <v>19</v>
      </c>
      <c r="AD3" s="243" t="s">
        <v>20</v>
      </c>
      <c r="AE3" s="243" t="s">
        <v>21</v>
      </c>
      <c r="AF3" s="243" t="s">
        <v>22</v>
      </c>
      <c r="AG3" s="243" t="s">
        <v>23</v>
      </c>
      <c r="AH3" s="243" t="s">
        <v>24</v>
      </c>
      <c r="AI3" s="243" t="s">
        <v>25</v>
      </c>
      <c r="AJ3" s="243" t="s">
        <v>26</v>
      </c>
      <c r="AK3" s="243">
        <v>35</v>
      </c>
      <c r="AL3" s="242">
        <v>36</v>
      </c>
      <c r="AM3" s="242">
        <v>37</v>
      </c>
      <c r="AN3" s="242">
        <v>38</v>
      </c>
      <c r="AO3" s="242">
        <v>39</v>
      </c>
      <c r="AP3" s="244">
        <v>40</v>
      </c>
      <c r="AQ3" s="245">
        <v>41</v>
      </c>
      <c r="AR3" s="245">
        <v>42</v>
      </c>
      <c r="AS3" s="245">
        <v>43</v>
      </c>
      <c r="AT3" s="245">
        <v>44</v>
      </c>
      <c r="AU3" s="245">
        <v>45</v>
      </c>
      <c r="AV3" s="245">
        <v>46</v>
      </c>
      <c r="AW3" s="244">
        <v>47</v>
      </c>
      <c r="AX3" s="245">
        <v>48</v>
      </c>
      <c r="AY3" s="246">
        <v>49</v>
      </c>
      <c r="AZ3" s="244">
        <v>50</v>
      </c>
      <c r="BA3" s="245">
        <v>51</v>
      </c>
      <c r="BB3" s="246">
        <v>52</v>
      </c>
      <c r="BC3" s="245">
        <v>53</v>
      </c>
      <c r="BD3" s="244">
        <v>54</v>
      </c>
      <c r="BE3" s="247"/>
      <c r="BG3" s="248" t="s">
        <v>1</v>
      </c>
      <c r="BH3" s="249"/>
      <c r="BI3" s="250" t="s">
        <v>412</v>
      </c>
      <c r="BJ3" s="251" t="s">
        <v>71</v>
      </c>
      <c r="BK3" s="252" t="s">
        <v>72</v>
      </c>
      <c r="BL3" s="250" t="s">
        <v>413</v>
      </c>
      <c r="BN3" s="248" t="s">
        <v>1</v>
      </c>
      <c r="BO3" s="249"/>
      <c r="BP3" s="248" t="s">
        <v>414</v>
      </c>
      <c r="BQ3" s="251" t="s">
        <v>415</v>
      </c>
      <c r="BR3" s="250" t="s">
        <v>402</v>
      </c>
    </row>
    <row r="4" spans="1:71" ht="50" x14ac:dyDescent="0.2">
      <c r="A4" s="253"/>
      <c r="B4" s="254" t="s">
        <v>416</v>
      </c>
      <c r="C4" s="255" t="s">
        <v>417</v>
      </c>
      <c r="D4" s="255" t="s">
        <v>418</v>
      </c>
      <c r="E4" s="255" t="s">
        <v>419</v>
      </c>
      <c r="F4" s="255" t="s">
        <v>27</v>
      </c>
      <c r="G4" s="255" t="s">
        <v>420</v>
      </c>
      <c r="H4" s="256" t="s">
        <v>28</v>
      </c>
      <c r="I4" s="256" t="s">
        <v>267</v>
      </c>
      <c r="J4" s="256" t="s">
        <v>29</v>
      </c>
      <c r="K4" s="256" t="s">
        <v>30</v>
      </c>
      <c r="L4" s="256" t="s">
        <v>421</v>
      </c>
      <c r="M4" s="256" t="s">
        <v>31</v>
      </c>
      <c r="N4" s="256" t="s">
        <v>32</v>
      </c>
      <c r="O4" s="256" t="s">
        <v>33</v>
      </c>
      <c r="P4" s="256" t="s">
        <v>34</v>
      </c>
      <c r="Q4" s="256" t="s">
        <v>268</v>
      </c>
      <c r="R4" s="256" t="s">
        <v>269</v>
      </c>
      <c r="S4" s="256" t="s">
        <v>270</v>
      </c>
      <c r="T4" s="256" t="s">
        <v>422</v>
      </c>
      <c r="U4" s="256" t="s">
        <v>35</v>
      </c>
      <c r="V4" s="256" t="s">
        <v>365</v>
      </c>
      <c r="W4" s="256" t="s">
        <v>423</v>
      </c>
      <c r="X4" s="256" t="s">
        <v>50</v>
      </c>
      <c r="Y4" s="256" t="s">
        <v>36</v>
      </c>
      <c r="Z4" s="256" t="s">
        <v>424</v>
      </c>
      <c r="AA4" s="256" t="s">
        <v>425</v>
      </c>
      <c r="AB4" s="256" t="s">
        <v>426</v>
      </c>
      <c r="AC4" s="256" t="s">
        <v>427</v>
      </c>
      <c r="AD4" s="256" t="s">
        <v>37</v>
      </c>
      <c r="AE4" s="256" t="s">
        <v>38</v>
      </c>
      <c r="AF4" s="256" t="s">
        <v>428</v>
      </c>
      <c r="AG4" s="256" t="s">
        <v>193</v>
      </c>
      <c r="AH4" s="256" t="s">
        <v>39</v>
      </c>
      <c r="AI4" s="256" t="s">
        <v>40</v>
      </c>
      <c r="AJ4" s="256" t="s">
        <v>429</v>
      </c>
      <c r="AK4" s="256" t="s">
        <v>430</v>
      </c>
      <c r="AL4" s="255" t="s">
        <v>41</v>
      </c>
      <c r="AM4" s="255" t="s">
        <v>42</v>
      </c>
      <c r="AN4" s="255" t="s">
        <v>431</v>
      </c>
      <c r="AO4" s="255" t="s">
        <v>432</v>
      </c>
      <c r="AP4" s="257" t="s">
        <v>43</v>
      </c>
      <c r="AQ4" s="258" t="s">
        <v>52</v>
      </c>
      <c r="AR4" s="258" t="s">
        <v>44</v>
      </c>
      <c r="AS4" s="258" t="s">
        <v>45</v>
      </c>
      <c r="AT4" s="258" t="s">
        <v>433</v>
      </c>
      <c r="AU4" s="258" t="s">
        <v>434</v>
      </c>
      <c r="AV4" s="258" t="s">
        <v>46</v>
      </c>
      <c r="AW4" s="257" t="s">
        <v>435</v>
      </c>
      <c r="AX4" s="258" t="s">
        <v>436</v>
      </c>
      <c r="AY4" s="259" t="s">
        <v>437</v>
      </c>
      <c r="AZ4" s="257" t="s">
        <v>47</v>
      </c>
      <c r="BA4" s="258" t="s">
        <v>48</v>
      </c>
      <c r="BB4" s="259" t="s">
        <v>438</v>
      </c>
      <c r="BC4" s="258" t="s">
        <v>49</v>
      </c>
      <c r="BD4" s="257" t="s">
        <v>439</v>
      </c>
      <c r="BE4" s="260"/>
      <c r="BG4" s="261"/>
      <c r="BH4" s="262" t="s">
        <v>416</v>
      </c>
      <c r="BI4" s="263" t="s">
        <v>76</v>
      </c>
      <c r="BJ4" s="264" t="s">
        <v>77</v>
      </c>
      <c r="BK4" s="265" t="s">
        <v>78</v>
      </c>
      <c r="BL4" s="263" t="s">
        <v>440</v>
      </c>
      <c r="BN4" s="261"/>
      <c r="BO4" s="262" t="s">
        <v>416</v>
      </c>
      <c r="BP4" s="266" t="s">
        <v>84</v>
      </c>
      <c r="BQ4" s="264" t="s">
        <v>85</v>
      </c>
      <c r="BR4" s="263" t="s">
        <v>441</v>
      </c>
    </row>
    <row r="5" spans="1:71" x14ac:dyDescent="0.2">
      <c r="A5" s="267" t="s">
        <v>442</v>
      </c>
      <c r="B5" s="268" t="s">
        <v>443</v>
      </c>
      <c r="C5" s="269">
        <v>10</v>
      </c>
      <c r="D5" s="269">
        <v>0</v>
      </c>
      <c r="E5" s="269">
        <v>0</v>
      </c>
      <c r="F5" s="269">
        <v>0</v>
      </c>
      <c r="G5" s="269">
        <v>63</v>
      </c>
      <c r="H5" s="269">
        <v>26</v>
      </c>
      <c r="I5" s="269">
        <v>0</v>
      </c>
      <c r="J5" s="269">
        <v>34</v>
      </c>
      <c r="K5" s="269">
        <v>0</v>
      </c>
      <c r="L5" s="269">
        <v>2</v>
      </c>
      <c r="M5" s="269">
        <v>2</v>
      </c>
      <c r="N5" s="269">
        <v>0</v>
      </c>
      <c r="O5" s="269">
        <v>0</v>
      </c>
      <c r="P5" s="269">
        <v>0</v>
      </c>
      <c r="Q5" s="269">
        <v>0</v>
      </c>
      <c r="R5" s="269">
        <v>0</v>
      </c>
      <c r="S5" s="269">
        <v>0</v>
      </c>
      <c r="T5" s="269">
        <v>0</v>
      </c>
      <c r="U5" s="269">
        <v>0</v>
      </c>
      <c r="V5" s="269">
        <v>0</v>
      </c>
      <c r="W5" s="269">
        <v>0</v>
      </c>
      <c r="X5" s="269">
        <v>1</v>
      </c>
      <c r="Y5" s="269">
        <v>7</v>
      </c>
      <c r="Z5" s="269">
        <v>0</v>
      </c>
      <c r="AA5" s="269">
        <v>0</v>
      </c>
      <c r="AB5" s="269">
        <v>0</v>
      </c>
      <c r="AC5" s="269">
        <v>0</v>
      </c>
      <c r="AD5" s="269">
        <v>0</v>
      </c>
      <c r="AE5" s="269">
        <v>0</v>
      </c>
      <c r="AF5" s="269">
        <v>1</v>
      </c>
      <c r="AG5" s="269">
        <v>0</v>
      </c>
      <c r="AH5" s="269">
        <v>0</v>
      </c>
      <c r="AI5" s="269">
        <v>16</v>
      </c>
      <c r="AJ5" s="269">
        <v>11</v>
      </c>
      <c r="AK5" s="269">
        <v>3</v>
      </c>
      <c r="AL5" s="269">
        <v>0</v>
      </c>
      <c r="AM5" s="269">
        <v>117</v>
      </c>
      <c r="AN5" s="269">
        <v>0</v>
      </c>
      <c r="AO5" s="269">
        <v>0</v>
      </c>
      <c r="AP5" s="270">
        <v>293</v>
      </c>
      <c r="AQ5" s="269">
        <v>10</v>
      </c>
      <c r="AR5" s="269">
        <v>894</v>
      </c>
      <c r="AS5" s="269">
        <v>0</v>
      </c>
      <c r="AT5" s="269">
        <v>0</v>
      </c>
      <c r="AU5" s="269">
        <v>7</v>
      </c>
      <c r="AV5" s="269">
        <v>0</v>
      </c>
      <c r="AW5" s="270">
        <v>911</v>
      </c>
      <c r="AX5" s="269">
        <v>1204</v>
      </c>
      <c r="AY5" s="270">
        <v>37</v>
      </c>
      <c r="AZ5" s="270">
        <v>948</v>
      </c>
      <c r="BA5" s="269">
        <v>1241</v>
      </c>
      <c r="BB5" s="270">
        <v>-1175</v>
      </c>
      <c r="BC5" s="269">
        <v>-227</v>
      </c>
      <c r="BD5" s="270">
        <v>66</v>
      </c>
      <c r="BE5" s="271"/>
      <c r="BG5" s="267" t="s">
        <v>442</v>
      </c>
      <c r="BH5" s="272" t="s">
        <v>443</v>
      </c>
      <c r="BI5" s="273">
        <f>AX5</f>
        <v>1204</v>
      </c>
      <c r="BJ5" s="274">
        <f>ABS(BB5)</f>
        <v>1175</v>
      </c>
      <c r="BK5" s="275">
        <f>BJ5/BI5</f>
        <v>0.97591362126245851</v>
      </c>
      <c r="BL5" s="276">
        <f>1-BK5</f>
        <v>2.4086378737541492E-2</v>
      </c>
      <c r="BM5" s="277"/>
      <c r="BN5" s="267" t="s">
        <v>442</v>
      </c>
      <c r="BO5" s="272" t="s">
        <v>443</v>
      </c>
      <c r="BP5" s="278">
        <f>AY5</f>
        <v>37</v>
      </c>
      <c r="BQ5" s="279">
        <f>ABS(BB5)</f>
        <v>1175</v>
      </c>
      <c r="BR5" s="280">
        <f>BP5-BQ5</f>
        <v>-1138</v>
      </c>
      <c r="BS5" s="277"/>
    </row>
    <row r="6" spans="1:71" x14ac:dyDescent="0.2">
      <c r="A6" s="267" t="s">
        <v>444</v>
      </c>
      <c r="B6" s="268" t="s">
        <v>445</v>
      </c>
      <c r="C6" s="269">
        <v>0</v>
      </c>
      <c r="D6" s="269">
        <v>0</v>
      </c>
      <c r="E6" s="269">
        <v>0</v>
      </c>
      <c r="F6" s="269">
        <v>0</v>
      </c>
      <c r="G6" s="269">
        <v>0</v>
      </c>
      <c r="H6" s="269">
        <v>0</v>
      </c>
      <c r="I6" s="269">
        <v>35</v>
      </c>
      <c r="J6" s="269">
        <v>6</v>
      </c>
      <c r="K6" s="269">
        <v>0</v>
      </c>
      <c r="L6" s="269">
        <v>0</v>
      </c>
      <c r="M6" s="269">
        <v>0</v>
      </c>
      <c r="N6" s="269">
        <v>0</v>
      </c>
      <c r="O6" s="269">
        <v>0</v>
      </c>
      <c r="P6" s="269">
        <v>0</v>
      </c>
      <c r="Q6" s="269">
        <v>0</v>
      </c>
      <c r="R6" s="269">
        <v>0</v>
      </c>
      <c r="S6" s="269">
        <v>0</v>
      </c>
      <c r="T6" s="269">
        <v>0</v>
      </c>
      <c r="U6" s="269">
        <v>0</v>
      </c>
      <c r="V6" s="269">
        <v>0</v>
      </c>
      <c r="W6" s="269">
        <v>0</v>
      </c>
      <c r="X6" s="269">
        <v>0</v>
      </c>
      <c r="Y6" s="269">
        <v>0</v>
      </c>
      <c r="Z6" s="269">
        <v>0</v>
      </c>
      <c r="AA6" s="269">
        <v>0</v>
      </c>
      <c r="AB6" s="269">
        <v>0</v>
      </c>
      <c r="AC6" s="269">
        <v>0</v>
      </c>
      <c r="AD6" s="269">
        <v>0</v>
      </c>
      <c r="AE6" s="269">
        <v>0</v>
      </c>
      <c r="AF6" s="269">
        <v>0</v>
      </c>
      <c r="AG6" s="269">
        <v>0</v>
      </c>
      <c r="AH6" s="269">
        <v>0</v>
      </c>
      <c r="AI6" s="269">
        <v>0</v>
      </c>
      <c r="AJ6" s="269">
        <v>0</v>
      </c>
      <c r="AK6" s="269">
        <v>0</v>
      </c>
      <c r="AL6" s="269">
        <v>0</v>
      </c>
      <c r="AM6" s="269">
        <v>8</v>
      </c>
      <c r="AN6" s="269">
        <v>0</v>
      </c>
      <c r="AO6" s="269">
        <v>0</v>
      </c>
      <c r="AP6" s="270">
        <v>49</v>
      </c>
      <c r="AQ6" s="269">
        <v>1</v>
      </c>
      <c r="AR6" s="269">
        <v>48</v>
      </c>
      <c r="AS6" s="269">
        <v>0</v>
      </c>
      <c r="AT6" s="269">
        <v>0</v>
      </c>
      <c r="AU6" s="269">
        <v>0</v>
      </c>
      <c r="AV6" s="269">
        <v>0</v>
      </c>
      <c r="AW6" s="270">
        <v>49</v>
      </c>
      <c r="AX6" s="269">
        <v>98</v>
      </c>
      <c r="AY6" s="270">
        <v>0</v>
      </c>
      <c r="AZ6" s="270">
        <v>49</v>
      </c>
      <c r="BA6" s="269">
        <v>98</v>
      </c>
      <c r="BB6" s="270">
        <v>-98</v>
      </c>
      <c r="BC6" s="269">
        <v>-49</v>
      </c>
      <c r="BD6" s="270">
        <v>0</v>
      </c>
      <c r="BE6" s="271"/>
      <c r="BG6" s="267" t="s">
        <v>444</v>
      </c>
      <c r="BH6" s="272" t="s">
        <v>445</v>
      </c>
      <c r="BI6" s="273">
        <f t="shared" ref="BI6:BI44" si="0">AX6</f>
        <v>98</v>
      </c>
      <c r="BJ6" s="274">
        <f t="shared" ref="BJ6:BJ44" si="1">ABS(BB6)</f>
        <v>98</v>
      </c>
      <c r="BK6" s="275">
        <f t="shared" ref="BK6:BK44" si="2">BJ6/BI6</f>
        <v>1</v>
      </c>
      <c r="BL6" s="276">
        <f t="shared" ref="BL6:BL44" si="3">1-BK6</f>
        <v>0</v>
      </c>
      <c r="BM6" s="277"/>
      <c r="BN6" s="267" t="s">
        <v>444</v>
      </c>
      <c r="BO6" s="272" t="s">
        <v>445</v>
      </c>
      <c r="BP6" s="278">
        <f t="shared" ref="BP6:BP44" si="4">AY6</f>
        <v>0</v>
      </c>
      <c r="BQ6" s="279">
        <f t="shared" ref="BQ6:BQ44" si="5">ABS(BB6)</f>
        <v>98</v>
      </c>
      <c r="BR6" s="280">
        <f t="shared" ref="BR6:BR44" si="6">BP6-BQ6</f>
        <v>-98</v>
      </c>
      <c r="BS6" s="277"/>
    </row>
    <row r="7" spans="1:71" x14ac:dyDescent="0.2">
      <c r="A7" s="267" t="s">
        <v>446</v>
      </c>
      <c r="B7" s="268" t="s">
        <v>249</v>
      </c>
      <c r="C7" s="269">
        <v>0</v>
      </c>
      <c r="D7" s="269">
        <v>0</v>
      </c>
      <c r="E7" s="269">
        <v>7</v>
      </c>
      <c r="F7" s="269">
        <v>0</v>
      </c>
      <c r="G7" s="269">
        <v>11</v>
      </c>
      <c r="H7" s="269">
        <v>0</v>
      </c>
      <c r="I7" s="269">
        <v>0</v>
      </c>
      <c r="J7" s="269">
        <v>1</v>
      </c>
      <c r="K7" s="269">
        <v>0</v>
      </c>
      <c r="L7" s="269">
        <v>0</v>
      </c>
      <c r="M7" s="269">
        <v>0</v>
      </c>
      <c r="N7" s="269">
        <v>0</v>
      </c>
      <c r="O7" s="269">
        <v>0</v>
      </c>
      <c r="P7" s="269">
        <v>0</v>
      </c>
      <c r="Q7" s="269">
        <v>0</v>
      </c>
      <c r="R7" s="269">
        <v>0</v>
      </c>
      <c r="S7" s="269">
        <v>0</v>
      </c>
      <c r="T7" s="269">
        <v>0</v>
      </c>
      <c r="U7" s="269">
        <v>0</v>
      </c>
      <c r="V7" s="269">
        <v>0</v>
      </c>
      <c r="W7" s="269">
        <v>0</v>
      </c>
      <c r="X7" s="269">
        <v>4</v>
      </c>
      <c r="Y7" s="269">
        <v>0</v>
      </c>
      <c r="Z7" s="269">
        <v>0</v>
      </c>
      <c r="AA7" s="269">
        <v>0</v>
      </c>
      <c r="AB7" s="269">
        <v>0</v>
      </c>
      <c r="AC7" s="269">
        <v>0</v>
      </c>
      <c r="AD7" s="269">
        <v>0</v>
      </c>
      <c r="AE7" s="269">
        <v>0</v>
      </c>
      <c r="AF7" s="269">
        <v>0</v>
      </c>
      <c r="AG7" s="269">
        <v>0</v>
      </c>
      <c r="AH7" s="269">
        <v>0</v>
      </c>
      <c r="AI7" s="269">
        <v>0</v>
      </c>
      <c r="AJ7" s="269">
        <v>3</v>
      </c>
      <c r="AK7" s="269">
        <v>0</v>
      </c>
      <c r="AL7" s="269">
        <v>0</v>
      </c>
      <c r="AM7" s="269">
        <v>26</v>
      </c>
      <c r="AN7" s="269">
        <v>0</v>
      </c>
      <c r="AO7" s="269">
        <v>0</v>
      </c>
      <c r="AP7" s="270">
        <v>52</v>
      </c>
      <c r="AQ7" s="269">
        <v>4</v>
      </c>
      <c r="AR7" s="269">
        <v>90</v>
      </c>
      <c r="AS7" s="269">
        <v>0</v>
      </c>
      <c r="AT7" s="269">
        <v>0</v>
      </c>
      <c r="AU7" s="269">
        <v>0</v>
      </c>
      <c r="AV7" s="269">
        <v>1</v>
      </c>
      <c r="AW7" s="270">
        <v>95</v>
      </c>
      <c r="AX7" s="269">
        <v>147</v>
      </c>
      <c r="AY7" s="270">
        <v>30</v>
      </c>
      <c r="AZ7" s="270">
        <v>125</v>
      </c>
      <c r="BA7" s="269">
        <v>177</v>
      </c>
      <c r="BB7" s="270">
        <v>-22</v>
      </c>
      <c r="BC7" s="269">
        <v>103</v>
      </c>
      <c r="BD7" s="270">
        <v>155</v>
      </c>
      <c r="BE7" s="271"/>
      <c r="BG7" s="267" t="s">
        <v>446</v>
      </c>
      <c r="BH7" s="272" t="s">
        <v>249</v>
      </c>
      <c r="BI7" s="273">
        <f t="shared" si="0"/>
        <v>147</v>
      </c>
      <c r="BJ7" s="274">
        <f t="shared" si="1"/>
        <v>22</v>
      </c>
      <c r="BK7" s="275">
        <f t="shared" si="2"/>
        <v>0.14965986394557823</v>
      </c>
      <c r="BL7" s="276">
        <f t="shared" si="3"/>
        <v>0.85034013605442182</v>
      </c>
      <c r="BM7" s="277"/>
      <c r="BN7" s="267" t="s">
        <v>446</v>
      </c>
      <c r="BO7" s="272" t="s">
        <v>249</v>
      </c>
      <c r="BP7" s="278">
        <f t="shared" si="4"/>
        <v>30</v>
      </c>
      <c r="BQ7" s="279">
        <f t="shared" si="5"/>
        <v>22</v>
      </c>
      <c r="BR7" s="280">
        <f t="shared" si="6"/>
        <v>8</v>
      </c>
      <c r="BS7" s="277"/>
    </row>
    <row r="8" spans="1:71" x14ac:dyDescent="0.2">
      <c r="A8" s="267" t="s">
        <v>447</v>
      </c>
      <c r="B8" s="268" t="s">
        <v>27</v>
      </c>
      <c r="C8" s="269">
        <v>0</v>
      </c>
      <c r="D8" s="269">
        <v>0</v>
      </c>
      <c r="E8" s="269">
        <v>0</v>
      </c>
      <c r="F8" s="269">
        <v>0</v>
      </c>
      <c r="G8" s="269">
        <v>0</v>
      </c>
      <c r="H8" s="269">
        <v>1</v>
      </c>
      <c r="I8" s="269">
        <v>1</v>
      </c>
      <c r="J8" s="269">
        <v>138</v>
      </c>
      <c r="K8" s="269">
        <v>380</v>
      </c>
      <c r="L8" s="269">
        <v>0</v>
      </c>
      <c r="M8" s="269">
        <v>930</v>
      </c>
      <c r="N8" s="269">
        <v>1224</v>
      </c>
      <c r="O8" s="269">
        <v>1804</v>
      </c>
      <c r="P8" s="269">
        <v>4</v>
      </c>
      <c r="Q8" s="269">
        <v>2</v>
      </c>
      <c r="R8" s="269">
        <v>2</v>
      </c>
      <c r="S8" s="269">
        <v>0</v>
      </c>
      <c r="T8" s="269">
        <v>0</v>
      </c>
      <c r="U8" s="269">
        <v>0</v>
      </c>
      <c r="V8" s="269">
        <v>0</v>
      </c>
      <c r="W8" s="269">
        <v>3</v>
      </c>
      <c r="X8" s="269">
        <v>0</v>
      </c>
      <c r="Y8" s="269">
        <v>47</v>
      </c>
      <c r="Z8" s="269">
        <v>217</v>
      </c>
      <c r="AA8" s="269">
        <v>0</v>
      </c>
      <c r="AB8" s="269">
        <v>0</v>
      </c>
      <c r="AC8" s="269">
        <v>0</v>
      </c>
      <c r="AD8" s="269">
        <v>0</v>
      </c>
      <c r="AE8" s="269">
        <v>0</v>
      </c>
      <c r="AF8" s="269">
        <v>0</v>
      </c>
      <c r="AG8" s="269">
        <v>0</v>
      </c>
      <c r="AH8" s="269">
        <v>0</v>
      </c>
      <c r="AI8" s="269">
        <v>0</v>
      </c>
      <c r="AJ8" s="269">
        <v>0</v>
      </c>
      <c r="AK8" s="269">
        <v>0</v>
      </c>
      <c r="AL8" s="269">
        <v>0</v>
      </c>
      <c r="AM8" s="269">
        <v>0</v>
      </c>
      <c r="AN8" s="269">
        <v>0</v>
      </c>
      <c r="AO8" s="269">
        <v>0</v>
      </c>
      <c r="AP8" s="270">
        <v>4753</v>
      </c>
      <c r="AQ8" s="269">
        <v>-1</v>
      </c>
      <c r="AR8" s="269">
        <v>-2</v>
      </c>
      <c r="AS8" s="269">
        <v>0</v>
      </c>
      <c r="AT8" s="269">
        <v>0</v>
      </c>
      <c r="AU8" s="269">
        <v>0</v>
      </c>
      <c r="AV8" s="269">
        <v>-4</v>
      </c>
      <c r="AW8" s="270">
        <v>-7</v>
      </c>
      <c r="AX8" s="269">
        <v>4746</v>
      </c>
      <c r="AY8" s="270">
        <v>38</v>
      </c>
      <c r="AZ8" s="270">
        <v>31</v>
      </c>
      <c r="BA8" s="269">
        <v>4784</v>
      </c>
      <c r="BB8" s="270">
        <v>-4667</v>
      </c>
      <c r="BC8" s="269">
        <v>-4636</v>
      </c>
      <c r="BD8" s="270">
        <v>117</v>
      </c>
      <c r="BE8" s="271"/>
      <c r="BG8" s="267" t="s">
        <v>447</v>
      </c>
      <c r="BH8" s="272" t="s">
        <v>27</v>
      </c>
      <c r="BI8" s="273">
        <f t="shared" si="0"/>
        <v>4746</v>
      </c>
      <c r="BJ8" s="274">
        <f t="shared" si="1"/>
        <v>4667</v>
      </c>
      <c r="BK8" s="275">
        <f t="shared" si="2"/>
        <v>0.983354403708386</v>
      </c>
      <c r="BL8" s="276">
        <f t="shared" si="3"/>
        <v>1.6645596291613995E-2</v>
      </c>
      <c r="BM8" s="277"/>
      <c r="BN8" s="267" t="s">
        <v>447</v>
      </c>
      <c r="BO8" s="272" t="s">
        <v>27</v>
      </c>
      <c r="BP8" s="278">
        <f t="shared" si="4"/>
        <v>38</v>
      </c>
      <c r="BQ8" s="279">
        <f t="shared" si="5"/>
        <v>4667</v>
      </c>
      <c r="BR8" s="280">
        <f t="shared" si="6"/>
        <v>-4629</v>
      </c>
      <c r="BS8" s="277"/>
    </row>
    <row r="9" spans="1:71" x14ac:dyDescent="0.2">
      <c r="A9" s="267" t="s">
        <v>448</v>
      </c>
      <c r="B9" s="268" t="s">
        <v>190</v>
      </c>
      <c r="C9" s="269">
        <v>9</v>
      </c>
      <c r="D9" s="269">
        <v>0</v>
      </c>
      <c r="E9" s="269">
        <v>17</v>
      </c>
      <c r="F9" s="269">
        <v>0</v>
      </c>
      <c r="G9" s="269">
        <v>66</v>
      </c>
      <c r="H9" s="269">
        <v>7</v>
      </c>
      <c r="I9" s="269">
        <v>0</v>
      </c>
      <c r="J9" s="269">
        <v>192</v>
      </c>
      <c r="K9" s="269">
        <v>0</v>
      </c>
      <c r="L9" s="269">
        <v>0</v>
      </c>
      <c r="M9" s="269">
        <v>7</v>
      </c>
      <c r="N9" s="269">
        <v>0</v>
      </c>
      <c r="O9" s="269">
        <v>0</v>
      </c>
      <c r="P9" s="269">
        <v>0</v>
      </c>
      <c r="Q9" s="269">
        <v>0</v>
      </c>
      <c r="R9" s="269">
        <v>0</v>
      </c>
      <c r="S9" s="269">
        <v>0</v>
      </c>
      <c r="T9" s="269">
        <v>0</v>
      </c>
      <c r="U9" s="269">
        <v>0</v>
      </c>
      <c r="V9" s="269">
        <v>0</v>
      </c>
      <c r="W9" s="269">
        <v>0</v>
      </c>
      <c r="X9" s="269">
        <v>1</v>
      </c>
      <c r="Y9" s="269">
        <v>0</v>
      </c>
      <c r="Z9" s="269">
        <v>0</v>
      </c>
      <c r="AA9" s="269">
        <v>0</v>
      </c>
      <c r="AB9" s="269">
        <v>0</v>
      </c>
      <c r="AC9" s="269">
        <v>1</v>
      </c>
      <c r="AD9" s="269">
        <v>0</v>
      </c>
      <c r="AE9" s="269">
        <v>0</v>
      </c>
      <c r="AF9" s="269">
        <v>6</v>
      </c>
      <c r="AG9" s="269">
        <v>0</v>
      </c>
      <c r="AH9" s="269">
        <v>2</v>
      </c>
      <c r="AI9" s="269">
        <v>47</v>
      </c>
      <c r="AJ9" s="269">
        <v>41</v>
      </c>
      <c r="AK9" s="269">
        <v>2</v>
      </c>
      <c r="AL9" s="269">
        <v>0</v>
      </c>
      <c r="AM9" s="269">
        <v>974</v>
      </c>
      <c r="AN9" s="269">
        <v>0</v>
      </c>
      <c r="AO9" s="269">
        <v>3</v>
      </c>
      <c r="AP9" s="270">
        <v>1375</v>
      </c>
      <c r="AQ9" s="269">
        <v>195</v>
      </c>
      <c r="AR9" s="269">
        <v>7296</v>
      </c>
      <c r="AS9" s="269">
        <v>0</v>
      </c>
      <c r="AT9" s="269">
        <v>0</v>
      </c>
      <c r="AU9" s="269">
        <v>0</v>
      </c>
      <c r="AV9" s="269">
        <v>0</v>
      </c>
      <c r="AW9" s="270">
        <v>7491</v>
      </c>
      <c r="AX9" s="269">
        <v>8866</v>
      </c>
      <c r="AY9" s="270">
        <v>282</v>
      </c>
      <c r="AZ9" s="270">
        <v>7773</v>
      </c>
      <c r="BA9" s="269">
        <v>9148</v>
      </c>
      <c r="BB9" s="270">
        <v>-8820</v>
      </c>
      <c r="BC9" s="269">
        <v>-1047</v>
      </c>
      <c r="BD9" s="270">
        <v>328</v>
      </c>
      <c r="BE9" s="271"/>
      <c r="BG9" s="267" t="s">
        <v>448</v>
      </c>
      <c r="BH9" s="272" t="s">
        <v>190</v>
      </c>
      <c r="BI9" s="273">
        <f t="shared" si="0"/>
        <v>8866</v>
      </c>
      <c r="BJ9" s="274">
        <f t="shared" si="1"/>
        <v>8820</v>
      </c>
      <c r="BK9" s="275">
        <f t="shared" si="2"/>
        <v>0.99481163997293032</v>
      </c>
      <c r="BL9" s="276">
        <f t="shared" si="3"/>
        <v>5.1883600270696828E-3</v>
      </c>
      <c r="BM9" s="277"/>
      <c r="BN9" s="267" t="s">
        <v>448</v>
      </c>
      <c r="BO9" s="272" t="s">
        <v>190</v>
      </c>
      <c r="BP9" s="278">
        <f t="shared" si="4"/>
        <v>282</v>
      </c>
      <c r="BQ9" s="279">
        <f t="shared" si="5"/>
        <v>8820</v>
      </c>
      <c r="BR9" s="280">
        <f t="shared" si="6"/>
        <v>-8538</v>
      </c>
      <c r="BS9" s="277"/>
    </row>
    <row r="10" spans="1:71" x14ac:dyDescent="0.2">
      <c r="A10" s="281" t="s">
        <v>449</v>
      </c>
      <c r="B10" s="282" t="s">
        <v>28</v>
      </c>
      <c r="C10" s="269">
        <v>0</v>
      </c>
      <c r="D10" s="269">
        <v>0</v>
      </c>
      <c r="E10" s="269">
        <v>4</v>
      </c>
      <c r="F10" s="269">
        <v>0</v>
      </c>
      <c r="G10" s="269">
        <v>0</v>
      </c>
      <c r="H10" s="269">
        <v>739</v>
      </c>
      <c r="I10" s="269">
        <v>8</v>
      </c>
      <c r="J10" s="269">
        <v>26</v>
      </c>
      <c r="K10" s="269">
        <v>0</v>
      </c>
      <c r="L10" s="269">
        <v>4</v>
      </c>
      <c r="M10" s="269">
        <v>46</v>
      </c>
      <c r="N10" s="269">
        <v>8</v>
      </c>
      <c r="O10" s="269">
        <v>11</v>
      </c>
      <c r="P10" s="269">
        <v>17</v>
      </c>
      <c r="Q10" s="269">
        <v>32</v>
      </c>
      <c r="R10" s="269">
        <v>34</v>
      </c>
      <c r="S10" s="269">
        <v>1</v>
      </c>
      <c r="T10" s="269">
        <v>1</v>
      </c>
      <c r="U10" s="269">
        <v>8</v>
      </c>
      <c r="V10" s="269">
        <v>0</v>
      </c>
      <c r="W10" s="269">
        <v>50</v>
      </c>
      <c r="X10" s="269">
        <v>3</v>
      </c>
      <c r="Y10" s="269">
        <v>23</v>
      </c>
      <c r="Z10" s="269">
        <v>0</v>
      </c>
      <c r="AA10" s="269">
        <v>1</v>
      </c>
      <c r="AB10" s="269">
        <v>2</v>
      </c>
      <c r="AC10" s="269">
        <v>18</v>
      </c>
      <c r="AD10" s="269">
        <v>4</v>
      </c>
      <c r="AE10" s="269">
        <v>0</v>
      </c>
      <c r="AF10" s="269">
        <v>18</v>
      </c>
      <c r="AG10" s="269">
        <v>0</v>
      </c>
      <c r="AH10" s="269">
        <v>16</v>
      </c>
      <c r="AI10" s="269">
        <v>4</v>
      </c>
      <c r="AJ10" s="269">
        <v>19</v>
      </c>
      <c r="AK10" s="269">
        <v>28</v>
      </c>
      <c r="AL10" s="269">
        <v>20</v>
      </c>
      <c r="AM10" s="269">
        <v>8</v>
      </c>
      <c r="AN10" s="269">
        <v>58</v>
      </c>
      <c r="AO10" s="269">
        <v>6</v>
      </c>
      <c r="AP10" s="270">
        <v>1217</v>
      </c>
      <c r="AQ10" s="269">
        <v>24</v>
      </c>
      <c r="AR10" s="269">
        <v>1150</v>
      </c>
      <c r="AS10" s="269">
        <v>0</v>
      </c>
      <c r="AT10" s="269">
        <v>1</v>
      </c>
      <c r="AU10" s="269">
        <v>8</v>
      </c>
      <c r="AV10" s="269">
        <v>370</v>
      </c>
      <c r="AW10" s="270">
        <v>1553</v>
      </c>
      <c r="AX10" s="269">
        <v>2770</v>
      </c>
      <c r="AY10" s="270">
        <v>3009</v>
      </c>
      <c r="AZ10" s="270">
        <v>4562</v>
      </c>
      <c r="BA10" s="269">
        <v>5779</v>
      </c>
      <c r="BB10" s="270">
        <v>-2770</v>
      </c>
      <c r="BC10" s="269">
        <v>1792</v>
      </c>
      <c r="BD10" s="270">
        <v>3009</v>
      </c>
      <c r="BE10" s="271"/>
      <c r="BG10" s="281" t="s">
        <v>449</v>
      </c>
      <c r="BH10" s="283" t="s">
        <v>28</v>
      </c>
      <c r="BI10" s="273">
        <f t="shared" si="0"/>
        <v>2770</v>
      </c>
      <c r="BJ10" s="274">
        <f t="shared" si="1"/>
        <v>2770</v>
      </c>
      <c r="BK10" s="275">
        <f t="shared" si="2"/>
        <v>1</v>
      </c>
      <c r="BL10" s="276">
        <f t="shared" si="3"/>
        <v>0</v>
      </c>
      <c r="BM10" s="277"/>
      <c r="BN10" s="281" t="s">
        <v>449</v>
      </c>
      <c r="BO10" s="283" t="s">
        <v>28</v>
      </c>
      <c r="BP10" s="278">
        <f t="shared" si="4"/>
        <v>3009</v>
      </c>
      <c r="BQ10" s="279">
        <f t="shared" si="5"/>
        <v>2770</v>
      </c>
      <c r="BR10" s="280">
        <f t="shared" si="6"/>
        <v>239</v>
      </c>
      <c r="BS10" s="277"/>
    </row>
    <row r="11" spans="1:71" x14ac:dyDescent="0.2">
      <c r="A11" s="281" t="s">
        <v>450</v>
      </c>
      <c r="B11" s="282" t="s">
        <v>284</v>
      </c>
      <c r="C11" s="269">
        <v>2</v>
      </c>
      <c r="D11" s="269">
        <v>0</v>
      </c>
      <c r="E11" s="269">
        <v>0</v>
      </c>
      <c r="F11" s="269">
        <v>0</v>
      </c>
      <c r="G11" s="269">
        <v>5</v>
      </c>
      <c r="H11" s="269">
        <v>19</v>
      </c>
      <c r="I11" s="269">
        <v>195</v>
      </c>
      <c r="J11" s="269">
        <v>367</v>
      </c>
      <c r="K11" s="269">
        <v>0</v>
      </c>
      <c r="L11" s="269">
        <v>19</v>
      </c>
      <c r="M11" s="269">
        <v>280</v>
      </c>
      <c r="N11" s="269">
        <v>8</v>
      </c>
      <c r="O11" s="269">
        <v>28</v>
      </c>
      <c r="P11" s="269">
        <v>49</v>
      </c>
      <c r="Q11" s="269">
        <v>47</v>
      </c>
      <c r="R11" s="269">
        <v>29</v>
      </c>
      <c r="S11" s="269">
        <v>5</v>
      </c>
      <c r="T11" s="269">
        <v>1</v>
      </c>
      <c r="U11" s="269">
        <v>21</v>
      </c>
      <c r="V11" s="269">
        <v>0</v>
      </c>
      <c r="W11" s="269">
        <v>40</v>
      </c>
      <c r="X11" s="269">
        <v>28</v>
      </c>
      <c r="Y11" s="269">
        <v>350</v>
      </c>
      <c r="Z11" s="269">
        <v>3</v>
      </c>
      <c r="AA11" s="269">
        <v>2</v>
      </c>
      <c r="AB11" s="269">
        <v>3</v>
      </c>
      <c r="AC11" s="269">
        <v>33</v>
      </c>
      <c r="AD11" s="269">
        <v>10</v>
      </c>
      <c r="AE11" s="269">
        <v>3</v>
      </c>
      <c r="AF11" s="269">
        <v>152</v>
      </c>
      <c r="AG11" s="269">
        <v>5</v>
      </c>
      <c r="AH11" s="269">
        <v>7</v>
      </c>
      <c r="AI11" s="269">
        <v>44</v>
      </c>
      <c r="AJ11" s="269">
        <v>26</v>
      </c>
      <c r="AK11" s="269">
        <v>20</v>
      </c>
      <c r="AL11" s="269">
        <v>36</v>
      </c>
      <c r="AM11" s="269">
        <v>28</v>
      </c>
      <c r="AN11" s="269">
        <v>17</v>
      </c>
      <c r="AO11" s="269">
        <v>118</v>
      </c>
      <c r="AP11" s="270">
        <v>2000</v>
      </c>
      <c r="AQ11" s="269">
        <v>17</v>
      </c>
      <c r="AR11" s="269">
        <v>95</v>
      </c>
      <c r="AS11" s="269">
        <v>0</v>
      </c>
      <c r="AT11" s="269">
        <v>18</v>
      </c>
      <c r="AU11" s="269">
        <v>13</v>
      </c>
      <c r="AV11" s="269">
        <v>-60</v>
      </c>
      <c r="AW11" s="270">
        <v>83</v>
      </c>
      <c r="AX11" s="269">
        <v>2083</v>
      </c>
      <c r="AY11" s="270">
        <v>764</v>
      </c>
      <c r="AZ11" s="270">
        <v>847</v>
      </c>
      <c r="BA11" s="269">
        <v>2847</v>
      </c>
      <c r="BB11" s="270">
        <v>-1946</v>
      </c>
      <c r="BC11" s="269">
        <v>-1099</v>
      </c>
      <c r="BD11" s="270">
        <v>901</v>
      </c>
      <c r="BE11" s="271"/>
      <c r="BG11" s="281" t="s">
        <v>450</v>
      </c>
      <c r="BH11" s="283" t="s">
        <v>284</v>
      </c>
      <c r="BI11" s="273">
        <f t="shared" si="0"/>
        <v>2083</v>
      </c>
      <c r="BJ11" s="274">
        <f t="shared" si="1"/>
        <v>1946</v>
      </c>
      <c r="BK11" s="275">
        <f t="shared" si="2"/>
        <v>0.93422947671627465</v>
      </c>
      <c r="BL11" s="276">
        <f t="shared" si="3"/>
        <v>6.5770523283725346E-2</v>
      </c>
      <c r="BM11" s="277"/>
      <c r="BN11" s="281" t="s">
        <v>450</v>
      </c>
      <c r="BO11" s="283" t="s">
        <v>284</v>
      </c>
      <c r="BP11" s="278">
        <f t="shared" si="4"/>
        <v>764</v>
      </c>
      <c r="BQ11" s="279">
        <f t="shared" si="5"/>
        <v>1946</v>
      </c>
      <c r="BR11" s="280">
        <f t="shared" si="6"/>
        <v>-1182</v>
      </c>
      <c r="BS11" s="277"/>
    </row>
    <row r="12" spans="1:71" x14ac:dyDescent="0.2">
      <c r="A12" s="281" t="s">
        <v>451</v>
      </c>
      <c r="B12" s="282" t="s">
        <v>29</v>
      </c>
      <c r="C12" s="269">
        <v>5</v>
      </c>
      <c r="D12" s="269">
        <v>0</v>
      </c>
      <c r="E12" s="269">
        <v>2</v>
      </c>
      <c r="F12" s="269">
        <v>3</v>
      </c>
      <c r="G12" s="269">
        <v>4</v>
      </c>
      <c r="H12" s="269">
        <v>343</v>
      </c>
      <c r="I12" s="269">
        <v>31</v>
      </c>
      <c r="J12" s="269">
        <v>9293</v>
      </c>
      <c r="K12" s="269">
        <v>1</v>
      </c>
      <c r="L12" s="269">
        <v>593</v>
      </c>
      <c r="M12" s="269">
        <v>473</v>
      </c>
      <c r="N12" s="269">
        <v>91</v>
      </c>
      <c r="O12" s="269">
        <v>106</v>
      </c>
      <c r="P12" s="269">
        <v>124</v>
      </c>
      <c r="Q12" s="269">
        <v>128</v>
      </c>
      <c r="R12" s="269">
        <v>103</v>
      </c>
      <c r="S12" s="269">
        <v>17</v>
      </c>
      <c r="T12" s="269">
        <v>5</v>
      </c>
      <c r="U12" s="269">
        <v>40</v>
      </c>
      <c r="V12" s="269">
        <v>2</v>
      </c>
      <c r="W12" s="269">
        <v>289</v>
      </c>
      <c r="X12" s="269">
        <v>18</v>
      </c>
      <c r="Y12" s="269">
        <v>41</v>
      </c>
      <c r="Z12" s="269">
        <v>0</v>
      </c>
      <c r="AA12" s="269">
        <v>7</v>
      </c>
      <c r="AB12" s="269">
        <v>11</v>
      </c>
      <c r="AC12" s="269">
        <v>0</v>
      </c>
      <c r="AD12" s="269">
        <v>0</v>
      </c>
      <c r="AE12" s="269">
        <v>1</v>
      </c>
      <c r="AF12" s="269">
        <v>9</v>
      </c>
      <c r="AG12" s="269">
        <v>0</v>
      </c>
      <c r="AH12" s="269">
        <v>5</v>
      </c>
      <c r="AI12" s="269">
        <v>40</v>
      </c>
      <c r="AJ12" s="269">
        <v>1202</v>
      </c>
      <c r="AK12" s="269">
        <v>3</v>
      </c>
      <c r="AL12" s="269">
        <v>47</v>
      </c>
      <c r="AM12" s="269">
        <v>35</v>
      </c>
      <c r="AN12" s="269">
        <v>12</v>
      </c>
      <c r="AO12" s="269">
        <v>9</v>
      </c>
      <c r="AP12" s="270">
        <v>13093</v>
      </c>
      <c r="AQ12" s="269">
        <v>36</v>
      </c>
      <c r="AR12" s="269">
        <v>670</v>
      </c>
      <c r="AS12" s="269">
        <v>0</v>
      </c>
      <c r="AT12" s="269">
        <v>0</v>
      </c>
      <c r="AU12" s="269">
        <v>0</v>
      </c>
      <c r="AV12" s="269">
        <v>1185</v>
      </c>
      <c r="AW12" s="270">
        <v>1891</v>
      </c>
      <c r="AX12" s="269">
        <v>14984</v>
      </c>
      <c r="AY12" s="270">
        <v>25768</v>
      </c>
      <c r="AZ12" s="270">
        <v>27659</v>
      </c>
      <c r="BA12" s="269">
        <v>40752</v>
      </c>
      <c r="BB12" s="270">
        <v>-14984</v>
      </c>
      <c r="BC12" s="269">
        <v>12675</v>
      </c>
      <c r="BD12" s="270">
        <v>25768</v>
      </c>
      <c r="BE12" s="271"/>
      <c r="BG12" s="281" t="s">
        <v>451</v>
      </c>
      <c r="BH12" s="283" t="s">
        <v>29</v>
      </c>
      <c r="BI12" s="273">
        <f t="shared" si="0"/>
        <v>14984</v>
      </c>
      <c r="BJ12" s="274">
        <f t="shared" si="1"/>
        <v>14984</v>
      </c>
      <c r="BK12" s="275">
        <f t="shared" si="2"/>
        <v>1</v>
      </c>
      <c r="BL12" s="276">
        <f t="shared" si="3"/>
        <v>0</v>
      </c>
      <c r="BM12" s="277"/>
      <c r="BN12" s="281" t="s">
        <v>451</v>
      </c>
      <c r="BO12" s="283" t="s">
        <v>29</v>
      </c>
      <c r="BP12" s="278">
        <f t="shared" si="4"/>
        <v>25768</v>
      </c>
      <c r="BQ12" s="279">
        <f t="shared" si="5"/>
        <v>14984</v>
      </c>
      <c r="BR12" s="280">
        <f t="shared" si="6"/>
        <v>10784</v>
      </c>
      <c r="BS12" s="277"/>
    </row>
    <row r="13" spans="1:71" x14ac:dyDescent="0.2">
      <c r="A13" s="281" t="s">
        <v>452</v>
      </c>
      <c r="B13" s="282" t="s">
        <v>30</v>
      </c>
      <c r="C13" s="269">
        <v>0</v>
      </c>
      <c r="D13" s="269">
        <v>0</v>
      </c>
      <c r="E13" s="269">
        <v>9</v>
      </c>
      <c r="F13" s="269">
        <v>4</v>
      </c>
      <c r="G13" s="269">
        <v>1</v>
      </c>
      <c r="H13" s="269">
        <v>18</v>
      </c>
      <c r="I13" s="269">
        <v>3</v>
      </c>
      <c r="J13" s="269">
        <v>2095</v>
      </c>
      <c r="K13" s="269">
        <v>40</v>
      </c>
      <c r="L13" s="269">
        <v>3</v>
      </c>
      <c r="M13" s="269">
        <v>306</v>
      </c>
      <c r="N13" s="269">
        <v>545</v>
      </c>
      <c r="O13" s="269">
        <v>33</v>
      </c>
      <c r="P13" s="269">
        <v>41</v>
      </c>
      <c r="Q13" s="269">
        <v>36</v>
      </c>
      <c r="R13" s="269">
        <v>27</v>
      </c>
      <c r="S13" s="269">
        <v>1</v>
      </c>
      <c r="T13" s="269">
        <v>0</v>
      </c>
      <c r="U13" s="269">
        <v>3</v>
      </c>
      <c r="V13" s="269">
        <v>0</v>
      </c>
      <c r="W13" s="269">
        <v>56</v>
      </c>
      <c r="X13" s="269">
        <v>1</v>
      </c>
      <c r="Y13" s="269">
        <v>90</v>
      </c>
      <c r="Z13" s="269">
        <v>41</v>
      </c>
      <c r="AA13" s="269">
        <v>10</v>
      </c>
      <c r="AB13" s="269">
        <v>9</v>
      </c>
      <c r="AC13" s="269">
        <v>7</v>
      </c>
      <c r="AD13" s="269">
        <v>1</v>
      </c>
      <c r="AE13" s="269">
        <v>1</v>
      </c>
      <c r="AF13" s="269">
        <v>135</v>
      </c>
      <c r="AG13" s="269">
        <v>0</v>
      </c>
      <c r="AH13" s="269">
        <v>50</v>
      </c>
      <c r="AI13" s="269">
        <v>21</v>
      </c>
      <c r="AJ13" s="269">
        <v>16</v>
      </c>
      <c r="AK13" s="269">
        <v>3</v>
      </c>
      <c r="AL13" s="269">
        <v>25</v>
      </c>
      <c r="AM13" s="269">
        <v>24</v>
      </c>
      <c r="AN13" s="269">
        <v>0</v>
      </c>
      <c r="AO13" s="269">
        <v>17</v>
      </c>
      <c r="AP13" s="270">
        <v>3672</v>
      </c>
      <c r="AQ13" s="269">
        <v>4</v>
      </c>
      <c r="AR13" s="269">
        <v>1353</v>
      </c>
      <c r="AS13" s="269">
        <v>0</v>
      </c>
      <c r="AT13" s="269">
        <v>0</v>
      </c>
      <c r="AU13" s="269">
        <v>0</v>
      </c>
      <c r="AV13" s="269">
        <v>-1</v>
      </c>
      <c r="AW13" s="270">
        <v>1356</v>
      </c>
      <c r="AX13" s="269">
        <v>5028</v>
      </c>
      <c r="AY13" s="270">
        <v>353</v>
      </c>
      <c r="AZ13" s="270">
        <v>1709</v>
      </c>
      <c r="BA13" s="269">
        <v>5381</v>
      </c>
      <c r="BB13" s="270">
        <v>-4733</v>
      </c>
      <c r="BC13" s="269">
        <v>-3024</v>
      </c>
      <c r="BD13" s="270">
        <v>648</v>
      </c>
      <c r="BE13" s="271"/>
      <c r="BG13" s="281" t="s">
        <v>452</v>
      </c>
      <c r="BH13" s="283" t="s">
        <v>30</v>
      </c>
      <c r="BI13" s="273">
        <f t="shared" si="0"/>
        <v>5028</v>
      </c>
      <c r="BJ13" s="274">
        <f t="shared" si="1"/>
        <v>4733</v>
      </c>
      <c r="BK13" s="275">
        <f t="shared" si="2"/>
        <v>0.94132856006364363</v>
      </c>
      <c r="BL13" s="276">
        <f t="shared" si="3"/>
        <v>5.8671439936356373E-2</v>
      </c>
      <c r="BM13" s="277"/>
      <c r="BN13" s="281" t="s">
        <v>452</v>
      </c>
      <c r="BO13" s="283" t="s">
        <v>30</v>
      </c>
      <c r="BP13" s="278">
        <f t="shared" si="4"/>
        <v>353</v>
      </c>
      <c r="BQ13" s="279">
        <f t="shared" si="5"/>
        <v>4733</v>
      </c>
      <c r="BR13" s="280">
        <f t="shared" si="6"/>
        <v>-4380</v>
      </c>
      <c r="BS13" s="277"/>
    </row>
    <row r="14" spans="1:71" x14ac:dyDescent="0.2">
      <c r="A14" s="281" t="s">
        <v>453</v>
      </c>
      <c r="B14" s="282" t="s">
        <v>454</v>
      </c>
      <c r="C14" s="269">
        <v>0</v>
      </c>
      <c r="D14" s="269">
        <v>0</v>
      </c>
      <c r="E14" s="269">
        <v>3</v>
      </c>
      <c r="F14" s="269">
        <v>0</v>
      </c>
      <c r="G14" s="269">
        <v>7</v>
      </c>
      <c r="H14" s="269">
        <v>33</v>
      </c>
      <c r="I14" s="269">
        <v>24</v>
      </c>
      <c r="J14" s="269">
        <v>485</v>
      </c>
      <c r="K14" s="269">
        <v>0</v>
      </c>
      <c r="L14" s="269">
        <v>733</v>
      </c>
      <c r="M14" s="269">
        <v>107</v>
      </c>
      <c r="N14" s="269">
        <v>17</v>
      </c>
      <c r="O14" s="269">
        <v>67</v>
      </c>
      <c r="P14" s="269">
        <v>68</v>
      </c>
      <c r="Q14" s="269">
        <v>385</v>
      </c>
      <c r="R14" s="269">
        <v>528</v>
      </c>
      <c r="S14" s="269">
        <v>41</v>
      </c>
      <c r="T14" s="269">
        <v>6</v>
      </c>
      <c r="U14" s="269">
        <v>119</v>
      </c>
      <c r="V14" s="269">
        <v>8</v>
      </c>
      <c r="W14" s="269">
        <v>1088</v>
      </c>
      <c r="X14" s="269">
        <v>30</v>
      </c>
      <c r="Y14" s="269">
        <v>100</v>
      </c>
      <c r="Z14" s="269">
        <v>0</v>
      </c>
      <c r="AA14" s="269">
        <v>31</v>
      </c>
      <c r="AB14" s="269">
        <v>10</v>
      </c>
      <c r="AC14" s="269">
        <v>21</v>
      </c>
      <c r="AD14" s="269">
        <v>7</v>
      </c>
      <c r="AE14" s="269">
        <v>5</v>
      </c>
      <c r="AF14" s="269">
        <v>35</v>
      </c>
      <c r="AG14" s="269">
        <v>4</v>
      </c>
      <c r="AH14" s="269">
        <v>10</v>
      </c>
      <c r="AI14" s="269">
        <v>19</v>
      </c>
      <c r="AJ14" s="269">
        <v>16</v>
      </c>
      <c r="AK14" s="269">
        <v>9</v>
      </c>
      <c r="AL14" s="269">
        <v>153</v>
      </c>
      <c r="AM14" s="269">
        <v>7</v>
      </c>
      <c r="AN14" s="269">
        <v>13</v>
      </c>
      <c r="AO14" s="269">
        <v>16</v>
      </c>
      <c r="AP14" s="270">
        <v>4205</v>
      </c>
      <c r="AQ14" s="269">
        <v>6</v>
      </c>
      <c r="AR14" s="269">
        <v>243</v>
      </c>
      <c r="AS14" s="269">
        <v>0</v>
      </c>
      <c r="AT14" s="269">
        <v>0</v>
      </c>
      <c r="AU14" s="269">
        <v>0</v>
      </c>
      <c r="AV14" s="269">
        <v>10</v>
      </c>
      <c r="AW14" s="270">
        <v>259</v>
      </c>
      <c r="AX14" s="269">
        <v>4464</v>
      </c>
      <c r="AY14" s="270">
        <v>2330</v>
      </c>
      <c r="AZ14" s="270">
        <v>2589</v>
      </c>
      <c r="BA14" s="269">
        <v>6794</v>
      </c>
      <c r="BB14" s="270">
        <v>-3989</v>
      </c>
      <c r="BC14" s="269">
        <v>-1400</v>
      </c>
      <c r="BD14" s="270">
        <v>2805</v>
      </c>
      <c r="BE14" s="271"/>
      <c r="BG14" s="281" t="s">
        <v>453</v>
      </c>
      <c r="BH14" s="283" t="s">
        <v>454</v>
      </c>
      <c r="BI14" s="273">
        <f t="shared" si="0"/>
        <v>4464</v>
      </c>
      <c r="BJ14" s="274">
        <f t="shared" si="1"/>
        <v>3989</v>
      </c>
      <c r="BK14" s="275">
        <f t="shared" si="2"/>
        <v>0.89359318996415771</v>
      </c>
      <c r="BL14" s="276">
        <f t="shared" si="3"/>
        <v>0.10640681003584229</v>
      </c>
      <c r="BM14" s="277"/>
      <c r="BN14" s="281" t="s">
        <v>453</v>
      </c>
      <c r="BO14" s="283" t="s">
        <v>454</v>
      </c>
      <c r="BP14" s="278">
        <f t="shared" si="4"/>
        <v>2330</v>
      </c>
      <c r="BQ14" s="279">
        <f t="shared" si="5"/>
        <v>3989</v>
      </c>
      <c r="BR14" s="280">
        <f t="shared" si="6"/>
        <v>-1659</v>
      </c>
      <c r="BS14" s="277"/>
    </row>
    <row r="15" spans="1:71" x14ac:dyDescent="0.2">
      <c r="A15" s="281" t="s">
        <v>455</v>
      </c>
      <c r="B15" s="282" t="s">
        <v>31</v>
      </c>
      <c r="C15" s="269">
        <v>0</v>
      </c>
      <c r="D15" s="269">
        <v>0</v>
      </c>
      <c r="E15" s="269">
        <v>0</v>
      </c>
      <c r="F15" s="269">
        <v>0</v>
      </c>
      <c r="G15" s="269">
        <v>1</v>
      </c>
      <c r="H15" s="269">
        <v>2</v>
      </c>
      <c r="I15" s="269">
        <v>9</v>
      </c>
      <c r="J15" s="269">
        <v>177</v>
      </c>
      <c r="K15" s="269">
        <v>0</v>
      </c>
      <c r="L15" s="269">
        <v>10</v>
      </c>
      <c r="M15" s="269">
        <v>1176</v>
      </c>
      <c r="N15" s="269">
        <v>119</v>
      </c>
      <c r="O15" s="269">
        <v>113</v>
      </c>
      <c r="P15" s="269">
        <v>50</v>
      </c>
      <c r="Q15" s="269">
        <v>188</v>
      </c>
      <c r="R15" s="269">
        <v>113</v>
      </c>
      <c r="S15" s="269">
        <v>19</v>
      </c>
      <c r="T15" s="269">
        <v>9</v>
      </c>
      <c r="U15" s="269">
        <v>27</v>
      </c>
      <c r="V15" s="269">
        <v>0</v>
      </c>
      <c r="W15" s="269">
        <v>168</v>
      </c>
      <c r="X15" s="269">
        <v>4</v>
      </c>
      <c r="Y15" s="269">
        <v>399</v>
      </c>
      <c r="Z15" s="269">
        <v>0</v>
      </c>
      <c r="AA15" s="269">
        <v>4</v>
      </c>
      <c r="AB15" s="269">
        <v>0</v>
      </c>
      <c r="AC15" s="269">
        <v>1</v>
      </c>
      <c r="AD15" s="269">
        <v>0</v>
      </c>
      <c r="AE15" s="269">
        <v>1</v>
      </c>
      <c r="AF15" s="269">
        <v>0</v>
      </c>
      <c r="AG15" s="269">
        <v>0</v>
      </c>
      <c r="AH15" s="269">
        <v>1</v>
      </c>
      <c r="AI15" s="269">
        <v>14</v>
      </c>
      <c r="AJ15" s="269">
        <v>5</v>
      </c>
      <c r="AK15" s="269">
        <v>1</v>
      </c>
      <c r="AL15" s="269">
        <v>11</v>
      </c>
      <c r="AM15" s="269">
        <v>7</v>
      </c>
      <c r="AN15" s="269">
        <v>16</v>
      </c>
      <c r="AO15" s="269">
        <v>6</v>
      </c>
      <c r="AP15" s="270">
        <v>2651</v>
      </c>
      <c r="AQ15" s="269">
        <v>3</v>
      </c>
      <c r="AR15" s="269">
        <v>36</v>
      </c>
      <c r="AS15" s="269">
        <v>0</v>
      </c>
      <c r="AT15" s="269">
        <v>0</v>
      </c>
      <c r="AU15" s="269">
        <v>0</v>
      </c>
      <c r="AV15" s="269">
        <v>-299</v>
      </c>
      <c r="AW15" s="270">
        <v>-260</v>
      </c>
      <c r="AX15" s="269">
        <v>2391</v>
      </c>
      <c r="AY15" s="270">
        <v>11298</v>
      </c>
      <c r="AZ15" s="270">
        <v>11038</v>
      </c>
      <c r="BA15" s="269">
        <v>13689</v>
      </c>
      <c r="BB15" s="270">
        <v>-163</v>
      </c>
      <c r="BC15" s="269">
        <v>10875</v>
      </c>
      <c r="BD15" s="270">
        <v>13526</v>
      </c>
      <c r="BE15" s="271"/>
      <c r="BG15" s="281" t="s">
        <v>455</v>
      </c>
      <c r="BH15" s="283" t="s">
        <v>31</v>
      </c>
      <c r="BI15" s="273">
        <f t="shared" si="0"/>
        <v>2391</v>
      </c>
      <c r="BJ15" s="274">
        <f t="shared" si="1"/>
        <v>163</v>
      </c>
      <c r="BK15" s="275">
        <f t="shared" si="2"/>
        <v>6.8172312839815979E-2</v>
      </c>
      <c r="BL15" s="276">
        <f t="shared" si="3"/>
        <v>0.93182768716018405</v>
      </c>
      <c r="BM15" s="277"/>
      <c r="BN15" s="281" t="s">
        <v>455</v>
      </c>
      <c r="BO15" s="283" t="s">
        <v>31</v>
      </c>
      <c r="BP15" s="278">
        <f t="shared" si="4"/>
        <v>11298</v>
      </c>
      <c r="BQ15" s="279">
        <f t="shared" si="5"/>
        <v>163</v>
      </c>
      <c r="BR15" s="280">
        <f t="shared" si="6"/>
        <v>11135</v>
      </c>
      <c r="BS15" s="277"/>
    </row>
    <row r="16" spans="1:71" x14ac:dyDescent="0.2">
      <c r="A16" s="281" t="s">
        <v>456</v>
      </c>
      <c r="B16" s="282" t="s">
        <v>32</v>
      </c>
      <c r="C16" s="269">
        <v>0</v>
      </c>
      <c r="D16" s="269">
        <v>0</v>
      </c>
      <c r="E16" s="269">
        <v>0</v>
      </c>
      <c r="F16" s="269">
        <v>0</v>
      </c>
      <c r="G16" s="269">
        <v>0</v>
      </c>
      <c r="H16" s="269">
        <v>1</v>
      </c>
      <c r="I16" s="269">
        <v>32</v>
      </c>
      <c r="J16" s="269">
        <v>1</v>
      </c>
      <c r="K16" s="269">
        <v>0</v>
      </c>
      <c r="L16" s="269">
        <v>4</v>
      </c>
      <c r="M16" s="269">
        <v>114</v>
      </c>
      <c r="N16" s="269">
        <v>12760</v>
      </c>
      <c r="O16" s="269">
        <v>14</v>
      </c>
      <c r="P16" s="269">
        <v>3196</v>
      </c>
      <c r="Q16" s="269">
        <v>3384</v>
      </c>
      <c r="R16" s="269">
        <v>2380</v>
      </c>
      <c r="S16" s="269">
        <v>24</v>
      </c>
      <c r="T16" s="269">
        <v>2</v>
      </c>
      <c r="U16" s="269">
        <v>134</v>
      </c>
      <c r="V16" s="269">
        <v>2</v>
      </c>
      <c r="W16" s="269">
        <v>1574</v>
      </c>
      <c r="X16" s="269">
        <v>3</v>
      </c>
      <c r="Y16" s="269">
        <v>174</v>
      </c>
      <c r="Z16" s="269">
        <v>0</v>
      </c>
      <c r="AA16" s="269">
        <v>0</v>
      </c>
      <c r="AB16" s="269">
        <v>0</v>
      </c>
      <c r="AC16" s="269">
        <v>0</v>
      </c>
      <c r="AD16" s="269">
        <v>0</v>
      </c>
      <c r="AE16" s="269">
        <v>0</v>
      </c>
      <c r="AF16" s="269">
        <v>9</v>
      </c>
      <c r="AG16" s="269">
        <v>0</v>
      </c>
      <c r="AH16" s="269">
        <v>0</v>
      </c>
      <c r="AI16" s="269">
        <v>0</v>
      </c>
      <c r="AJ16" s="269">
        <v>0</v>
      </c>
      <c r="AK16" s="269">
        <v>0</v>
      </c>
      <c r="AL16" s="269">
        <v>2</v>
      </c>
      <c r="AM16" s="269">
        <v>0</v>
      </c>
      <c r="AN16" s="269">
        <v>0</v>
      </c>
      <c r="AO16" s="269">
        <v>4</v>
      </c>
      <c r="AP16" s="270">
        <v>23814</v>
      </c>
      <c r="AQ16" s="269">
        <v>0</v>
      </c>
      <c r="AR16" s="269">
        <v>-9</v>
      </c>
      <c r="AS16" s="269">
        <v>0</v>
      </c>
      <c r="AT16" s="269">
        <v>-40</v>
      </c>
      <c r="AU16" s="269">
        <v>-4</v>
      </c>
      <c r="AV16" s="269">
        <v>-162</v>
      </c>
      <c r="AW16" s="270">
        <v>-215</v>
      </c>
      <c r="AX16" s="269">
        <v>23599</v>
      </c>
      <c r="AY16" s="270">
        <v>18387</v>
      </c>
      <c r="AZ16" s="270">
        <v>18172</v>
      </c>
      <c r="BA16" s="269">
        <v>41986</v>
      </c>
      <c r="BB16" s="270">
        <v>-18234</v>
      </c>
      <c r="BC16" s="269">
        <v>-62</v>
      </c>
      <c r="BD16" s="270">
        <v>23752</v>
      </c>
      <c r="BE16" s="271"/>
      <c r="BG16" s="281" t="s">
        <v>456</v>
      </c>
      <c r="BH16" s="283" t="s">
        <v>32</v>
      </c>
      <c r="BI16" s="273">
        <f t="shared" si="0"/>
        <v>23599</v>
      </c>
      <c r="BJ16" s="274">
        <f t="shared" si="1"/>
        <v>18234</v>
      </c>
      <c r="BK16" s="275">
        <f t="shared" si="2"/>
        <v>0.77265985846857921</v>
      </c>
      <c r="BL16" s="276">
        <f t="shared" si="3"/>
        <v>0.22734014153142079</v>
      </c>
      <c r="BM16" s="277"/>
      <c r="BN16" s="281" t="s">
        <v>456</v>
      </c>
      <c r="BO16" s="283" t="s">
        <v>32</v>
      </c>
      <c r="BP16" s="278">
        <f t="shared" si="4"/>
        <v>18387</v>
      </c>
      <c r="BQ16" s="279">
        <f t="shared" si="5"/>
        <v>18234</v>
      </c>
      <c r="BR16" s="280">
        <f t="shared" si="6"/>
        <v>153</v>
      </c>
      <c r="BS16" s="277"/>
    </row>
    <row r="17" spans="1:71" x14ac:dyDescent="0.2">
      <c r="A17" s="281" t="s">
        <v>457</v>
      </c>
      <c r="B17" s="282" t="s">
        <v>33</v>
      </c>
      <c r="C17" s="269">
        <v>0</v>
      </c>
      <c r="D17" s="269">
        <v>0</v>
      </c>
      <c r="E17" s="269">
        <v>0</v>
      </c>
      <c r="F17" s="269">
        <v>0</v>
      </c>
      <c r="G17" s="269">
        <v>0</v>
      </c>
      <c r="H17" s="269">
        <v>0</v>
      </c>
      <c r="I17" s="269">
        <v>7</v>
      </c>
      <c r="J17" s="269">
        <v>133</v>
      </c>
      <c r="K17" s="269">
        <v>0</v>
      </c>
      <c r="L17" s="269">
        <v>7</v>
      </c>
      <c r="M17" s="269">
        <v>139</v>
      </c>
      <c r="N17" s="269">
        <v>206</v>
      </c>
      <c r="O17" s="269">
        <v>5078</v>
      </c>
      <c r="P17" s="269">
        <v>925</v>
      </c>
      <c r="Q17" s="269">
        <v>1110</v>
      </c>
      <c r="R17" s="269">
        <v>502</v>
      </c>
      <c r="S17" s="269">
        <v>39</v>
      </c>
      <c r="T17" s="269">
        <v>12</v>
      </c>
      <c r="U17" s="269">
        <v>195</v>
      </c>
      <c r="V17" s="269">
        <v>8</v>
      </c>
      <c r="W17" s="269">
        <v>709</v>
      </c>
      <c r="X17" s="269">
        <v>10</v>
      </c>
      <c r="Y17" s="269">
        <v>67</v>
      </c>
      <c r="Z17" s="269">
        <v>0</v>
      </c>
      <c r="AA17" s="269">
        <v>0</v>
      </c>
      <c r="AB17" s="269">
        <v>0</v>
      </c>
      <c r="AC17" s="269">
        <v>0</v>
      </c>
      <c r="AD17" s="269">
        <v>0</v>
      </c>
      <c r="AE17" s="269">
        <v>0</v>
      </c>
      <c r="AF17" s="269">
        <v>0</v>
      </c>
      <c r="AG17" s="269">
        <v>0</v>
      </c>
      <c r="AH17" s="269">
        <v>1</v>
      </c>
      <c r="AI17" s="269">
        <v>1</v>
      </c>
      <c r="AJ17" s="269">
        <v>11</v>
      </c>
      <c r="AK17" s="269">
        <v>0</v>
      </c>
      <c r="AL17" s="269">
        <v>6</v>
      </c>
      <c r="AM17" s="269">
        <v>1</v>
      </c>
      <c r="AN17" s="269">
        <v>2</v>
      </c>
      <c r="AO17" s="269">
        <v>3</v>
      </c>
      <c r="AP17" s="270">
        <v>9172</v>
      </c>
      <c r="AQ17" s="269">
        <v>0</v>
      </c>
      <c r="AR17" s="269">
        <v>44</v>
      </c>
      <c r="AS17" s="269">
        <v>0</v>
      </c>
      <c r="AT17" s="269">
        <v>0</v>
      </c>
      <c r="AU17" s="269">
        <v>-5</v>
      </c>
      <c r="AV17" s="269">
        <v>-340</v>
      </c>
      <c r="AW17" s="270">
        <v>-301</v>
      </c>
      <c r="AX17" s="269">
        <v>8871</v>
      </c>
      <c r="AY17" s="270">
        <v>9634</v>
      </c>
      <c r="AZ17" s="270">
        <v>9333</v>
      </c>
      <c r="BA17" s="269">
        <v>18505</v>
      </c>
      <c r="BB17" s="270">
        <v>-6359</v>
      </c>
      <c r="BC17" s="269">
        <v>2974</v>
      </c>
      <c r="BD17" s="270">
        <v>12146</v>
      </c>
      <c r="BE17" s="271"/>
      <c r="BG17" s="281" t="s">
        <v>457</v>
      </c>
      <c r="BH17" s="283" t="s">
        <v>33</v>
      </c>
      <c r="BI17" s="273">
        <f t="shared" si="0"/>
        <v>8871</v>
      </c>
      <c r="BJ17" s="274">
        <f t="shared" si="1"/>
        <v>6359</v>
      </c>
      <c r="BK17" s="275">
        <f t="shared" si="2"/>
        <v>0.71683012061774321</v>
      </c>
      <c r="BL17" s="276">
        <f t="shared" si="3"/>
        <v>0.28316987938225679</v>
      </c>
      <c r="BM17" s="277"/>
      <c r="BN17" s="281" t="s">
        <v>457</v>
      </c>
      <c r="BO17" s="283" t="s">
        <v>33</v>
      </c>
      <c r="BP17" s="278">
        <f t="shared" si="4"/>
        <v>9634</v>
      </c>
      <c r="BQ17" s="279">
        <f t="shared" si="5"/>
        <v>6359</v>
      </c>
      <c r="BR17" s="280">
        <f t="shared" si="6"/>
        <v>3275</v>
      </c>
      <c r="BS17" s="277"/>
    </row>
    <row r="18" spans="1:71" x14ac:dyDescent="0.2">
      <c r="A18" s="281" t="s">
        <v>458</v>
      </c>
      <c r="B18" s="282" t="s">
        <v>34</v>
      </c>
      <c r="C18" s="269">
        <v>0</v>
      </c>
      <c r="D18" s="269">
        <v>0</v>
      </c>
      <c r="E18" s="269">
        <v>0</v>
      </c>
      <c r="F18" s="269">
        <v>3</v>
      </c>
      <c r="G18" s="269">
        <v>3</v>
      </c>
      <c r="H18" s="269">
        <v>8</v>
      </c>
      <c r="I18" s="269">
        <v>34</v>
      </c>
      <c r="J18" s="269">
        <v>237</v>
      </c>
      <c r="K18" s="269">
        <v>1</v>
      </c>
      <c r="L18" s="269">
        <v>6</v>
      </c>
      <c r="M18" s="269">
        <v>150</v>
      </c>
      <c r="N18" s="269">
        <v>21</v>
      </c>
      <c r="O18" s="269">
        <v>22</v>
      </c>
      <c r="P18" s="269">
        <v>995</v>
      </c>
      <c r="Q18" s="269">
        <v>1055</v>
      </c>
      <c r="R18" s="269">
        <v>839</v>
      </c>
      <c r="S18" s="269">
        <v>41</v>
      </c>
      <c r="T18" s="269">
        <v>5</v>
      </c>
      <c r="U18" s="269">
        <v>82</v>
      </c>
      <c r="V18" s="269">
        <v>5</v>
      </c>
      <c r="W18" s="269">
        <v>295</v>
      </c>
      <c r="X18" s="269">
        <v>10</v>
      </c>
      <c r="Y18" s="269">
        <v>713</v>
      </c>
      <c r="Z18" s="269">
        <v>0</v>
      </c>
      <c r="AA18" s="269">
        <v>1</v>
      </c>
      <c r="AB18" s="269">
        <v>0</v>
      </c>
      <c r="AC18" s="269">
        <v>12</v>
      </c>
      <c r="AD18" s="269">
        <v>0</v>
      </c>
      <c r="AE18" s="269">
        <v>5</v>
      </c>
      <c r="AF18" s="269">
        <v>29</v>
      </c>
      <c r="AG18" s="269">
        <v>0</v>
      </c>
      <c r="AH18" s="269">
        <v>21</v>
      </c>
      <c r="AI18" s="269">
        <v>2</v>
      </c>
      <c r="AJ18" s="269">
        <v>2</v>
      </c>
      <c r="AK18" s="269">
        <v>3</v>
      </c>
      <c r="AL18" s="269">
        <v>16</v>
      </c>
      <c r="AM18" s="269">
        <v>14</v>
      </c>
      <c r="AN18" s="269">
        <v>0</v>
      </c>
      <c r="AO18" s="269">
        <v>6</v>
      </c>
      <c r="AP18" s="270">
        <v>4636</v>
      </c>
      <c r="AQ18" s="269">
        <v>7</v>
      </c>
      <c r="AR18" s="269">
        <v>75</v>
      </c>
      <c r="AS18" s="269">
        <v>0</v>
      </c>
      <c r="AT18" s="269">
        <v>24</v>
      </c>
      <c r="AU18" s="269">
        <v>14</v>
      </c>
      <c r="AV18" s="269">
        <v>-81</v>
      </c>
      <c r="AW18" s="270">
        <v>39</v>
      </c>
      <c r="AX18" s="269">
        <v>4675</v>
      </c>
      <c r="AY18" s="270">
        <v>11712</v>
      </c>
      <c r="AZ18" s="270">
        <v>11751</v>
      </c>
      <c r="BA18" s="269">
        <v>16387</v>
      </c>
      <c r="BB18" s="270">
        <v>-2844</v>
      </c>
      <c r="BC18" s="269">
        <v>8907</v>
      </c>
      <c r="BD18" s="270">
        <v>13543</v>
      </c>
      <c r="BE18" s="271"/>
      <c r="BG18" s="281" t="s">
        <v>458</v>
      </c>
      <c r="BH18" s="283" t="s">
        <v>34</v>
      </c>
      <c r="BI18" s="273">
        <f t="shared" si="0"/>
        <v>4675</v>
      </c>
      <c r="BJ18" s="274">
        <f t="shared" si="1"/>
        <v>2844</v>
      </c>
      <c r="BK18" s="275">
        <f t="shared" si="2"/>
        <v>0.60834224598930486</v>
      </c>
      <c r="BL18" s="276">
        <f t="shared" si="3"/>
        <v>0.39165775401069514</v>
      </c>
      <c r="BM18" s="277"/>
      <c r="BN18" s="281" t="s">
        <v>458</v>
      </c>
      <c r="BO18" s="283" t="s">
        <v>34</v>
      </c>
      <c r="BP18" s="278">
        <f t="shared" si="4"/>
        <v>11712</v>
      </c>
      <c r="BQ18" s="279">
        <f t="shared" si="5"/>
        <v>2844</v>
      </c>
      <c r="BR18" s="280">
        <f t="shared" si="6"/>
        <v>8868</v>
      </c>
      <c r="BS18" s="277"/>
    </row>
    <row r="19" spans="1:71" x14ac:dyDescent="0.2">
      <c r="A19" s="281" t="s">
        <v>459</v>
      </c>
      <c r="B19" s="284" t="s">
        <v>268</v>
      </c>
      <c r="C19" s="269">
        <v>0</v>
      </c>
      <c r="D19" s="269">
        <v>0</v>
      </c>
      <c r="E19" s="269">
        <v>0</v>
      </c>
      <c r="F19" s="269">
        <v>0</v>
      </c>
      <c r="G19" s="269">
        <v>0</v>
      </c>
      <c r="H19" s="269">
        <v>0</v>
      </c>
      <c r="I19" s="269">
        <v>4</v>
      </c>
      <c r="J19" s="269">
        <v>1</v>
      </c>
      <c r="K19" s="269">
        <v>0</v>
      </c>
      <c r="L19" s="269">
        <v>1</v>
      </c>
      <c r="M19" s="269">
        <v>31</v>
      </c>
      <c r="N19" s="269">
        <v>3</v>
      </c>
      <c r="O19" s="269">
        <v>0</v>
      </c>
      <c r="P19" s="269">
        <v>14</v>
      </c>
      <c r="Q19" s="269">
        <v>4643</v>
      </c>
      <c r="R19" s="269">
        <v>1022</v>
      </c>
      <c r="S19" s="269">
        <v>15</v>
      </c>
      <c r="T19" s="269">
        <v>1</v>
      </c>
      <c r="U19" s="269">
        <v>40</v>
      </c>
      <c r="V19" s="269">
        <v>0</v>
      </c>
      <c r="W19" s="269">
        <v>231</v>
      </c>
      <c r="X19" s="269">
        <v>0</v>
      </c>
      <c r="Y19" s="269">
        <v>48</v>
      </c>
      <c r="Z19" s="269">
        <v>0</v>
      </c>
      <c r="AA19" s="269">
        <v>9</v>
      </c>
      <c r="AB19" s="269">
        <v>0</v>
      </c>
      <c r="AC19" s="269">
        <v>0</v>
      </c>
      <c r="AD19" s="269">
        <v>0</v>
      </c>
      <c r="AE19" s="269">
        <v>0</v>
      </c>
      <c r="AF19" s="269">
        <v>1</v>
      </c>
      <c r="AG19" s="269">
        <v>0</v>
      </c>
      <c r="AH19" s="269">
        <v>2</v>
      </c>
      <c r="AI19" s="269">
        <v>0</v>
      </c>
      <c r="AJ19" s="269">
        <v>0</v>
      </c>
      <c r="AK19" s="269">
        <v>0</v>
      </c>
      <c r="AL19" s="269">
        <v>125</v>
      </c>
      <c r="AM19" s="269">
        <v>0</v>
      </c>
      <c r="AN19" s="269">
        <v>0</v>
      </c>
      <c r="AO19" s="269">
        <v>0</v>
      </c>
      <c r="AP19" s="270">
        <v>6191</v>
      </c>
      <c r="AQ19" s="269">
        <v>0</v>
      </c>
      <c r="AR19" s="269">
        <v>4</v>
      </c>
      <c r="AS19" s="269">
        <v>0</v>
      </c>
      <c r="AT19" s="269">
        <v>218</v>
      </c>
      <c r="AU19" s="269">
        <v>152</v>
      </c>
      <c r="AV19" s="269">
        <v>531</v>
      </c>
      <c r="AW19" s="270">
        <v>905</v>
      </c>
      <c r="AX19" s="269">
        <v>7096</v>
      </c>
      <c r="AY19" s="270">
        <v>27245</v>
      </c>
      <c r="AZ19" s="270">
        <v>28150</v>
      </c>
      <c r="BA19" s="269">
        <v>34341</v>
      </c>
      <c r="BB19" s="270">
        <v>-5986</v>
      </c>
      <c r="BC19" s="269">
        <v>22164</v>
      </c>
      <c r="BD19" s="270">
        <v>28355</v>
      </c>
      <c r="BE19" s="271"/>
      <c r="BG19" s="281" t="s">
        <v>459</v>
      </c>
      <c r="BH19" s="285" t="s">
        <v>268</v>
      </c>
      <c r="BI19" s="273">
        <f t="shared" si="0"/>
        <v>7096</v>
      </c>
      <c r="BJ19" s="274">
        <f t="shared" si="1"/>
        <v>5986</v>
      </c>
      <c r="BK19" s="275">
        <f t="shared" si="2"/>
        <v>0.84357384441939121</v>
      </c>
      <c r="BL19" s="276">
        <f t="shared" si="3"/>
        <v>0.15642615558060879</v>
      </c>
      <c r="BM19" s="277"/>
      <c r="BN19" s="281" t="s">
        <v>459</v>
      </c>
      <c r="BO19" s="285" t="s">
        <v>268</v>
      </c>
      <c r="BP19" s="278">
        <f t="shared" si="4"/>
        <v>27245</v>
      </c>
      <c r="BQ19" s="279">
        <f t="shared" si="5"/>
        <v>5986</v>
      </c>
      <c r="BR19" s="280">
        <f t="shared" si="6"/>
        <v>21259</v>
      </c>
      <c r="BS19" s="277"/>
    </row>
    <row r="20" spans="1:71" x14ac:dyDescent="0.2">
      <c r="A20" s="281" t="s">
        <v>460</v>
      </c>
      <c r="B20" s="284" t="s">
        <v>269</v>
      </c>
      <c r="C20" s="269">
        <v>0</v>
      </c>
      <c r="D20" s="269">
        <v>0</v>
      </c>
      <c r="E20" s="269">
        <v>0</v>
      </c>
      <c r="F20" s="269">
        <v>0</v>
      </c>
      <c r="G20" s="269">
        <v>0</v>
      </c>
      <c r="H20" s="269">
        <v>0</v>
      </c>
      <c r="I20" s="269">
        <v>0</v>
      </c>
      <c r="J20" s="269">
        <v>0</v>
      </c>
      <c r="K20" s="269">
        <v>0</v>
      </c>
      <c r="L20" s="269">
        <v>9</v>
      </c>
      <c r="M20" s="269">
        <v>19</v>
      </c>
      <c r="N20" s="269">
        <v>4</v>
      </c>
      <c r="O20" s="269">
        <v>2</v>
      </c>
      <c r="P20" s="269">
        <v>7</v>
      </c>
      <c r="Q20" s="269">
        <v>144</v>
      </c>
      <c r="R20" s="269">
        <v>3799</v>
      </c>
      <c r="S20" s="269">
        <v>2</v>
      </c>
      <c r="T20" s="269">
        <v>1</v>
      </c>
      <c r="U20" s="269">
        <v>8</v>
      </c>
      <c r="V20" s="269">
        <v>0</v>
      </c>
      <c r="W20" s="269">
        <v>27</v>
      </c>
      <c r="X20" s="269">
        <v>0</v>
      </c>
      <c r="Y20" s="269">
        <v>1</v>
      </c>
      <c r="Z20" s="269">
        <v>0</v>
      </c>
      <c r="AA20" s="269">
        <v>0</v>
      </c>
      <c r="AB20" s="269">
        <v>0</v>
      </c>
      <c r="AC20" s="269">
        <v>0</v>
      </c>
      <c r="AD20" s="269">
        <v>0</v>
      </c>
      <c r="AE20" s="269">
        <v>0</v>
      </c>
      <c r="AF20" s="269">
        <v>1</v>
      </c>
      <c r="AG20" s="269">
        <v>0</v>
      </c>
      <c r="AH20" s="269">
        <v>0</v>
      </c>
      <c r="AI20" s="269">
        <v>0</v>
      </c>
      <c r="AJ20" s="269">
        <v>0</v>
      </c>
      <c r="AK20" s="269">
        <v>0</v>
      </c>
      <c r="AL20" s="269">
        <v>184</v>
      </c>
      <c r="AM20" s="269">
        <v>0</v>
      </c>
      <c r="AN20" s="269">
        <v>0</v>
      </c>
      <c r="AO20" s="269">
        <v>0</v>
      </c>
      <c r="AP20" s="270">
        <v>4208</v>
      </c>
      <c r="AQ20" s="269">
        <v>0</v>
      </c>
      <c r="AR20" s="269">
        <v>2</v>
      </c>
      <c r="AS20" s="269">
        <v>0</v>
      </c>
      <c r="AT20" s="269">
        <v>129</v>
      </c>
      <c r="AU20" s="269">
        <v>258</v>
      </c>
      <c r="AV20" s="269">
        <v>42</v>
      </c>
      <c r="AW20" s="270">
        <v>431</v>
      </c>
      <c r="AX20" s="269">
        <v>4639</v>
      </c>
      <c r="AY20" s="270">
        <v>24910</v>
      </c>
      <c r="AZ20" s="270">
        <v>25341</v>
      </c>
      <c r="BA20" s="269">
        <v>29549</v>
      </c>
      <c r="BB20" s="270">
        <v>-4639</v>
      </c>
      <c r="BC20" s="269">
        <v>20702</v>
      </c>
      <c r="BD20" s="270">
        <v>24910</v>
      </c>
      <c r="BE20" s="271"/>
      <c r="BG20" s="281" t="s">
        <v>460</v>
      </c>
      <c r="BH20" s="285" t="s">
        <v>269</v>
      </c>
      <c r="BI20" s="273">
        <f t="shared" si="0"/>
        <v>4639</v>
      </c>
      <c r="BJ20" s="274">
        <f t="shared" si="1"/>
        <v>4639</v>
      </c>
      <c r="BK20" s="275">
        <f t="shared" si="2"/>
        <v>1</v>
      </c>
      <c r="BL20" s="276">
        <f t="shared" si="3"/>
        <v>0</v>
      </c>
      <c r="BM20" s="277"/>
      <c r="BN20" s="281" t="s">
        <v>460</v>
      </c>
      <c r="BO20" s="285" t="s">
        <v>269</v>
      </c>
      <c r="BP20" s="278">
        <f t="shared" si="4"/>
        <v>24910</v>
      </c>
      <c r="BQ20" s="279">
        <f t="shared" si="5"/>
        <v>4639</v>
      </c>
      <c r="BR20" s="280">
        <f t="shared" si="6"/>
        <v>20271</v>
      </c>
      <c r="BS20" s="277"/>
    </row>
    <row r="21" spans="1:71" x14ac:dyDescent="0.2">
      <c r="A21" s="281" t="s">
        <v>461</v>
      </c>
      <c r="B21" s="284" t="s">
        <v>270</v>
      </c>
      <c r="C21" s="269">
        <v>0</v>
      </c>
      <c r="D21" s="269">
        <v>0</v>
      </c>
      <c r="E21" s="269">
        <v>0</v>
      </c>
      <c r="F21" s="269">
        <v>0</v>
      </c>
      <c r="G21" s="269">
        <v>0</v>
      </c>
      <c r="H21" s="269">
        <v>0</v>
      </c>
      <c r="I21" s="269">
        <v>0</v>
      </c>
      <c r="J21" s="269">
        <v>0</v>
      </c>
      <c r="K21" s="269">
        <v>0</v>
      </c>
      <c r="L21" s="269">
        <v>0</v>
      </c>
      <c r="M21" s="269">
        <v>0</v>
      </c>
      <c r="N21" s="269">
        <v>0</v>
      </c>
      <c r="O21" s="269">
        <v>0</v>
      </c>
      <c r="P21" s="269">
        <v>0</v>
      </c>
      <c r="Q21" s="269">
        <v>78</v>
      </c>
      <c r="R21" s="269">
        <v>145</v>
      </c>
      <c r="S21" s="269">
        <v>90</v>
      </c>
      <c r="T21" s="269">
        <v>0</v>
      </c>
      <c r="U21" s="269">
        <v>3</v>
      </c>
      <c r="V21" s="269">
        <v>0</v>
      </c>
      <c r="W21" s="269">
        <v>11</v>
      </c>
      <c r="X21" s="269">
        <v>0</v>
      </c>
      <c r="Y21" s="269">
        <v>1</v>
      </c>
      <c r="Z21" s="269">
        <v>0</v>
      </c>
      <c r="AA21" s="269">
        <v>0</v>
      </c>
      <c r="AB21" s="269">
        <v>0</v>
      </c>
      <c r="AC21" s="269">
        <v>5</v>
      </c>
      <c r="AD21" s="269">
        <v>0</v>
      </c>
      <c r="AE21" s="269">
        <v>0</v>
      </c>
      <c r="AF21" s="269">
        <v>1</v>
      </c>
      <c r="AG21" s="269">
        <v>0</v>
      </c>
      <c r="AH21" s="269">
        <v>15</v>
      </c>
      <c r="AI21" s="269">
        <v>0</v>
      </c>
      <c r="AJ21" s="269">
        <v>92</v>
      </c>
      <c r="AK21" s="269">
        <v>0</v>
      </c>
      <c r="AL21" s="269">
        <v>63</v>
      </c>
      <c r="AM21" s="269">
        <v>0</v>
      </c>
      <c r="AN21" s="269">
        <v>6</v>
      </c>
      <c r="AO21" s="269">
        <v>7</v>
      </c>
      <c r="AP21" s="270">
        <v>517</v>
      </c>
      <c r="AQ21" s="269">
        <v>5</v>
      </c>
      <c r="AR21" s="269">
        <v>27</v>
      </c>
      <c r="AS21" s="269">
        <v>0</v>
      </c>
      <c r="AT21" s="269">
        <v>635</v>
      </c>
      <c r="AU21" s="269">
        <v>165</v>
      </c>
      <c r="AV21" s="269">
        <v>43</v>
      </c>
      <c r="AW21" s="270">
        <v>875</v>
      </c>
      <c r="AX21" s="269">
        <v>1392</v>
      </c>
      <c r="AY21" s="270">
        <v>402</v>
      </c>
      <c r="AZ21" s="270">
        <v>1277</v>
      </c>
      <c r="BA21" s="269">
        <v>1794</v>
      </c>
      <c r="BB21" s="270">
        <v>-778</v>
      </c>
      <c r="BC21" s="269">
        <v>499</v>
      </c>
      <c r="BD21" s="270">
        <v>1016</v>
      </c>
      <c r="BE21" s="271"/>
      <c r="BG21" s="281" t="s">
        <v>461</v>
      </c>
      <c r="BH21" s="285" t="s">
        <v>270</v>
      </c>
      <c r="BI21" s="273">
        <f t="shared" si="0"/>
        <v>1392</v>
      </c>
      <c r="BJ21" s="274">
        <f t="shared" si="1"/>
        <v>778</v>
      </c>
      <c r="BK21" s="275">
        <f t="shared" si="2"/>
        <v>0.55890804597701149</v>
      </c>
      <c r="BL21" s="276">
        <f t="shared" si="3"/>
        <v>0.44109195402298851</v>
      </c>
      <c r="BM21" s="277"/>
      <c r="BN21" s="281" t="s">
        <v>461</v>
      </c>
      <c r="BO21" s="285" t="s">
        <v>270</v>
      </c>
      <c r="BP21" s="278">
        <f t="shared" si="4"/>
        <v>402</v>
      </c>
      <c r="BQ21" s="279">
        <f t="shared" si="5"/>
        <v>778</v>
      </c>
      <c r="BR21" s="280">
        <f t="shared" si="6"/>
        <v>-376</v>
      </c>
      <c r="BS21" s="277"/>
    </row>
    <row r="22" spans="1:71" x14ac:dyDescent="0.2">
      <c r="A22" s="281" t="s">
        <v>462</v>
      </c>
      <c r="B22" s="284" t="s">
        <v>280</v>
      </c>
      <c r="C22" s="269">
        <v>0</v>
      </c>
      <c r="D22" s="269">
        <v>0</v>
      </c>
      <c r="E22" s="269">
        <v>0</v>
      </c>
      <c r="F22" s="269">
        <v>0</v>
      </c>
      <c r="G22" s="269">
        <v>0</v>
      </c>
      <c r="H22" s="269">
        <v>0</v>
      </c>
      <c r="I22" s="269">
        <v>0</v>
      </c>
      <c r="J22" s="269">
        <v>0</v>
      </c>
      <c r="K22" s="269">
        <v>0</v>
      </c>
      <c r="L22" s="269">
        <v>0</v>
      </c>
      <c r="M22" s="269">
        <v>0</v>
      </c>
      <c r="N22" s="269">
        <v>0</v>
      </c>
      <c r="O22" s="269">
        <v>2</v>
      </c>
      <c r="P22" s="269">
        <v>37</v>
      </c>
      <c r="Q22" s="269">
        <v>223</v>
      </c>
      <c r="R22" s="269">
        <v>246</v>
      </c>
      <c r="S22" s="269">
        <v>143</v>
      </c>
      <c r="T22" s="269">
        <v>74</v>
      </c>
      <c r="U22" s="269">
        <v>439</v>
      </c>
      <c r="V22" s="269">
        <v>54</v>
      </c>
      <c r="W22" s="269">
        <v>318</v>
      </c>
      <c r="X22" s="269">
        <v>6</v>
      </c>
      <c r="Y22" s="269">
        <v>2</v>
      </c>
      <c r="Z22" s="269">
        <v>0</v>
      </c>
      <c r="AA22" s="269">
        <v>0</v>
      </c>
      <c r="AB22" s="269">
        <v>0</v>
      </c>
      <c r="AC22" s="269">
        <v>0</v>
      </c>
      <c r="AD22" s="269">
        <v>0</v>
      </c>
      <c r="AE22" s="269">
        <v>0</v>
      </c>
      <c r="AF22" s="269">
        <v>0</v>
      </c>
      <c r="AG22" s="269">
        <v>0</v>
      </c>
      <c r="AH22" s="269">
        <v>10</v>
      </c>
      <c r="AI22" s="269">
        <v>8</v>
      </c>
      <c r="AJ22" s="269">
        <v>0</v>
      </c>
      <c r="AK22" s="269">
        <v>0</v>
      </c>
      <c r="AL22" s="269">
        <v>187</v>
      </c>
      <c r="AM22" s="269">
        <v>0</v>
      </c>
      <c r="AN22" s="269">
        <v>2</v>
      </c>
      <c r="AO22" s="269">
        <v>10</v>
      </c>
      <c r="AP22" s="270">
        <v>1761</v>
      </c>
      <c r="AQ22" s="269">
        <v>0</v>
      </c>
      <c r="AR22" s="269">
        <v>41</v>
      </c>
      <c r="AS22" s="269">
        <v>0</v>
      </c>
      <c r="AT22" s="269">
        <v>0</v>
      </c>
      <c r="AU22" s="269">
        <v>0</v>
      </c>
      <c r="AV22" s="269">
        <v>-15</v>
      </c>
      <c r="AW22" s="270">
        <v>26</v>
      </c>
      <c r="AX22" s="269">
        <v>1787</v>
      </c>
      <c r="AY22" s="270">
        <v>236</v>
      </c>
      <c r="AZ22" s="270">
        <v>262</v>
      </c>
      <c r="BA22" s="269">
        <v>2023</v>
      </c>
      <c r="BB22" s="270">
        <v>-1773</v>
      </c>
      <c r="BC22" s="269">
        <v>-1511</v>
      </c>
      <c r="BD22" s="270">
        <v>250</v>
      </c>
      <c r="BE22" s="271"/>
      <c r="BG22" s="281" t="s">
        <v>462</v>
      </c>
      <c r="BH22" s="285" t="s">
        <v>280</v>
      </c>
      <c r="BI22" s="273">
        <f t="shared" si="0"/>
        <v>1787</v>
      </c>
      <c r="BJ22" s="274">
        <f t="shared" si="1"/>
        <v>1773</v>
      </c>
      <c r="BK22" s="275">
        <f t="shared" si="2"/>
        <v>0.9921656407386682</v>
      </c>
      <c r="BL22" s="276">
        <f t="shared" si="3"/>
        <v>7.8343592613318025E-3</v>
      </c>
      <c r="BM22" s="277"/>
      <c r="BN22" s="281" t="s">
        <v>462</v>
      </c>
      <c r="BO22" s="285" t="s">
        <v>280</v>
      </c>
      <c r="BP22" s="278">
        <f t="shared" si="4"/>
        <v>236</v>
      </c>
      <c r="BQ22" s="279">
        <f t="shared" si="5"/>
        <v>1773</v>
      </c>
      <c r="BR22" s="280">
        <f t="shared" si="6"/>
        <v>-1537</v>
      </c>
      <c r="BS22" s="277"/>
    </row>
    <row r="23" spans="1:71" x14ac:dyDescent="0.2">
      <c r="A23" s="281" t="s">
        <v>463</v>
      </c>
      <c r="B23" s="282" t="s">
        <v>35</v>
      </c>
      <c r="C23" s="269">
        <v>0</v>
      </c>
      <c r="D23" s="269">
        <v>0</v>
      </c>
      <c r="E23" s="269">
        <v>0</v>
      </c>
      <c r="F23" s="269">
        <v>0</v>
      </c>
      <c r="G23" s="269">
        <v>0</v>
      </c>
      <c r="H23" s="269">
        <v>0</v>
      </c>
      <c r="I23" s="269">
        <v>1</v>
      </c>
      <c r="J23" s="269">
        <v>0</v>
      </c>
      <c r="K23" s="269">
        <v>0</v>
      </c>
      <c r="L23" s="269">
        <v>0</v>
      </c>
      <c r="M23" s="269">
        <v>1</v>
      </c>
      <c r="N23" s="269">
        <v>0</v>
      </c>
      <c r="O23" s="269">
        <v>0</v>
      </c>
      <c r="P23" s="269">
        <v>11</v>
      </c>
      <c r="Q23" s="269">
        <v>692</v>
      </c>
      <c r="R23" s="269">
        <v>590</v>
      </c>
      <c r="S23" s="269">
        <v>20</v>
      </c>
      <c r="T23" s="269">
        <v>5</v>
      </c>
      <c r="U23" s="269">
        <v>348</v>
      </c>
      <c r="V23" s="269">
        <v>3</v>
      </c>
      <c r="W23" s="269">
        <v>940</v>
      </c>
      <c r="X23" s="269">
        <v>1</v>
      </c>
      <c r="Y23" s="269">
        <v>59</v>
      </c>
      <c r="Z23" s="269">
        <v>0</v>
      </c>
      <c r="AA23" s="269">
        <v>0</v>
      </c>
      <c r="AB23" s="269">
        <v>0</v>
      </c>
      <c r="AC23" s="269">
        <v>1</v>
      </c>
      <c r="AD23" s="269">
        <v>0</v>
      </c>
      <c r="AE23" s="269">
        <v>0</v>
      </c>
      <c r="AF23" s="269">
        <v>3</v>
      </c>
      <c r="AG23" s="269">
        <v>0</v>
      </c>
      <c r="AH23" s="269">
        <v>8</v>
      </c>
      <c r="AI23" s="269">
        <v>4</v>
      </c>
      <c r="AJ23" s="269">
        <v>1</v>
      </c>
      <c r="AK23" s="269">
        <v>0</v>
      </c>
      <c r="AL23" s="269">
        <v>107</v>
      </c>
      <c r="AM23" s="269">
        <v>0</v>
      </c>
      <c r="AN23" s="269">
        <v>0</v>
      </c>
      <c r="AO23" s="269">
        <v>1</v>
      </c>
      <c r="AP23" s="270">
        <v>2796</v>
      </c>
      <c r="AQ23" s="269">
        <v>17</v>
      </c>
      <c r="AR23" s="269">
        <v>846</v>
      </c>
      <c r="AS23" s="269">
        <v>0</v>
      </c>
      <c r="AT23" s="269">
        <v>416</v>
      </c>
      <c r="AU23" s="269">
        <v>169</v>
      </c>
      <c r="AV23" s="269">
        <v>26</v>
      </c>
      <c r="AW23" s="270">
        <v>1474</v>
      </c>
      <c r="AX23" s="269">
        <v>4270</v>
      </c>
      <c r="AY23" s="270">
        <v>2404</v>
      </c>
      <c r="AZ23" s="270">
        <v>3878</v>
      </c>
      <c r="BA23" s="269">
        <v>6674</v>
      </c>
      <c r="BB23" s="270">
        <v>-3753</v>
      </c>
      <c r="BC23" s="269">
        <v>125</v>
      </c>
      <c r="BD23" s="270">
        <v>2921</v>
      </c>
      <c r="BE23" s="271"/>
      <c r="BG23" s="281" t="s">
        <v>463</v>
      </c>
      <c r="BH23" s="283" t="s">
        <v>35</v>
      </c>
      <c r="BI23" s="273">
        <f t="shared" si="0"/>
        <v>4270</v>
      </c>
      <c r="BJ23" s="274">
        <f t="shared" si="1"/>
        <v>3753</v>
      </c>
      <c r="BK23" s="275">
        <f t="shared" si="2"/>
        <v>0.87892271662763466</v>
      </c>
      <c r="BL23" s="276">
        <f t="shared" si="3"/>
        <v>0.12107728337236534</v>
      </c>
      <c r="BM23" s="277"/>
      <c r="BN23" s="281" t="s">
        <v>463</v>
      </c>
      <c r="BO23" s="283" t="s">
        <v>35</v>
      </c>
      <c r="BP23" s="278">
        <f t="shared" si="4"/>
        <v>2404</v>
      </c>
      <c r="BQ23" s="279">
        <f t="shared" si="5"/>
        <v>3753</v>
      </c>
      <c r="BR23" s="280">
        <f t="shared" si="6"/>
        <v>-1349</v>
      </c>
      <c r="BS23" s="277"/>
    </row>
    <row r="24" spans="1:71" x14ac:dyDescent="0.2">
      <c r="A24" s="281" t="s">
        <v>464</v>
      </c>
      <c r="B24" s="282" t="s">
        <v>465</v>
      </c>
      <c r="C24" s="269">
        <v>0</v>
      </c>
      <c r="D24" s="269">
        <v>0</v>
      </c>
      <c r="E24" s="269">
        <v>0</v>
      </c>
      <c r="F24" s="269">
        <v>0</v>
      </c>
      <c r="G24" s="269">
        <v>0</v>
      </c>
      <c r="H24" s="269">
        <v>0</v>
      </c>
      <c r="I24" s="269">
        <v>0</v>
      </c>
      <c r="J24" s="269">
        <v>1</v>
      </c>
      <c r="K24" s="269">
        <v>0</v>
      </c>
      <c r="L24" s="269">
        <v>0</v>
      </c>
      <c r="M24" s="269">
        <v>0</v>
      </c>
      <c r="N24" s="269">
        <v>0</v>
      </c>
      <c r="O24" s="269">
        <v>0</v>
      </c>
      <c r="P24" s="269">
        <v>1</v>
      </c>
      <c r="Q24" s="269">
        <v>22</v>
      </c>
      <c r="R24" s="269">
        <v>5</v>
      </c>
      <c r="S24" s="269">
        <v>0</v>
      </c>
      <c r="T24" s="269">
        <v>0</v>
      </c>
      <c r="U24" s="269">
        <v>0</v>
      </c>
      <c r="V24" s="269">
        <v>5</v>
      </c>
      <c r="W24" s="269">
        <v>185</v>
      </c>
      <c r="X24" s="269">
        <v>0</v>
      </c>
      <c r="Y24" s="269">
        <v>12</v>
      </c>
      <c r="Z24" s="269">
        <v>0</v>
      </c>
      <c r="AA24" s="269">
        <v>0</v>
      </c>
      <c r="AB24" s="269">
        <v>0</v>
      </c>
      <c r="AC24" s="269">
        <v>1</v>
      </c>
      <c r="AD24" s="269">
        <v>0</v>
      </c>
      <c r="AE24" s="269">
        <v>0</v>
      </c>
      <c r="AF24" s="269">
        <v>0</v>
      </c>
      <c r="AG24" s="269">
        <v>0</v>
      </c>
      <c r="AH24" s="269">
        <v>8</v>
      </c>
      <c r="AI24" s="269">
        <v>1</v>
      </c>
      <c r="AJ24" s="269">
        <v>0</v>
      </c>
      <c r="AK24" s="269">
        <v>0</v>
      </c>
      <c r="AL24" s="269">
        <v>14</v>
      </c>
      <c r="AM24" s="269">
        <v>1</v>
      </c>
      <c r="AN24" s="269">
        <v>0</v>
      </c>
      <c r="AO24" s="269">
        <v>0</v>
      </c>
      <c r="AP24" s="270">
        <v>256</v>
      </c>
      <c r="AQ24" s="269">
        <v>2</v>
      </c>
      <c r="AR24" s="269">
        <v>889</v>
      </c>
      <c r="AS24" s="269">
        <v>0</v>
      </c>
      <c r="AT24" s="269">
        <v>1225</v>
      </c>
      <c r="AU24" s="269">
        <v>75</v>
      </c>
      <c r="AV24" s="269">
        <v>-1</v>
      </c>
      <c r="AW24" s="270">
        <v>2190</v>
      </c>
      <c r="AX24" s="269">
        <v>2446</v>
      </c>
      <c r="AY24" s="270">
        <v>104</v>
      </c>
      <c r="AZ24" s="270">
        <v>2294</v>
      </c>
      <c r="BA24" s="269">
        <v>2550</v>
      </c>
      <c r="BB24" s="270">
        <v>-2379</v>
      </c>
      <c r="BC24" s="269">
        <v>-85</v>
      </c>
      <c r="BD24" s="270">
        <v>171</v>
      </c>
      <c r="BE24" s="271"/>
      <c r="BG24" s="281" t="s">
        <v>464</v>
      </c>
      <c r="BH24" s="283" t="s">
        <v>465</v>
      </c>
      <c r="BI24" s="273">
        <f t="shared" si="0"/>
        <v>2446</v>
      </c>
      <c r="BJ24" s="274">
        <f t="shared" si="1"/>
        <v>2379</v>
      </c>
      <c r="BK24" s="275">
        <f t="shared" si="2"/>
        <v>0.97260834014717912</v>
      </c>
      <c r="BL24" s="276">
        <f t="shared" si="3"/>
        <v>2.7391659852820882E-2</v>
      </c>
      <c r="BM24" s="277"/>
      <c r="BN24" s="281" t="s">
        <v>464</v>
      </c>
      <c r="BO24" s="283" t="s">
        <v>465</v>
      </c>
      <c r="BP24" s="278">
        <f t="shared" si="4"/>
        <v>104</v>
      </c>
      <c r="BQ24" s="279">
        <f t="shared" si="5"/>
        <v>2379</v>
      </c>
      <c r="BR24" s="280">
        <f t="shared" si="6"/>
        <v>-2275</v>
      </c>
      <c r="BS24" s="277"/>
    </row>
    <row r="25" spans="1:71" x14ac:dyDescent="0.2">
      <c r="A25" s="281" t="s">
        <v>466</v>
      </c>
      <c r="B25" s="282" t="s">
        <v>191</v>
      </c>
      <c r="C25" s="269">
        <v>0</v>
      </c>
      <c r="D25" s="269">
        <v>0</v>
      </c>
      <c r="E25" s="269">
        <v>8</v>
      </c>
      <c r="F25" s="269">
        <v>0</v>
      </c>
      <c r="G25" s="269">
        <v>0</v>
      </c>
      <c r="H25" s="269">
        <v>0</v>
      </c>
      <c r="I25" s="269">
        <v>0</v>
      </c>
      <c r="J25" s="269">
        <v>0</v>
      </c>
      <c r="K25" s="269">
        <v>0</v>
      </c>
      <c r="L25" s="269">
        <v>0</v>
      </c>
      <c r="M25" s="269">
        <v>0</v>
      </c>
      <c r="N25" s="269">
        <v>0</v>
      </c>
      <c r="O25" s="269">
        <v>0</v>
      </c>
      <c r="P25" s="269">
        <v>0</v>
      </c>
      <c r="Q25" s="269">
        <v>0</v>
      </c>
      <c r="R25" s="269">
        <v>13</v>
      </c>
      <c r="S25" s="269">
        <v>0</v>
      </c>
      <c r="T25" s="269">
        <v>0</v>
      </c>
      <c r="U25" s="269">
        <v>0</v>
      </c>
      <c r="V25" s="269">
        <v>0</v>
      </c>
      <c r="W25" s="269">
        <v>13351</v>
      </c>
      <c r="X25" s="269">
        <v>0</v>
      </c>
      <c r="Y25" s="269">
        <v>0</v>
      </c>
      <c r="Z25" s="269">
        <v>0</v>
      </c>
      <c r="AA25" s="269">
        <v>0</v>
      </c>
      <c r="AB25" s="269">
        <v>0</v>
      </c>
      <c r="AC25" s="269">
        <v>0</v>
      </c>
      <c r="AD25" s="269">
        <v>0</v>
      </c>
      <c r="AE25" s="269">
        <v>0</v>
      </c>
      <c r="AF25" s="269">
        <v>22</v>
      </c>
      <c r="AG25" s="269">
        <v>0</v>
      </c>
      <c r="AH25" s="269">
        <v>26</v>
      </c>
      <c r="AI25" s="269">
        <v>0</v>
      </c>
      <c r="AJ25" s="269">
        <v>0</v>
      </c>
      <c r="AK25" s="269">
        <v>0</v>
      </c>
      <c r="AL25" s="269">
        <v>455</v>
      </c>
      <c r="AM25" s="269">
        <v>0</v>
      </c>
      <c r="AN25" s="269">
        <v>0</v>
      </c>
      <c r="AO25" s="269">
        <v>0</v>
      </c>
      <c r="AP25" s="270">
        <v>13875</v>
      </c>
      <c r="AQ25" s="269">
        <v>0</v>
      </c>
      <c r="AR25" s="269">
        <v>1696</v>
      </c>
      <c r="AS25" s="269">
        <v>0</v>
      </c>
      <c r="AT25" s="269">
        <v>1153</v>
      </c>
      <c r="AU25" s="269">
        <v>136</v>
      </c>
      <c r="AV25" s="269">
        <v>201</v>
      </c>
      <c r="AW25" s="270">
        <v>3186</v>
      </c>
      <c r="AX25" s="269">
        <v>17061</v>
      </c>
      <c r="AY25" s="270">
        <v>24442</v>
      </c>
      <c r="AZ25" s="270">
        <v>27628</v>
      </c>
      <c r="BA25" s="269">
        <v>41503</v>
      </c>
      <c r="BB25" s="270">
        <v>-12911</v>
      </c>
      <c r="BC25" s="269">
        <v>14717</v>
      </c>
      <c r="BD25" s="270">
        <v>28592</v>
      </c>
      <c r="BE25" s="271"/>
      <c r="BG25" s="281" t="s">
        <v>466</v>
      </c>
      <c r="BH25" s="283" t="s">
        <v>191</v>
      </c>
      <c r="BI25" s="273">
        <f t="shared" si="0"/>
        <v>17061</v>
      </c>
      <c r="BJ25" s="274">
        <f t="shared" si="1"/>
        <v>12911</v>
      </c>
      <c r="BK25" s="275">
        <f t="shared" si="2"/>
        <v>0.75675517261590763</v>
      </c>
      <c r="BL25" s="276">
        <f t="shared" si="3"/>
        <v>0.24324482738409237</v>
      </c>
      <c r="BM25" s="277"/>
      <c r="BN25" s="281" t="s">
        <v>466</v>
      </c>
      <c r="BO25" s="283" t="s">
        <v>191</v>
      </c>
      <c r="BP25" s="278">
        <f t="shared" si="4"/>
        <v>24442</v>
      </c>
      <c r="BQ25" s="279">
        <f t="shared" si="5"/>
        <v>12911</v>
      </c>
      <c r="BR25" s="280">
        <f t="shared" si="6"/>
        <v>11531</v>
      </c>
      <c r="BS25" s="277"/>
    </row>
    <row r="26" spans="1:71" x14ac:dyDescent="0.2">
      <c r="A26" s="281" t="s">
        <v>467</v>
      </c>
      <c r="B26" s="282" t="s">
        <v>50</v>
      </c>
      <c r="C26" s="269">
        <v>0</v>
      </c>
      <c r="D26" s="269">
        <v>0</v>
      </c>
      <c r="E26" s="269">
        <v>1</v>
      </c>
      <c r="F26" s="269">
        <v>0</v>
      </c>
      <c r="G26" s="269">
        <v>3</v>
      </c>
      <c r="H26" s="269">
        <v>51</v>
      </c>
      <c r="I26" s="269">
        <v>11</v>
      </c>
      <c r="J26" s="269">
        <v>95</v>
      </c>
      <c r="K26" s="269">
        <v>1</v>
      </c>
      <c r="L26" s="269">
        <v>6</v>
      </c>
      <c r="M26" s="269">
        <v>139</v>
      </c>
      <c r="N26" s="269">
        <v>194</v>
      </c>
      <c r="O26" s="269">
        <v>406</v>
      </c>
      <c r="P26" s="269">
        <v>41</v>
      </c>
      <c r="Q26" s="269">
        <v>39</v>
      </c>
      <c r="R26" s="269">
        <v>78</v>
      </c>
      <c r="S26" s="269">
        <v>8</v>
      </c>
      <c r="T26" s="269">
        <v>1</v>
      </c>
      <c r="U26" s="269">
        <v>12</v>
      </c>
      <c r="V26" s="269">
        <v>2</v>
      </c>
      <c r="W26" s="269">
        <v>46</v>
      </c>
      <c r="X26" s="269">
        <v>24</v>
      </c>
      <c r="Y26" s="269">
        <v>23</v>
      </c>
      <c r="Z26" s="269">
        <v>6</v>
      </c>
      <c r="AA26" s="269">
        <v>2</v>
      </c>
      <c r="AB26" s="269">
        <v>3</v>
      </c>
      <c r="AC26" s="269">
        <v>25</v>
      </c>
      <c r="AD26" s="269">
        <v>38</v>
      </c>
      <c r="AE26" s="269">
        <v>0</v>
      </c>
      <c r="AF26" s="269">
        <v>45</v>
      </c>
      <c r="AG26" s="269">
        <v>7</v>
      </c>
      <c r="AH26" s="269">
        <v>41</v>
      </c>
      <c r="AI26" s="269">
        <v>106</v>
      </c>
      <c r="AJ26" s="269">
        <v>21</v>
      </c>
      <c r="AK26" s="269">
        <v>52</v>
      </c>
      <c r="AL26" s="269">
        <v>57</v>
      </c>
      <c r="AM26" s="269">
        <v>18</v>
      </c>
      <c r="AN26" s="269">
        <v>4</v>
      </c>
      <c r="AO26" s="269">
        <v>42</v>
      </c>
      <c r="AP26" s="270">
        <v>1648</v>
      </c>
      <c r="AQ26" s="269">
        <v>66</v>
      </c>
      <c r="AR26" s="269">
        <v>818</v>
      </c>
      <c r="AS26" s="269">
        <v>0</v>
      </c>
      <c r="AT26" s="269">
        <v>144</v>
      </c>
      <c r="AU26" s="269">
        <v>29</v>
      </c>
      <c r="AV26" s="269">
        <v>2</v>
      </c>
      <c r="AW26" s="270">
        <v>1059</v>
      </c>
      <c r="AX26" s="269">
        <v>2707</v>
      </c>
      <c r="AY26" s="270">
        <v>294</v>
      </c>
      <c r="AZ26" s="270">
        <v>1353</v>
      </c>
      <c r="BA26" s="269">
        <v>3001</v>
      </c>
      <c r="BB26" s="270">
        <v>-2547</v>
      </c>
      <c r="BC26" s="269">
        <v>-1194</v>
      </c>
      <c r="BD26" s="270">
        <v>454</v>
      </c>
      <c r="BE26" s="271"/>
      <c r="BG26" s="281" t="s">
        <v>467</v>
      </c>
      <c r="BH26" s="283" t="s">
        <v>50</v>
      </c>
      <c r="BI26" s="273">
        <f t="shared" si="0"/>
        <v>2707</v>
      </c>
      <c r="BJ26" s="274">
        <f t="shared" si="1"/>
        <v>2547</v>
      </c>
      <c r="BK26" s="275">
        <f t="shared" si="2"/>
        <v>0.9408939785740672</v>
      </c>
      <c r="BL26" s="276">
        <f t="shared" si="3"/>
        <v>5.9106021425932798E-2</v>
      </c>
      <c r="BM26" s="277"/>
      <c r="BN26" s="281" t="s">
        <v>467</v>
      </c>
      <c r="BO26" s="283" t="s">
        <v>50</v>
      </c>
      <c r="BP26" s="278">
        <f t="shared" si="4"/>
        <v>294</v>
      </c>
      <c r="BQ26" s="279">
        <f t="shared" si="5"/>
        <v>2547</v>
      </c>
      <c r="BR26" s="280">
        <f t="shared" si="6"/>
        <v>-2253</v>
      </c>
      <c r="BS26" s="277"/>
    </row>
    <row r="27" spans="1:71" x14ac:dyDescent="0.2">
      <c r="A27" s="281" t="s">
        <v>468</v>
      </c>
      <c r="B27" s="282" t="s">
        <v>36</v>
      </c>
      <c r="C27" s="269">
        <v>0</v>
      </c>
      <c r="D27" s="269">
        <v>0</v>
      </c>
      <c r="E27" s="269">
        <v>0</v>
      </c>
      <c r="F27" s="269">
        <v>0</v>
      </c>
      <c r="G27" s="269">
        <v>0</v>
      </c>
      <c r="H27" s="269">
        <v>7</v>
      </c>
      <c r="I27" s="269">
        <v>2</v>
      </c>
      <c r="J27" s="269">
        <v>83</v>
      </c>
      <c r="K27" s="269">
        <v>0</v>
      </c>
      <c r="L27" s="269">
        <v>10</v>
      </c>
      <c r="M27" s="269">
        <v>77</v>
      </c>
      <c r="N27" s="269">
        <v>95</v>
      </c>
      <c r="O27" s="269">
        <v>37</v>
      </c>
      <c r="P27" s="269">
        <v>52</v>
      </c>
      <c r="Q27" s="269">
        <v>50</v>
      </c>
      <c r="R27" s="269">
        <v>42</v>
      </c>
      <c r="S27" s="269">
        <v>1</v>
      </c>
      <c r="T27" s="269">
        <v>1</v>
      </c>
      <c r="U27" s="269">
        <v>5</v>
      </c>
      <c r="V27" s="269">
        <v>0</v>
      </c>
      <c r="W27" s="269">
        <v>19</v>
      </c>
      <c r="X27" s="269">
        <v>0</v>
      </c>
      <c r="Y27" s="269">
        <v>5</v>
      </c>
      <c r="Z27" s="269">
        <v>10</v>
      </c>
      <c r="AA27" s="269">
        <v>24</v>
      </c>
      <c r="AB27" s="269">
        <v>2</v>
      </c>
      <c r="AC27" s="269">
        <v>12</v>
      </c>
      <c r="AD27" s="269">
        <v>6</v>
      </c>
      <c r="AE27" s="269">
        <v>130</v>
      </c>
      <c r="AF27" s="269">
        <v>87</v>
      </c>
      <c r="AG27" s="269">
        <v>0</v>
      </c>
      <c r="AH27" s="269">
        <v>39</v>
      </c>
      <c r="AI27" s="269">
        <v>44</v>
      </c>
      <c r="AJ27" s="269">
        <v>14</v>
      </c>
      <c r="AK27" s="269">
        <v>2</v>
      </c>
      <c r="AL27" s="269">
        <v>13</v>
      </c>
      <c r="AM27" s="269">
        <v>7</v>
      </c>
      <c r="AN27" s="269">
        <v>0</v>
      </c>
      <c r="AO27" s="269">
        <v>0</v>
      </c>
      <c r="AP27" s="270">
        <v>876</v>
      </c>
      <c r="AQ27" s="269">
        <v>0</v>
      </c>
      <c r="AR27" s="269">
        <v>0</v>
      </c>
      <c r="AS27" s="269">
        <v>0</v>
      </c>
      <c r="AT27" s="269">
        <v>5903</v>
      </c>
      <c r="AU27" s="269">
        <v>215</v>
      </c>
      <c r="AV27" s="269">
        <v>0</v>
      </c>
      <c r="AW27" s="270">
        <v>6118</v>
      </c>
      <c r="AX27" s="269">
        <v>6994</v>
      </c>
      <c r="AY27" s="270">
        <v>0</v>
      </c>
      <c r="AZ27" s="270">
        <v>6118</v>
      </c>
      <c r="BA27" s="269">
        <v>6994</v>
      </c>
      <c r="BB27" s="270">
        <v>0</v>
      </c>
      <c r="BC27" s="269">
        <v>6118</v>
      </c>
      <c r="BD27" s="270">
        <v>6994</v>
      </c>
      <c r="BE27" s="271"/>
      <c r="BG27" s="281" t="s">
        <v>468</v>
      </c>
      <c r="BH27" s="283" t="s">
        <v>36</v>
      </c>
      <c r="BI27" s="273">
        <f t="shared" si="0"/>
        <v>6994</v>
      </c>
      <c r="BJ27" s="274">
        <f t="shared" si="1"/>
        <v>0</v>
      </c>
      <c r="BK27" s="275">
        <f t="shared" si="2"/>
        <v>0</v>
      </c>
      <c r="BL27" s="276">
        <f t="shared" si="3"/>
        <v>1</v>
      </c>
      <c r="BM27" s="277"/>
      <c r="BN27" s="281" t="s">
        <v>468</v>
      </c>
      <c r="BO27" s="283" t="s">
        <v>36</v>
      </c>
      <c r="BP27" s="278">
        <f t="shared" si="4"/>
        <v>0</v>
      </c>
      <c r="BQ27" s="279">
        <f t="shared" si="5"/>
        <v>0</v>
      </c>
      <c r="BR27" s="280">
        <f t="shared" si="6"/>
        <v>0</v>
      </c>
      <c r="BS27" s="277"/>
    </row>
    <row r="28" spans="1:71" x14ac:dyDescent="0.2">
      <c r="A28" s="281" t="s">
        <v>469</v>
      </c>
      <c r="B28" s="282" t="s">
        <v>192</v>
      </c>
      <c r="C28" s="269">
        <v>1</v>
      </c>
      <c r="D28" s="269">
        <v>0</v>
      </c>
      <c r="E28" s="269">
        <v>1</v>
      </c>
      <c r="F28" s="269">
        <v>7</v>
      </c>
      <c r="G28" s="269">
        <v>5</v>
      </c>
      <c r="H28" s="269">
        <v>92</v>
      </c>
      <c r="I28" s="269">
        <v>21</v>
      </c>
      <c r="J28" s="269">
        <v>775</v>
      </c>
      <c r="K28" s="269">
        <v>5</v>
      </c>
      <c r="L28" s="269">
        <v>96</v>
      </c>
      <c r="M28" s="269">
        <v>783</v>
      </c>
      <c r="N28" s="269">
        <v>1049</v>
      </c>
      <c r="O28" s="269">
        <v>446</v>
      </c>
      <c r="P28" s="269">
        <v>326</v>
      </c>
      <c r="Q28" s="269">
        <v>398</v>
      </c>
      <c r="R28" s="269">
        <v>271</v>
      </c>
      <c r="S28" s="269">
        <v>11</v>
      </c>
      <c r="T28" s="269">
        <v>7</v>
      </c>
      <c r="U28" s="269">
        <v>27</v>
      </c>
      <c r="V28" s="269">
        <v>2</v>
      </c>
      <c r="W28" s="269">
        <v>359</v>
      </c>
      <c r="X28" s="269">
        <v>6</v>
      </c>
      <c r="Y28" s="269">
        <v>22</v>
      </c>
      <c r="Z28" s="269">
        <v>75</v>
      </c>
      <c r="AA28" s="269">
        <v>34</v>
      </c>
      <c r="AB28" s="269">
        <v>58</v>
      </c>
      <c r="AC28" s="269">
        <v>94</v>
      </c>
      <c r="AD28" s="269">
        <v>11</v>
      </c>
      <c r="AE28" s="269">
        <v>22</v>
      </c>
      <c r="AF28" s="269">
        <v>147</v>
      </c>
      <c r="AG28" s="269">
        <v>0</v>
      </c>
      <c r="AH28" s="269">
        <v>56</v>
      </c>
      <c r="AI28" s="269">
        <v>157</v>
      </c>
      <c r="AJ28" s="269">
        <v>73</v>
      </c>
      <c r="AK28" s="269">
        <v>5</v>
      </c>
      <c r="AL28" s="269">
        <v>58</v>
      </c>
      <c r="AM28" s="269">
        <v>180</v>
      </c>
      <c r="AN28" s="269">
        <v>0</v>
      </c>
      <c r="AO28" s="269">
        <v>4</v>
      </c>
      <c r="AP28" s="270">
        <v>5684</v>
      </c>
      <c r="AQ28" s="269">
        <v>0</v>
      </c>
      <c r="AR28" s="269">
        <v>1801</v>
      </c>
      <c r="AS28" s="269">
        <v>0</v>
      </c>
      <c r="AT28" s="269">
        <v>0</v>
      </c>
      <c r="AU28" s="269">
        <v>0</v>
      </c>
      <c r="AV28" s="269">
        <v>0</v>
      </c>
      <c r="AW28" s="270">
        <v>1801</v>
      </c>
      <c r="AX28" s="269">
        <v>7485</v>
      </c>
      <c r="AY28" s="270">
        <v>3</v>
      </c>
      <c r="AZ28" s="270">
        <v>1804</v>
      </c>
      <c r="BA28" s="269">
        <v>7488</v>
      </c>
      <c r="BB28" s="270">
        <v>-6761</v>
      </c>
      <c r="BC28" s="269">
        <v>-4957</v>
      </c>
      <c r="BD28" s="270">
        <v>727</v>
      </c>
      <c r="BE28" s="271"/>
      <c r="BG28" s="281" t="s">
        <v>469</v>
      </c>
      <c r="BH28" s="283" t="s">
        <v>192</v>
      </c>
      <c r="BI28" s="273">
        <f t="shared" si="0"/>
        <v>7485</v>
      </c>
      <c r="BJ28" s="274">
        <f t="shared" si="1"/>
        <v>6761</v>
      </c>
      <c r="BK28" s="275">
        <f t="shared" si="2"/>
        <v>0.90327321309285236</v>
      </c>
      <c r="BL28" s="276">
        <f t="shared" si="3"/>
        <v>9.6726786907147644E-2</v>
      </c>
      <c r="BM28" s="277"/>
      <c r="BN28" s="281" t="s">
        <v>469</v>
      </c>
      <c r="BO28" s="283" t="s">
        <v>192</v>
      </c>
      <c r="BP28" s="278">
        <f t="shared" si="4"/>
        <v>3</v>
      </c>
      <c r="BQ28" s="279">
        <f t="shared" si="5"/>
        <v>6761</v>
      </c>
      <c r="BR28" s="280">
        <f t="shared" si="6"/>
        <v>-6758</v>
      </c>
      <c r="BS28" s="277"/>
    </row>
    <row r="29" spans="1:71" x14ac:dyDescent="0.2">
      <c r="A29" s="281" t="s">
        <v>470</v>
      </c>
      <c r="B29" s="282" t="s">
        <v>285</v>
      </c>
      <c r="C29" s="269">
        <v>0</v>
      </c>
      <c r="D29" s="269">
        <v>0</v>
      </c>
      <c r="E29" s="269">
        <v>0</v>
      </c>
      <c r="F29" s="269">
        <v>0</v>
      </c>
      <c r="G29" s="269">
        <v>1</v>
      </c>
      <c r="H29" s="269">
        <v>5</v>
      </c>
      <c r="I29" s="269">
        <v>1</v>
      </c>
      <c r="J29" s="269">
        <v>64</v>
      </c>
      <c r="K29" s="269">
        <v>1</v>
      </c>
      <c r="L29" s="269">
        <v>3</v>
      </c>
      <c r="M29" s="269">
        <v>17</v>
      </c>
      <c r="N29" s="269">
        <v>23</v>
      </c>
      <c r="O29" s="269">
        <v>9</v>
      </c>
      <c r="P29" s="269">
        <v>9</v>
      </c>
      <c r="Q29" s="269">
        <v>18</v>
      </c>
      <c r="R29" s="269">
        <v>13</v>
      </c>
      <c r="S29" s="269">
        <v>1</v>
      </c>
      <c r="T29" s="269">
        <v>0</v>
      </c>
      <c r="U29" s="269">
        <v>2</v>
      </c>
      <c r="V29" s="269">
        <v>0</v>
      </c>
      <c r="W29" s="269">
        <v>10</v>
      </c>
      <c r="X29" s="269">
        <v>0</v>
      </c>
      <c r="Y29" s="269">
        <v>5</v>
      </c>
      <c r="Z29" s="269">
        <v>0</v>
      </c>
      <c r="AA29" s="269">
        <v>72</v>
      </c>
      <c r="AB29" s="269">
        <v>7</v>
      </c>
      <c r="AC29" s="269">
        <v>9</v>
      </c>
      <c r="AD29" s="269">
        <v>3</v>
      </c>
      <c r="AE29" s="269">
        <v>3</v>
      </c>
      <c r="AF29" s="269">
        <v>25</v>
      </c>
      <c r="AG29" s="269">
        <v>0</v>
      </c>
      <c r="AH29" s="269">
        <v>18</v>
      </c>
      <c r="AI29" s="269">
        <v>67</v>
      </c>
      <c r="AJ29" s="269">
        <v>30</v>
      </c>
      <c r="AK29" s="269">
        <v>3</v>
      </c>
      <c r="AL29" s="269">
        <v>9</v>
      </c>
      <c r="AM29" s="269">
        <v>48</v>
      </c>
      <c r="AN29" s="269">
        <v>0</v>
      </c>
      <c r="AO29" s="269">
        <v>1</v>
      </c>
      <c r="AP29" s="270">
        <v>477</v>
      </c>
      <c r="AQ29" s="269">
        <v>1</v>
      </c>
      <c r="AR29" s="269">
        <v>515</v>
      </c>
      <c r="AS29" s="269">
        <v>-5</v>
      </c>
      <c r="AT29" s="269">
        <v>0</v>
      </c>
      <c r="AU29" s="269">
        <v>0</v>
      </c>
      <c r="AV29" s="269">
        <v>0</v>
      </c>
      <c r="AW29" s="270">
        <v>511</v>
      </c>
      <c r="AX29" s="269">
        <v>988</v>
      </c>
      <c r="AY29" s="270">
        <v>5</v>
      </c>
      <c r="AZ29" s="270">
        <v>516</v>
      </c>
      <c r="BA29" s="269">
        <v>993</v>
      </c>
      <c r="BB29" s="270">
        <v>-214</v>
      </c>
      <c r="BC29" s="269">
        <v>302</v>
      </c>
      <c r="BD29" s="270">
        <v>779</v>
      </c>
      <c r="BE29" s="271"/>
      <c r="BG29" s="281" t="s">
        <v>470</v>
      </c>
      <c r="BH29" s="283" t="s">
        <v>285</v>
      </c>
      <c r="BI29" s="273">
        <f t="shared" si="0"/>
        <v>988</v>
      </c>
      <c r="BJ29" s="274">
        <f t="shared" si="1"/>
        <v>214</v>
      </c>
      <c r="BK29" s="275">
        <f t="shared" si="2"/>
        <v>0.2165991902834008</v>
      </c>
      <c r="BL29" s="276">
        <f t="shared" si="3"/>
        <v>0.7834008097165992</v>
      </c>
      <c r="BM29" s="277"/>
      <c r="BN29" s="281" t="s">
        <v>470</v>
      </c>
      <c r="BO29" s="283" t="s">
        <v>285</v>
      </c>
      <c r="BP29" s="278">
        <f t="shared" si="4"/>
        <v>5</v>
      </c>
      <c r="BQ29" s="279">
        <f t="shared" si="5"/>
        <v>214</v>
      </c>
      <c r="BR29" s="280">
        <f t="shared" si="6"/>
        <v>-209</v>
      </c>
      <c r="BS29" s="277"/>
    </row>
    <row r="30" spans="1:71" x14ac:dyDescent="0.2">
      <c r="A30" s="281" t="s">
        <v>471</v>
      </c>
      <c r="B30" s="282" t="s">
        <v>281</v>
      </c>
      <c r="C30" s="269">
        <v>0</v>
      </c>
      <c r="D30" s="269">
        <v>0</v>
      </c>
      <c r="E30" s="269">
        <v>0</v>
      </c>
      <c r="F30" s="269">
        <v>0</v>
      </c>
      <c r="G30" s="269">
        <v>0</v>
      </c>
      <c r="H30" s="269">
        <v>1</v>
      </c>
      <c r="I30" s="269">
        <v>0</v>
      </c>
      <c r="J30" s="269">
        <v>61</v>
      </c>
      <c r="K30" s="269">
        <v>0</v>
      </c>
      <c r="L30" s="269">
        <v>0</v>
      </c>
      <c r="M30" s="269">
        <v>28</v>
      </c>
      <c r="N30" s="269">
        <v>3</v>
      </c>
      <c r="O30" s="269">
        <v>2</v>
      </c>
      <c r="P30" s="269">
        <v>1</v>
      </c>
      <c r="Q30" s="269">
        <v>8</v>
      </c>
      <c r="R30" s="269">
        <v>1</v>
      </c>
      <c r="S30" s="269">
        <v>1</v>
      </c>
      <c r="T30" s="269">
        <v>0</v>
      </c>
      <c r="U30" s="269">
        <v>1</v>
      </c>
      <c r="V30" s="269">
        <v>0</v>
      </c>
      <c r="W30" s="269">
        <v>10</v>
      </c>
      <c r="X30" s="269">
        <v>0</v>
      </c>
      <c r="Y30" s="269">
        <v>14</v>
      </c>
      <c r="Z30" s="269">
        <v>9</v>
      </c>
      <c r="AA30" s="269">
        <v>2</v>
      </c>
      <c r="AB30" s="269">
        <v>0</v>
      </c>
      <c r="AC30" s="269">
        <v>6</v>
      </c>
      <c r="AD30" s="269">
        <v>7</v>
      </c>
      <c r="AE30" s="269">
        <v>0</v>
      </c>
      <c r="AF30" s="269">
        <v>46</v>
      </c>
      <c r="AG30" s="269">
        <v>0</v>
      </c>
      <c r="AH30" s="269">
        <v>127</v>
      </c>
      <c r="AI30" s="269">
        <v>39</v>
      </c>
      <c r="AJ30" s="269">
        <v>24</v>
      </c>
      <c r="AK30" s="269">
        <v>0</v>
      </c>
      <c r="AL30" s="269">
        <v>3</v>
      </c>
      <c r="AM30" s="269">
        <v>81</v>
      </c>
      <c r="AN30" s="269">
        <v>0</v>
      </c>
      <c r="AO30" s="269">
        <v>12</v>
      </c>
      <c r="AP30" s="270">
        <v>487</v>
      </c>
      <c r="AQ30" s="269">
        <v>0</v>
      </c>
      <c r="AR30" s="269">
        <v>77</v>
      </c>
      <c r="AS30" s="269">
        <v>102</v>
      </c>
      <c r="AT30" s="269">
        <v>0</v>
      </c>
      <c r="AU30" s="269">
        <v>0</v>
      </c>
      <c r="AV30" s="269">
        <v>0</v>
      </c>
      <c r="AW30" s="270">
        <v>179</v>
      </c>
      <c r="AX30" s="269">
        <v>666</v>
      </c>
      <c r="AY30" s="270">
        <v>85</v>
      </c>
      <c r="AZ30" s="270">
        <v>264</v>
      </c>
      <c r="BA30" s="269">
        <v>751</v>
      </c>
      <c r="BB30" s="270">
        <v>0</v>
      </c>
      <c r="BC30" s="269">
        <v>264</v>
      </c>
      <c r="BD30" s="270">
        <v>751</v>
      </c>
      <c r="BE30" s="271"/>
      <c r="BG30" s="281" t="s">
        <v>471</v>
      </c>
      <c r="BH30" s="283" t="s">
        <v>281</v>
      </c>
      <c r="BI30" s="273">
        <f t="shared" si="0"/>
        <v>666</v>
      </c>
      <c r="BJ30" s="274">
        <f t="shared" si="1"/>
        <v>0</v>
      </c>
      <c r="BK30" s="275">
        <f t="shared" si="2"/>
        <v>0</v>
      </c>
      <c r="BL30" s="276">
        <f t="shared" si="3"/>
        <v>1</v>
      </c>
      <c r="BM30" s="277"/>
      <c r="BN30" s="281" t="s">
        <v>471</v>
      </c>
      <c r="BO30" s="283" t="s">
        <v>281</v>
      </c>
      <c r="BP30" s="278">
        <f t="shared" si="4"/>
        <v>85</v>
      </c>
      <c r="BQ30" s="279">
        <f t="shared" si="5"/>
        <v>0</v>
      </c>
      <c r="BR30" s="280">
        <f t="shared" si="6"/>
        <v>85</v>
      </c>
      <c r="BS30" s="277"/>
    </row>
    <row r="31" spans="1:71" x14ac:dyDescent="0.2">
      <c r="A31" s="281" t="s">
        <v>472</v>
      </c>
      <c r="B31" s="282" t="s">
        <v>384</v>
      </c>
      <c r="C31" s="269">
        <v>5</v>
      </c>
      <c r="D31" s="269">
        <v>0</v>
      </c>
      <c r="E31" s="269">
        <v>10</v>
      </c>
      <c r="F31" s="269">
        <v>3</v>
      </c>
      <c r="G31" s="269">
        <v>26</v>
      </c>
      <c r="H31" s="269">
        <v>230</v>
      </c>
      <c r="I31" s="269">
        <v>69</v>
      </c>
      <c r="J31" s="269">
        <v>1036</v>
      </c>
      <c r="K31" s="269">
        <v>7</v>
      </c>
      <c r="L31" s="269">
        <v>169</v>
      </c>
      <c r="M31" s="269">
        <v>521</v>
      </c>
      <c r="N31" s="269">
        <v>551</v>
      </c>
      <c r="O31" s="269">
        <v>478</v>
      </c>
      <c r="P31" s="269">
        <v>627</v>
      </c>
      <c r="Q31" s="269">
        <v>1283</v>
      </c>
      <c r="R31" s="269">
        <v>1034</v>
      </c>
      <c r="S31" s="269">
        <v>50</v>
      </c>
      <c r="T31" s="269">
        <v>11</v>
      </c>
      <c r="U31" s="269">
        <v>152</v>
      </c>
      <c r="V31" s="269">
        <v>8</v>
      </c>
      <c r="W31" s="269">
        <v>1149</v>
      </c>
      <c r="X31" s="269">
        <v>34</v>
      </c>
      <c r="Y31" s="269">
        <v>413</v>
      </c>
      <c r="Z31" s="269">
        <v>12</v>
      </c>
      <c r="AA31" s="269">
        <v>14</v>
      </c>
      <c r="AB31" s="269">
        <v>12</v>
      </c>
      <c r="AC31" s="269">
        <v>45</v>
      </c>
      <c r="AD31" s="269">
        <v>13</v>
      </c>
      <c r="AE31" s="269">
        <v>10</v>
      </c>
      <c r="AF31" s="269">
        <v>96</v>
      </c>
      <c r="AG31" s="269">
        <v>5</v>
      </c>
      <c r="AH31" s="269">
        <v>46</v>
      </c>
      <c r="AI31" s="269">
        <v>119</v>
      </c>
      <c r="AJ31" s="269">
        <v>415</v>
      </c>
      <c r="AK31" s="269">
        <v>43</v>
      </c>
      <c r="AL31" s="269">
        <v>267</v>
      </c>
      <c r="AM31" s="269">
        <v>525</v>
      </c>
      <c r="AN31" s="269">
        <v>16</v>
      </c>
      <c r="AO31" s="269">
        <v>70</v>
      </c>
      <c r="AP31" s="270">
        <v>9574</v>
      </c>
      <c r="AQ31" s="269">
        <v>317</v>
      </c>
      <c r="AR31" s="269">
        <v>12833</v>
      </c>
      <c r="AS31" s="269">
        <v>1</v>
      </c>
      <c r="AT31" s="269">
        <v>772</v>
      </c>
      <c r="AU31" s="269">
        <v>301</v>
      </c>
      <c r="AV31" s="269">
        <v>4</v>
      </c>
      <c r="AW31" s="270">
        <v>14228</v>
      </c>
      <c r="AX31" s="269">
        <v>23802</v>
      </c>
      <c r="AY31" s="270">
        <v>1549</v>
      </c>
      <c r="AZ31" s="270">
        <v>15777</v>
      </c>
      <c r="BA31" s="269">
        <v>25351</v>
      </c>
      <c r="BB31" s="270">
        <v>-21392</v>
      </c>
      <c r="BC31" s="269">
        <v>-5615</v>
      </c>
      <c r="BD31" s="270">
        <v>3959</v>
      </c>
      <c r="BE31" s="271"/>
      <c r="BG31" s="281" t="s">
        <v>472</v>
      </c>
      <c r="BH31" s="283" t="s">
        <v>384</v>
      </c>
      <c r="BI31" s="273">
        <f t="shared" si="0"/>
        <v>23802</v>
      </c>
      <c r="BJ31" s="274">
        <f t="shared" si="1"/>
        <v>21392</v>
      </c>
      <c r="BK31" s="275">
        <f t="shared" si="2"/>
        <v>0.89874800436938074</v>
      </c>
      <c r="BL31" s="276">
        <f t="shared" si="3"/>
        <v>0.10125199563061926</v>
      </c>
      <c r="BM31" s="277"/>
      <c r="BN31" s="281" t="s">
        <v>472</v>
      </c>
      <c r="BO31" s="283" t="s">
        <v>384</v>
      </c>
      <c r="BP31" s="278">
        <f t="shared" si="4"/>
        <v>1549</v>
      </c>
      <c r="BQ31" s="279">
        <f t="shared" si="5"/>
        <v>21392</v>
      </c>
      <c r="BR31" s="280">
        <f t="shared" si="6"/>
        <v>-19843</v>
      </c>
      <c r="BS31" s="277"/>
    </row>
    <row r="32" spans="1:71" x14ac:dyDescent="0.2">
      <c r="A32" s="281" t="s">
        <v>473</v>
      </c>
      <c r="B32" s="282" t="s">
        <v>37</v>
      </c>
      <c r="C32" s="269">
        <v>0</v>
      </c>
      <c r="D32" s="269">
        <v>0</v>
      </c>
      <c r="E32" s="269">
        <v>1</v>
      </c>
      <c r="F32" s="269">
        <v>7</v>
      </c>
      <c r="G32" s="269">
        <v>2</v>
      </c>
      <c r="H32" s="269">
        <v>55</v>
      </c>
      <c r="I32" s="269">
        <v>10</v>
      </c>
      <c r="J32" s="269">
        <v>154</v>
      </c>
      <c r="K32" s="269">
        <v>2</v>
      </c>
      <c r="L32" s="269">
        <v>8</v>
      </c>
      <c r="M32" s="269">
        <v>146</v>
      </c>
      <c r="N32" s="269">
        <v>91</v>
      </c>
      <c r="O32" s="269">
        <v>94</v>
      </c>
      <c r="P32" s="269">
        <v>153</v>
      </c>
      <c r="Q32" s="269">
        <v>174</v>
      </c>
      <c r="R32" s="269">
        <v>162</v>
      </c>
      <c r="S32" s="269">
        <v>11</v>
      </c>
      <c r="T32" s="269">
        <v>2</v>
      </c>
      <c r="U32" s="269">
        <v>17</v>
      </c>
      <c r="V32" s="269">
        <v>2</v>
      </c>
      <c r="W32" s="269">
        <v>110</v>
      </c>
      <c r="X32" s="269">
        <v>9</v>
      </c>
      <c r="Y32" s="269">
        <v>87</v>
      </c>
      <c r="Z32" s="269">
        <v>14</v>
      </c>
      <c r="AA32" s="269">
        <v>18</v>
      </c>
      <c r="AB32" s="269">
        <v>20</v>
      </c>
      <c r="AC32" s="269">
        <v>70</v>
      </c>
      <c r="AD32" s="269">
        <v>113</v>
      </c>
      <c r="AE32" s="269">
        <v>1054</v>
      </c>
      <c r="AF32" s="269">
        <v>97</v>
      </c>
      <c r="AG32" s="269">
        <v>1</v>
      </c>
      <c r="AH32" s="269">
        <v>98</v>
      </c>
      <c r="AI32" s="269">
        <v>62</v>
      </c>
      <c r="AJ32" s="269">
        <v>47</v>
      </c>
      <c r="AK32" s="269">
        <v>28</v>
      </c>
      <c r="AL32" s="269">
        <v>67</v>
      </c>
      <c r="AM32" s="269">
        <v>23</v>
      </c>
      <c r="AN32" s="269">
        <v>0</v>
      </c>
      <c r="AO32" s="269">
        <v>3</v>
      </c>
      <c r="AP32" s="270">
        <v>3012</v>
      </c>
      <c r="AQ32" s="269">
        <v>0</v>
      </c>
      <c r="AR32" s="269">
        <v>4831</v>
      </c>
      <c r="AS32" s="269">
        <v>0</v>
      </c>
      <c r="AT32" s="269">
        <v>0</v>
      </c>
      <c r="AU32" s="269">
        <v>0</v>
      </c>
      <c r="AV32" s="269">
        <v>0</v>
      </c>
      <c r="AW32" s="270">
        <v>4831</v>
      </c>
      <c r="AX32" s="269">
        <v>7843</v>
      </c>
      <c r="AY32" s="270">
        <v>147</v>
      </c>
      <c r="AZ32" s="270">
        <v>4978</v>
      </c>
      <c r="BA32" s="269">
        <v>7990</v>
      </c>
      <c r="BB32" s="270">
        <v>-5643</v>
      </c>
      <c r="BC32" s="269">
        <v>-665</v>
      </c>
      <c r="BD32" s="270">
        <v>2347</v>
      </c>
      <c r="BE32" s="271"/>
      <c r="BG32" s="281" t="s">
        <v>473</v>
      </c>
      <c r="BH32" s="283" t="s">
        <v>37</v>
      </c>
      <c r="BI32" s="273">
        <f t="shared" si="0"/>
        <v>7843</v>
      </c>
      <c r="BJ32" s="274">
        <f t="shared" si="1"/>
        <v>5643</v>
      </c>
      <c r="BK32" s="275">
        <f t="shared" si="2"/>
        <v>0.71949509116409538</v>
      </c>
      <c r="BL32" s="276">
        <f t="shared" si="3"/>
        <v>0.28050490883590462</v>
      </c>
      <c r="BM32" s="277"/>
      <c r="BN32" s="281" t="s">
        <v>473</v>
      </c>
      <c r="BO32" s="283" t="s">
        <v>37</v>
      </c>
      <c r="BP32" s="278">
        <f t="shared" si="4"/>
        <v>147</v>
      </c>
      <c r="BQ32" s="279">
        <f t="shared" si="5"/>
        <v>5643</v>
      </c>
      <c r="BR32" s="280">
        <f t="shared" si="6"/>
        <v>-5496</v>
      </c>
      <c r="BS32" s="277"/>
    </row>
    <row r="33" spans="1:71" x14ac:dyDescent="0.2">
      <c r="A33" s="281" t="s">
        <v>474</v>
      </c>
      <c r="B33" s="282" t="s">
        <v>38</v>
      </c>
      <c r="C33" s="269">
        <v>0</v>
      </c>
      <c r="D33" s="269">
        <v>0</v>
      </c>
      <c r="E33" s="269">
        <v>0</v>
      </c>
      <c r="F33" s="269">
        <v>1</v>
      </c>
      <c r="G33" s="269">
        <v>0</v>
      </c>
      <c r="H33" s="269">
        <v>9</v>
      </c>
      <c r="I33" s="269">
        <v>1</v>
      </c>
      <c r="J33" s="269">
        <v>45</v>
      </c>
      <c r="K33" s="269">
        <v>0</v>
      </c>
      <c r="L33" s="269">
        <v>1</v>
      </c>
      <c r="M33" s="269">
        <v>31</v>
      </c>
      <c r="N33" s="269">
        <v>23</v>
      </c>
      <c r="O33" s="269">
        <v>11</v>
      </c>
      <c r="P33" s="269">
        <v>43</v>
      </c>
      <c r="Q33" s="269">
        <v>54</v>
      </c>
      <c r="R33" s="269">
        <v>41</v>
      </c>
      <c r="S33" s="269">
        <v>2</v>
      </c>
      <c r="T33" s="269">
        <v>0</v>
      </c>
      <c r="U33" s="269">
        <v>5</v>
      </c>
      <c r="V33" s="269">
        <v>0</v>
      </c>
      <c r="W33" s="269">
        <v>11</v>
      </c>
      <c r="X33" s="269">
        <v>0</v>
      </c>
      <c r="Y33" s="269">
        <v>24</v>
      </c>
      <c r="Z33" s="269">
        <v>2</v>
      </c>
      <c r="AA33" s="269">
        <v>0</v>
      </c>
      <c r="AB33" s="269">
        <v>1</v>
      </c>
      <c r="AC33" s="269">
        <v>108</v>
      </c>
      <c r="AD33" s="269">
        <v>34</v>
      </c>
      <c r="AE33" s="269">
        <v>171</v>
      </c>
      <c r="AF33" s="269">
        <v>280</v>
      </c>
      <c r="AG33" s="269">
        <v>10</v>
      </c>
      <c r="AH33" s="269">
        <v>7</v>
      </c>
      <c r="AI33" s="269">
        <v>31</v>
      </c>
      <c r="AJ33" s="269">
        <v>129</v>
      </c>
      <c r="AK33" s="269">
        <v>16</v>
      </c>
      <c r="AL33" s="269">
        <v>54</v>
      </c>
      <c r="AM33" s="269">
        <v>51</v>
      </c>
      <c r="AN33" s="269">
        <v>0</v>
      </c>
      <c r="AO33" s="269">
        <v>28</v>
      </c>
      <c r="AP33" s="270">
        <v>1224</v>
      </c>
      <c r="AQ33" s="269">
        <v>0</v>
      </c>
      <c r="AR33" s="269">
        <v>15669</v>
      </c>
      <c r="AS33" s="269">
        <v>2</v>
      </c>
      <c r="AT33" s="269">
        <v>0</v>
      </c>
      <c r="AU33" s="269">
        <v>111</v>
      </c>
      <c r="AV33" s="269">
        <v>0</v>
      </c>
      <c r="AW33" s="270">
        <v>15782</v>
      </c>
      <c r="AX33" s="269">
        <v>17006</v>
      </c>
      <c r="AY33" s="270">
        <v>50</v>
      </c>
      <c r="AZ33" s="270">
        <v>15832</v>
      </c>
      <c r="BA33" s="269">
        <v>17056</v>
      </c>
      <c r="BB33" s="270">
        <v>-3335</v>
      </c>
      <c r="BC33" s="269">
        <v>12497</v>
      </c>
      <c r="BD33" s="270">
        <v>13721</v>
      </c>
      <c r="BE33" s="271"/>
      <c r="BG33" s="281" t="s">
        <v>474</v>
      </c>
      <c r="BH33" s="283" t="s">
        <v>38</v>
      </c>
      <c r="BI33" s="273">
        <f t="shared" si="0"/>
        <v>17006</v>
      </c>
      <c r="BJ33" s="274">
        <f t="shared" si="1"/>
        <v>3335</v>
      </c>
      <c r="BK33" s="275">
        <f t="shared" si="2"/>
        <v>0.19610725626249559</v>
      </c>
      <c r="BL33" s="276">
        <f t="shared" si="3"/>
        <v>0.80389274373750441</v>
      </c>
      <c r="BM33" s="277"/>
      <c r="BN33" s="281" t="s">
        <v>474</v>
      </c>
      <c r="BO33" s="283" t="s">
        <v>38</v>
      </c>
      <c r="BP33" s="278">
        <f t="shared" si="4"/>
        <v>50</v>
      </c>
      <c r="BQ33" s="279">
        <f t="shared" si="5"/>
        <v>3335</v>
      </c>
      <c r="BR33" s="280">
        <f t="shared" si="6"/>
        <v>-3285</v>
      </c>
      <c r="BS33" s="277"/>
    </row>
    <row r="34" spans="1:71" x14ac:dyDescent="0.2">
      <c r="A34" s="281" t="s">
        <v>475</v>
      </c>
      <c r="B34" s="282" t="s">
        <v>476</v>
      </c>
      <c r="C34" s="269">
        <v>1</v>
      </c>
      <c r="D34" s="269">
        <v>0</v>
      </c>
      <c r="E34" s="269">
        <v>2</v>
      </c>
      <c r="F34" s="269">
        <v>1</v>
      </c>
      <c r="G34" s="269">
        <v>9</v>
      </c>
      <c r="H34" s="269">
        <v>53</v>
      </c>
      <c r="I34" s="269">
        <v>28</v>
      </c>
      <c r="J34" s="269">
        <v>560</v>
      </c>
      <c r="K34" s="269">
        <v>13</v>
      </c>
      <c r="L34" s="269">
        <v>48</v>
      </c>
      <c r="M34" s="269">
        <v>615</v>
      </c>
      <c r="N34" s="269">
        <v>403</v>
      </c>
      <c r="O34" s="269">
        <v>338</v>
      </c>
      <c r="P34" s="269">
        <v>277</v>
      </c>
      <c r="Q34" s="269">
        <v>454</v>
      </c>
      <c r="R34" s="269">
        <v>342</v>
      </c>
      <c r="S34" s="269">
        <v>17</v>
      </c>
      <c r="T34" s="269">
        <v>4</v>
      </c>
      <c r="U34" s="269">
        <v>53</v>
      </c>
      <c r="V34" s="269">
        <v>4</v>
      </c>
      <c r="W34" s="269">
        <v>416</v>
      </c>
      <c r="X34" s="269">
        <v>53</v>
      </c>
      <c r="Y34" s="269">
        <v>184</v>
      </c>
      <c r="Z34" s="269">
        <v>24</v>
      </c>
      <c r="AA34" s="269">
        <v>10</v>
      </c>
      <c r="AB34" s="269">
        <v>31</v>
      </c>
      <c r="AC34" s="269">
        <v>84</v>
      </c>
      <c r="AD34" s="269">
        <v>65</v>
      </c>
      <c r="AE34" s="269">
        <v>2</v>
      </c>
      <c r="AF34" s="269">
        <v>304</v>
      </c>
      <c r="AG34" s="269">
        <v>4</v>
      </c>
      <c r="AH34" s="269">
        <v>110</v>
      </c>
      <c r="AI34" s="269">
        <v>116</v>
      </c>
      <c r="AJ34" s="269">
        <v>82</v>
      </c>
      <c r="AK34" s="269">
        <v>28</v>
      </c>
      <c r="AL34" s="269">
        <v>95</v>
      </c>
      <c r="AM34" s="269">
        <v>109</v>
      </c>
      <c r="AN34" s="269">
        <v>15</v>
      </c>
      <c r="AO34" s="269">
        <v>86</v>
      </c>
      <c r="AP34" s="270">
        <v>5040</v>
      </c>
      <c r="AQ34" s="269">
        <v>90</v>
      </c>
      <c r="AR34" s="269">
        <v>3858</v>
      </c>
      <c r="AS34" s="269">
        <v>11</v>
      </c>
      <c r="AT34" s="269">
        <v>77</v>
      </c>
      <c r="AU34" s="269">
        <v>19</v>
      </c>
      <c r="AV34" s="269">
        <v>5</v>
      </c>
      <c r="AW34" s="270">
        <v>4060</v>
      </c>
      <c r="AX34" s="269">
        <v>9100</v>
      </c>
      <c r="AY34" s="270">
        <v>7491</v>
      </c>
      <c r="AZ34" s="270">
        <v>11551</v>
      </c>
      <c r="BA34" s="269">
        <v>16591</v>
      </c>
      <c r="BB34" s="270">
        <v>-7186</v>
      </c>
      <c r="BC34" s="269">
        <v>4365</v>
      </c>
      <c r="BD34" s="270">
        <v>9405</v>
      </c>
      <c r="BE34" s="271"/>
      <c r="BG34" s="281" t="s">
        <v>475</v>
      </c>
      <c r="BH34" s="283" t="s">
        <v>476</v>
      </c>
      <c r="BI34" s="273">
        <f t="shared" si="0"/>
        <v>9100</v>
      </c>
      <c r="BJ34" s="274">
        <f t="shared" si="1"/>
        <v>7186</v>
      </c>
      <c r="BK34" s="275">
        <f t="shared" si="2"/>
        <v>0.78967032967032968</v>
      </c>
      <c r="BL34" s="276">
        <f t="shared" si="3"/>
        <v>0.21032967032967032</v>
      </c>
      <c r="BM34" s="277"/>
      <c r="BN34" s="281" t="s">
        <v>475</v>
      </c>
      <c r="BO34" s="283" t="s">
        <v>476</v>
      </c>
      <c r="BP34" s="278">
        <f t="shared" si="4"/>
        <v>7491</v>
      </c>
      <c r="BQ34" s="279">
        <f t="shared" si="5"/>
        <v>7186</v>
      </c>
      <c r="BR34" s="280">
        <f t="shared" si="6"/>
        <v>305</v>
      </c>
      <c r="BS34" s="277"/>
    </row>
    <row r="35" spans="1:71" x14ac:dyDescent="0.2">
      <c r="A35" s="281" t="s">
        <v>477</v>
      </c>
      <c r="B35" s="282" t="s">
        <v>193</v>
      </c>
      <c r="C35" s="269">
        <v>0</v>
      </c>
      <c r="D35" s="269">
        <v>0</v>
      </c>
      <c r="E35" s="269">
        <v>0</v>
      </c>
      <c r="F35" s="269">
        <v>0</v>
      </c>
      <c r="G35" s="269">
        <v>0</v>
      </c>
      <c r="H35" s="269">
        <v>15</v>
      </c>
      <c r="I35" s="269">
        <v>5</v>
      </c>
      <c r="J35" s="269">
        <v>291</v>
      </c>
      <c r="K35" s="269">
        <v>0</v>
      </c>
      <c r="L35" s="269">
        <v>9</v>
      </c>
      <c r="M35" s="269">
        <v>69</v>
      </c>
      <c r="N35" s="269">
        <v>41</v>
      </c>
      <c r="O35" s="269">
        <v>32</v>
      </c>
      <c r="P35" s="269">
        <v>79</v>
      </c>
      <c r="Q35" s="269">
        <v>190</v>
      </c>
      <c r="R35" s="269">
        <v>242</v>
      </c>
      <c r="S35" s="269">
        <v>7</v>
      </c>
      <c r="T35" s="269">
        <v>1</v>
      </c>
      <c r="U35" s="269">
        <v>35</v>
      </c>
      <c r="V35" s="269">
        <v>3</v>
      </c>
      <c r="W35" s="269">
        <v>60</v>
      </c>
      <c r="X35" s="269">
        <v>1</v>
      </c>
      <c r="Y35" s="269">
        <v>60</v>
      </c>
      <c r="Z35" s="269">
        <v>4</v>
      </c>
      <c r="AA35" s="269">
        <v>31</v>
      </c>
      <c r="AB35" s="269">
        <v>8</v>
      </c>
      <c r="AC35" s="269">
        <v>152</v>
      </c>
      <c r="AD35" s="269">
        <v>137</v>
      </c>
      <c r="AE35" s="269">
        <v>11</v>
      </c>
      <c r="AF35" s="269">
        <v>173</v>
      </c>
      <c r="AG35" s="269">
        <v>20</v>
      </c>
      <c r="AH35" s="269">
        <v>141</v>
      </c>
      <c r="AI35" s="269">
        <v>150</v>
      </c>
      <c r="AJ35" s="269">
        <v>75</v>
      </c>
      <c r="AK35" s="269">
        <v>74</v>
      </c>
      <c r="AL35" s="269">
        <v>253</v>
      </c>
      <c r="AM35" s="269">
        <v>81</v>
      </c>
      <c r="AN35" s="269">
        <v>0</v>
      </c>
      <c r="AO35" s="269">
        <v>66</v>
      </c>
      <c r="AP35" s="270">
        <v>2516</v>
      </c>
      <c r="AQ35" s="269">
        <v>39</v>
      </c>
      <c r="AR35" s="269">
        <v>3492</v>
      </c>
      <c r="AS35" s="269">
        <v>1</v>
      </c>
      <c r="AT35" s="269">
        <v>1361</v>
      </c>
      <c r="AU35" s="269">
        <v>208</v>
      </c>
      <c r="AV35" s="269">
        <v>0</v>
      </c>
      <c r="AW35" s="270">
        <v>5101</v>
      </c>
      <c r="AX35" s="269">
        <v>7617</v>
      </c>
      <c r="AY35" s="270">
        <v>106</v>
      </c>
      <c r="AZ35" s="270">
        <v>5207</v>
      </c>
      <c r="BA35" s="269">
        <v>7723</v>
      </c>
      <c r="BB35" s="270">
        <v>-7388</v>
      </c>
      <c r="BC35" s="269">
        <v>-2181</v>
      </c>
      <c r="BD35" s="270">
        <v>335</v>
      </c>
      <c r="BE35" s="271"/>
      <c r="BG35" s="281" t="s">
        <v>477</v>
      </c>
      <c r="BH35" s="283" t="s">
        <v>193</v>
      </c>
      <c r="BI35" s="273">
        <f t="shared" si="0"/>
        <v>7617</v>
      </c>
      <c r="BJ35" s="274">
        <f t="shared" si="1"/>
        <v>7388</v>
      </c>
      <c r="BK35" s="275">
        <f t="shared" si="2"/>
        <v>0.96993567021136928</v>
      </c>
      <c r="BL35" s="276">
        <f t="shared" si="3"/>
        <v>3.0064329788630717E-2</v>
      </c>
      <c r="BM35" s="277"/>
      <c r="BN35" s="281" t="s">
        <v>477</v>
      </c>
      <c r="BO35" s="283" t="s">
        <v>193</v>
      </c>
      <c r="BP35" s="278">
        <f t="shared" si="4"/>
        <v>106</v>
      </c>
      <c r="BQ35" s="279">
        <f t="shared" si="5"/>
        <v>7388</v>
      </c>
      <c r="BR35" s="280">
        <f t="shared" si="6"/>
        <v>-7282</v>
      </c>
      <c r="BS35" s="277"/>
    </row>
    <row r="36" spans="1:71" x14ac:dyDescent="0.2">
      <c r="A36" s="281" t="s">
        <v>478</v>
      </c>
      <c r="B36" s="282" t="s">
        <v>39</v>
      </c>
      <c r="C36" s="269">
        <v>0</v>
      </c>
      <c r="D36" s="269">
        <v>0</v>
      </c>
      <c r="E36" s="269">
        <v>0</v>
      </c>
      <c r="F36" s="269">
        <v>0</v>
      </c>
      <c r="G36" s="269">
        <v>0</v>
      </c>
      <c r="H36" s="269">
        <v>0</v>
      </c>
      <c r="I36" s="269">
        <v>0</v>
      </c>
      <c r="J36" s="269">
        <v>0</v>
      </c>
      <c r="K36" s="269">
        <v>0</v>
      </c>
      <c r="L36" s="269">
        <v>0</v>
      </c>
      <c r="M36" s="269">
        <v>0</v>
      </c>
      <c r="N36" s="269">
        <v>0</v>
      </c>
      <c r="O36" s="269">
        <v>0</v>
      </c>
      <c r="P36" s="269">
        <v>0</v>
      </c>
      <c r="Q36" s="269">
        <v>0</v>
      </c>
      <c r="R36" s="269">
        <v>0</v>
      </c>
      <c r="S36" s="269">
        <v>0</v>
      </c>
      <c r="T36" s="269">
        <v>0</v>
      </c>
      <c r="U36" s="269">
        <v>0</v>
      </c>
      <c r="V36" s="269">
        <v>0</v>
      </c>
      <c r="W36" s="269">
        <v>0</v>
      </c>
      <c r="X36" s="269">
        <v>0</v>
      </c>
      <c r="Y36" s="269">
        <v>0</v>
      </c>
      <c r="Z36" s="269">
        <v>0</v>
      </c>
      <c r="AA36" s="269">
        <v>0</v>
      </c>
      <c r="AB36" s="269">
        <v>0</v>
      </c>
      <c r="AC36" s="269">
        <v>0</v>
      </c>
      <c r="AD36" s="269">
        <v>0</v>
      </c>
      <c r="AE36" s="269">
        <v>0</v>
      </c>
      <c r="AF36" s="269">
        <v>0</v>
      </c>
      <c r="AG36" s="269">
        <v>0</v>
      </c>
      <c r="AH36" s="269">
        <v>0</v>
      </c>
      <c r="AI36" s="269">
        <v>0</v>
      </c>
      <c r="AJ36" s="269">
        <v>0</v>
      </c>
      <c r="AK36" s="269">
        <v>0</v>
      </c>
      <c r="AL36" s="269">
        <v>0</v>
      </c>
      <c r="AM36" s="269">
        <v>0</v>
      </c>
      <c r="AN36" s="269">
        <v>0</v>
      </c>
      <c r="AO36" s="269">
        <v>215</v>
      </c>
      <c r="AP36" s="270">
        <v>215</v>
      </c>
      <c r="AQ36" s="269">
        <v>0</v>
      </c>
      <c r="AR36" s="269">
        <v>308</v>
      </c>
      <c r="AS36" s="269">
        <v>4111</v>
      </c>
      <c r="AT36" s="269">
        <v>0</v>
      </c>
      <c r="AU36" s="269">
        <v>0</v>
      </c>
      <c r="AV36" s="269">
        <v>0</v>
      </c>
      <c r="AW36" s="270">
        <v>4419</v>
      </c>
      <c r="AX36" s="269">
        <v>4634</v>
      </c>
      <c r="AY36" s="270">
        <v>0</v>
      </c>
      <c r="AZ36" s="270">
        <v>4419</v>
      </c>
      <c r="BA36" s="269">
        <v>4634</v>
      </c>
      <c r="BB36" s="270">
        <v>0</v>
      </c>
      <c r="BC36" s="269">
        <v>4419</v>
      </c>
      <c r="BD36" s="270">
        <v>4634</v>
      </c>
      <c r="BE36" s="271"/>
      <c r="BG36" s="281" t="s">
        <v>478</v>
      </c>
      <c r="BH36" s="283" t="s">
        <v>39</v>
      </c>
      <c r="BI36" s="273">
        <f t="shared" si="0"/>
        <v>4634</v>
      </c>
      <c r="BJ36" s="274">
        <f t="shared" si="1"/>
        <v>0</v>
      </c>
      <c r="BK36" s="275">
        <f t="shared" si="2"/>
        <v>0</v>
      </c>
      <c r="BL36" s="276">
        <f t="shared" si="3"/>
        <v>1</v>
      </c>
      <c r="BM36" s="277"/>
      <c r="BN36" s="281" t="s">
        <v>478</v>
      </c>
      <c r="BO36" s="283" t="s">
        <v>39</v>
      </c>
      <c r="BP36" s="278">
        <f t="shared" si="4"/>
        <v>0</v>
      </c>
      <c r="BQ36" s="279">
        <f t="shared" si="5"/>
        <v>0</v>
      </c>
      <c r="BR36" s="280">
        <f t="shared" si="6"/>
        <v>0</v>
      </c>
      <c r="BS36" s="277"/>
    </row>
    <row r="37" spans="1:71" x14ac:dyDescent="0.2">
      <c r="A37" s="281" t="s">
        <v>479</v>
      </c>
      <c r="B37" s="282" t="s">
        <v>40</v>
      </c>
      <c r="C37" s="269">
        <v>0</v>
      </c>
      <c r="D37" s="269">
        <v>0</v>
      </c>
      <c r="E37" s="269">
        <v>0</v>
      </c>
      <c r="F37" s="269">
        <v>0</v>
      </c>
      <c r="G37" s="269">
        <v>0</v>
      </c>
      <c r="H37" s="269">
        <v>0</v>
      </c>
      <c r="I37" s="269">
        <v>0</v>
      </c>
      <c r="J37" s="269">
        <v>5</v>
      </c>
      <c r="K37" s="269">
        <v>0</v>
      </c>
      <c r="L37" s="269">
        <v>0</v>
      </c>
      <c r="M37" s="269">
        <v>4</v>
      </c>
      <c r="N37" s="269">
        <v>1</v>
      </c>
      <c r="O37" s="269">
        <v>0</v>
      </c>
      <c r="P37" s="269">
        <v>4</v>
      </c>
      <c r="Q37" s="269">
        <v>3</v>
      </c>
      <c r="R37" s="269">
        <v>2</v>
      </c>
      <c r="S37" s="269">
        <v>0</v>
      </c>
      <c r="T37" s="269">
        <v>0</v>
      </c>
      <c r="U37" s="269">
        <v>2</v>
      </c>
      <c r="V37" s="269">
        <v>0</v>
      </c>
      <c r="W37" s="269">
        <v>2</v>
      </c>
      <c r="X37" s="269">
        <v>0</v>
      </c>
      <c r="Y37" s="269">
        <v>1</v>
      </c>
      <c r="Z37" s="269">
        <v>0</v>
      </c>
      <c r="AA37" s="269">
        <v>0</v>
      </c>
      <c r="AB37" s="269">
        <v>0</v>
      </c>
      <c r="AC37" s="269">
        <v>0</v>
      </c>
      <c r="AD37" s="269">
        <v>0</v>
      </c>
      <c r="AE37" s="269">
        <v>0</v>
      </c>
      <c r="AF37" s="269">
        <v>4</v>
      </c>
      <c r="AG37" s="269">
        <v>1</v>
      </c>
      <c r="AH37" s="269">
        <v>1</v>
      </c>
      <c r="AI37" s="269">
        <v>0</v>
      </c>
      <c r="AJ37" s="269">
        <v>1</v>
      </c>
      <c r="AK37" s="269">
        <v>0</v>
      </c>
      <c r="AL37" s="269">
        <v>2</v>
      </c>
      <c r="AM37" s="269">
        <v>0</v>
      </c>
      <c r="AN37" s="269">
        <v>0</v>
      </c>
      <c r="AO37" s="269">
        <v>0</v>
      </c>
      <c r="AP37" s="270">
        <v>33</v>
      </c>
      <c r="AQ37" s="269">
        <v>0</v>
      </c>
      <c r="AR37" s="269">
        <v>2636</v>
      </c>
      <c r="AS37" s="269">
        <v>2197</v>
      </c>
      <c r="AT37" s="269">
        <v>3724</v>
      </c>
      <c r="AU37" s="269">
        <v>611</v>
      </c>
      <c r="AV37" s="269">
        <v>0</v>
      </c>
      <c r="AW37" s="270">
        <v>9168</v>
      </c>
      <c r="AX37" s="269">
        <v>9201</v>
      </c>
      <c r="AY37" s="270">
        <v>562</v>
      </c>
      <c r="AZ37" s="270">
        <v>9730</v>
      </c>
      <c r="BA37" s="269">
        <v>9763</v>
      </c>
      <c r="BB37" s="270">
        <v>-2748</v>
      </c>
      <c r="BC37" s="269">
        <v>6982</v>
      </c>
      <c r="BD37" s="270">
        <v>7015</v>
      </c>
      <c r="BE37" s="271"/>
      <c r="BG37" s="281" t="s">
        <v>479</v>
      </c>
      <c r="BH37" s="283" t="s">
        <v>40</v>
      </c>
      <c r="BI37" s="273">
        <f t="shared" si="0"/>
        <v>9201</v>
      </c>
      <c r="BJ37" s="274">
        <f t="shared" si="1"/>
        <v>2748</v>
      </c>
      <c r="BK37" s="275">
        <f t="shared" si="2"/>
        <v>0.29866318878382786</v>
      </c>
      <c r="BL37" s="276">
        <f t="shared" si="3"/>
        <v>0.7013368112161722</v>
      </c>
      <c r="BM37" s="277"/>
      <c r="BN37" s="281" t="s">
        <v>479</v>
      </c>
      <c r="BO37" s="283" t="s">
        <v>40</v>
      </c>
      <c r="BP37" s="278">
        <f t="shared" si="4"/>
        <v>562</v>
      </c>
      <c r="BQ37" s="279">
        <f t="shared" si="5"/>
        <v>2748</v>
      </c>
      <c r="BR37" s="280">
        <f t="shared" si="6"/>
        <v>-2186</v>
      </c>
      <c r="BS37" s="277"/>
    </row>
    <row r="38" spans="1:71" x14ac:dyDescent="0.2">
      <c r="A38" s="281" t="s">
        <v>480</v>
      </c>
      <c r="B38" s="282" t="s">
        <v>481</v>
      </c>
      <c r="C38" s="269">
        <v>0</v>
      </c>
      <c r="D38" s="269">
        <v>0</v>
      </c>
      <c r="E38" s="269">
        <v>0</v>
      </c>
      <c r="F38" s="269">
        <v>0</v>
      </c>
      <c r="G38" s="269">
        <v>0</v>
      </c>
      <c r="H38" s="269">
        <v>0</v>
      </c>
      <c r="I38" s="269">
        <v>0</v>
      </c>
      <c r="J38" s="269">
        <v>0</v>
      </c>
      <c r="K38" s="269">
        <v>0</v>
      </c>
      <c r="L38" s="269">
        <v>0</v>
      </c>
      <c r="M38" s="269">
        <v>0</v>
      </c>
      <c r="N38" s="269">
        <v>0</v>
      </c>
      <c r="O38" s="269">
        <v>0</v>
      </c>
      <c r="P38" s="269">
        <v>0</v>
      </c>
      <c r="Q38" s="269">
        <v>0</v>
      </c>
      <c r="R38" s="269">
        <v>0</v>
      </c>
      <c r="S38" s="269">
        <v>0</v>
      </c>
      <c r="T38" s="269">
        <v>0</v>
      </c>
      <c r="U38" s="269">
        <v>0</v>
      </c>
      <c r="V38" s="269">
        <v>0</v>
      </c>
      <c r="W38" s="269">
        <v>0</v>
      </c>
      <c r="X38" s="269">
        <v>0</v>
      </c>
      <c r="Y38" s="269">
        <v>0</v>
      </c>
      <c r="Z38" s="269">
        <v>0</v>
      </c>
      <c r="AA38" s="269">
        <v>0</v>
      </c>
      <c r="AB38" s="269">
        <v>0</v>
      </c>
      <c r="AC38" s="269">
        <v>0</v>
      </c>
      <c r="AD38" s="269">
        <v>0</v>
      </c>
      <c r="AE38" s="269">
        <v>0</v>
      </c>
      <c r="AF38" s="269">
        <v>46</v>
      </c>
      <c r="AG38" s="269">
        <v>0</v>
      </c>
      <c r="AH38" s="269">
        <v>0</v>
      </c>
      <c r="AI38" s="269">
        <v>0</v>
      </c>
      <c r="AJ38" s="269">
        <v>137</v>
      </c>
      <c r="AK38" s="269">
        <v>0</v>
      </c>
      <c r="AL38" s="269">
        <v>0</v>
      </c>
      <c r="AM38" s="269">
        <v>0</v>
      </c>
      <c r="AN38" s="269">
        <v>0</v>
      </c>
      <c r="AO38" s="269">
        <v>2</v>
      </c>
      <c r="AP38" s="270">
        <v>185</v>
      </c>
      <c r="AQ38" s="269">
        <v>116</v>
      </c>
      <c r="AR38" s="269">
        <v>4465</v>
      </c>
      <c r="AS38" s="269">
        <v>6542</v>
      </c>
      <c r="AT38" s="269">
        <v>0</v>
      </c>
      <c r="AU38" s="269">
        <v>0</v>
      </c>
      <c r="AV38" s="269">
        <v>0</v>
      </c>
      <c r="AW38" s="270">
        <v>11123</v>
      </c>
      <c r="AX38" s="269">
        <v>11308</v>
      </c>
      <c r="AY38" s="270">
        <v>9</v>
      </c>
      <c r="AZ38" s="270">
        <v>11132</v>
      </c>
      <c r="BA38" s="269">
        <v>11317</v>
      </c>
      <c r="BB38" s="270">
        <v>-4683</v>
      </c>
      <c r="BC38" s="269">
        <v>6449</v>
      </c>
      <c r="BD38" s="270">
        <v>6634</v>
      </c>
      <c r="BE38" s="271"/>
      <c r="BG38" s="281" t="s">
        <v>480</v>
      </c>
      <c r="BH38" s="283" t="s">
        <v>481</v>
      </c>
      <c r="BI38" s="273">
        <f t="shared" si="0"/>
        <v>11308</v>
      </c>
      <c r="BJ38" s="274">
        <f t="shared" si="1"/>
        <v>4683</v>
      </c>
      <c r="BK38" s="275">
        <f t="shared" si="2"/>
        <v>0.41413158825610186</v>
      </c>
      <c r="BL38" s="276">
        <f t="shared" si="3"/>
        <v>0.58586841174389814</v>
      </c>
      <c r="BM38" s="277"/>
      <c r="BN38" s="281" t="s">
        <v>480</v>
      </c>
      <c r="BO38" s="283" t="s">
        <v>481</v>
      </c>
      <c r="BP38" s="278">
        <f t="shared" si="4"/>
        <v>9</v>
      </c>
      <c r="BQ38" s="279">
        <f t="shared" si="5"/>
        <v>4683</v>
      </c>
      <c r="BR38" s="280">
        <f t="shared" si="6"/>
        <v>-4674</v>
      </c>
      <c r="BS38" s="277"/>
    </row>
    <row r="39" spans="1:71" x14ac:dyDescent="0.2">
      <c r="A39" s="281" t="s">
        <v>482</v>
      </c>
      <c r="B39" s="282" t="s">
        <v>483</v>
      </c>
      <c r="C39" s="269">
        <v>0</v>
      </c>
      <c r="D39" s="269">
        <v>0</v>
      </c>
      <c r="E39" s="269">
        <v>1</v>
      </c>
      <c r="F39" s="269">
        <v>0</v>
      </c>
      <c r="G39" s="269">
        <v>0</v>
      </c>
      <c r="H39" s="269">
        <v>1</v>
      </c>
      <c r="I39" s="269">
        <v>1</v>
      </c>
      <c r="J39" s="269">
        <v>36</v>
      </c>
      <c r="K39" s="269">
        <v>0</v>
      </c>
      <c r="L39" s="269">
        <v>1</v>
      </c>
      <c r="M39" s="269">
        <v>4</v>
      </c>
      <c r="N39" s="269">
        <v>12</v>
      </c>
      <c r="O39" s="269">
        <v>3</v>
      </c>
      <c r="P39" s="269">
        <v>10</v>
      </c>
      <c r="Q39" s="269">
        <v>63</v>
      </c>
      <c r="R39" s="269">
        <v>42</v>
      </c>
      <c r="S39" s="269">
        <v>1</v>
      </c>
      <c r="T39" s="269">
        <v>0</v>
      </c>
      <c r="U39" s="269">
        <v>1</v>
      </c>
      <c r="V39" s="269">
        <v>0</v>
      </c>
      <c r="W39" s="269">
        <v>4</v>
      </c>
      <c r="X39" s="269">
        <v>0</v>
      </c>
      <c r="Y39" s="269">
        <v>5</v>
      </c>
      <c r="Z39" s="269">
        <v>0</v>
      </c>
      <c r="AA39" s="269">
        <v>8</v>
      </c>
      <c r="AB39" s="269">
        <v>1</v>
      </c>
      <c r="AC39" s="269">
        <v>1</v>
      </c>
      <c r="AD39" s="269">
        <v>6</v>
      </c>
      <c r="AE39" s="269">
        <v>1</v>
      </c>
      <c r="AF39" s="269">
        <v>19</v>
      </c>
      <c r="AG39" s="269">
        <v>0</v>
      </c>
      <c r="AH39" s="269">
        <v>0</v>
      </c>
      <c r="AI39" s="269">
        <v>11</v>
      </c>
      <c r="AJ39" s="269">
        <v>7</v>
      </c>
      <c r="AK39" s="269">
        <v>0</v>
      </c>
      <c r="AL39" s="269">
        <v>19</v>
      </c>
      <c r="AM39" s="269">
        <v>8</v>
      </c>
      <c r="AN39" s="269">
        <v>0</v>
      </c>
      <c r="AO39" s="269">
        <v>4</v>
      </c>
      <c r="AP39" s="270">
        <v>270</v>
      </c>
      <c r="AQ39" s="269">
        <v>0</v>
      </c>
      <c r="AR39" s="269">
        <v>989</v>
      </c>
      <c r="AS39" s="269">
        <v>0</v>
      </c>
      <c r="AT39" s="269">
        <v>0</v>
      </c>
      <c r="AU39" s="269">
        <v>0</v>
      </c>
      <c r="AV39" s="269">
        <v>0</v>
      </c>
      <c r="AW39" s="270">
        <v>989</v>
      </c>
      <c r="AX39" s="269">
        <v>1259</v>
      </c>
      <c r="AY39" s="270">
        <v>8</v>
      </c>
      <c r="AZ39" s="270">
        <v>997</v>
      </c>
      <c r="BA39" s="269">
        <v>1267</v>
      </c>
      <c r="BB39" s="270">
        <v>-227</v>
      </c>
      <c r="BC39" s="269">
        <v>770</v>
      </c>
      <c r="BD39" s="270">
        <v>1040</v>
      </c>
      <c r="BE39" s="271"/>
      <c r="BG39" s="281" t="s">
        <v>482</v>
      </c>
      <c r="BH39" s="283" t="s">
        <v>483</v>
      </c>
      <c r="BI39" s="273">
        <f t="shared" si="0"/>
        <v>1259</v>
      </c>
      <c r="BJ39" s="274">
        <f t="shared" si="1"/>
        <v>227</v>
      </c>
      <c r="BK39" s="275">
        <f t="shared" si="2"/>
        <v>0.18030182684670373</v>
      </c>
      <c r="BL39" s="276">
        <f t="shared" si="3"/>
        <v>0.81969817315329629</v>
      </c>
      <c r="BM39" s="277"/>
      <c r="BN39" s="281" t="s">
        <v>482</v>
      </c>
      <c r="BO39" s="283" t="s">
        <v>483</v>
      </c>
      <c r="BP39" s="278">
        <f t="shared" si="4"/>
        <v>8</v>
      </c>
      <c r="BQ39" s="279">
        <f t="shared" si="5"/>
        <v>227</v>
      </c>
      <c r="BR39" s="280">
        <f t="shared" si="6"/>
        <v>-219</v>
      </c>
      <c r="BS39" s="277"/>
    </row>
    <row r="40" spans="1:71" x14ac:dyDescent="0.2">
      <c r="A40" s="281" t="s">
        <v>484</v>
      </c>
      <c r="B40" s="282" t="s">
        <v>41</v>
      </c>
      <c r="C40" s="269">
        <v>1</v>
      </c>
      <c r="D40" s="269">
        <v>0</v>
      </c>
      <c r="E40" s="269">
        <v>1</v>
      </c>
      <c r="F40" s="269">
        <v>7</v>
      </c>
      <c r="G40" s="269">
        <v>10</v>
      </c>
      <c r="H40" s="269">
        <v>92</v>
      </c>
      <c r="I40" s="269">
        <v>24</v>
      </c>
      <c r="J40" s="269">
        <v>1152</v>
      </c>
      <c r="K40" s="269">
        <v>4</v>
      </c>
      <c r="L40" s="269">
        <v>102</v>
      </c>
      <c r="M40" s="269">
        <v>720</v>
      </c>
      <c r="N40" s="269">
        <v>234</v>
      </c>
      <c r="O40" s="269">
        <v>158</v>
      </c>
      <c r="P40" s="269">
        <v>349</v>
      </c>
      <c r="Q40" s="269">
        <v>1044</v>
      </c>
      <c r="R40" s="269">
        <v>772</v>
      </c>
      <c r="S40" s="269">
        <v>29</v>
      </c>
      <c r="T40" s="269">
        <v>10</v>
      </c>
      <c r="U40" s="269">
        <v>106</v>
      </c>
      <c r="V40" s="269">
        <v>5</v>
      </c>
      <c r="W40" s="269">
        <v>670</v>
      </c>
      <c r="X40" s="269">
        <v>14</v>
      </c>
      <c r="Y40" s="269">
        <v>669</v>
      </c>
      <c r="Z40" s="269">
        <v>50</v>
      </c>
      <c r="AA40" s="269">
        <v>104</v>
      </c>
      <c r="AB40" s="269">
        <v>46</v>
      </c>
      <c r="AC40" s="269">
        <v>341</v>
      </c>
      <c r="AD40" s="269">
        <v>274</v>
      </c>
      <c r="AE40" s="269">
        <v>137</v>
      </c>
      <c r="AF40" s="269">
        <v>1119</v>
      </c>
      <c r="AG40" s="269">
        <v>76</v>
      </c>
      <c r="AH40" s="269">
        <v>427</v>
      </c>
      <c r="AI40" s="269">
        <v>422</v>
      </c>
      <c r="AJ40" s="269">
        <v>307</v>
      </c>
      <c r="AK40" s="269">
        <v>82</v>
      </c>
      <c r="AL40" s="269">
        <v>1388</v>
      </c>
      <c r="AM40" s="269">
        <v>147</v>
      </c>
      <c r="AN40" s="269">
        <v>0</v>
      </c>
      <c r="AO40" s="269">
        <v>34</v>
      </c>
      <c r="AP40" s="270">
        <v>11127</v>
      </c>
      <c r="AQ40" s="269">
        <v>125</v>
      </c>
      <c r="AR40" s="269">
        <v>2743</v>
      </c>
      <c r="AS40" s="269">
        <v>0</v>
      </c>
      <c r="AT40" s="269">
        <v>227</v>
      </c>
      <c r="AU40" s="269">
        <v>58</v>
      </c>
      <c r="AV40" s="269">
        <v>0</v>
      </c>
      <c r="AW40" s="270">
        <v>3153</v>
      </c>
      <c r="AX40" s="269">
        <v>14280</v>
      </c>
      <c r="AY40" s="270">
        <v>567</v>
      </c>
      <c r="AZ40" s="270">
        <v>3720</v>
      </c>
      <c r="BA40" s="269">
        <v>14847</v>
      </c>
      <c r="BB40" s="270">
        <v>-4594</v>
      </c>
      <c r="BC40" s="269">
        <v>-874</v>
      </c>
      <c r="BD40" s="270">
        <v>10253</v>
      </c>
      <c r="BE40" s="271"/>
      <c r="BG40" s="281" t="s">
        <v>484</v>
      </c>
      <c r="BH40" s="283" t="s">
        <v>41</v>
      </c>
      <c r="BI40" s="273">
        <f t="shared" si="0"/>
        <v>14280</v>
      </c>
      <c r="BJ40" s="274">
        <f t="shared" si="1"/>
        <v>4594</v>
      </c>
      <c r="BK40" s="275">
        <f t="shared" si="2"/>
        <v>0.32170868347338938</v>
      </c>
      <c r="BL40" s="276">
        <f t="shared" si="3"/>
        <v>0.67829131652661068</v>
      </c>
      <c r="BM40" s="277"/>
      <c r="BN40" s="281" t="s">
        <v>484</v>
      </c>
      <c r="BO40" s="283" t="s">
        <v>41</v>
      </c>
      <c r="BP40" s="278">
        <f t="shared" si="4"/>
        <v>567</v>
      </c>
      <c r="BQ40" s="279">
        <f t="shared" si="5"/>
        <v>4594</v>
      </c>
      <c r="BR40" s="280">
        <f t="shared" si="6"/>
        <v>-4027</v>
      </c>
      <c r="BS40" s="277"/>
    </row>
    <row r="41" spans="1:71" x14ac:dyDescent="0.2">
      <c r="A41" s="286">
        <v>37</v>
      </c>
      <c r="B41" s="282" t="s">
        <v>42</v>
      </c>
      <c r="C41" s="269">
        <v>0</v>
      </c>
      <c r="D41" s="269">
        <v>0</v>
      </c>
      <c r="E41" s="269">
        <v>0</v>
      </c>
      <c r="F41" s="269">
        <v>0</v>
      </c>
      <c r="G41" s="269">
        <v>0</v>
      </c>
      <c r="H41" s="269">
        <v>0</v>
      </c>
      <c r="I41" s="269">
        <v>0</v>
      </c>
      <c r="J41" s="269">
        <v>3</v>
      </c>
      <c r="K41" s="269">
        <v>0</v>
      </c>
      <c r="L41" s="269">
        <v>0</v>
      </c>
      <c r="M41" s="269">
        <v>1</v>
      </c>
      <c r="N41" s="269">
        <v>1</v>
      </c>
      <c r="O41" s="269">
        <v>1</v>
      </c>
      <c r="P41" s="269">
        <v>2</v>
      </c>
      <c r="Q41" s="269">
        <v>3</v>
      </c>
      <c r="R41" s="269">
        <v>3</v>
      </c>
      <c r="S41" s="269">
        <v>0</v>
      </c>
      <c r="T41" s="269">
        <v>0</v>
      </c>
      <c r="U41" s="269">
        <v>0</v>
      </c>
      <c r="V41" s="269">
        <v>0</v>
      </c>
      <c r="W41" s="269">
        <v>2</v>
      </c>
      <c r="X41" s="269">
        <v>0</v>
      </c>
      <c r="Y41" s="269">
        <v>2</v>
      </c>
      <c r="Z41" s="269">
        <v>0</v>
      </c>
      <c r="AA41" s="269">
        <v>0</v>
      </c>
      <c r="AB41" s="269">
        <v>0</v>
      </c>
      <c r="AC41" s="269">
        <v>3</v>
      </c>
      <c r="AD41" s="269">
        <v>0</v>
      </c>
      <c r="AE41" s="269">
        <v>5</v>
      </c>
      <c r="AF41" s="269">
        <v>2</v>
      </c>
      <c r="AG41" s="269">
        <v>1</v>
      </c>
      <c r="AH41" s="269">
        <v>3</v>
      </c>
      <c r="AI41" s="269">
        <v>22</v>
      </c>
      <c r="AJ41" s="269">
        <v>85</v>
      </c>
      <c r="AK41" s="269">
        <v>3</v>
      </c>
      <c r="AL41" s="269">
        <v>9</v>
      </c>
      <c r="AM41" s="269">
        <v>62</v>
      </c>
      <c r="AN41" s="269">
        <v>0</v>
      </c>
      <c r="AO41" s="269">
        <v>3</v>
      </c>
      <c r="AP41" s="270">
        <v>216</v>
      </c>
      <c r="AQ41" s="269">
        <v>2189</v>
      </c>
      <c r="AR41" s="269">
        <v>9057</v>
      </c>
      <c r="AS41" s="269">
        <v>0</v>
      </c>
      <c r="AT41" s="269">
        <v>0</v>
      </c>
      <c r="AU41" s="269">
        <v>0</v>
      </c>
      <c r="AV41" s="269">
        <v>0</v>
      </c>
      <c r="AW41" s="270">
        <v>11246</v>
      </c>
      <c r="AX41" s="269">
        <v>11462</v>
      </c>
      <c r="AY41" s="270">
        <v>1584</v>
      </c>
      <c r="AZ41" s="270">
        <v>12830</v>
      </c>
      <c r="BA41" s="269">
        <v>13046</v>
      </c>
      <c r="BB41" s="270">
        <v>-8154</v>
      </c>
      <c r="BC41" s="269">
        <v>4676</v>
      </c>
      <c r="BD41" s="270">
        <v>4892</v>
      </c>
      <c r="BE41" s="271"/>
      <c r="BG41" s="286">
        <v>37</v>
      </c>
      <c r="BH41" s="283" t="s">
        <v>42</v>
      </c>
      <c r="BI41" s="273">
        <f t="shared" si="0"/>
        <v>11462</v>
      </c>
      <c r="BJ41" s="274">
        <f t="shared" si="1"/>
        <v>8154</v>
      </c>
      <c r="BK41" s="275">
        <f t="shared" si="2"/>
        <v>0.71139417204676325</v>
      </c>
      <c r="BL41" s="276">
        <f t="shared" si="3"/>
        <v>0.28860582795323675</v>
      </c>
      <c r="BM41" s="277"/>
      <c r="BN41" s="286">
        <v>37</v>
      </c>
      <c r="BO41" s="283" t="s">
        <v>42</v>
      </c>
      <c r="BP41" s="278">
        <f t="shared" si="4"/>
        <v>1584</v>
      </c>
      <c r="BQ41" s="279">
        <f t="shared" si="5"/>
        <v>8154</v>
      </c>
      <c r="BR41" s="280">
        <f t="shared" si="6"/>
        <v>-6570</v>
      </c>
      <c r="BS41" s="277"/>
    </row>
    <row r="42" spans="1:71" x14ac:dyDescent="0.2">
      <c r="A42" s="287">
        <v>38</v>
      </c>
      <c r="B42" s="268" t="s">
        <v>282</v>
      </c>
      <c r="C42" s="269">
        <v>0</v>
      </c>
      <c r="D42" s="269">
        <v>0</v>
      </c>
      <c r="E42" s="269">
        <v>0</v>
      </c>
      <c r="F42" s="269">
        <v>0</v>
      </c>
      <c r="G42" s="269">
        <v>0</v>
      </c>
      <c r="H42" s="269">
        <v>2</v>
      </c>
      <c r="I42" s="269">
        <v>1</v>
      </c>
      <c r="J42" s="269">
        <v>10</v>
      </c>
      <c r="K42" s="269">
        <v>0</v>
      </c>
      <c r="L42" s="269">
        <v>0</v>
      </c>
      <c r="M42" s="269">
        <v>11</v>
      </c>
      <c r="N42" s="269">
        <v>3</v>
      </c>
      <c r="O42" s="269">
        <v>2</v>
      </c>
      <c r="P42" s="269">
        <v>4</v>
      </c>
      <c r="Q42" s="269">
        <v>11</v>
      </c>
      <c r="R42" s="269">
        <v>14</v>
      </c>
      <c r="S42" s="269">
        <v>1</v>
      </c>
      <c r="T42" s="269">
        <v>0</v>
      </c>
      <c r="U42" s="269">
        <v>2</v>
      </c>
      <c r="V42" s="269">
        <v>0</v>
      </c>
      <c r="W42" s="269">
        <v>14</v>
      </c>
      <c r="X42" s="269">
        <v>0</v>
      </c>
      <c r="Y42" s="269">
        <v>4</v>
      </c>
      <c r="Z42" s="269">
        <v>0</v>
      </c>
      <c r="AA42" s="269">
        <v>1</v>
      </c>
      <c r="AB42" s="269">
        <v>2</v>
      </c>
      <c r="AC42" s="269">
        <v>6</v>
      </c>
      <c r="AD42" s="269">
        <v>6</v>
      </c>
      <c r="AE42" s="269">
        <v>1</v>
      </c>
      <c r="AF42" s="269">
        <v>13</v>
      </c>
      <c r="AG42" s="269">
        <v>0</v>
      </c>
      <c r="AH42" s="269">
        <v>9</v>
      </c>
      <c r="AI42" s="269">
        <v>16</v>
      </c>
      <c r="AJ42" s="269">
        <v>8</v>
      </c>
      <c r="AK42" s="269">
        <v>3</v>
      </c>
      <c r="AL42" s="269">
        <v>12</v>
      </c>
      <c r="AM42" s="269">
        <v>5</v>
      </c>
      <c r="AN42" s="269">
        <v>0</v>
      </c>
      <c r="AO42" s="269">
        <v>0</v>
      </c>
      <c r="AP42" s="270">
        <v>161</v>
      </c>
      <c r="AQ42" s="269">
        <v>0</v>
      </c>
      <c r="AR42" s="269">
        <v>0</v>
      </c>
      <c r="AS42" s="269">
        <v>0</v>
      </c>
      <c r="AT42" s="269">
        <v>0</v>
      </c>
      <c r="AU42" s="269">
        <v>0</v>
      </c>
      <c r="AV42" s="269">
        <v>0</v>
      </c>
      <c r="AW42" s="270">
        <v>0</v>
      </c>
      <c r="AX42" s="269">
        <v>161</v>
      </c>
      <c r="AY42" s="270">
        <v>0</v>
      </c>
      <c r="AZ42" s="270">
        <v>0</v>
      </c>
      <c r="BA42" s="269">
        <v>161</v>
      </c>
      <c r="BB42" s="270">
        <v>0</v>
      </c>
      <c r="BC42" s="269">
        <v>0</v>
      </c>
      <c r="BD42" s="270">
        <v>161</v>
      </c>
      <c r="BE42" s="271"/>
      <c r="BG42" s="287">
        <v>38</v>
      </c>
      <c r="BH42" s="272" t="s">
        <v>282</v>
      </c>
      <c r="BI42" s="273">
        <f t="shared" si="0"/>
        <v>161</v>
      </c>
      <c r="BJ42" s="274">
        <f t="shared" si="1"/>
        <v>0</v>
      </c>
      <c r="BK42" s="275">
        <f t="shared" si="2"/>
        <v>0</v>
      </c>
      <c r="BL42" s="276">
        <f t="shared" si="3"/>
        <v>1</v>
      </c>
      <c r="BM42" s="277"/>
      <c r="BN42" s="287">
        <v>38</v>
      </c>
      <c r="BO42" s="272" t="s">
        <v>282</v>
      </c>
      <c r="BP42" s="278">
        <f t="shared" si="4"/>
        <v>0</v>
      </c>
      <c r="BQ42" s="279">
        <f t="shared" si="5"/>
        <v>0</v>
      </c>
      <c r="BR42" s="280">
        <f t="shared" si="6"/>
        <v>0</v>
      </c>
      <c r="BS42" s="277"/>
    </row>
    <row r="43" spans="1:71" x14ac:dyDescent="0.2">
      <c r="A43" s="287">
        <v>39</v>
      </c>
      <c r="B43" s="268" t="s">
        <v>283</v>
      </c>
      <c r="C43" s="269">
        <v>0</v>
      </c>
      <c r="D43" s="269">
        <v>0</v>
      </c>
      <c r="E43" s="269">
        <v>2</v>
      </c>
      <c r="F43" s="269">
        <v>3</v>
      </c>
      <c r="G43" s="269">
        <v>3</v>
      </c>
      <c r="H43" s="269">
        <v>11</v>
      </c>
      <c r="I43" s="269">
        <v>4</v>
      </c>
      <c r="J43" s="269">
        <v>48</v>
      </c>
      <c r="K43" s="269">
        <v>0</v>
      </c>
      <c r="L43" s="269">
        <v>4</v>
      </c>
      <c r="M43" s="269">
        <v>126</v>
      </c>
      <c r="N43" s="269">
        <v>87</v>
      </c>
      <c r="O43" s="269">
        <v>65</v>
      </c>
      <c r="P43" s="269">
        <v>57</v>
      </c>
      <c r="Q43" s="269">
        <v>238</v>
      </c>
      <c r="R43" s="269">
        <v>172</v>
      </c>
      <c r="S43" s="269">
        <v>4</v>
      </c>
      <c r="T43" s="269">
        <v>0</v>
      </c>
      <c r="U43" s="269">
        <v>10</v>
      </c>
      <c r="V43" s="269">
        <v>0</v>
      </c>
      <c r="W43" s="269">
        <v>57</v>
      </c>
      <c r="X43" s="269">
        <v>1</v>
      </c>
      <c r="Y43" s="269">
        <v>109</v>
      </c>
      <c r="Z43" s="269">
        <v>3</v>
      </c>
      <c r="AA43" s="269">
        <v>8</v>
      </c>
      <c r="AB43" s="269">
        <v>19</v>
      </c>
      <c r="AC43" s="269">
        <v>36</v>
      </c>
      <c r="AD43" s="269">
        <v>21</v>
      </c>
      <c r="AE43" s="269">
        <v>12</v>
      </c>
      <c r="AF43" s="269">
        <v>109</v>
      </c>
      <c r="AG43" s="269">
        <v>0</v>
      </c>
      <c r="AH43" s="269">
        <v>17</v>
      </c>
      <c r="AI43" s="269">
        <v>101</v>
      </c>
      <c r="AJ43" s="269">
        <v>30</v>
      </c>
      <c r="AK43" s="269">
        <v>10</v>
      </c>
      <c r="AL43" s="269">
        <v>46</v>
      </c>
      <c r="AM43" s="269">
        <v>20</v>
      </c>
      <c r="AN43" s="269">
        <v>0</v>
      </c>
      <c r="AO43" s="269">
        <v>0</v>
      </c>
      <c r="AP43" s="270">
        <v>1433</v>
      </c>
      <c r="AQ43" s="269">
        <v>0</v>
      </c>
      <c r="AR43" s="269">
        <v>1796</v>
      </c>
      <c r="AS43" s="269">
        <v>0</v>
      </c>
      <c r="AT43" s="269">
        <v>0</v>
      </c>
      <c r="AU43" s="269">
        <v>0</v>
      </c>
      <c r="AV43" s="269">
        <v>0</v>
      </c>
      <c r="AW43" s="270">
        <v>1796</v>
      </c>
      <c r="AX43" s="269">
        <v>3229</v>
      </c>
      <c r="AY43" s="270">
        <v>3</v>
      </c>
      <c r="AZ43" s="270">
        <v>1799</v>
      </c>
      <c r="BA43" s="269">
        <v>3232</v>
      </c>
      <c r="BB43" s="270">
        <v>-2098</v>
      </c>
      <c r="BC43" s="269">
        <v>-299</v>
      </c>
      <c r="BD43" s="270">
        <v>1134</v>
      </c>
      <c r="BE43" s="271"/>
      <c r="BG43" s="287">
        <v>39</v>
      </c>
      <c r="BH43" s="272" t="s">
        <v>283</v>
      </c>
      <c r="BI43" s="273">
        <f t="shared" si="0"/>
        <v>3229</v>
      </c>
      <c r="BJ43" s="274">
        <f t="shared" si="1"/>
        <v>2098</v>
      </c>
      <c r="BK43" s="275">
        <f t="shared" si="2"/>
        <v>0.64973676060699903</v>
      </c>
      <c r="BL43" s="276">
        <f t="shared" si="3"/>
        <v>0.35026323939300097</v>
      </c>
      <c r="BM43" s="277"/>
      <c r="BN43" s="287">
        <v>39</v>
      </c>
      <c r="BO43" s="272" t="s">
        <v>283</v>
      </c>
      <c r="BP43" s="278">
        <f t="shared" si="4"/>
        <v>3</v>
      </c>
      <c r="BQ43" s="279">
        <f t="shared" si="5"/>
        <v>2098</v>
      </c>
      <c r="BR43" s="280">
        <f t="shared" si="6"/>
        <v>-2095</v>
      </c>
      <c r="BS43" s="277"/>
    </row>
    <row r="44" spans="1:71" x14ac:dyDescent="0.2">
      <c r="A44" s="288">
        <v>40</v>
      </c>
      <c r="B44" s="289" t="s">
        <v>43</v>
      </c>
      <c r="C44" s="290">
        <v>34</v>
      </c>
      <c r="D44" s="290">
        <v>0</v>
      </c>
      <c r="E44" s="290">
        <v>69</v>
      </c>
      <c r="F44" s="290">
        <v>39</v>
      </c>
      <c r="G44" s="290">
        <v>220</v>
      </c>
      <c r="H44" s="290">
        <v>1821</v>
      </c>
      <c r="I44" s="290">
        <v>562</v>
      </c>
      <c r="J44" s="290">
        <v>17605</v>
      </c>
      <c r="K44" s="290">
        <v>455</v>
      </c>
      <c r="L44" s="290">
        <v>1848</v>
      </c>
      <c r="M44" s="290">
        <v>7073</v>
      </c>
      <c r="N44" s="290">
        <v>17817</v>
      </c>
      <c r="O44" s="290">
        <v>9362</v>
      </c>
      <c r="P44" s="290">
        <v>7573</v>
      </c>
      <c r="Q44" s="290">
        <v>16199</v>
      </c>
      <c r="R44" s="290">
        <v>13608</v>
      </c>
      <c r="S44" s="290">
        <v>602</v>
      </c>
      <c r="T44" s="290">
        <v>159</v>
      </c>
      <c r="U44" s="290">
        <v>1897</v>
      </c>
      <c r="V44" s="290">
        <v>113</v>
      </c>
      <c r="W44" s="290">
        <v>22274</v>
      </c>
      <c r="X44" s="290">
        <v>262</v>
      </c>
      <c r="Y44" s="290">
        <v>3761</v>
      </c>
      <c r="Z44" s="290">
        <v>470</v>
      </c>
      <c r="AA44" s="290">
        <v>393</v>
      </c>
      <c r="AB44" s="290">
        <v>245</v>
      </c>
      <c r="AC44" s="290">
        <v>1092</v>
      </c>
      <c r="AD44" s="290">
        <v>756</v>
      </c>
      <c r="AE44" s="290">
        <v>1575</v>
      </c>
      <c r="AF44" s="290">
        <v>3034</v>
      </c>
      <c r="AG44" s="290">
        <v>134</v>
      </c>
      <c r="AH44" s="290">
        <v>1322</v>
      </c>
      <c r="AI44" s="290">
        <v>1684</v>
      </c>
      <c r="AJ44" s="290">
        <v>2930</v>
      </c>
      <c r="AK44" s="290">
        <v>421</v>
      </c>
      <c r="AL44" s="290">
        <v>3803</v>
      </c>
      <c r="AM44" s="290">
        <v>2615</v>
      </c>
      <c r="AN44" s="290">
        <v>161</v>
      </c>
      <c r="AO44" s="290">
        <v>776</v>
      </c>
      <c r="AP44" s="291">
        <v>144764</v>
      </c>
      <c r="AQ44" s="290">
        <v>3273</v>
      </c>
      <c r="AR44" s="290">
        <v>81376</v>
      </c>
      <c r="AS44" s="290">
        <v>12962</v>
      </c>
      <c r="AT44" s="290">
        <v>15987</v>
      </c>
      <c r="AU44" s="290">
        <v>2540</v>
      </c>
      <c r="AV44" s="290">
        <v>1457</v>
      </c>
      <c r="AW44" s="291">
        <v>117595</v>
      </c>
      <c r="AX44" s="290">
        <v>262359</v>
      </c>
      <c r="AY44" s="291">
        <v>175848</v>
      </c>
      <c r="AZ44" s="291">
        <v>293443</v>
      </c>
      <c r="BA44" s="290">
        <v>438207</v>
      </c>
      <c r="BB44" s="291">
        <v>-179993</v>
      </c>
      <c r="BC44" s="290">
        <v>113450</v>
      </c>
      <c r="BD44" s="291">
        <v>258214</v>
      </c>
      <c r="BE44" s="271"/>
      <c r="BG44" s="288">
        <v>40</v>
      </c>
      <c r="BH44" s="292" t="s">
        <v>43</v>
      </c>
      <c r="BI44" s="293">
        <f t="shared" si="0"/>
        <v>262359</v>
      </c>
      <c r="BJ44" s="294">
        <f t="shared" si="1"/>
        <v>179993</v>
      </c>
      <c r="BK44" s="295">
        <f t="shared" si="2"/>
        <v>0.68605612919701631</v>
      </c>
      <c r="BL44" s="296">
        <f t="shared" si="3"/>
        <v>0.31394387080298369</v>
      </c>
      <c r="BM44" s="277"/>
      <c r="BN44" s="288">
        <v>40</v>
      </c>
      <c r="BO44" s="292" t="s">
        <v>43</v>
      </c>
      <c r="BP44" s="297">
        <f t="shared" si="4"/>
        <v>175848</v>
      </c>
      <c r="BQ44" s="298">
        <f t="shared" si="5"/>
        <v>179993</v>
      </c>
      <c r="BR44" s="299">
        <f t="shared" si="6"/>
        <v>-4145</v>
      </c>
    </row>
    <row r="45" spans="1:71" x14ac:dyDescent="0.2">
      <c r="A45" s="300">
        <v>41</v>
      </c>
      <c r="B45" s="301" t="s">
        <v>52</v>
      </c>
      <c r="C45" s="302">
        <v>0</v>
      </c>
      <c r="D45" s="302">
        <v>0</v>
      </c>
      <c r="E45" s="302">
        <v>5</v>
      </c>
      <c r="F45" s="302">
        <v>9</v>
      </c>
      <c r="G45" s="302">
        <v>4</v>
      </c>
      <c r="H45" s="302">
        <v>35</v>
      </c>
      <c r="I45" s="302">
        <v>14</v>
      </c>
      <c r="J45" s="302">
        <v>330</v>
      </c>
      <c r="K45" s="302">
        <v>6</v>
      </c>
      <c r="L45" s="302">
        <v>50</v>
      </c>
      <c r="M45" s="302">
        <v>232</v>
      </c>
      <c r="N45" s="302">
        <v>231</v>
      </c>
      <c r="O45" s="302">
        <v>76</v>
      </c>
      <c r="P45" s="302">
        <v>201</v>
      </c>
      <c r="Q45" s="302">
        <v>439</v>
      </c>
      <c r="R45" s="302">
        <v>305</v>
      </c>
      <c r="S45" s="302">
        <v>16</v>
      </c>
      <c r="T45" s="302">
        <v>3</v>
      </c>
      <c r="U45" s="302">
        <v>43</v>
      </c>
      <c r="V45" s="302">
        <v>3</v>
      </c>
      <c r="W45" s="302">
        <v>203</v>
      </c>
      <c r="X45" s="302">
        <v>9</v>
      </c>
      <c r="Y45" s="302">
        <v>149</v>
      </c>
      <c r="Z45" s="302">
        <v>6</v>
      </c>
      <c r="AA45" s="302">
        <v>11</v>
      </c>
      <c r="AB45" s="302">
        <v>20</v>
      </c>
      <c r="AC45" s="302">
        <v>94</v>
      </c>
      <c r="AD45" s="302">
        <v>72</v>
      </c>
      <c r="AE45" s="302">
        <v>16</v>
      </c>
      <c r="AF45" s="302">
        <v>225</v>
      </c>
      <c r="AG45" s="302">
        <v>9</v>
      </c>
      <c r="AH45" s="302">
        <v>49</v>
      </c>
      <c r="AI45" s="302">
        <v>57</v>
      </c>
      <c r="AJ45" s="302">
        <v>56</v>
      </c>
      <c r="AK45" s="302">
        <v>38</v>
      </c>
      <c r="AL45" s="302">
        <v>156</v>
      </c>
      <c r="AM45" s="302">
        <v>98</v>
      </c>
      <c r="AN45" s="302">
        <v>0</v>
      </c>
      <c r="AO45" s="302">
        <v>3</v>
      </c>
      <c r="AP45" s="303">
        <v>3273</v>
      </c>
      <c r="AQ45" s="269"/>
      <c r="AR45" s="269"/>
      <c r="AS45" s="269"/>
      <c r="AT45" s="269"/>
      <c r="AU45" s="269"/>
      <c r="AV45" s="269"/>
      <c r="AW45" s="269"/>
      <c r="AX45" s="269"/>
      <c r="AY45" s="269"/>
      <c r="AZ45" s="269"/>
      <c r="BA45" s="269"/>
      <c r="BB45" s="269"/>
      <c r="BC45" s="269"/>
      <c r="BD45" s="269"/>
      <c r="BE45" s="271"/>
      <c r="BG45" s="56" t="s">
        <v>485</v>
      </c>
      <c r="BI45" s="274"/>
      <c r="BJ45" s="274"/>
      <c r="BN45" s="56" t="s">
        <v>485</v>
      </c>
    </row>
    <row r="46" spans="1:71" x14ac:dyDescent="0.2">
      <c r="A46" s="286">
        <v>42</v>
      </c>
      <c r="B46" s="282" t="s">
        <v>53</v>
      </c>
      <c r="C46" s="269">
        <v>8</v>
      </c>
      <c r="D46" s="269">
        <v>0</v>
      </c>
      <c r="E46" s="269">
        <v>28</v>
      </c>
      <c r="F46" s="269">
        <v>42</v>
      </c>
      <c r="G46" s="269">
        <v>45</v>
      </c>
      <c r="H46" s="269">
        <v>736</v>
      </c>
      <c r="I46" s="269">
        <v>189</v>
      </c>
      <c r="J46" s="269">
        <v>2464</v>
      </c>
      <c r="K46" s="269">
        <v>22</v>
      </c>
      <c r="L46" s="269">
        <v>597</v>
      </c>
      <c r="M46" s="269">
        <v>2917</v>
      </c>
      <c r="N46" s="269">
        <v>1370</v>
      </c>
      <c r="O46" s="269">
        <v>1215</v>
      </c>
      <c r="P46" s="269">
        <v>3862</v>
      </c>
      <c r="Q46" s="269">
        <v>5518</v>
      </c>
      <c r="R46" s="269">
        <v>5376</v>
      </c>
      <c r="S46" s="269">
        <v>211</v>
      </c>
      <c r="T46" s="269">
        <v>50</v>
      </c>
      <c r="U46" s="269">
        <v>575</v>
      </c>
      <c r="V46" s="269">
        <v>29</v>
      </c>
      <c r="W46" s="269">
        <v>3570</v>
      </c>
      <c r="X46" s="269">
        <v>121</v>
      </c>
      <c r="Y46" s="269">
        <v>2410</v>
      </c>
      <c r="Z46" s="269">
        <v>51</v>
      </c>
      <c r="AA46" s="269">
        <v>109</v>
      </c>
      <c r="AB46" s="269">
        <v>381</v>
      </c>
      <c r="AC46" s="269">
        <v>1681</v>
      </c>
      <c r="AD46" s="269">
        <v>738</v>
      </c>
      <c r="AE46" s="269">
        <v>245</v>
      </c>
      <c r="AF46" s="269">
        <v>2804</v>
      </c>
      <c r="AG46" s="269">
        <v>121</v>
      </c>
      <c r="AH46" s="269">
        <v>1639</v>
      </c>
      <c r="AI46" s="269">
        <v>3886</v>
      </c>
      <c r="AJ46" s="269">
        <v>2952</v>
      </c>
      <c r="AK46" s="269">
        <v>504</v>
      </c>
      <c r="AL46" s="269">
        <v>3831</v>
      </c>
      <c r="AM46" s="269">
        <v>1332</v>
      </c>
      <c r="AN46" s="269">
        <v>0</v>
      </c>
      <c r="AO46" s="269">
        <v>10</v>
      </c>
      <c r="AP46" s="270">
        <v>51639</v>
      </c>
      <c r="AQ46" s="269"/>
      <c r="AR46" s="269"/>
      <c r="AS46" s="269"/>
      <c r="AT46" s="269"/>
      <c r="AU46" s="269"/>
      <c r="AV46" s="269"/>
      <c r="AW46" s="269"/>
      <c r="AX46" s="269"/>
      <c r="AY46" s="269"/>
      <c r="AZ46" s="269"/>
      <c r="BA46" s="269"/>
      <c r="BB46" s="269"/>
      <c r="BC46" s="269"/>
      <c r="BD46" s="269"/>
      <c r="BE46" s="271"/>
      <c r="BI46" s="274"/>
      <c r="BJ46" s="274"/>
    </row>
    <row r="47" spans="1:71" x14ac:dyDescent="0.2">
      <c r="A47" s="286">
        <v>43</v>
      </c>
      <c r="B47" s="282" t="s">
        <v>54</v>
      </c>
      <c r="C47" s="269">
        <v>15</v>
      </c>
      <c r="D47" s="269">
        <v>0</v>
      </c>
      <c r="E47" s="269">
        <v>23</v>
      </c>
      <c r="F47" s="269">
        <v>5</v>
      </c>
      <c r="G47" s="269">
        <v>25</v>
      </c>
      <c r="H47" s="269">
        <v>-57</v>
      </c>
      <c r="I47" s="269">
        <v>62</v>
      </c>
      <c r="J47" s="269">
        <v>1567</v>
      </c>
      <c r="K47" s="269">
        <v>18</v>
      </c>
      <c r="L47" s="269">
        <v>-19</v>
      </c>
      <c r="M47" s="269">
        <v>1314</v>
      </c>
      <c r="N47" s="269">
        <v>2609</v>
      </c>
      <c r="O47" s="269">
        <v>1040</v>
      </c>
      <c r="P47" s="269">
        <v>406</v>
      </c>
      <c r="Q47" s="269">
        <v>3030</v>
      </c>
      <c r="R47" s="269">
        <v>2808</v>
      </c>
      <c r="S47" s="269">
        <v>26</v>
      </c>
      <c r="T47" s="269">
        <v>-11</v>
      </c>
      <c r="U47" s="269">
        <v>-62</v>
      </c>
      <c r="V47" s="269">
        <v>-8</v>
      </c>
      <c r="W47" s="269">
        <v>367</v>
      </c>
      <c r="X47" s="269">
        <v>6</v>
      </c>
      <c r="Y47" s="269">
        <v>189</v>
      </c>
      <c r="Z47" s="269">
        <v>37</v>
      </c>
      <c r="AA47" s="269">
        <v>101</v>
      </c>
      <c r="AB47" s="269">
        <v>29</v>
      </c>
      <c r="AC47" s="269">
        <v>545</v>
      </c>
      <c r="AD47" s="269">
        <v>593</v>
      </c>
      <c r="AE47" s="269">
        <v>6336</v>
      </c>
      <c r="AF47" s="269">
        <v>1471</v>
      </c>
      <c r="AG47" s="269">
        <v>32</v>
      </c>
      <c r="AH47" s="269">
        <v>0</v>
      </c>
      <c r="AI47" s="269">
        <v>107</v>
      </c>
      <c r="AJ47" s="269">
        <v>256</v>
      </c>
      <c r="AK47" s="269">
        <v>-4</v>
      </c>
      <c r="AL47" s="269">
        <v>949</v>
      </c>
      <c r="AM47" s="269">
        <v>318</v>
      </c>
      <c r="AN47" s="269">
        <v>0</v>
      </c>
      <c r="AO47" s="269">
        <v>294</v>
      </c>
      <c r="AP47" s="270">
        <v>24417</v>
      </c>
      <c r="AQ47" s="269"/>
      <c r="AR47" s="269"/>
      <c r="AS47" s="269"/>
      <c r="AT47" s="269"/>
      <c r="AU47" s="269"/>
      <c r="AV47" s="269"/>
      <c r="AW47" s="269"/>
      <c r="AX47" s="269"/>
      <c r="AY47" s="269"/>
      <c r="AZ47" s="269"/>
      <c r="BA47" s="269"/>
      <c r="BB47" s="269"/>
      <c r="BC47" s="269"/>
      <c r="BD47" s="269"/>
      <c r="BE47" s="271"/>
      <c r="BI47" s="274"/>
      <c r="BJ47" s="274"/>
    </row>
    <row r="48" spans="1:71" x14ac:dyDescent="0.2">
      <c r="A48" s="286">
        <v>44</v>
      </c>
      <c r="B48" s="282" t="s">
        <v>55</v>
      </c>
      <c r="C48" s="269">
        <v>11</v>
      </c>
      <c r="D48" s="269">
        <v>0</v>
      </c>
      <c r="E48" s="269">
        <v>22</v>
      </c>
      <c r="F48" s="269">
        <v>13</v>
      </c>
      <c r="G48" s="269">
        <v>17</v>
      </c>
      <c r="H48" s="269">
        <v>341</v>
      </c>
      <c r="I48" s="269">
        <v>48</v>
      </c>
      <c r="J48" s="269">
        <v>3298</v>
      </c>
      <c r="K48" s="269">
        <v>61</v>
      </c>
      <c r="L48" s="269">
        <v>226</v>
      </c>
      <c r="M48" s="269">
        <v>1571</v>
      </c>
      <c r="N48" s="269">
        <v>1308</v>
      </c>
      <c r="O48" s="269">
        <v>364</v>
      </c>
      <c r="P48" s="269">
        <v>1127</v>
      </c>
      <c r="Q48" s="269">
        <v>2985</v>
      </c>
      <c r="R48" s="269">
        <v>2569</v>
      </c>
      <c r="S48" s="269">
        <v>145</v>
      </c>
      <c r="T48" s="269">
        <v>47</v>
      </c>
      <c r="U48" s="269">
        <v>456</v>
      </c>
      <c r="V48" s="269">
        <v>32</v>
      </c>
      <c r="W48" s="269">
        <v>1950</v>
      </c>
      <c r="X48" s="269">
        <v>45</v>
      </c>
      <c r="Y48" s="269">
        <v>256</v>
      </c>
      <c r="Z48" s="269">
        <v>140</v>
      </c>
      <c r="AA48" s="269">
        <v>168</v>
      </c>
      <c r="AB48" s="269">
        <v>61</v>
      </c>
      <c r="AC48" s="269">
        <v>376</v>
      </c>
      <c r="AD48" s="269">
        <v>174</v>
      </c>
      <c r="AE48" s="269">
        <v>4914</v>
      </c>
      <c r="AF48" s="269">
        <v>1114</v>
      </c>
      <c r="AG48" s="269">
        <v>29</v>
      </c>
      <c r="AH48" s="269">
        <v>1617</v>
      </c>
      <c r="AI48" s="269">
        <v>1214</v>
      </c>
      <c r="AJ48" s="269">
        <v>431</v>
      </c>
      <c r="AK48" s="269">
        <v>63</v>
      </c>
      <c r="AL48" s="269">
        <v>984</v>
      </c>
      <c r="AM48" s="269">
        <v>337</v>
      </c>
      <c r="AN48" s="269">
        <v>0</v>
      </c>
      <c r="AO48" s="269">
        <v>41</v>
      </c>
      <c r="AP48" s="270">
        <v>28555</v>
      </c>
      <c r="AQ48" s="269"/>
      <c r="AR48" s="269"/>
      <c r="AS48" s="269"/>
      <c r="AT48" s="269"/>
      <c r="AU48" s="269"/>
      <c r="AV48" s="269"/>
      <c r="AW48" s="269"/>
      <c r="AX48" s="269"/>
      <c r="AY48" s="269"/>
      <c r="AZ48" s="269"/>
      <c r="BA48" s="269"/>
      <c r="BB48" s="269"/>
      <c r="BC48" s="269"/>
      <c r="BD48" s="269"/>
      <c r="BE48" s="271"/>
      <c r="BI48" s="274"/>
      <c r="BJ48" s="274"/>
    </row>
    <row r="49" spans="1:57" x14ac:dyDescent="0.2">
      <c r="A49" s="286">
        <v>45</v>
      </c>
      <c r="B49" s="282" t="s">
        <v>56</v>
      </c>
      <c r="C49" s="269">
        <v>3</v>
      </c>
      <c r="D49" s="269">
        <v>0</v>
      </c>
      <c r="E49" s="269">
        <v>8</v>
      </c>
      <c r="F49" s="269">
        <v>9</v>
      </c>
      <c r="G49" s="269">
        <v>18</v>
      </c>
      <c r="H49" s="269">
        <v>133</v>
      </c>
      <c r="I49" s="269">
        <v>26</v>
      </c>
      <c r="J49" s="269">
        <v>504</v>
      </c>
      <c r="K49" s="269">
        <v>88</v>
      </c>
      <c r="L49" s="269">
        <v>103</v>
      </c>
      <c r="M49" s="269">
        <v>419</v>
      </c>
      <c r="N49" s="269">
        <v>417</v>
      </c>
      <c r="O49" s="269">
        <v>89</v>
      </c>
      <c r="P49" s="269">
        <v>374</v>
      </c>
      <c r="Q49" s="269">
        <v>184</v>
      </c>
      <c r="R49" s="269">
        <v>244</v>
      </c>
      <c r="S49" s="269">
        <v>16</v>
      </c>
      <c r="T49" s="269">
        <v>2</v>
      </c>
      <c r="U49" s="269">
        <v>12</v>
      </c>
      <c r="V49" s="269">
        <v>2</v>
      </c>
      <c r="W49" s="269">
        <v>228</v>
      </c>
      <c r="X49" s="269">
        <v>11</v>
      </c>
      <c r="Y49" s="269">
        <v>258</v>
      </c>
      <c r="Z49" s="269">
        <v>23</v>
      </c>
      <c r="AA49" s="269">
        <v>35</v>
      </c>
      <c r="AB49" s="269">
        <v>15</v>
      </c>
      <c r="AC49" s="269">
        <v>173</v>
      </c>
      <c r="AD49" s="269">
        <v>49</v>
      </c>
      <c r="AE49" s="269">
        <v>635</v>
      </c>
      <c r="AF49" s="269">
        <v>792</v>
      </c>
      <c r="AG49" s="269">
        <v>10</v>
      </c>
      <c r="AH49" s="269">
        <v>7</v>
      </c>
      <c r="AI49" s="269">
        <v>80</v>
      </c>
      <c r="AJ49" s="269">
        <v>98</v>
      </c>
      <c r="AK49" s="269">
        <v>36</v>
      </c>
      <c r="AL49" s="269">
        <v>530</v>
      </c>
      <c r="AM49" s="269">
        <v>192</v>
      </c>
      <c r="AN49" s="269">
        <v>0</v>
      </c>
      <c r="AO49" s="269">
        <v>14</v>
      </c>
      <c r="AP49" s="270">
        <v>5837</v>
      </c>
      <c r="AQ49" s="269"/>
      <c r="AR49" s="269"/>
      <c r="AS49" s="269"/>
      <c r="AT49" s="269"/>
      <c r="AU49" s="269"/>
      <c r="AV49" s="269"/>
      <c r="AW49" s="269"/>
      <c r="AX49" s="269"/>
      <c r="AY49" s="269"/>
      <c r="AZ49" s="269"/>
      <c r="BA49" s="269"/>
      <c r="BB49" s="269"/>
      <c r="BC49" s="269"/>
      <c r="BD49" s="269"/>
      <c r="BE49" s="271"/>
    </row>
    <row r="50" spans="1:57" x14ac:dyDescent="0.2">
      <c r="A50" s="286">
        <v>46</v>
      </c>
      <c r="B50" s="282" t="s">
        <v>204</v>
      </c>
      <c r="C50" s="269">
        <v>-5</v>
      </c>
      <c r="D50" s="269">
        <v>0</v>
      </c>
      <c r="E50" s="269">
        <v>0</v>
      </c>
      <c r="F50" s="269">
        <v>0</v>
      </c>
      <c r="G50" s="269">
        <v>-1</v>
      </c>
      <c r="H50" s="269">
        <v>0</v>
      </c>
      <c r="I50" s="269">
        <v>0</v>
      </c>
      <c r="J50" s="269">
        <v>0</v>
      </c>
      <c r="K50" s="269">
        <v>-2</v>
      </c>
      <c r="L50" s="269">
        <v>0</v>
      </c>
      <c r="M50" s="269">
        <v>0</v>
      </c>
      <c r="N50" s="269">
        <v>0</v>
      </c>
      <c r="O50" s="269">
        <v>0</v>
      </c>
      <c r="P50" s="269">
        <v>0</v>
      </c>
      <c r="Q50" s="269">
        <v>0</v>
      </c>
      <c r="R50" s="269">
        <v>0</v>
      </c>
      <c r="S50" s="269">
        <v>0</v>
      </c>
      <c r="T50" s="269">
        <v>0</v>
      </c>
      <c r="U50" s="269">
        <v>0</v>
      </c>
      <c r="V50" s="269">
        <v>0</v>
      </c>
      <c r="W50" s="269">
        <v>0</v>
      </c>
      <c r="X50" s="269">
        <v>0</v>
      </c>
      <c r="Y50" s="269">
        <v>-29</v>
      </c>
      <c r="Z50" s="269">
        <v>0</v>
      </c>
      <c r="AA50" s="269">
        <v>-38</v>
      </c>
      <c r="AB50" s="269">
        <v>0</v>
      </c>
      <c r="AC50" s="269">
        <v>-2</v>
      </c>
      <c r="AD50" s="269">
        <v>-35</v>
      </c>
      <c r="AE50" s="269">
        <v>0</v>
      </c>
      <c r="AF50" s="269">
        <v>-35</v>
      </c>
      <c r="AG50" s="269">
        <v>0</v>
      </c>
      <c r="AH50" s="269">
        <v>0</v>
      </c>
      <c r="AI50" s="269">
        <v>-13</v>
      </c>
      <c r="AJ50" s="269">
        <v>-89</v>
      </c>
      <c r="AK50" s="269">
        <v>-18</v>
      </c>
      <c r="AL50" s="269">
        <v>0</v>
      </c>
      <c r="AM50" s="269">
        <v>0</v>
      </c>
      <c r="AN50" s="269">
        <v>0</v>
      </c>
      <c r="AO50" s="269">
        <v>-4</v>
      </c>
      <c r="AP50" s="270">
        <v>-271</v>
      </c>
      <c r="AQ50" s="269"/>
      <c r="AR50" s="269"/>
      <c r="AS50" s="269"/>
      <c r="AT50" s="269"/>
      <c r="AU50" s="269"/>
      <c r="AV50" s="269"/>
      <c r="AW50" s="269"/>
      <c r="AX50" s="269"/>
      <c r="AY50" s="269"/>
      <c r="AZ50" s="269"/>
      <c r="BA50" s="269"/>
      <c r="BB50" s="269"/>
      <c r="BC50" s="269"/>
      <c r="BD50" s="269"/>
      <c r="BE50" s="271"/>
    </row>
    <row r="51" spans="1:57" x14ac:dyDescent="0.2">
      <c r="A51" s="288">
        <v>47</v>
      </c>
      <c r="B51" s="289" t="s">
        <v>58</v>
      </c>
      <c r="C51" s="290">
        <v>32</v>
      </c>
      <c r="D51" s="290">
        <v>0</v>
      </c>
      <c r="E51" s="290">
        <v>86</v>
      </c>
      <c r="F51" s="290">
        <v>78</v>
      </c>
      <c r="G51" s="290">
        <v>108</v>
      </c>
      <c r="H51" s="290">
        <v>1188</v>
      </c>
      <c r="I51" s="290">
        <v>339</v>
      </c>
      <c r="J51" s="290">
        <v>8163</v>
      </c>
      <c r="K51" s="290">
        <v>193</v>
      </c>
      <c r="L51" s="290">
        <v>957</v>
      </c>
      <c r="M51" s="290">
        <v>6453</v>
      </c>
      <c r="N51" s="290">
        <v>5935</v>
      </c>
      <c r="O51" s="290">
        <v>2784</v>
      </c>
      <c r="P51" s="290">
        <v>5970</v>
      </c>
      <c r="Q51" s="290">
        <v>12156</v>
      </c>
      <c r="R51" s="290">
        <v>11302</v>
      </c>
      <c r="S51" s="290">
        <v>414</v>
      </c>
      <c r="T51" s="290">
        <v>91</v>
      </c>
      <c r="U51" s="290">
        <v>1024</v>
      </c>
      <c r="V51" s="290">
        <v>58</v>
      </c>
      <c r="W51" s="290">
        <v>6318</v>
      </c>
      <c r="X51" s="290">
        <v>192</v>
      </c>
      <c r="Y51" s="290">
        <v>3233</v>
      </c>
      <c r="Z51" s="290">
        <v>257</v>
      </c>
      <c r="AA51" s="290">
        <v>386</v>
      </c>
      <c r="AB51" s="290">
        <v>506</v>
      </c>
      <c r="AC51" s="290">
        <v>2867</v>
      </c>
      <c r="AD51" s="290">
        <v>1591</v>
      </c>
      <c r="AE51" s="290">
        <v>12146</v>
      </c>
      <c r="AF51" s="290">
        <v>6371</v>
      </c>
      <c r="AG51" s="290">
        <v>201</v>
      </c>
      <c r="AH51" s="290">
        <v>3312</v>
      </c>
      <c r="AI51" s="290">
        <v>5331</v>
      </c>
      <c r="AJ51" s="290">
        <v>3704</v>
      </c>
      <c r="AK51" s="290">
        <v>619</v>
      </c>
      <c r="AL51" s="290">
        <v>6450</v>
      </c>
      <c r="AM51" s="290">
        <v>2277</v>
      </c>
      <c r="AN51" s="290">
        <v>0</v>
      </c>
      <c r="AO51" s="290">
        <v>358</v>
      </c>
      <c r="AP51" s="291">
        <v>113450</v>
      </c>
      <c r="AQ51" s="269"/>
      <c r="AR51" s="269"/>
      <c r="AS51" s="269"/>
      <c r="AT51" s="269"/>
      <c r="AU51" s="269"/>
      <c r="AV51" s="269"/>
      <c r="AW51" s="269"/>
      <c r="AX51" s="269"/>
      <c r="AY51" s="269"/>
      <c r="AZ51" s="269"/>
      <c r="BA51" s="269"/>
      <c r="BB51" s="269"/>
      <c r="BC51" s="269"/>
      <c r="BD51" s="269"/>
      <c r="BE51" s="271"/>
    </row>
    <row r="52" spans="1:57" x14ac:dyDescent="0.2">
      <c r="A52" s="304">
        <v>48</v>
      </c>
      <c r="B52" s="305" t="s">
        <v>439</v>
      </c>
      <c r="C52" s="306">
        <v>66</v>
      </c>
      <c r="D52" s="306">
        <v>0</v>
      </c>
      <c r="E52" s="306">
        <v>155</v>
      </c>
      <c r="F52" s="306">
        <v>117</v>
      </c>
      <c r="G52" s="306">
        <v>328</v>
      </c>
      <c r="H52" s="306">
        <v>3009</v>
      </c>
      <c r="I52" s="306">
        <v>901</v>
      </c>
      <c r="J52" s="306">
        <v>25768</v>
      </c>
      <c r="K52" s="306">
        <v>648</v>
      </c>
      <c r="L52" s="306">
        <v>2805</v>
      </c>
      <c r="M52" s="306">
        <v>13526</v>
      </c>
      <c r="N52" s="306">
        <v>23752</v>
      </c>
      <c r="O52" s="306">
        <v>12146</v>
      </c>
      <c r="P52" s="306">
        <v>13543</v>
      </c>
      <c r="Q52" s="306">
        <v>28355</v>
      </c>
      <c r="R52" s="306">
        <v>24910</v>
      </c>
      <c r="S52" s="306">
        <v>1016</v>
      </c>
      <c r="T52" s="306">
        <v>250</v>
      </c>
      <c r="U52" s="306">
        <v>2921</v>
      </c>
      <c r="V52" s="306">
        <v>171</v>
      </c>
      <c r="W52" s="306">
        <v>28592</v>
      </c>
      <c r="X52" s="306">
        <v>454</v>
      </c>
      <c r="Y52" s="306">
        <v>6994</v>
      </c>
      <c r="Z52" s="306">
        <v>727</v>
      </c>
      <c r="AA52" s="306">
        <v>779</v>
      </c>
      <c r="AB52" s="306">
        <v>751</v>
      </c>
      <c r="AC52" s="306">
        <v>3959</v>
      </c>
      <c r="AD52" s="306">
        <v>2347</v>
      </c>
      <c r="AE52" s="306">
        <v>13721</v>
      </c>
      <c r="AF52" s="306">
        <v>9405</v>
      </c>
      <c r="AG52" s="306">
        <v>335</v>
      </c>
      <c r="AH52" s="306">
        <v>4634</v>
      </c>
      <c r="AI52" s="306">
        <v>7015</v>
      </c>
      <c r="AJ52" s="306">
        <v>6634</v>
      </c>
      <c r="AK52" s="306">
        <v>1040</v>
      </c>
      <c r="AL52" s="306">
        <v>10253</v>
      </c>
      <c r="AM52" s="306">
        <v>4892</v>
      </c>
      <c r="AN52" s="306">
        <v>161</v>
      </c>
      <c r="AO52" s="306">
        <v>1134</v>
      </c>
      <c r="AP52" s="307">
        <v>258214</v>
      </c>
      <c r="AQ52" s="269"/>
      <c r="AR52" s="269"/>
      <c r="AS52" s="269"/>
      <c r="AT52" s="269"/>
      <c r="AU52" s="269"/>
      <c r="AV52" s="269"/>
      <c r="AW52" s="269"/>
      <c r="AX52" s="269"/>
      <c r="AY52" s="269"/>
      <c r="AZ52" s="269"/>
      <c r="BA52" s="269"/>
      <c r="BB52" s="269"/>
      <c r="BC52" s="269"/>
      <c r="BD52" s="269"/>
      <c r="BE52" s="271"/>
    </row>
    <row r="53" spans="1:57" x14ac:dyDescent="0.2">
      <c r="A53" s="56" t="s">
        <v>485</v>
      </c>
    </row>
  </sheetData>
  <phoneticPr fontId="5"/>
  <pageMargins left="0.78740157480314965" right="0.78740157480314965" top="0.78740157480314965" bottom="0.78740157480314965" header="0.51181102362204722" footer="0.51181102362204722"/>
  <pageSetup paperSize="9" scale="92" fitToWidth="9" orientation="landscape" verticalDpi="200"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4">
    <pageSetUpPr fitToPage="1"/>
  </sheetPr>
  <dimension ref="A1:BD98"/>
  <sheetViews>
    <sheetView workbookViewId="0">
      <pane xSplit="2" ySplit="4" topLeftCell="C45" activePane="bottomRight" state="frozen"/>
      <selection activeCell="F63" sqref="F63"/>
      <selection pane="topRight" activeCell="F63" sqref="F63"/>
      <selection pane="bottomLeft" activeCell="F63" sqref="F63"/>
      <selection pane="bottomRight" sqref="A1:XFD1048576"/>
    </sheetView>
  </sheetViews>
  <sheetFormatPr defaultColWidth="9" defaultRowHeight="13" x14ac:dyDescent="0.2"/>
  <cols>
    <col min="1" max="1" width="3" style="310" customWidth="1"/>
    <col min="2" max="2" width="21" style="310" customWidth="1"/>
    <col min="3" max="53" width="9" style="310"/>
    <col min="54" max="54" width="10.36328125" style="310" customWidth="1"/>
    <col min="55" max="256" width="9" style="310"/>
    <col min="257" max="257" width="3" style="310" customWidth="1"/>
    <col min="258" max="258" width="21" style="310" customWidth="1"/>
    <col min="259" max="309" width="9" style="310"/>
    <col min="310" max="310" width="10.36328125" style="310" customWidth="1"/>
    <col min="311" max="512" width="9" style="310"/>
    <col min="513" max="513" width="3" style="310" customWidth="1"/>
    <col min="514" max="514" width="21" style="310" customWidth="1"/>
    <col min="515" max="565" width="9" style="310"/>
    <col min="566" max="566" width="10.36328125" style="310" customWidth="1"/>
    <col min="567" max="768" width="9" style="310"/>
    <col min="769" max="769" width="3" style="310" customWidth="1"/>
    <col min="770" max="770" width="21" style="310" customWidth="1"/>
    <col min="771" max="821" width="9" style="310"/>
    <col min="822" max="822" width="10.36328125" style="310" customWidth="1"/>
    <col min="823" max="1024" width="9" style="310"/>
    <col min="1025" max="1025" width="3" style="310" customWidth="1"/>
    <col min="1026" max="1026" width="21" style="310" customWidth="1"/>
    <col min="1027" max="1077" width="9" style="310"/>
    <col min="1078" max="1078" width="10.36328125" style="310" customWidth="1"/>
    <col min="1079" max="1280" width="9" style="310"/>
    <col min="1281" max="1281" width="3" style="310" customWidth="1"/>
    <col min="1282" max="1282" width="21" style="310" customWidth="1"/>
    <col min="1283" max="1333" width="9" style="310"/>
    <col min="1334" max="1334" width="10.36328125" style="310" customWidth="1"/>
    <col min="1335" max="1536" width="9" style="310"/>
    <col min="1537" max="1537" width="3" style="310" customWidth="1"/>
    <col min="1538" max="1538" width="21" style="310" customWidth="1"/>
    <col min="1539" max="1589" width="9" style="310"/>
    <col min="1590" max="1590" width="10.36328125" style="310" customWidth="1"/>
    <col min="1591" max="1792" width="9" style="310"/>
    <col min="1793" max="1793" width="3" style="310" customWidth="1"/>
    <col min="1794" max="1794" width="21" style="310" customWidth="1"/>
    <col min="1795" max="1845" width="9" style="310"/>
    <col min="1846" max="1846" width="10.36328125" style="310" customWidth="1"/>
    <col min="1847" max="2048" width="9" style="310"/>
    <col min="2049" max="2049" width="3" style="310" customWidth="1"/>
    <col min="2050" max="2050" width="21" style="310" customWidth="1"/>
    <col min="2051" max="2101" width="9" style="310"/>
    <col min="2102" max="2102" width="10.36328125" style="310" customWidth="1"/>
    <col min="2103" max="2304" width="9" style="310"/>
    <col min="2305" max="2305" width="3" style="310" customWidth="1"/>
    <col min="2306" max="2306" width="21" style="310" customWidth="1"/>
    <col min="2307" max="2357" width="9" style="310"/>
    <col min="2358" max="2358" width="10.36328125" style="310" customWidth="1"/>
    <col min="2359" max="2560" width="9" style="310"/>
    <col min="2561" max="2561" width="3" style="310" customWidth="1"/>
    <col min="2562" max="2562" width="21" style="310" customWidth="1"/>
    <col min="2563" max="2613" width="9" style="310"/>
    <col min="2614" max="2614" width="10.36328125" style="310" customWidth="1"/>
    <col min="2615" max="2816" width="9" style="310"/>
    <col min="2817" max="2817" width="3" style="310" customWidth="1"/>
    <col min="2818" max="2818" width="21" style="310" customWidth="1"/>
    <col min="2819" max="2869" width="9" style="310"/>
    <col min="2870" max="2870" width="10.36328125" style="310" customWidth="1"/>
    <col min="2871" max="3072" width="9" style="310"/>
    <col min="3073" max="3073" width="3" style="310" customWidth="1"/>
    <col min="3074" max="3074" width="21" style="310" customWidth="1"/>
    <col min="3075" max="3125" width="9" style="310"/>
    <col min="3126" max="3126" width="10.36328125" style="310" customWidth="1"/>
    <col min="3127" max="3328" width="9" style="310"/>
    <col min="3329" max="3329" width="3" style="310" customWidth="1"/>
    <col min="3330" max="3330" width="21" style="310" customWidth="1"/>
    <col min="3331" max="3381" width="9" style="310"/>
    <col min="3382" max="3382" width="10.36328125" style="310" customWidth="1"/>
    <col min="3383" max="3584" width="9" style="310"/>
    <col min="3585" max="3585" width="3" style="310" customWidth="1"/>
    <col min="3586" max="3586" width="21" style="310" customWidth="1"/>
    <col min="3587" max="3637" width="9" style="310"/>
    <col min="3638" max="3638" width="10.36328125" style="310" customWidth="1"/>
    <col min="3639" max="3840" width="9" style="310"/>
    <col min="3841" max="3841" width="3" style="310" customWidth="1"/>
    <col min="3842" max="3842" width="21" style="310" customWidth="1"/>
    <col min="3843" max="3893" width="9" style="310"/>
    <col min="3894" max="3894" width="10.36328125" style="310" customWidth="1"/>
    <col min="3895" max="4096" width="9" style="310"/>
    <col min="4097" max="4097" width="3" style="310" customWidth="1"/>
    <col min="4098" max="4098" width="21" style="310" customWidth="1"/>
    <col min="4099" max="4149" width="9" style="310"/>
    <col min="4150" max="4150" width="10.36328125" style="310" customWidth="1"/>
    <col min="4151" max="4352" width="9" style="310"/>
    <col min="4353" max="4353" width="3" style="310" customWidth="1"/>
    <col min="4354" max="4354" width="21" style="310" customWidth="1"/>
    <col min="4355" max="4405" width="9" style="310"/>
    <col min="4406" max="4406" width="10.36328125" style="310" customWidth="1"/>
    <col min="4407" max="4608" width="9" style="310"/>
    <col min="4609" max="4609" width="3" style="310" customWidth="1"/>
    <col min="4610" max="4610" width="21" style="310" customWidth="1"/>
    <col min="4611" max="4661" width="9" style="310"/>
    <col min="4662" max="4662" width="10.36328125" style="310" customWidth="1"/>
    <col min="4663" max="4864" width="9" style="310"/>
    <col min="4865" max="4865" width="3" style="310" customWidth="1"/>
    <col min="4866" max="4866" width="21" style="310" customWidth="1"/>
    <col min="4867" max="4917" width="9" style="310"/>
    <col min="4918" max="4918" width="10.36328125" style="310" customWidth="1"/>
    <col min="4919" max="5120" width="9" style="310"/>
    <col min="5121" max="5121" width="3" style="310" customWidth="1"/>
    <col min="5122" max="5122" width="21" style="310" customWidth="1"/>
    <col min="5123" max="5173" width="9" style="310"/>
    <col min="5174" max="5174" width="10.36328125" style="310" customWidth="1"/>
    <col min="5175" max="5376" width="9" style="310"/>
    <col min="5377" max="5377" width="3" style="310" customWidth="1"/>
    <col min="5378" max="5378" width="21" style="310" customWidth="1"/>
    <col min="5379" max="5429" width="9" style="310"/>
    <col min="5430" max="5430" width="10.36328125" style="310" customWidth="1"/>
    <col min="5431" max="5632" width="9" style="310"/>
    <col min="5633" max="5633" width="3" style="310" customWidth="1"/>
    <col min="5634" max="5634" width="21" style="310" customWidth="1"/>
    <col min="5635" max="5685" width="9" style="310"/>
    <col min="5686" max="5686" width="10.36328125" style="310" customWidth="1"/>
    <col min="5687" max="5888" width="9" style="310"/>
    <col min="5889" max="5889" width="3" style="310" customWidth="1"/>
    <col min="5890" max="5890" width="21" style="310" customWidth="1"/>
    <col min="5891" max="5941" width="9" style="310"/>
    <col min="5942" max="5942" width="10.36328125" style="310" customWidth="1"/>
    <col min="5943" max="6144" width="9" style="310"/>
    <col min="6145" max="6145" width="3" style="310" customWidth="1"/>
    <col min="6146" max="6146" width="21" style="310" customWidth="1"/>
    <col min="6147" max="6197" width="9" style="310"/>
    <col min="6198" max="6198" width="10.36328125" style="310" customWidth="1"/>
    <col min="6199" max="6400" width="9" style="310"/>
    <col min="6401" max="6401" width="3" style="310" customWidth="1"/>
    <col min="6402" max="6402" width="21" style="310" customWidth="1"/>
    <col min="6403" max="6453" width="9" style="310"/>
    <col min="6454" max="6454" width="10.36328125" style="310" customWidth="1"/>
    <col min="6455" max="6656" width="9" style="310"/>
    <col min="6657" max="6657" width="3" style="310" customWidth="1"/>
    <col min="6658" max="6658" width="21" style="310" customWidth="1"/>
    <col min="6659" max="6709" width="9" style="310"/>
    <col min="6710" max="6710" width="10.36328125" style="310" customWidth="1"/>
    <col min="6711" max="6912" width="9" style="310"/>
    <col min="6913" max="6913" width="3" style="310" customWidth="1"/>
    <col min="6914" max="6914" width="21" style="310" customWidth="1"/>
    <col min="6915" max="6965" width="9" style="310"/>
    <col min="6966" max="6966" width="10.36328125" style="310" customWidth="1"/>
    <col min="6967" max="7168" width="9" style="310"/>
    <col min="7169" max="7169" width="3" style="310" customWidth="1"/>
    <col min="7170" max="7170" width="21" style="310" customWidth="1"/>
    <col min="7171" max="7221" width="9" style="310"/>
    <col min="7222" max="7222" width="10.36328125" style="310" customWidth="1"/>
    <col min="7223" max="7424" width="9" style="310"/>
    <col min="7425" max="7425" width="3" style="310" customWidth="1"/>
    <col min="7426" max="7426" width="21" style="310" customWidth="1"/>
    <col min="7427" max="7477" width="9" style="310"/>
    <col min="7478" max="7478" width="10.36328125" style="310" customWidth="1"/>
    <col min="7479" max="7680" width="9" style="310"/>
    <col min="7681" max="7681" width="3" style="310" customWidth="1"/>
    <col min="7682" max="7682" width="21" style="310" customWidth="1"/>
    <col min="7683" max="7733" width="9" style="310"/>
    <col min="7734" max="7734" width="10.36328125" style="310" customWidth="1"/>
    <col min="7735" max="7936" width="9" style="310"/>
    <col min="7937" max="7937" width="3" style="310" customWidth="1"/>
    <col min="7938" max="7938" width="21" style="310" customWidth="1"/>
    <col min="7939" max="7989" width="9" style="310"/>
    <col min="7990" max="7990" width="10.36328125" style="310" customWidth="1"/>
    <col min="7991" max="8192" width="9" style="310"/>
    <col min="8193" max="8193" width="3" style="310" customWidth="1"/>
    <col min="8194" max="8194" width="21" style="310" customWidth="1"/>
    <col min="8195" max="8245" width="9" style="310"/>
    <col min="8246" max="8246" width="10.36328125" style="310" customWidth="1"/>
    <col min="8247" max="8448" width="9" style="310"/>
    <col min="8449" max="8449" width="3" style="310" customWidth="1"/>
    <col min="8450" max="8450" width="21" style="310" customWidth="1"/>
    <col min="8451" max="8501" width="9" style="310"/>
    <col min="8502" max="8502" width="10.36328125" style="310" customWidth="1"/>
    <col min="8503" max="8704" width="9" style="310"/>
    <col min="8705" max="8705" width="3" style="310" customWidth="1"/>
    <col min="8706" max="8706" width="21" style="310" customWidth="1"/>
    <col min="8707" max="8757" width="9" style="310"/>
    <col min="8758" max="8758" width="10.36328125" style="310" customWidth="1"/>
    <col min="8759" max="8960" width="9" style="310"/>
    <col min="8961" max="8961" width="3" style="310" customWidth="1"/>
    <col min="8962" max="8962" width="21" style="310" customWidth="1"/>
    <col min="8963" max="9013" width="9" style="310"/>
    <col min="9014" max="9014" width="10.36328125" style="310" customWidth="1"/>
    <col min="9015" max="9216" width="9" style="310"/>
    <col min="9217" max="9217" width="3" style="310" customWidth="1"/>
    <col min="9218" max="9218" width="21" style="310" customWidth="1"/>
    <col min="9219" max="9269" width="9" style="310"/>
    <col min="9270" max="9270" width="10.36328125" style="310" customWidth="1"/>
    <col min="9271" max="9472" width="9" style="310"/>
    <col min="9473" max="9473" width="3" style="310" customWidth="1"/>
    <col min="9474" max="9474" width="21" style="310" customWidth="1"/>
    <col min="9475" max="9525" width="9" style="310"/>
    <col min="9526" max="9526" width="10.36328125" style="310" customWidth="1"/>
    <col min="9527" max="9728" width="9" style="310"/>
    <col min="9729" max="9729" width="3" style="310" customWidth="1"/>
    <col min="9730" max="9730" width="21" style="310" customWidth="1"/>
    <col min="9731" max="9781" width="9" style="310"/>
    <col min="9782" max="9782" width="10.36328125" style="310" customWidth="1"/>
    <col min="9783" max="9984" width="9" style="310"/>
    <col min="9985" max="9985" width="3" style="310" customWidth="1"/>
    <col min="9986" max="9986" width="21" style="310" customWidth="1"/>
    <col min="9987" max="10037" width="9" style="310"/>
    <col min="10038" max="10038" width="10.36328125" style="310" customWidth="1"/>
    <col min="10039" max="10240" width="9" style="310"/>
    <col min="10241" max="10241" width="3" style="310" customWidth="1"/>
    <col min="10242" max="10242" width="21" style="310" customWidth="1"/>
    <col min="10243" max="10293" width="9" style="310"/>
    <col min="10294" max="10294" width="10.36328125" style="310" customWidth="1"/>
    <col min="10295" max="10496" width="9" style="310"/>
    <col min="10497" max="10497" width="3" style="310" customWidth="1"/>
    <col min="10498" max="10498" width="21" style="310" customWidth="1"/>
    <col min="10499" max="10549" width="9" style="310"/>
    <col min="10550" max="10550" width="10.36328125" style="310" customWidth="1"/>
    <col min="10551" max="10752" width="9" style="310"/>
    <col min="10753" max="10753" width="3" style="310" customWidth="1"/>
    <col min="10754" max="10754" width="21" style="310" customWidth="1"/>
    <col min="10755" max="10805" width="9" style="310"/>
    <col min="10806" max="10806" width="10.36328125" style="310" customWidth="1"/>
    <col min="10807" max="11008" width="9" style="310"/>
    <col min="11009" max="11009" width="3" style="310" customWidth="1"/>
    <col min="11010" max="11010" width="21" style="310" customWidth="1"/>
    <col min="11011" max="11061" width="9" style="310"/>
    <col min="11062" max="11062" width="10.36328125" style="310" customWidth="1"/>
    <col min="11063" max="11264" width="9" style="310"/>
    <col min="11265" max="11265" width="3" style="310" customWidth="1"/>
    <col min="11266" max="11266" width="21" style="310" customWidth="1"/>
    <col min="11267" max="11317" width="9" style="310"/>
    <col min="11318" max="11318" width="10.36328125" style="310" customWidth="1"/>
    <col min="11319" max="11520" width="9" style="310"/>
    <col min="11521" max="11521" width="3" style="310" customWidth="1"/>
    <col min="11522" max="11522" width="21" style="310" customWidth="1"/>
    <col min="11523" max="11573" width="9" style="310"/>
    <col min="11574" max="11574" width="10.36328125" style="310" customWidth="1"/>
    <col min="11575" max="11776" width="9" style="310"/>
    <col min="11777" max="11777" width="3" style="310" customWidth="1"/>
    <col min="11778" max="11778" width="21" style="310" customWidth="1"/>
    <col min="11779" max="11829" width="9" style="310"/>
    <col min="11830" max="11830" width="10.36328125" style="310" customWidth="1"/>
    <col min="11831" max="12032" width="9" style="310"/>
    <col min="12033" max="12033" width="3" style="310" customWidth="1"/>
    <col min="12034" max="12034" width="21" style="310" customWidth="1"/>
    <col min="12035" max="12085" width="9" style="310"/>
    <col min="12086" max="12086" width="10.36328125" style="310" customWidth="1"/>
    <col min="12087" max="12288" width="9" style="310"/>
    <col min="12289" max="12289" width="3" style="310" customWidth="1"/>
    <col min="12290" max="12290" width="21" style="310" customWidth="1"/>
    <col min="12291" max="12341" width="9" style="310"/>
    <col min="12342" max="12342" width="10.36328125" style="310" customWidth="1"/>
    <col min="12343" max="12544" width="9" style="310"/>
    <col min="12545" max="12545" width="3" style="310" customWidth="1"/>
    <col min="12546" max="12546" width="21" style="310" customWidth="1"/>
    <col min="12547" max="12597" width="9" style="310"/>
    <col min="12598" max="12598" width="10.36328125" style="310" customWidth="1"/>
    <col min="12599" max="12800" width="9" style="310"/>
    <col min="12801" max="12801" width="3" style="310" customWidth="1"/>
    <col min="12802" max="12802" width="21" style="310" customWidth="1"/>
    <col min="12803" max="12853" width="9" style="310"/>
    <col min="12854" max="12854" width="10.36328125" style="310" customWidth="1"/>
    <col min="12855" max="13056" width="9" style="310"/>
    <col min="13057" max="13057" width="3" style="310" customWidth="1"/>
    <col min="13058" max="13058" width="21" style="310" customWidth="1"/>
    <col min="13059" max="13109" width="9" style="310"/>
    <col min="13110" max="13110" width="10.36328125" style="310" customWidth="1"/>
    <col min="13111" max="13312" width="9" style="310"/>
    <col min="13313" max="13313" width="3" style="310" customWidth="1"/>
    <col min="13314" max="13314" width="21" style="310" customWidth="1"/>
    <col min="13315" max="13365" width="9" style="310"/>
    <col min="13366" max="13366" width="10.36328125" style="310" customWidth="1"/>
    <col min="13367" max="13568" width="9" style="310"/>
    <col min="13569" max="13569" width="3" style="310" customWidth="1"/>
    <col min="13570" max="13570" width="21" style="310" customWidth="1"/>
    <col min="13571" max="13621" width="9" style="310"/>
    <col min="13622" max="13622" width="10.36328125" style="310" customWidth="1"/>
    <col min="13623" max="13824" width="9" style="310"/>
    <col min="13825" max="13825" width="3" style="310" customWidth="1"/>
    <col min="13826" max="13826" width="21" style="310" customWidth="1"/>
    <col min="13827" max="13877" width="9" style="310"/>
    <col min="13878" max="13878" width="10.36328125" style="310" customWidth="1"/>
    <col min="13879" max="14080" width="9" style="310"/>
    <col min="14081" max="14081" width="3" style="310" customWidth="1"/>
    <col min="14082" max="14082" width="21" style="310" customWidth="1"/>
    <col min="14083" max="14133" width="9" style="310"/>
    <col min="14134" max="14134" width="10.36328125" style="310" customWidth="1"/>
    <col min="14135" max="14336" width="9" style="310"/>
    <col min="14337" max="14337" width="3" style="310" customWidth="1"/>
    <col min="14338" max="14338" width="21" style="310" customWidth="1"/>
    <col min="14339" max="14389" width="9" style="310"/>
    <col min="14390" max="14390" width="10.36328125" style="310" customWidth="1"/>
    <col min="14391" max="14592" width="9" style="310"/>
    <col min="14593" max="14593" width="3" style="310" customWidth="1"/>
    <col min="14594" max="14594" width="21" style="310" customWidth="1"/>
    <col min="14595" max="14645" width="9" style="310"/>
    <col min="14646" max="14646" width="10.36328125" style="310" customWidth="1"/>
    <col min="14647" max="14848" width="9" style="310"/>
    <col min="14849" max="14849" width="3" style="310" customWidth="1"/>
    <col min="14850" max="14850" width="21" style="310" customWidth="1"/>
    <col min="14851" max="14901" width="9" style="310"/>
    <col min="14902" max="14902" width="10.36328125" style="310" customWidth="1"/>
    <col min="14903" max="15104" width="9" style="310"/>
    <col min="15105" max="15105" width="3" style="310" customWidth="1"/>
    <col min="15106" max="15106" width="21" style="310" customWidth="1"/>
    <col min="15107" max="15157" width="9" style="310"/>
    <col min="15158" max="15158" width="10.36328125" style="310" customWidth="1"/>
    <col min="15159" max="15360" width="9" style="310"/>
    <col min="15361" max="15361" width="3" style="310" customWidth="1"/>
    <col min="15362" max="15362" width="21" style="310" customWidth="1"/>
    <col min="15363" max="15413" width="9" style="310"/>
    <col min="15414" max="15414" width="10.36328125" style="310" customWidth="1"/>
    <col min="15415" max="15616" width="9" style="310"/>
    <col min="15617" max="15617" width="3" style="310" customWidth="1"/>
    <col min="15618" max="15618" width="21" style="310" customWidth="1"/>
    <col min="15619" max="15669" width="9" style="310"/>
    <col min="15670" max="15670" width="10.36328125" style="310" customWidth="1"/>
    <col min="15671" max="15872" width="9" style="310"/>
    <col min="15873" max="15873" width="3" style="310" customWidth="1"/>
    <col min="15874" max="15874" width="21" style="310" customWidth="1"/>
    <col min="15875" max="15925" width="9" style="310"/>
    <col min="15926" max="15926" width="10.36328125" style="310" customWidth="1"/>
    <col min="15927" max="16128" width="9" style="310"/>
    <col min="16129" max="16129" width="3" style="310" customWidth="1"/>
    <col min="16130" max="16130" width="21" style="310" customWidth="1"/>
    <col min="16131" max="16181" width="9" style="310"/>
    <col min="16182" max="16182" width="10.36328125" style="310" customWidth="1"/>
    <col min="16183" max="16384" width="9" style="310"/>
  </cols>
  <sheetData>
    <row r="1" spans="1:56" x14ac:dyDescent="0.2">
      <c r="A1" s="236" t="s">
        <v>397</v>
      </c>
      <c r="B1" s="308"/>
      <c r="C1" s="308"/>
      <c r="D1" s="308"/>
      <c r="E1" s="308" t="s">
        <v>611</v>
      </c>
      <c r="F1" s="308"/>
      <c r="G1" s="309" t="s">
        <v>177</v>
      </c>
      <c r="H1" s="308"/>
      <c r="I1" s="308"/>
      <c r="J1" s="308"/>
      <c r="K1" s="308"/>
      <c r="L1" s="308"/>
      <c r="M1" s="308"/>
      <c r="N1" s="308"/>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row>
    <row r="2" spans="1:56" x14ac:dyDescent="0.2">
      <c r="A2" s="311" t="s">
        <v>348</v>
      </c>
      <c r="B2" s="308"/>
      <c r="C2" s="308"/>
      <c r="D2" s="308"/>
      <c r="E2" s="308"/>
      <c r="F2" s="308"/>
      <c r="G2" s="308"/>
      <c r="H2" s="308"/>
      <c r="I2" s="308"/>
      <c r="J2" s="308"/>
      <c r="K2" s="308"/>
      <c r="L2" s="308"/>
      <c r="M2" s="308"/>
      <c r="N2" s="308"/>
      <c r="O2" s="308"/>
      <c r="P2" s="308"/>
      <c r="Q2" s="308"/>
      <c r="R2" s="308"/>
      <c r="S2" s="308"/>
      <c r="T2" s="308"/>
      <c r="U2" s="308"/>
      <c r="V2" s="308"/>
      <c r="W2" s="308"/>
      <c r="X2" s="308"/>
      <c r="Y2" s="308"/>
      <c r="Z2" s="308"/>
      <c r="AA2" s="308"/>
      <c r="AB2" s="308"/>
      <c r="AC2" s="308"/>
      <c r="AD2" s="308"/>
      <c r="AE2" s="308"/>
      <c r="AF2" s="308"/>
      <c r="AG2" s="308"/>
      <c r="AH2" s="308"/>
      <c r="AI2" s="308"/>
      <c r="AJ2" s="308"/>
      <c r="AK2" s="308"/>
      <c r="AL2" s="308"/>
      <c r="AM2" s="308"/>
      <c r="AN2" s="308"/>
      <c r="AO2" s="308"/>
      <c r="AP2" s="308"/>
      <c r="AQ2" s="308"/>
      <c r="AR2" s="308"/>
      <c r="AS2" s="308"/>
      <c r="AT2" s="308"/>
      <c r="AU2" s="308"/>
      <c r="AV2" s="308"/>
      <c r="AW2" s="308"/>
      <c r="AX2" s="308"/>
      <c r="AY2" s="308"/>
      <c r="AZ2" s="308"/>
      <c r="BA2" s="308"/>
      <c r="BB2" s="308"/>
      <c r="BC2" s="308"/>
      <c r="BD2" s="308"/>
    </row>
    <row r="3" spans="1:56" x14ac:dyDescent="0.2">
      <c r="A3" s="211" t="s">
        <v>1</v>
      </c>
      <c r="B3" s="233"/>
      <c r="C3" s="242" t="s">
        <v>403</v>
      </c>
      <c r="D3" s="242" t="s">
        <v>404</v>
      </c>
      <c r="E3" s="242" t="s">
        <v>405</v>
      </c>
      <c r="F3" s="242" t="s">
        <v>406</v>
      </c>
      <c r="G3" s="242" t="s">
        <v>407</v>
      </c>
      <c r="H3" s="243" t="s">
        <v>408</v>
      </c>
      <c r="I3" s="243" t="s">
        <v>409</v>
      </c>
      <c r="J3" s="243" t="s">
        <v>410</v>
      </c>
      <c r="K3" s="243" t="s">
        <v>411</v>
      </c>
      <c r="L3" s="243" t="s">
        <v>2</v>
      </c>
      <c r="M3" s="243" t="s">
        <v>3</v>
      </c>
      <c r="N3" s="243" t="s">
        <v>4</v>
      </c>
      <c r="O3" s="243" t="s">
        <v>5</v>
      </c>
      <c r="P3" s="243" t="s">
        <v>6</v>
      </c>
      <c r="Q3" s="243" t="s">
        <v>7</v>
      </c>
      <c r="R3" s="243" t="s">
        <v>8</v>
      </c>
      <c r="S3" s="243" t="s">
        <v>9</v>
      </c>
      <c r="T3" s="243" t="s">
        <v>10</v>
      </c>
      <c r="U3" s="243" t="s">
        <v>11</v>
      </c>
      <c r="V3" s="243" t="s">
        <v>12</v>
      </c>
      <c r="W3" s="243" t="s">
        <v>13</v>
      </c>
      <c r="X3" s="243" t="s">
        <v>14</v>
      </c>
      <c r="Y3" s="243" t="s">
        <v>15</v>
      </c>
      <c r="Z3" s="243" t="s">
        <v>16</v>
      </c>
      <c r="AA3" s="243" t="s">
        <v>17</v>
      </c>
      <c r="AB3" s="243" t="s">
        <v>18</v>
      </c>
      <c r="AC3" s="243" t="s">
        <v>19</v>
      </c>
      <c r="AD3" s="243" t="s">
        <v>20</v>
      </c>
      <c r="AE3" s="243" t="s">
        <v>21</v>
      </c>
      <c r="AF3" s="243" t="s">
        <v>22</v>
      </c>
      <c r="AG3" s="243" t="s">
        <v>23</v>
      </c>
      <c r="AH3" s="243" t="s">
        <v>24</v>
      </c>
      <c r="AI3" s="243" t="s">
        <v>25</v>
      </c>
      <c r="AJ3" s="243" t="s">
        <v>26</v>
      </c>
      <c r="AK3" s="243">
        <v>35</v>
      </c>
      <c r="AL3" s="242">
        <v>36</v>
      </c>
      <c r="AM3" s="242">
        <v>37</v>
      </c>
      <c r="AN3" s="242">
        <v>38</v>
      </c>
      <c r="AO3" s="242">
        <v>39</v>
      </c>
      <c r="AP3" s="212">
        <v>40</v>
      </c>
      <c r="AQ3" s="245">
        <v>41</v>
      </c>
      <c r="AR3" s="245">
        <v>42</v>
      </c>
      <c r="AS3" s="245">
        <v>43</v>
      </c>
      <c r="AT3" s="245">
        <v>44</v>
      </c>
      <c r="AU3" s="245">
        <v>45</v>
      </c>
      <c r="AV3" s="245">
        <v>46</v>
      </c>
      <c r="AW3" s="244">
        <v>47</v>
      </c>
      <c r="AX3" s="245">
        <v>48</v>
      </c>
      <c r="AY3" s="246">
        <v>49</v>
      </c>
      <c r="AZ3" s="244">
        <v>50</v>
      </c>
      <c r="BA3" s="245">
        <v>51</v>
      </c>
      <c r="BB3" s="246">
        <v>52</v>
      </c>
      <c r="BC3" s="245">
        <v>53</v>
      </c>
      <c r="BD3" s="244">
        <v>54</v>
      </c>
    </row>
    <row r="4" spans="1:56" ht="50" x14ac:dyDescent="0.2">
      <c r="A4" s="234"/>
      <c r="B4" s="235" t="s">
        <v>416</v>
      </c>
      <c r="C4" s="255" t="s">
        <v>417</v>
      </c>
      <c r="D4" s="255" t="s">
        <v>418</v>
      </c>
      <c r="E4" s="255" t="s">
        <v>419</v>
      </c>
      <c r="F4" s="255" t="s">
        <v>27</v>
      </c>
      <c r="G4" s="255" t="s">
        <v>420</v>
      </c>
      <c r="H4" s="256" t="s">
        <v>28</v>
      </c>
      <c r="I4" s="256" t="s">
        <v>267</v>
      </c>
      <c r="J4" s="256" t="s">
        <v>29</v>
      </c>
      <c r="K4" s="256" t="s">
        <v>30</v>
      </c>
      <c r="L4" s="256" t="s">
        <v>421</v>
      </c>
      <c r="M4" s="256" t="s">
        <v>31</v>
      </c>
      <c r="N4" s="256" t="s">
        <v>32</v>
      </c>
      <c r="O4" s="256" t="s">
        <v>33</v>
      </c>
      <c r="P4" s="256" t="s">
        <v>34</v>
      </c>
      <c r="Q4" s="256" t="s">
        <v>268</v>
      </c>
      <c r="R4" s="256" t="s">
        <v>269</v>
      </c>
      <c r="S4" s="256" t="s">
        <v>270</v>
      </c>
      <c r="T4" s="256" t="s">
        <v>422</v>
      </c>
      <c r="U4" s="256" t="s">
        <v>35</v>
      </c>
      <c r="V4" s="256" t="s">
        <v>365</v>
      </c>
      <c r="W4" s="256" t="s">
        <v>423</v>
      </c>
      <c r="X4" s="256" t="s">
        <v>50</v>
      </c>
      <c r="Y4" s="256" t="s">
        <v>36</v>
      </c>
      <c r="Z4" s="256" t="s">
        <v>424</v>
      </c>
      <c r="AA4" s="256" t="s">
        <v>425</v>
      </c>
      <c r="AB4" s="256" t="s">
        <v>426</v>
      </c>
      <c r="AC4" s="256" t="s">
        <v>427</v>
      </c>
      <c r="AD4" s="256" t="s">
        <v>37</v>
      </c>
      <c r="AE4" s="256" t="s">
        <v>38</v>
      </c>
      <c r="AF4" s="256" t="s">
        <v>428</v>
      </c>
      <c r="AG4" s="256" t="s">
        <v>193</v>
      </c>
      <c r="AH4" s="256" t="s">
        <v>39</v>
      </c>
      <c r="AI4" s="256" t="s">
        <v>40</v>
      </c>
      <c r="AJ4" s="256" t="s">
        <v>429</v>
      </c>
      <c r="AK4" s="256" t="s">
        <v>430</v>
      </c>
      <c r="AL4" s="255" t="s">
        <v>41</v>
      </c>
      <c r="AM4" s="255" t="s">
        <v>42</v>
      </c>
      <c r="AN4" s="255" t="s">
        <v>431</v>
      </c>
      <c r="AO4" s="255" t="s">
        <v>432</v>
      </c>
      <c r="AP4" s="312" t="s">
        <v>43</v>
      </c>
      <c r="AQ4" s="258" t="s">
        <v>52</v>
      </c>
      <c r="AR4" s="258" t="s">
        <v>44</v>
      </c>
      <c r="AS4" s="258" t="s">
        <v>45</v>
      </c>
      <c r="AT4" s="258" t="s">
        <v>433</v>
      </c>
      <c r="AU4" s="258" t="s">
        <v>434</v>
      </c>
      <c r="AV4" s="258" t="s">
        <v>46</v>
      </c>
      <c r="AW4" s="257" t="s">
        <v>435</v>
      </c>
      <c r="AX4" s="258" t="s">
        <v>436</v>
      </c>
      <c r="AY4" s="259" t="s">
        <v>437</v>
      </c>
      <c r="AZ4" s="257" t="s">
        <v>47</v>
      </c>
      <c r="BA4" s="258" t="s">
        <v>48</v>
      </c>
      <c r="BB4" s="259" t="s">
        <v>438</v>
      </c>
      <c r="BC4" s="258" t="s">
        <v>49</v>
      </c>
      <c r="BD4" s="257" t="s">
        <v>439</v>
      </c>
    </row>
    <row r="5" spans="1:56" x14ac:dyDescent="0.2">
      <c r="A5" s="267" t="s">
        <v>442</v>
      </c>
      <c r="B5" s="272" t="s">
        <v>443</v>
      </c>
      <c r="C5" s="442">
        <v>0.15151515151515152</v>
      </c>
      <c r="D5" s="442">
        <v>0</v>
      </c>
      <c r="E5" s="442">
        <v>0</v>
      </c>
      <c r="F5" s="442">
        <v>0</v>
      </c>
      <c r="G5" s="442">
        <v>0.19207317073170732</v>
      </c>
      <c r="H5" s="442">
        <v>8.6407444333665671E-3</v>
      </c>
      <c r="I5" s="442">
        <v>0</v>
      </c>
      <c r="J5" s="442">
        <v>1.3194660043464763E-3</v>
      </c>
      <c r="K5" s="442">
        <v>0</v>
      </c>
      <c r="L5" s="442">
        <v>7.1301247771836005E-4</v>
      </c>
      <c r="M5" s="442">
        <v>1.4786337424220019E-4</v>
      </c>
      <c r="N5" s="442">
        <v>0</v>
      </c>
      <c r="O5" s="442">
        <v>0</v>
      </c>
      <c r="P5" s="442">
        <v>0</v>
      </c>
      <c r="Q5" s="442">
        <v>0</v>
      </c>
      <c r="R5" s="442">
        <v>0</v>
      </c>
      <c r="S5" s="442">
        <v>0</v>
      </c>
      <c r="T5" s="442">
        <v>0</v>
      </c>
      <c r="U5" s="442">
        <v>0</v>
      </c>
      <c r="V5" s="442">
        <v>0</v>
      </c>
      <c r="W5" s="442">
        <v>0</v>
      </c>
      <c r="X5" s="442">
        <v>2.2026431718061676E-3</v>
      </c>
      <c r="Y5" s="442">
        <v>1.0008578781812983E-3</v>
      </c>
      <c r="Z5" s="442">
        <v>0</v>
      </c>
      <c r="AA5" s="442">
        <v>0</v>
      </c>
      <c r="AB5" s="442">
        <v>0</v>
      </c>
      <c r="AC5" s="442">
        <v>0</v>
      </c>
      <c r="AD5" s="442">
        <v>0</v>
      </c>
      <c r="AE5" s="442">
        <v>0</v>
      </c>
      <c r="AF5" s="442">
        <v>1.063264221158958E-4</v>
      </c>
      <c r="AG5" s="442">
        <v>0</v>
      </c>
      <c r="AH5" s="442">
        <v>0</v>
      </c>
      <c r="AI5" s="442">
        <v>2.2808267997148969E-3</v>
      </c>
      <c r="AJ5" s="442">
        <v>1.6581248115767259E-3</v>
      </c>
      <c r="AK5" s="442">
        <v>2.8846153846153848E-3</v>
      </c>
      <c r="AL5" s="442">
        <v>0</v>
      </c>
      <c r="AM5" s="442">
        <v>2.3916598528209321E-2</v>
      </c>
      <c r="AN5" s="442">
        <v>0</v>
      </c>
      <c r="AO5" s="442">
        <v>0</v>
      </c>
      <c r="AP5" s="443">
        <v>1.1347177147637232E-3</v>
      </c>
      <c r="AQ5" s="442">
        <v>3.0553009471432934E-3</v>
      </c>
      <c r="AR5" s="442">
        <v>1.0986040110106173E-2</v>
      </c>
      <c r="AS5" s="442">
        <v>0</v>
      </c>
      <c r="AT5" s="442">
        <v>0</v>
      </c>
      <c r="AU5" s="442">
        <v>2.7559055118110236E-3</v>
      </c>
      <c r="AV5" s="442">
        <v>0</v>
      </c>
      <c r="AW5" s="443">
        <v>7.746928015646924E-3</v>
      </c>
      <c r="AX5" s="442">
        <v>4.5891316859722744E-3</v>
      </c>
      <c r="AY5" s="443">
        <v>2.1040898958191165E-4</v>
      </c>
      <c r="AZ5" s="443">
        <v>3.2306103740760558E-3</v>
      </c>
      <c r="BA5" s="442">
        <v>2.8319949247729956E-3</v>
      </c>
      <c r="BB5" s="443">
        <v>6.5280316456751098E-3</v>
      </c>
      <c r="BC5" s="442">
        <v>-2.0008814455707361E-3</v>
      </c>
      <c r="BD5" s="443">
        <v>2.5560194257476357E-4</v>
      </c>
    </row>
    <row r="6" spans="1:56" x14ac:dyDescent="0.2">
      <c r="A6" s="267" t="s">
        <v>444</v>
      </c>
      <c r="B6" s="272" t="s">
        <v>445</v>
      </c>
      <c r="C6" s="442">
        <v>0</v>
      </c>
      <c r="D6" s="442">
        <v>0</v>
      </c>
      <c r="E6" s="442">
        <v>0</v>
      </c>
      <c r="F6" s="442">
        <v>0</v>
      </c>
      <c r="G6" s="442">
        <v>0</v>
      </c>
      <c r="H6" s="442">
        <v>0</v>
      </c>
      <c r="I6" s="442">
        <v>3.8845726970033294E-2</v>
      </c>
      <c r="J6" s="442">
        <v>2.3284694194349582E-4</v>
      </c>
      <c r="K6" s="442">
        <v>0</v>
      </c>
      <c r="L6" s="442">
        <v>0</v>
      </c>
      <c r="M6" s="442">
        <v>0</v>
      </c>
      <c r="N6" s="442">
        <v>0</v>
      </c>
      <c r="O6" s="442">
        <v>0</v>
      </c>
      <c r="P6" s="442">
        <v>0</v>
      </c>
      <c r="Q6" s="442">
        <v>0</v>
      </c>
      <c r="R6" s="442">
        <v>0</v>
      </c>
      <c r="S6" s="442">
        <v>0</v>
      </c>
      <c r="T6" s="442">
        <v>0</v>
      </c>
      <c r="U6" s="442">
        <v>0</v>
      </c>
      <c r="V6" s="442">
        <v>0</v>
      </c>
      <c r="W6" s="442">
        <v>0</v>
      </c>
      <c r="X6" s="442">
        <v>0</v>
      </c>
      <c r="Y6" s="442">
        <v>0</v>
      </c>
      <c r="Z6" s="442">
        <v>0</v>
      </c>
      <c r="AA6" s="442">
        <v>0</v>
      </c>
      <c r="AB6" s="442">
        <v>0</v>
      </c>
      <c r="AC6" s="442">
        <v>0</v>
      </c>
      <c r="AD6" s="442">
        <v>0</v>
      </c>
      <c r="AE6" s="442">
        <v>0</v>
      </c>
      <c r="AF6" s="442">
        <v>0</v>
      </c>
      <c r="AG6" s="442">
        <v>0</v>
      </c>
      <c r="AH6" s="442">
        <v>0</v>
      </c>
      <c r="AI6" s="442">
        <v>0</v>
      </c>
      <c r="AJ6" s="442">
        <v>0</v>
      </c>
      <c r="AK6" s="442">
        <v>0</v>
      </c>
      <c r="AL6" s="442">
        <v>0</v>
      </c>
      <c r="AM6" s="442">
        <v>1.6353229762878169E-3</v>
      </c>
      <c r="AN6" s="442">
        <v>0</v>
      </c>
      <c r="AO6" s="442">
        <v>0</v>
      </c>
      <c r="AP6" s="443">
        <v>1.8976507857823357E-4</v>
      </c>
      <c r="AQ6" s="442">
        <v>3.0553009471432935E-4</v>
      </c>
      <c r="AR6" s="442">
        <v>5.8985450255603618E-4</v>
      </c>
      <c r="AS6" s="442">
        <v>0</v>
      </c>
      <c r="AT6" s="442">
        <v>0</v>
      </c>
      <c r="AU6" s="442">
        <v>0</v>
      </c>
      <c r="AV6" s="442">
        <v>0</v>
      </c>
      <c r="AW6" s="443">
        <v>4.1668438283940645E-4</v>
      </c>
      <c r="AX6" s="442">
        <v>3.7353397443960377E-4</v>
      </c>
      <c r="AY6" s="443">
        <v>0</v>
      </c>
      <c r="AZ6" s="443">
        <v>1.6698302566426869E-4</v>
      </c>
      <c r="BA6" s="442">
        <v>2.2363860002236387E-4</v>
      </c>
      <c r="BB6" s="443">
        <v>5.444656181073709E-4</v>
      </c>
      <c r="BC6" s="442">
        <v>-4.3190832966064345E-4</v>
      </c>
      <c r="BD6" s="443">
        <v>0</v>
      </c>
    </row>
    <row r="7" spans="1:56" x14ac:dyDescent="0.2">
      <c r="A7" s="267" t="s">
        <v>446</v>
      </c>
      <c r="B7" s="272" t="s">
        <v>249</v>
      </c>
      <c r="C7" s="442">
        <v>0</v>
      </c>
      <c r="D7" s="442">
        <v>0</v>
      </c>
      <c r="E7" s="442">
        <v>4.5161290322580643E-2</v>
      </c>
      <c r="F7" s="442">
        <v>0</v>
      </c>
      <c r="G7" s="442">
        <v>3.3536585365853661E-2</v>
      </c>
      <c r="H7" s="442">
        <v>0</v>
      </c>
      <c r="I7" s="442">
        <v>0</v>
      </c>
      <c r="J7" s="442">
        <v>3.8807823657249301E-5</v>
      </c>
      <c r="K7" s="442">
        <v>0</v>
      </c>
      <c r="L7" s="442">
        <v>0</v>
      </c>
      <c r="M7" s="442">
        <v>0</v>
      </c>
      <c r="N7" s="442">
        <v>0</v>
      </c>
      <c r="O7" s="442">
        <v>0</v>
      </c>
      <c r="P7" s="442">
        <v>0</v>
      </c>
      <c r="Q7" s="442">
        <v>0</v>
      </c>
      <c r="R7" s="442">
        <v>0</v>
      </c>
      <c r="S7" s="442">
        <v>0</v>
      </c>
      <c r="T7" s="442">
        <v>0</v>
      </c>
      <c r="U7" s="442">
        <v>0</v>
      </c>
      <c r="V7" s="442">
        <v>0</v>
      </c>
      <c r="W7" s="442">
        <v>0</v>
      </c>
      <c r="X7" s="442">
        <v>8.8105726872246704E-3</v>
      </c>
      <c r="Y7" s="442">
        <v>0</v>
      </c>
      <c r="Z7" s="442">
        <v>0</v>
      </c>
      <c r="AA7" s="442">
        <v>0</v>
      </c>
      <c r="AB7" s="442">
        <v>0</v>
      </c>
      <c r="AC7" s="442">
        <v>0</v>
      </c>
      <c r="AD7" s="442">
        <v>0</v>
      </c>
      <c r="AE7" s="442">
        <v>0</v>
      </c>
      <c r="AF7" s="442">
        <v>0</v>
      </c>
      <c r="AG7" s="442">
        <v>0</v>
      </c>
      <c r="AH7" s="442">
        <v>0</v>
      </c>
      <c r="AI7" s="442">
        <v>0</v>
      </c>
      <c r="AJ7" s="442">
        <v>4.5221585770274342E-4</v>
      </c>
      <c r="AK7" s="442">
        <v>0</v>
      </c>
      <c r="AL7" s="442">
        <v>0</v>
      </c>
      <c r="AM7" s="442">
        <v>5.3147996729354047E-3</v>
      </c>
      <c r="AN7" s="442">
        <v>0</v>
      </c>
      <c r="AO7" s="442">
        <v>0</v>
      </c>
      <c r="AP7" s="443">
        <v>2.0138334869526826E-4</v>
      </c>
      <c r="AQ7" s="442">
        <v>1.2221203788573174E-3</v>
      </c>
      <c r="AR7" s="442">
        <v>1.1059771922925679E-3</v>
      </c>
      <c r="AS7" s="442">
        <v>0</v>
      </c>
      <c r="AT7" s="442">
        <v>0</v>
      </c>
      <c r="AU7" s="442">
        <v>0</v>
      </c>
      <c r="AV7" s="442">
        <v>6.863417982155113E-4</v>
      </c>
      <c r="AW7" s="443">
        <v>8.0785747693354305E-4</v>
      </c>
      <c r="AX7" s="442">
        <v>5.6030096165940566E-4</v>
      </c>
      <c r="AY7" s="443">
        <v>1.7060188344479322E-4</v>
      </c>
      <c r="AZ7" s="443">
        <v>4.2597710628639973E-4</v>
      </c>
      <c r="BA7" s="442">
        <v>4.0391869595875923E-4</v>
      </c>
      <c r="BB7" s="443">
        <v>1.2222697549349142E-4</v>
      </c>
      <c r="BC7" s="442">
        <v>9.0788893785808723E-4</v>
      </c>
      <c r="BD7" s="443">
        <v>6.002772893801266E-4</v>
      </c>
    </row>
    <row r="8" spans="1:56" x14ac:dyDescent="0.2">
      <c r="A8" s="267" t="s">
        <v>447</v>
      </c>
      <c r="B8" s="272" t="s">
        <v>27</v>
      </c>
      <c r="C8" s="442">
        <v>0</v>
      </c>
      <c r="D8" s="442">
        <v>0</v>
      </c>
      <c r="E8" s="442">
        <v>0</v>
      </c>
      <c r="F8" s="442">
        <v>0</v>
      </c>
      <c r="G8" s="442">
        <v>0</v>
      </c>
      <c r="H8" s="442">
        <v>3.3233632436025255E-4</v>
      </c>
      <c r="I8" s="442">
        <v>1.1098779134295228E-3</v>
      </c>
      <c r="J8" s="442">
        <v>5.3554796647004039E-3</v>
      </c>
      <c r="K8" s="442">
        <v>0.5864197530864198</v>
      </c>
      <c r="L8" s="442">
        <v>0</v>
      </c>
      <c r="M8" s="442">
        <v>6.8756469022623098E-2</v>
      </c>
      <c r="N8" s="442">
        <v>5.1532502526103065E-2</v>
      </c>
      <c r="O8" s="442">
        <v>0.14852626379054834</v>
      </c>
      <c r="P8" s="442">
        <v>2.9535553422432251E-4</v>
      </c>
      <c r="Q8" s="442">
        <v>7.0534297302063135E-5</v>
      </c>
      <c r="R8" s="442">
        <v>8.0289040545965473E-5</v>
      </c>
      <c r="S8" s="442">
        <v>0</v>
      </c>
      <c r="T8" s="442">
        <v>0</v>
      </c>
      <c r="U8" s="442">
        <v>0</v>
      </c>
      <c r="V8" s="442">
        <v>0</v>
      </c>
      <c r="W8" s="442">
        <v>1.0492445439283716E-4</v>
      </c>
      <c r="X8" s="442">
        <v>0</v>
      </c>
      <c r="Y8" s="442">
        <v>6.7200457535030022E-3</v>
      </c>
      <c r="Z8" s="442">
        <v>0.29848693259972492</v>
      </c>
      <c r="AA8" s="442">
        <v>0</v>
      </c>
      <c r="AB8" s="442">
        <v>0</v>
      </c>
      <c r="AC8" s="442">
        <v>0</v>
      </c>
      <c r="AD8" s="442">
        <v>0</v>
      </c>
      <c r="AE8" s="442">
        <v>0</v>
      </c>
      <c r="AF8" s="442">
        <v>0</v>
      </c>
      <c r="AG8" s="442">
        <v>0</v>
      </c>
      <c r="AH8" s="442">
        <v>0</v>
      </c>
      <c r="AI8" s="442">
        <v>0</v>
      </c>
      <c r="AJ8" s="442">
        <v>0</v>
      </c>
      <c r="AK8" s="442">
        <v>0</v>
      </c>
      <c r="AL8" s="442">
        <v>0</v>
      </c>
      <c r="AM8" s="442">
        <v>0</v>
      </c>
      <c r="AN8" s="442">
        <v>0</v>
      </c>
      <c r="AO8" s="442">
        <v>0</v>
      </c>
      <c r="AP8" s="443">
        <v>1.8407212622088654E-2</v>
      </c>
      <c r="AQ8" s="442">
        <v>-3.0553009471432935E-4</v>
      </c>
      <c r="AR8" s="442">
        <v>-2.457727093983484E-5</v>
      </c>
      <c r="AS8" s="442">
        <v>0</v>
      </c>
      <c r="AT8" s="442">
        <v>0</v>
      </c>
      <c r="AU8" s="442">
        <v>0</v>
      </c>
      <c r="AV8" s="442">
        <v>-2.7453671928620452E-3</v>
      </c>
      <c r="AW8" s="443">
        <v>-5.9526340405629492E-5</v>
      </c>
      <c r="AX8" s="442">
        <v>1.8089716762146525E-2</v>
      </c>
      <c r="AY8" s="443">
        <v>2.1609571903007143E-4</v>
      </c>
      <c r="AZ8" s="443">
        <v>1.0564232235902714E-4</v>
      </c>
      <c r="BA8" s="442">
        <v>1.09172149235407E-2</v>
      </c>
      <c r="BB8" s="443">
        <v>2.5928786119460201E-2</v>
      </c>
      <c r="BC8" s="442">
        <v>-4.0863816659321289E-2</v>
      </c>
      <c r="BD8" s="443">
        <v>4.5311253456435359E-4</v>
      </c>
    </row>
    <row r="9" spans="1:56" x14ac:dyDescent="0.2">
      <c r="A9" s="267" t="s">
        <v>448</v>
      </c>
      <c r="B9" s="272" t="s">
        <v>190</v>
      </c>
      <c r="C9" s="442">
        <v>0.13636363636363635</v>
      </c>
      <c r="D9" s="442">
        <v>0</v>
      </c>
      <c r="E9" s="442">
        <v>0.10967741935483871</v>
      </c>
      <c r="F9" s="442">
        <v>0</v>
      </c>
      <c r="G9" s="442">
        <v>0.20121951219512196</v>
      </c>
      <c r="H9" s="442">
        <v>2.3263542705217678E-3</v>
      </c>
      <c r="I9" s="442">
        <v>0</v>
      </c>
      <c r="J9" s="442">
        <v>7.4511021421918662E-3</v>
      </c>
      <c r="K9" s="442">
        <v>0</v>
      </c>
      <c r="L9" s="442">
        <v>0</v>
      </c>
      <c r="M9" s="442">
        <v>5.1752180984770068E-4</v>
      </c>
      <c r="N9" s="442">
        <v>0</v>
      </c>
      <c r="O9" s="442">
        <v>0</v>
      </c>
      <c r="P9" s="442">
        <v>0</v>
      </c>
      <c r="Q9" s="442">
        <v>0</v>
      </c>
      <c r="R9" s="442">
        <v>0</v>
      </c>
      <c r="S9" s="442">
        <v>0</v>
      </c>
      <c r="T9" s="442">
        <v>0</v>
      </c>
      <c r="U9" s="442">
        <v>0</v>
      </c>
      <c r="V9" s="442">
        <v>0</v>
      </c>
      <c r="W9" s="442">
        <v>0</v>
      </c>
      <c r="X9" s="442">
        <v>2.2026431718061676E-3</v>
      </c>
      <c r="Y9" s="442">
        <v>0</v>
      </c>
      <c r="Z9" s="442">
        <v>0</v>
      </c>
      <c r="AA9" s="442">
        <v>0</v>
      </c>
      <c r="AB9" s="442">
        <v>0</v>
      </c>
      <c r="AC9" s="442">
        <v>2.5258903763576663E-4</v>
      </c>
      <c r="AD9" s="442">
        <v>0</v>
      </c>
      <c r="AE9" s="442">
        <v>0</v>
      </c>
      <c r="AF9" s="442">
        <v>6.3795853269537478E-4</v>
      </c>
      <c r="AG9" s="442">
        <v>0</v>
      </c>
      <c r="AH9" s="442">
        <v>4.3159257660768235E-4</v>
      </c>
      <c r="AI9" s="442">
        <v>6.6999287241625086E-3</v>
      </c>
      <c r="AJ9" s="442">
        <v>6.1802833886041601E-3</v>
      </c>
      <c r="AK9" s="442">
        <v>1.9230769230769232E-3</v>
      </c>
      <c r="AL9" s="442">
        <v>0</v>
      </c>
      <c r="AM9" s="442">
        <v>0.19910057236304171</v>
      </c>
      <c r="AN9" s="442">
        <v>0</v>
      </c>
      <c r="AO9" s="442">
        <v>2.6455026455026454E-3</v>
      </c>
      <c r="AP9" s="443">
        <v>5.3250404703075746E-3</v>
      </c>
      <c r="AQ9" s="442">
        <v>5.9578368469294228E-2</v>
      </c>
      <c r="AR9" s="442">
        <v>8.9657884388517503E-2</v>
      </c>
      <c r="AS9" s="442">
        <v>0</v>
      </c>
      <c r="AT9" s="442">
        <v>0</v>
      </c>
      <c r="AU9" s="442">
        <v>0</v>
      </c>
      <c r="AV9" s="442">
        <v>0</v>
      </c>
      <c r="AW9" s="443">
        <v>6.370168799693865E-2</v>
      </c>
      <c r="AX9" s="442">
        <v>3.3793389973280887E-2</v>
      </c>
      <c r="AY9" s="443">
        <v>1.6036577043810564E-3</v>
      </c>
      <c r="AZ9" s="443">
        <v>2.6488960377313481E-2</v>
      </c>
      <c r="BA9" s="442">
        <v>2.0875978704128415E-2</v>
      </c>
      <c r="BB9" s="443">
        <v>4.9001905629663375E-2</v>
      </c>
      <c r="BC9" s="442">
        <v>-9.2287351256059944E-3</v>
      </c>
      <c r="BD9" s="443">
        <v>1.2702641994624614E-3</v>
      </c>
    </row>
    <row r="10" spans="1:56" x14ac:dyDescent="0.2">
      <c r="A10" s="281" t="s">
        <v>449</v>
      </c>
      <c r="B10" s="283" t="s">
        <v>28</v>
      </c>
      <c r="C10" s="442">
        <v>0</v>
      </c>
      <c r="D10" s="442">
        <v>0</v>
      </c>
      <c r="E10" s="442">
        <v>2.5806451612903226E-2</v>
      </c>
      <c r="F10" s="442">
        <v>0</v>
      </c>
      <c r="G10" s="442">
        <v>0</v>
      </c>
      <c r="H10" s="442">
        <v>0.24559654370222667</v>
      </c>
      <c r="I10" s="442">
        <v>8.8790233074361822E-3</v>
      </c>
      <c r="J10" s="442">
        <v>1.0090034150884819E-3</v>
      </c>
      <c r="K10" s="442">
        <v>0</v>
      </c>
      <c r="L10" s="442">
        <v>1.4260249554367201E-3</v>
      </c>
      <c r="M10" s="442">
        <v>3.4008576075706047E-3</v>
      </c>
      <c r="N10" s="442">
        <v>3.3681374200067362E-4</v>
      </c>
      <c r="O10" s="442">
        <v>9.0564794994236781E-4</v>
      </c>
      <c r="P10" s="442">
        <v>1.2552610204533707E-3</v>
      </c>
      <c r="Q10" s="442">
        <v>1.1285487568330102E-3</v>
      </c>
      <c r="R10" s="442">
        <v>1.3649136892814131E-3</v>
      </c>
      <c r="S10" s="442">
        <v>9.8425196850393699E-4</v>
      </c>
      <c r="T10" s="442">
        <v>4.0000000000000001E-3</v>
      </c>
      <c r="U10" s="442">
        <v>2.7387880862718246E-3</v>
      </c>
      <c r="V10" s="442">
        <v>0</v>
      </c>
      <c r="W10" s="442">
        <v>1.748740906547286E-3</v>
      </c>
      <c r="X10" s="442">
        <v>6.6079295154185024E-3</v>
      </c>
      <c r="Y10" s="442">
        <v>3.28853302830998E-3</v>
      </c>
      <c r="Z10" s="442">
        <v>0</v>
      </c>
      <c r="AA10" s="442">
        <v>1.2836970474967907E-3</v>
      </c>
      <c r="AB10" s="442">
        <v>2.6631158455392811E-3</v>
      </c>
      <c r="AC10" s="442">
        <v>4.5466026774437993E-3</v>
      </c>
      <c r="AD10" s="442">
        <v>1.7043033659991478E-3</v>
      </c>
      <c r="AE10" s="442">
        <v>0</v>
      </c>
      <c r="AF10" s="442">
        <v>1.9138755980861245E-3</v>
      </c>
      <c r="AG10" s="442">
        <v>0</v>
      </c>
      <c r="AH10" s="442">
        <v>3.4527406128614588E-3</v>
      </c>
      <c r="AI10" s="442">
        <v>5.7020669992872421E-4</v>
      </c>
      <c r="AJ10" s="442">
        <v>2.8640337654507087E-3</v>
      </c>
      <c r="AK10" s="442">
        <v>2.6923076923076925E-2</v>
      </c>
      <c r="AL10" s="442">
        <v>1.9506485906563933E-3</v>
      </c>
      <c r="AM10" s="442">
        <v>1.6353229762878169E-3</v>
      </c>
      <c r="AN10" s="442">
        <v>0.36024844720496896</v>
      </c>
      <c r="AO10" s="442">
        <v>5.2910052910052907E-3</v>
      </c>
      <c r="AP10" s="443">
        <v>4.713144910810413E-3</v>
      </c>
      <c r="AQ10" s="442">
        <v>7.3327222731439049E-3</v>
      </c>
      <c r="AR10" s="442">
        <v>1.4131930790405034E-2</v>
      </c>
      <c r="AS10" s="442">
        <v>0</v>
      </c>
      <c r="AT10" s="442">
        <v>6.2550822543316447E-5</v>
      </c>
      <c r="AU10" s="442">
        <v>3.1496062992125984E-3</v>
      </c>
      <c r="AV10" s="442">
        <v>0.25394646533973919</v>
      </c>
      <c r="AW10" s="443">
        <v>1.3206343807134657E-2</v>
      </c>
      <c r="AX10" s="442">
        <v>1.0558052134670433E-2</v>
      </c>
      <c r="AY10" s="443">
        <v>1.7111368909512762E-2</v>
      </c>
      <c r="AZ10" s="443">
        <v>1.5546460471028445E-2</v>
      </c>
      <c r="BA10" s="442">
        <v>1.3187831321726946E-2</v>
      </c>
      <c r="BB10" s="443">
        <v>1.5389487368953236E-2</v>
      </c>
      <c r="BC10" s="442">
        <v>1.5795504627589246E-2</v>
      </c>
      <c r="BD10" s="443">
        <v>1.1653124927385811E-2</v>
      </c>
    </row>
    <row r="11" spans="1:56" x14ac:dyDescent="0.2">
      <c r="A11" s="281" t="s">
        <v>450</v>
      </c>
      <c r="B11" s="283" t="s">
        <v>284</v>
      </c>
      <c r="C11" s="442">
        <v>3.0303030303030304E-2</v>
      </c>
      <c r="D11" s="442">
        <v>0</v>
      </c>
      <c r="E11" s="442">
        <v>0</v>
      </c>
      <c r="F11" s="442">
        <v>0</v>
      </c>
      <c r="G11" s="442">
        <v>1.524390243902439E-2</v>
      </c>
      <c r="H11" s="442">
        <v>6.3143901628447989E-3</v>
      </c>
      <c r="I11" s="442">
        <v>0.21642619311875694</v>
      </c>
      <c r="J11" s="442">
        <v>1.4242471282210494E-2</v>
      </c>
      <c r="K11" s="442">
        <v>0</v>
      </c>
      <c r="L11" s="442">
        <v>6.773618538324421E-3</v>
      </c>
      <c r="M11" s="442">
        <v>2.070087239390803E-2</v>
      </c>
      <c r="N11" s="442">
        <v>3.3681374200067362E-4</v>
      </c>
      <c r="O11" s="442">
        <v>2.3052856907623911E-3</v>
      </c>
      <c r="P11" s="442">
        <v>3.618105294247951E-3</v>
      </c>
      <c r="Q11" s="442">
        <v>1.6575559865984835E-3</v>
      </c>
      <c r="R11" s="442">
        <v>1.1641910879164994E-3</v>
      </c>
      <c r="S11" s="442">
        <v>4.921259842519685E-3</v>
      </c>
      <c r="T11" s="442">
        <v>4.0000000000000001E-3</v>
      </c>
      <c r="U11" s="442">
        <v>7.1893187264635396E-3</v>
      </c>
      <c r="V11" s="442">
        <v>0</v>
      </c>
      <c r="W11" s="442">
        <v>1.3989927252378287E-3</v>
      </c>
      <c r="X11" s="442">
        <v>6.1674008810572688E-2</v>
      </c>
      <c r="Y11" s="442">
        <v>5.0042893909064912E-2</v>
      </c>
      <c r="Z11" s="442">
        <v>4.1265474552957355E-3</v>
      </c>
      <c r="AA11" s="442">
        <v>2.5673940949935813E-3</v>
      </c>
      <c r="AB11" s="442">
        <v>3.9946737683089215E-3</v>
      </c>
      <c r="AC11" s="442">
        <v>8.3354382419802975E-3</v>
      </c>
      <c r="AD11" s="442">
        <v>4.2607584149978693E-3</v>
      </c>
      <c r="AE11" s="442">
        <v>2.1864295605276583E-4</v>
      </c>
      <c r="AF11" s="442">
        <v>1.6161616161616162E-2</v>
      </c>
      <c r="AG11" s="442">
        <v>1.4925373134328358E-2</v>
      </c>
      <c r="AH11" s="442">
        <v>1.5105740181268882E-3</v>
      </c>
      <c r="AI11" s="442">
        <v>6.2722736992159656E-3</v>
      </c>
      <c r="AJ11" s="442">
        <v>3.9192041000904428E-3</v>
      </c>
      <c r="AK11" s="442">
        <v>1.9230769230769232E-2</v>
      </c>
      <c r="AL11" s="442">
        <v>3.5111674631815078E-3</v>
      </c>
      <c r="AM11" s="442">
        <v>5.7236304170073587E-3</v>
      </c>
      <c r="AN11" s="442">
        <v>0.10559006211180125</v>
      </c>
      <c r="AO11" s="442">
        <v>0.10405643738977072</v>
      </c>
      <c r="AP11" s="443">
        <v>7.7455134113564713E-3</v>
      </c>
      <c r="AQ11" s="442">
        <v>5.194011610143599E-3</v>
      </c>
      <c r="AR11" s="442">
        <v>1.167420369642155E-3</v>
      </c>
      <c r="AS11" s="442">
        <v>0</v>
      </c>
      <c r="AT11" s="442">
        <v>1.125914805779696E-3</v>
      </c>
      <c r="AU11" s="442">
        <v>5.1181102362204724E-3</v>
      </c>
      <c r="AV11" s="442">
        <v>-4.1180507892930679E-2</v>
      </c>
      <c r="AW11" s="443">
        <v>7.0581232195246393E-4</v>
      </c>
      <c r="AX11" s="442">
        <v>7.9395027424254555E-3</v>
      </c>
      <c r="AY11" s="443">
        <v>4.3446612983940678E-3</v>
      </c>
      <c r="AZ11" s="443">
        <v>2.8864208721966446E-3</v>
      </c>
      <c r="BA11" s="442">
        <v>6.4969295333027538E-3</v>
      </c>
      <c r="BB11" s="443">
        <v>1.0811531559560649E-2</v>
      </c>
      <c r="BC11" s="442">
        <v>-9.6870868223887172E-3</v>
      </c>
      <c r="BD11" s="443">
        <v>3.4893537918160907E-3</v>
      </c>
    </row>
    <row r="12" spans="1:56" x14ac:dyDescent="0.2">
      <c r="A12" s="281" t="s">
        <v>451</v>
      </c>
      <c r="B12" s="283" t="s">
        <v>29</v>
      </c>
      <c r="C12" s="442">
        <v>7.575757575757576E-2</v>
      </c>
      <c r="D12" s="442">
        <v>0</v>
      </c>
      <c r="E12" s="442">
        <v>1.2903225806451613E-2</v>
      </c>
      <c r="F12" s="442">
        <v>2.564102564102564E-2</v>
      </c>
      <c r="G12" s="442">
        <v>1.2195121951219513E-2</v>
      </c>
      <c r="H12" s="442">
        <v>0.11399135925556664</v>
      </c>
      <c r="I12" s="442">
        <v>3.4406215316315207E-2</v>
      </c>
      <c r="J12" s="442">
        <v>0.36064110524681775</v>
      </c>
      <c r="K12" s="442">
        <v>1.5432098765432098E-3</v>
      </c>
      <c r="L12" s="442">
        <v>0.21140819964349375</v>
      </c>
      <c r="M12" s="442">
        <v>3.4969688008280347E-2</v>
      </c>
      <c r="N12" s="442">
        <v>3.8312563152576623E-3</v>
      </c>
      <c r="O12" s="442">
        <v>8.7271529721719091E-3</v>
      </c>
      <c r="P12" s="442">
        <v>9.1560215609539988E-3</v>
      </c>
      <c r="Q12" s="442">
        <v>4.5141950273320406E-3</v>
      </c>
      <c r="R12" s="442">
        <v>4.1348855881172221E-3</v>
      </c>
      <c r="S12" s="442">
        <v>1.6732283464566931E-2</v>
      </c>
      <c r="T12" s="442">
        <v>0.02</v>
      </c>
      <c r="U12" s="442">
        <v>1.3693940431359124E-2</v>
      </c>
      <c r="V12" s="442">
        <v>1.1695906432748537E-2</v>
      </c>
      <c r="W12" s="442">
        <v>1.0107722439843312E-2</v>
      </c>
      <c r="X12" s="442">
        <v>3.9647577092511016E-2</v>
      </c>
      <c r="Y12" s="442">
        <v>5.8621675722047469E-3</v>
      </c>
      <c r="Z12" s="442">
        <v>0</v>
      </c>
      <c r="AA12" s="442">
        <v>8.9858793324775355E-3</v>
      </c>
      <c r="AB12" s="442">
        <v>1.4647137150466045E-2</v>
      </c>
      <c r="AC12" s="442">
        <v>0</v>
      </c>
      <c r="AD12" s="442">
        <v>0</v>
      </c>
      <c r="AE12" s="442">
        <v>7.2880985350921943E-5</v>
      </c>
      <c r="AF12" s="442">
        <v>9.5693779904306223E-4</v>
      </c>
      <c r="AG12" s="442">
        <v>0</v>
      </c>
      <c r="AH12" s="442">
        <v>1.0789814415192059E-3</v>
      </c>
      <c r="AI12" s="442">
        <v>5.7020669992872419E-3</v>
      </c>
      <c r="AJ12" s="442">
        <v>0.18118782031956587</v>
      </c>
      <c r="AK12" s="442">
        <v>2.8846153846153848E-3</v>
      </c>
      <c r="AL12" s="442">
        <v>4.5840241880425242E-3</v>
      </c>
      <c r="AM12" s="442">
        <v>7.1545380212591986E-3</v>
      </c>
      <c r="AN12" s="442">
        <v>7.4534161490683232E-2</v>
      </c>
      <c r="AO12" s="442">
        <v>7.9365079365079361E-3</v>
      </c>
      <c r="AP12" s="443">
        <v>5.0706003547445144E-2</v>
      </c>
      <c r="AQ12" s="442">
        <v>1.0999083409715857E-2</v>
      </c>
      <c r="AR12" s="442">
        <v>8.2333857648446713E-3</v>
      </c>
      <c r="AS12" s="442">
        <v>0</v>
      </c>
      <c r="AT12" s="442">
        <v>0</v>
      </c>
      <c r="AU12" s="442">
        <v>0</v>
      </c>
      <c r="AV12" s="442">
        <v>0.81331503088538093</v>
      </c>
      <c r="AW12" s="443">
        <v>1.6080615672435052E-2</v>
      </c>
      <c r="AX12" s="442">
        <v>5.7112582377581864E-2</v>
      </c>
      <c r="AY12" s="443">
        <v>0.14653564442018108</v>
      </c>
      <c r="AZ12" s="443">
        <v>9.4256806262204243E-2</v>
      </c>
      <c r="BA12" s="442">
        <v>9.2997145184809921E-2</v>
      </c>
      <c r="BB12" s="443">
        <v>8.3247681854294334E-2</v>
      </c>
      <c r="BC12" s="442">
        <v>0.1117232260907889</v>
      </c>
      <c r="BD12" s="443">
        <v>9.9793194791916784E-2</v>
      </c>
    </row>
    <row r="13" spans="1:56" x14ac:dyDescent="0.2">
      <c r="A13" s="281" t="s">
        <v>452</v>
      </c>
      <c r="B13" s="283" t="s">
        <v>30</v>
      </c>
      <c r="C13" s="442">
        <v>0</v>
      </c>
      <c r="D13" s="442">
        <v>0</v>
      </c>
      <c r="E13" s="442">
        <v>5.8064516129032261E-2</v>
      </c>
      <c r="F13" s="442">
        <v>3.4188034188034191E-2</v>
      </c>
      <c r="G13" s="442">
        <v>3.0487804878048782E-3</v>
      </c>
      <c r="H13" s="442">
        <v>5.9820538384845467E-3</v>
      </c>
      <c r="I13" s="442">
        <v>3.3296337402885681E-3</v>
      </c>
      <c r="J13" s="442">
        <v>8.1302390561937291E-2</v>
      </c>
      <c r="K13" s="442">
        <v>6.1728395061728392E-2</v>
      </c>
      <c r="L13" s="442">
        <v>1.0695187165775401E-3</v>
      </c>
      <c r="M13" s="442">
        <v>2.2623096259056633E-2</v>
      </c>
      <c r="N13" s="442">
        <v>2.294543617379589E-2</v>
      </c>
      <c r="O13" s="442">
        <v>2.7169438498271035E-3</v>
      </c>
      <c r="P13" s="442">
        <v>3.027394225799306E-3</v>
      </c>
      <c r="Q13" s="442">
        <v>1.2696173514371363E-3</v>
      </c>
      <c r="R13" s="442">
        <v>1.083902047370534E-3</v>
      </c>
      <c r="S13" s="442">
        <v>9.8425196850393699E-4</v>
      </c>
      <c r="T13" s="442">
        <v>0</v>
      </c>
      <c r="U13" s="442">
        <v>1.0270455323519343E-3</v>
      </c>
      <c r="V13" s="442">
        <v>0</v>
      </c>
      <c r="W13" s="442">
        <v>1.9585898153329602E-3</v>
      </c>
      <c r="X13" s="442">
        <v>2.2026431718061676E-3</v>
      </c>
      <c r="Y13" s="442">
        <v>1.2868172719473835E-2</v>
      </c>
      <c r="Z13" s="442">
        <v>5.6396148555708389E-2</v>
      </c>
      <c r="AA13" s="442">
        <v>1.2836970474967908E-2</v>
      </c>
      <c r="AB13" s="442">
        <v>1.1984021304926764E-2</v>
      </c>
      <c r="AC13" s="442">
        <v>1.7681232634503663E-3</v>
      </c>
      <c r="AD13" s="442">
        <v>4.2607584149978694E-4</v>
      </c>
      <c r="AE13" s="442">
        <v>7.2880985350921943E-5</v>
      </c>
      <c r="AF13" s="442">
        <v>1.4354066985645933E-2</v>
      </c>
      <c r="AG13" s="442">
        <v>0</v>
      </c>
      <c r="AH13" s="442">
        <v>1.078981441519206E-2</v>
      </c>
      <c r="AI13" s="442">
        <v>2.9935851746258017E-3</v>
      </c>
      <c r="AJ13" s="442">
        <v>2.411817907747965E-3</v>
      </c>
      <c r="AK13" s="442">
        <v>2.8846153846153848E-3</v>
      </c>
      <c r="AL13" s="442">
        <v>2.4383107383204915E-3</v>
      </c>
      <c r="AM13" s="442">
        <v>4.9059689288634507E-3</v>
      </c>
      <c r="AN13" s="442">
        <v>0</v>
      </c>
      <c r="AO13" s="442">
        <v>1.4991181657848324E-2</v>
      </c>
      <c r="AP13" s="443">
        <v>1.4220762623250482E-2</v>
      </c>
      <c r="AQ13" s="442">
        <v>1.2221203788573174E-3</v>
      </c>
      <c r="AR13" s="442">
        <v>1.6626523790798271E-2</v>
      </c>
      <c r="AS13" s="442">
        <v>0</v>
      </c>
      <c r="AT13" s="442">
        <v>0</v>
      </c>
      <c r="AU13" s="442">
        <v>0</v>
      </c>
      <c r="AV13" s="442">
        <v>-6.863417982155113E-4</v>
      </c>
      <c r="AW13" s="443">
        <v>1.1531102512861942E-2</v>
      </c>
      <c r="AX13" s="442">
        <v>1.9164579831452325E-2</v>
      </c>
      <c r="AY13" s="443">
        <v>2.0074154952004005E-3</v>
      </c>
      <c r="AZ13" s="443">
        <v>5.8239589971476576E-3</v>
      </c>
      <c r="BA13" s="442">
        <v>1.2279584762452448E-2</v>
      </c>
      <c r="BB13" s="443">
        <v>2.6295467045940674E-2</v>
      </c>
      <c r="BC13" s="442">
        <v>-2.6654914059056855E-2</v>
      </c>
      <c r="BD13" s="443">
        <v>2.5095463452794969E-3</v>
      </c>
    </row>
    <row r="14" spans="1:56" x14ac:dyDescent="0.2">
      <c r="A14" s="281" t="s">
        <v>453</v>
      </c>
      <c r="B14" s="283" t="s">
        <v>454</v>
      </c>
      <c r="C14" s="442">
        <v>0</v>
      </c>
      <c r="D14" s="442">
        <v>0</v>
      </c>
      <c r="E14" s="442">
        <v>1.935483870967742E-2</v>
      </c>
      <c r="F14" s="442">
        <v>0</v>
      </c>
      <c r="G14" s="442">
        <v>2.1341463414634148E-2</v>
      </c>
      <c r="H14" s="442">
        <v>1.0967098703888335E-2</v>
      </c>
      <c r="I14" s="442">
        <v>2.6637069922308545E-2</v>
      </c>
      <c r="J14" s="442">
        <v>1.8821794473765911E-2</v>
      </c>
      <c r="K14" s="442">
        <v>0</v>
      </c>
      <c r="L14" s="442">
        <v>0.26131907308377894</v>
      </c>
      <c r="M14" s="442">
        <v>7.9106905219577112E-3</v>
      </c>
      <c r="N14" s="442">
        <v>7.1572920175143144E-4</v>
      </c>
      <c r="O14" s="442">
        <v>5.5162193314671499E-3</v>
      </c>
      <c r="P14" s="442">
        <v>5.0210440818134828E-3</v>
      </c>
      <c r="Q14" s="442">
        <v>1.3577852230647152E-2</v>
      </c>
      <c r="R14" s="442">
        <v>2.1196306704134884E-2</v>
      </c>
      <c r="S14" s="442">
        <v>4.0354330708661415E-2</v>
      </c>
      <c r="T14" s="442">
        <v>2.4E-2</v>
      </c>
      <c r="U14" s="442">
        <v>4.0739472783293394E-2</v>
      </c>
      <c r="V14" s="442">
        <v>4.6783625730994149E-2</v>
      </c>
      <c r="W14" s="442">
        <v>3.8052602126468944E-2</v>
      </c>
      <c r="X14" s="442">
        <v>6.6079295154185022E-2</v>
      </c>
      <c r="Y14" s="442">
        <v>1.4297969688304261E-2</v>
      </c>
      <c r="Z14" s="442">
        <v>0</v>
      </c>
      <c r="AA14" s="442">
        <v>3.9794608472400517E-2</v>
      </c>
      <c r="AB14" s="442">
        <v>1.3315579227696404E-2</v>
      </c>
      <c r="AC14" s="442">
        <v>5.3043697903510986E-3</v>
      </c>
      <c r="AD14" s="442">
        <v>2.9825308904985089E-3</v>
      </c>
      <c r="AE14" s="442">
        <v>3.6440492675460972E-4</v>
      </c>
      <c r="AF14" s="442">
        <v>3.721424774056353E-3</v>
      </c>
      <c r="AG14" s="442">
        <v>1.1940298507462687E-2</v>
      </c>
      <c r="AH14" s="442">
        <v>2.1579628830384117E-3</v>
      </c>
      <c r="AI14" s="442">
        <v>2.7084818246614398E-3</v>
      </c>
      <c r="AJ14" s="442">
        <v>2.411817907747965E-3</v>
      </c>
      <c r="AK14" s="442">
        <v>8.6538461538461543E-3</v>
      </c>
      <c r="AL14" s="442">
        <v>1.4922461718521409E-2</v>
      </c>
      <c r="AM14" s="442">
        <v>1.4309076042518397E-3</v>
      </c>
      <c r="AN14" s="442">
        <v>8.0745341614906832E-2</v>
      </c>
      <c r="AO14" s="442">
        <v>1.4109347442680775E-2</v>
      </c>
      <c r="AP14" s="443">
        <v>1.6284941947376983E-2</v>
      </c>
      <c r="AQ14" s="442">
        <v>1.8331805682859762E-3</v>
      </c>
      <c r="AR14" s="442">
        <v>2.9861384191899334E-3</v>
      </c>
      <c r="AS14" s="442">
        <v>0</v>
      </c>
      <c r="AT14" s="442">
        <v>0</v>
      </c>
      <c r="AU14" s="442">
        <v>0</v>
      </c>
      <c r="AV14" s="442">
        <v>6.8634179821551134E-3</v>
      </c>
      <c r="AW14" s="443">
        <v>2.2024745950082912E-3</v>
      </c>
      <c r="AX14" s="442">
        <v>1.7014853692840726E-2</v>
      </c>
      <c r="AY14" s="443">
        <v>1.3250079614212274E-2</v>
      </c>
      <c r="AZ14" s="443">
        <v>8.8228378254039119E-3</v>
      </c>
      <c r="BA14" s="442">
        <v>1.550408825053E-2</v>
      </c>
      <c r="BB14" s="443">
        <v>2.2161972965615329E-2</v>
      </c>
      <c r="BC14" s="442">
        <v>-1.23402379903041E-2</v>
      </c>
      <c r="BD14" s="443">
        <v>1.0863082559427452E-2</v>
      </c>
    </row>
    <row r="15" spans="1:56" x14ac:dyDescent="0.2">
      <c r="A15" s="281" t="s">
        <v>455</v>
      </c>
      <c r="B15" s="283" t="s">
        <v>31</v>
      </c>
      <c r="C15" s="442">
        <v>0</v>
      </c>
      <c r="D15" s="442">
        <v>0</v>
      </c>
      <c r="E15" s="442">
        <v>0</v>
      </c>
      <c r="F15" s="442">
        <v>0</v>
      </c>
      <c r="G15" s="442">
        <v>3.0487804878048782E-3</v>
      </c>
      <c r="H15" s="442">
        <v>6.646726487205051E-4</v>
      </c>
      <c r="I15" s="442">
        <v>9.9889012208657056E-3</v>
      </c>
      <c r="J15" s="442">
        <v>6.8689847873331265E-3</v>
      </c>
      <c r="K15" s="442">
        <v>0</v>
      </c>
      <c r="L15" s="442">
        <v>3.5650623885918001E-3</v>
      </c>
      <c r="M15" s="442">
        <v>8.6943664054413727E-2</v>
      </c>
      <c r="N15" s="442">
        <v>5.01010441226002E-3</v>
      </c>
      <c r="O15" s="442">
        <v>9.3034743948625064E-3</v>
      </c>
      <c r="P15" s="442">
        <v>3.6919441778040314E-3</v>
      </c>
      <c r="Q15" s="442">
        <v>6.6302239463939339E-3</v>
      </c>
      <c r="R15" s="442">
        <v>4.5363307908470492E-3</v>
      </c>
      <c r="S15" s="442">
        <v>1.8700787401574805E-2</v>
      </c>
      <c r="T15" s="442">
        <v>3.5999999999999997E-2</v>
      </c>
      <c r="U15" s="442">
        <v>9.2434097911674087E-3</v>
      </c>
      <c r="V15" s="442">
        <v>0</v>
      </c>
      <c r="W15" s="442">
        <v>5.8757694459988805E-3</v>
      </c>
      <c r="X15" s="442">
        <v>8.8105726872246704E-3</v>
      </c>
      <c r="Y15" s="442">
        <v>5.7048899056334E-2</v>
      </c>
      <c r="Z15" s="442">
        <v>0</v>
      </c>
      <c r="AA15" s="442">
        <v>5.1347881899871627E-3</v>
      </c>
      <c r="AB15" s="442">
        <v>0</v>
      </c>
      <c r="AC15" s="442">
        <v>2.5258903763576663E-4</v>
      </c>
      <c r="AD15" s="442">
        <v>0</v>
      </c>
      <c r="AE15" s="442">
        <v>7.2880985350921943E-5</v>
      </c>
      <c r="AF15" s="442">
        <v>0</v>
      </c>
      <c r="AG15" s="442">
        <v>0</v>
      </c>
      <c r="AH15" s="442">
        <v>2.1579628830384117E-4</v>
      </c>
      <c r="AI15" s="442">
        <v>1.9957234497505346E-3</v>
      </c>
      <c r="AJ15" s="442">
        <v>7.536930961712391E-4</v>
      </c>
      <c r="AK15" s="442">
        <v>9.6153846153846159E-4</v>
      </c>
      <c r="AL15" s="442">
        <v>1.0728567248610163E-3</v>
      </c>
      <c r="AM15" s="442">
        <v>1.4309076042518397E-3</v>
      </c>
      <c r="AN15" s="442">
        <v>9.9378881987577633E-2</v>
      </c>
      <c r="AO15" s="442">
        <v>5.2910052910052907E-3</v>
      </c>
      <c r="AP15" s="443">
        <v>1.0266678026753004E-2</v>
      </c>
      <c r="AQ15" s="442">
        <v>9.1659028414298811E-4</v>
      </c>
      <c r="AR15" s="442">
        <v>4.4239087691702714E-4</v>
      </c>
      <c r="AS15" s="442">
        <v>0</v>
      </c>
      <c r="AT15" s="442">
        <v>0</v>
      </c>
      <c r="AU15" s="442">
        <v>0</v>
      </c>
      <c r="AV15" s="442">
        <v>-0.20521619766643789</v>
      </c>
      <c r="AW15" s="443">
        <v>-2.2109783579233812E-3</v>
      </c>
      <c r="AX15" s="442">
        <v>9.1134666620927805E-3</v>
      </c>
      <c r="AY15" s="443">
        <v>6.4248669305309133E-2</v>
      </c>
      <c r="AZ15" s="443">
        <v>3.7615482393514241E-2</v>
      </c>
      <c r="BA15" s="442">
        <v>3.1238661180674886E-2</v>
      </c>
      <c r="BB15" s="443">
        <v>9.0559077297450456E-4</v>
      </c>
      <c r="BC15" s="442">
        <v>9.5857205817540772E-2</v>
      </c>
      <c r="BD15" s="443">
        <v>5.2382907201003817E-2</v>
      </c>
    </row>
    <row r="16" spans="1:56" x14ac:dyDescent="0.2">
      <c r="A16" s="281" t="s">
        <v>456</v>
      </c>
      <c r="B16" s="283" t="s">
        <v>32</v>
      </c>
      <c r="C16" s="442">
        <v>0</v>
      </c>
      <c r="D16" s="442">
        <v>0</v>
      </c>
      <c r="E16" s="442">
        <v>0</v>
      </c>
      <c r="F16" s="442">
        <v>0</v>
      </c>
      <c r="G16" s="442">
        <v>0</v>
      </c>
      <c r="H16" s="442">
        <v>3.3233632436025255E-4</v>
      </c>
      <c r="I16" s="442">
        <v>3.5516093229744729E-2</v>
      </c>
      <c r="J16" s="442">
        <v>3.8807823657249301E-5</v>
      </c>
      <c r="K16" s="442">
        <v>0</v>
      </c>
      <c r="L16" s="442">
        <v>1.4260249554367201E-3</v>
      </c>
      <c r="M16" s="442">
        <v>8.4282123318054122E-3</v>
      </c>
      <c r="N16" s="442">
        <v>0.53721791849107448</v>
      </c>
      <c r="O16" s="442">
        <v>1.1526428453811955E-3</v>
      </c>
      <c r="P16" s="442">
        <v>0.23598907184523371</v>
      </c>
      <c r="Q16" s="442">
        <v>0.11934403103509081</v>
      </c>
      <c r="R16" s="442">
        <v>9.5543958249698913E-2</v>
      </c>
      <c r="S16" s="442">
        <v>2.3622047244094488E-2</v>
      </c>
      <c r="T16" s="442">
        <v>8.0000000000000002E-3</v>
      </c>
      <c r="U16" s="442">
        <v>4.5874700445053061E-2</v>
      </c>
      <c r="V16" s="442">
        <v>1.1695906432748537E-2</v>
      </c>
      <c r="W16" s="442">
        <v>5.5050363738108558E-2</v>
      </c>
      <c r="X16" s="442">
        <v>6.6079295154185024E-3</v>
      </c>
      <c r="Y16" s="442">
        <v>2.4878467257649414E-2</v>
      </c>
      <c r="Z16" s="442">
        <v>0</v>
      </c>
      <c r="AA16" s="442">
        <v>0</v>
      </c>
      <c r="AB16" s="442">
        <v>0</v>
      </c>
      <c r="AC16" s="442">
        <v>0</v>
      </c>
      <c r="AD16" s="442">
        <v>0</v>
      </c>
      <c r="AE16" s="442">
        <v>0</v>
      </c>
      <c r="AF16" s="442">
        <v>9.5693779904306223E-4</v>
      </c>
      <c r="AG16" s="442">
        <v>0</v>
      </c>
      <c r="AH16" s="442">
        <v>0</v>
      </c>
      <c r="AI16" s="442">
        <v>0</v>
      </c>
      <c r="AJ16" s="442">
        <v>0</v>
      </c>
      <c r="AK16" s="442">
        <v>0</v>
      </c>
      <c r="AL16" s="442">
        <v>1.9506485906563932E-4</v>
      </c>
      <c r="AM16" s="442">
        <v>0</v>
      </c>
      <c r="AN16" s="442">
        <v>0</v>
      </c>
      <c r="AO16" s="442">
        <v>3.5273368606701938E-3</v>
      </c>
      <c r="AP16" s="443">
        <v>9.2225828189021503E-2</v>
      </c>
      <c r="AQ16" s="442">
        <v>0</v>
      </c>
      <c r="AR16" s="442">
        <v>-1.1059771922925678E-4</v>
      </c>
      <c r="AS16" s="442">
        <v>0</v>
      </c>
      <c r="AT16" s="442">
        <v>-2.5020329017326577E-3</v>
      </c>
      <c r="AU16" s="442">
        <v>-1.5748031496062992E-3</v>
      </c>
      <c r="AV16" s="442">
        <v>-0.11118737131091283</v>
      </c>
      <c r="AW16" s="443">
        <v>-1.8283090267443344E-3</v>
      </c>
      <c r="AX16" s="442">
        <v>8.9949267987757237E-2</v>
      </c>
      <c r="AY16" s="443">
        <v>0.10456189436331377</v>
      </c>
      <c r="AZ16" s="443">
        <v>6.1926847803491648E-2</v>
      </c>
      <c r="BA16" s="442">
        <v>9.581316592386703E-2</v>
      </c>
      <c r="BB16" s="443">
        <v>0.10130393959765102</v>
      </c>
      <c r="BC16" s="442">
        <v>-5.4649625385632436E-4</v>
      </c>
      <c r="BD16" s="443">
        <v>9.1985717273269457E-2</v>
      </c>
    </row>
    <row r="17" spans="1:56" x14ac:dyDescent="0.2">
      <c r="A17" s="281" t="s">
        <v>457</v>
      </c>
      <c r="B17" s="283" t="s">
        <v>33</v>
      </c>
      <c r="C17" s="442">
        <v>0</v>
      </c>
      <c r="D17" s="442">
        <v>0</v>
      </c>
      <c r="E17" s="442">
        <v>0</v>
      </c>
      <c r="F17" s="442">
        <v>0</v>
      </c>
      <c r="G17" s="442">
        <v>0</v>
      </c>
      <c r="H17" s="442">
        <v>0</v>
      </c>
      <c r="I17" s="442">
        <v>7.7691453940066596E-3</v>
      </c>
      <c r="J17" s="442">
        <v>5.1614405464141568E-3</v>
      </c>
      <c r="K17" s="442">
        <v>0</v>
      </c>
      <c r="L17" s="442">
        <v>2.4955436720142605E-3</v>
      </c>
      <c r="M17" s="442">
        <v>1.0276504509832914E-2</v>
      </c>
      <c r="N17" s="442">
        <v>8.6729538565173455E-3</v>
      </c>
      <c r="O17" s="442">
        <v>0.41808002634612218</v>
      </c>
      <c r="P17" s="442">
        <v>6.8300967289374584E-2</v>
      </c>
      <c r="Q17" s="442">
        <v>3.9146535002645033E-2</v>
      </c>
      <c r="R17" s="442">
        <v>2.0152549177037335E-2</v>
      </c>
      <c r="S17" s="442">
        <v>3.8385826771653545E-2</v>
      </c>
      <c r="T17" s="442">
        <v>4.8000000000000001E-2</v>
      </c>
      <c r="U17" s="442">
        <v>6.6757959602875727E-2</v>
      </c>
      <c r="V17" s="442">
        <v>4.6783625730994149E-2</v>
      </c>
      <c r="W17" s="442">
        <v>2.4797146054840513E-2</v>
      </c>
      <c r="X17" s="442">
        <v>2.2026431718061675E-2</v>
      </c>
      <c r="Y17" s="442">
        <v>9.5796396911638545E-3</v>
      </c>
      <c r="Z17" s="442">
        <v>0</v>
      </c>
      <c r="AA17" s="442">
        <v>0</v>
      </c>
      <c r="AB17" s="442">
        <v>0</v>
      </c>
      <c r="AC17" s="442">
        <v>0</v>
      </c>
      <c r="AD17" s="442">
        <v>0</v>
      </c>
      <c r="AE17" s="442">
        <v>0</v>
      </c>
      <c r="AF17" s="442">
        <v>0</v>
      </c>
      <c r="AG17" s="442">
        <v>0</v>
      </c>
      <c r="AH17" s="442">
        <v>2.1579628830384117E-4</v>
      </c>
      <c r="AI17" s="442">
        <v>1.4255167498218105E-4</v>
      </c>
      <c r="AJ17" s="442">
        <v>1.6581248115767259E-3</v>
      </c>
      <c r="AK17" s="442">
        <v>0</v>
      </c>
      <c r="AL17" s="442">
        <v>5.8519457719691801E-4</v>
      </c>
      <c r="AM17" s="442">
        <v>2.0441537203597711E-4</v>
      </c>
      <c r="AN17" s="442">
        <v>1.2422360248447204E-2</v>
      </c>
      <c r="AO17" s="442">
        <v>2.6455026455026454E-3</v>
      </c>
      <c r="AP17" s="443">
        <v>3.5520924504480779E-2</v>
      </c>
      <c r="AQ17" s="442">
        <v>0</v>
      </c>
      <c r="AR17" s="442">
        <v>5.4069996067636654E-4</v>
      </c>
      <c r="AS17" s="442">
        <v>0</v>
      </c>
      <c r="AT17" s="442">
        <v>0</v>
      </c>
      <c r="AU17" s="442">
        <v>-1.968503937007874E-3</v>
      </c>
      <c r="AV17" s="442">
        <v>-0.23335621139327384</v>
      </c>
      <c r="AW17" s="443">
        <v>-2.5596326374420679E-3</v>
      </c>
      <c r="AX17" s="442">
        <v>3.3812447829119643E-2</v>
      </c>
      <c r="AY17" s="443">
        <v>5.4785951503571267E-2</v>
      </c>
      <c r="AZ17" s="443">
        <v>3.1805154663767751E-2</v>
      </c>
      <c r="BA17" s="442">
        <v>4.2228900953202482E-2</v>
      </c>
      <c r="BB17" s="443">
        <v>3.5329151689232362E-2</v>
      </c>
      <c r="BC17" s="442">
        <v>2.6214191273688851E-2</v>
      </c>
      <c r="BD17" s="443">
        <v>4.7038502947167854E-2</v>
      </c>
    </row>
    <row r="18" spans="1:56" x14ac:dyDescent="0.2">
      <c r="A18" s="281" t="s">
        <v>458</v>
      </c>
      <c r="B18" s="283" t="s">
        <v>34</v>
      </c>
      <c r="C18" s="442">
        <v>0</v>
      </c>
      <c r="D18" s="442">
        <v>0</v>
      </c>
      <c r="E18" s="442">
        <v>0</v>
      </c>
      <c r="F18" s="442">
        <v>2.564102564102564E-2</v>
      </c>
      <c r="G18" s="442">
        <v>9.1463414634146336E-3</v>
      </c>
      <c r="H18" s="442">
        <v>2.6586905948820204E-3</v>
      </c>
      <c r="I18" s="442">
        <v>3.7735849056603772E-2</v>
      </c>
      <c r="J18" s="442">
        <v>9.1974542067680843E-3</v>
      </c>
      <c r="K18" s="442">
        <v>1.5432098765432098E-3</v>
      </c>
      <c r="L18" s="442">
        <v>2.1390374331550803E-3</v>
      </c>
      <c r="M18" s="442">
        <v>1.1089753068165016E-2</v>
      </c>
      <c r="N18" s="442">
        <v>8.8413607275176825E-4</v>
      </c>
      <c r="O18" s="442">
        <v>1.8112958998847356E-3</v>
      </c>
      <c r="P18" s="442">
        <v>7.3469689138300223E-2</v>
      </c>
      <c r="Q18" s="442">
        <v>3.7206841826838297E-2</v>
      </c>
      <c r="R18" s="442">
        <v>3.3681252509032519E-2</v>
      </c>
      <c r="S18" s="442">
        <v>4.0354330708661415E-2</v>
      </c>
      <c r="T18" s="442">
        <v>0.02</v>
      </c>
      <c r="U18" s="442">
        <v>2.8072577884286205E-2</v>
      </c>
      <c r="V18" s="442">
        <v>2.9239766081871343E-2</v>
      </c>
      <c r="W18" s="442">
        <v>1.0317571348628988E-2</v>
      </c>
      <c r="X18" s="442">
        <v>2.2026431718061675E-2</v>
      </c>
      <c r="Y18" s="442">
        <v>0.10194452387760938</v>
      </c>
      <c r="Z18" s="442">
        <v>0</v>
      </c>
      <c r="AA18" s="442">
        <v>1.2836970474967907E-3</v>
      </c>
      <c r="AB18" s="442">
        <v>0</v>
      </c>
      <c r="AC18" s="442">
        <v>3.0310684516291994E-3</v>
      </c>
      <c r="AD18" s="442">
        <v>0</v>
      </c>
      <c r="AE18" s="442">
        <v>3.6440492675460972E-4</v>
      </c>
      <c r="AF18" s="442">
        <v>3.0834662413609781E-3</v>
      </c>
      <c r="AG18" s="442">
        <v>0</v>
      </c>
      <c r="AH18" s="442">
        <v>4.5317220543806651E-3</v>
      </c>
      <c r="AI18" s="442">
        <v>2.8510334996436211E-4</v>
      </c>
      <c r="AJ18" s="442">
        <v>3.0147723846849563E-4</v>
      </c>
      <c r="AK18" s="442">
        <v>2.8846153846153848E-3</v>
      </c>
      <c r="AL18" s="442">
        <v>1.5605188725251145E-3</v>
      </c>
      <c r="AM18" s="442">
        <v>2.8618152085036794E-3</v>
      </c>
      <c r="AN18" s="442">
        <v>0</v>
      </c>
      <c r="AO18" s="442">
        <v>5.2910052910052907E-3</v>
      </c>
      <c r="AP18" s="443">
        <v>1.7954100087524301E-2</v>
      </c>
      <c r="AQ18" s="442">
        <v>2.1387106630003055E-3</v>
      </c>
      <c r="AR18" s="442">
        <v>9.2164766024380651E-4</v>
      </c>
      <c r="AS18" s="442">
        <v>0</v>
      </c>
      <c r="AT18" s="442">
        <v>1.5012197410395947E-3</v>
      </c>
      <c r="AU18" s="442">
        <v>5.5118110236220472E-3</v>
      </c>
      <c r="AV18" s="442">
        <v>-5.5593685655456415E-2</v>
      </c>
      <c r="AW18" s="443">
        <v>3.3164675368850717E-4</v>
      </c>
      <c r="AX18" s="442">
        <v>1.7819095209236198E-2</v>
      </c>
      <c r="AY18" s="443">
        <v>6.6602975296847278E-2</v>
      </c>
      <c r="AZ18" s="443">
        <v>4.0045255807771865E-2</v>
      </c>
      <c r="BA18" s="442">
        <v>3.7395568760882417E-2</v>
      </c>
      <c r="BB18" s="443">
        <v>1.5800614468340437E-2</v>
      </c>
      <c r="BC18" s="442">
        <v>7.8510356985456151E-2</v>
      </c>
      <c r="BD18" s="443">
        <v>5.2448744065000351E-2</v>
      </c>
    </row>
    <row r="19" spans="1:56" x14ac:dyDescent="0.2">
      <c r="A19" s="281" t="s">
        <v>459</v>
      </c>
      <c r="B19" s="285" t="s">
        <v>268</v>
      </c>
      <c r="C19" s="442">
        <v>0</v>
      </c>
      <c r="D19" s="442">
        <v>0</v>
      </c>
      <c r="E19" s="442">
        <v>0</v>
      </c>
      <c r="F19" s="442">
        <v>0</v>
      </c>
      <c r="G19" s="442">
        <v>0</v>
      </c>
      <c r="H19" s="442">
        <v>0</v>
      </c>
      <c r="I19" s="442">
        <v>4.4395116537180911E-3</v>
      </c>
      <c r="J19" s="442">
        <v>3.8807823657249301E-5</v>
      </c>
      <c r="K19" s="442">
        <v>0</v>
      </c>
      <c r="L19" s="442">
        <v>3.5650623885918003E-4</v>
      </c>
      <c r="M19" s="442">
        <v>2.2918823007541033E-3</v>
      </c>
      <c r="N19" s="442">
        <v>1.2630515325025261E-4</v>
      </c>
      <c r="O19" s="442">
        <v>0</v>
      </c>
      <c r="P19" s="442">
        <v>1.0337443697851288E-3</v>
      </c>
      <c r="Q19" s="442">
        <v>0.16374537118673954</v>
      </c>
      <c r="R19" s="442">
        <v>4.1027699718988356E-2</v>
      </c>
      <c r="S19" s="442">
        <v>1.4763779527559055E-2</v>
      </c>
      <c r="T19" s="442">
        <v>4.0000000000000001E-3</v>
      </c>
      <c r="U19" s="442">
        <v>1.3693940431359124E-2</v>
      </c>
      <c r="V19" s="442">
        <v>0</v>
      </c>
      <c r="W19" s="442">
        <v>8.0791829882484612E-3</v>
      </c>
      <c r="X19" s="442">
        <v>0</v>
      </c>
      <c r="Y19" s="442">
        <v>6.8630254503860453E-3</v>
      </c>
      <c r="Z19" s="442">
        <v>0</v>
      </c>
      <c r="AA19" s="442">
        <v>1.1553273427471117E-2</v>
      </c>
      <c r="AB19" s="442">
        <v>0</v>
      </c>
      <c r="AC19" s="442">
        <v>0</v>
      </c>
      <c r="AD19" s="442">
        <v>0</v>
      </c>
      <c r="AE19" s="442">
        <v>0</v>
      </c>
      <c r="AF19" s="442">
        <v>1.063264221158958E-4</v>
      </c>
      <c r="AG19" s="442">
        <v>0</v>
      </c>
      <c r="AH19" s="442">
        <v>4.3159257660768235E-4</v>
      </c>
      <c r="AI19" s="442">
        <v>0</v>
      </c>
      <c r="AJ19" s="442">
        <v>0</v>
      </c>
      <c r="AK19" s="442">
        <v>0</v>
      </c>
      <c r="AL19" s="442">
        <v>1.2191553691602458E-2</v>
      </c>
      <c r="AM19" s="442">
        <v>0</v>
      </c>
      <c r="AN19" s="442">
        <v>0</v>
      </c>
      <c r="AO19" s="442">
        <v>0</v>
      </c>
      <c r="AP19" s="443">
        <v>2.3976236764853959E-2</v>
      </c>
      <c r="AQ19" s="442">
        <v>0</v>
      </c>
      <c r="AR19" s="442">
        <v>4.915454187966968E-5</v>
      </c>
      <c r="AS19" s="442">
        <v>0</v>
      </c>
      <c r="AT19" s="442">
        <v>1.3636079314442984E-2</v>
      </c>
      <c r="AU19" s="442">
        <v>5.9842519685039369E-2</v>
      </c>
      <c r="AV19" s="442">
        <v>0.36444749485243649</v>
      </c>
      <c r="AW19" s="443">
        <v>7.6959054381563839E-3</v>
      </c>
      <c r="AX19" s="442">
        <v>2.7046909006361513E-2</v>
      </c>
      <c r="AY19" s="443">
        <v>0.15493494381511305</v>
      </c>
      <c r="AZ19" s="443">
        <v>9.5930044335697226E-2</v>
      </c>
      <c r="BA19" s="442">
        <v>7.8367073095591808E-2</v>
      </c>
      <c r="BB19" s="443">
        <v>3.3256848877456342E-2</v>
      </c>
      <c r="BC19" s="442">
        <v>0.1953635962979286</v>
      </c>
      <c r="BD19" s="443">
        <v>0.10981201638950638</v>
      </c>
    </row>
    <row r="20" spans="1:56" x14ac:dyDescent="0.2">
      <c r="A20" s="281" t="s">
        <v>460</v>
      </c>
      <c r="B20" s="285" t="s">
        <v>269</v>
      </c>
      <c r="C20" s="442">
        <v>0</v>
      </c>
      <c r="D20" s="442">
        <v>0</v>
      </c>
      <c r="E20" s="442">
        <v>0</v>
      </c>
      <c r="F20" s="442">
        <v>0</v>
      </c>
      <c r="G20" s="442">
        <v>0</v>
      </c>
      <c r="H20" s="442">
        <v>0</v>
      </c>
      <c r="I20" s="442">
        <v>0</v>
      </c>
      <c r="J20" s="442">
        <v>0</v>
      </c>
      <c r="K20" s="442">
        <v>0</v>
      </c>
      <c r="L20" s="442">
        <v>3.2085561497326204E-3</v>
      </c>
      <c r="M20" s="442">
        <v>1.404702055300902E-3</v>
      </c>
      <c r="N20" s="442">
        <v>1.6840687100033681E-4</v>
      </c>
      <c r="O20" s="442">
        <v>1.6466326362588507E-4</v>
      </c>
      <c r="P20" s="442">
        <v>5.168721848925644E-4</v>
      </c>
      <c r="Q20" s="442">
        <v>5.0784694057485454E-3</v>
      </c>
      <c r="R20" s="442">
        <v>0.15250903251706141</v>
      </c>
      <c r="S20" s="442">
        <v>1.968503937007874E-3</v>
      </c>
      <c r="T20" s="442">
        <v>4.0000000000000001E-3</v>
      </c>
      <c r="U20" s="442">
        <v>2.7387880862718246E-3</v>
      </c>
      <c r="V20" s="442">
        <v>0</v>
      </c>
      <c r="W20" s="442">
        <v>9.4432008953553438E-4</v>
      </c>
      <c r="X20" s="442">
        <v>0</v>
      </c>
      <c r="Y20" s="442">
        <v>1.4297969688304262E-4</v>
      </c>
      <c r="Z20" s="442">
        <v>0</v>
      </c>
      <c r="AA20" s="442">
        <v>0</v>
      </c>
      <c r="AB20" s="442">
        <v>0</v>
      </c>
      <c r="AC20" s="442">
        <v>0</v>
      </c>
      <c r="AD20" s="442">
        <v>0</v>
      </c>
      <c r="AE20" s="442">
        <v>0</v>
      </c>
      <c r="AF20" s="442">
        <v>1.063264221158958E-4</v>
      </c>
      <c r="AG20" s="442">
        <v>0</v>
      </c>
      <c r="AH20" s="442">
        <v>0</v>
      </c>
      <c r="AI20" s="442">
        <v>0</v>
      </c>
      <c r="AJ20" s="442">
        <v>0</v>
      </c>
      <c r="AK20" s="442">
        <v>0</v>
      </c>
      <c r="AL20" s="442">
        <v>1.7945967034038817E-2</v>
      </c>
      <c r="AM20" s="442">
        <v>0</v>
      </c>
      <c r="AN20" s="442">
        <v>0</v>
      </c>
      <c r="AO20" s="442">
        <v>0</v>
      </c>
      <c r="AP20" s="443">
        <v>1.6296560217494017E-2</v>
      </c>
      <c r="AQ20" s="442">
        <v>0</v>
      </c>
      <c r="AR20" s="442">
        <v>2.457727093983484E-5</v>
      </c>
      <c r="AS20" s="442">
        <v>0</v>
      </c>
      <c r="AT20" s="442">
        <v>8.0690561080878215E-3</v>
      </c>
      <c r="AU20" s="442">
        <v>0.1015748031496063</v>
      </c>
      <c r="AV20" s="442">
        <v>2.8826355525051476E-2</v>
      </c>
      <c r="AW20" s="443">
        <v>3.6651218164037587E-3</v>
      </c>
      <c r="AX20" s="442">
        <v>1.7681878647197162E-2</v>
      </c>
      <c r="AY20" s="443">
        <v>0.14165643055365998</v>
      </c>
      <c r="AZ20" s="443">
        <v>8.6357486803229244E-2</v>
      </c>
      <c r="BA20" s="442">
        <v>6.7431601959804383E-2</v>
      </c>
      <c r="BB20" s="443">
        <v>2.5773224514286666E-2</v>
      </c>
      <c r="BC20" s="442">
        <v>0.18247686205376817</v>
      </c>
      <c r="BD20" s="443">
        <v>9.6470369538444858E-2</v>
      </c>
    </row>
    <row r="21" spans="1:56" x14ac:dyDescent="0.2">
      <c r="A21" s="281" t="s">
        <v>461</v>
      </c>
      <c r="B21" s="285" t="s">
        <v>270</v>
      </c>
      <c r="C21" s="442">
        <v>0</v>
      </c>
      <c r="D21" s="442">
        <v>0</v>
      </c>
      <c r="E21" s="442">
        <v>0</v>
      </c>
      <c r="F21" s="442">
        <v>0</v>
      </c>
      <c r="G21" s="442">
        <v>0</v>
      </c>
      <c r="H21" s="442">
        <v>0</v>
      </c>
      <c r="I21" s="442">
        <v>0</v>
      </c>
      <c r="J21" s="442">
        <v>0</v>
      </c>
      <c r="K21" s="442">
        <v>0</v>
      </c>
      <c r="L21" s="442">
        <v>0</v>
      </c>
      <c r="M21" s="442">
        <v>0</v>
      </c>
      <c r="N21" s="442">
        <v>0</v>
      </c>
      <c r="O21" s="442">
        <v>0</v>
      </c>
      <c r="P21" s="442">
        <v>0</v>
      </c>
      <c r="Q21" s="442">
        <v>2.7508375947804622E-3</v>
      </c>
      <c r="R21" s="442">
        <v>5.8209554395824972E-3</v>
      </c>
      <c r="S21" s="442">
        <v>8.8582677165354326E-2</v>
      </c>
      <c r="T21" s="442">
        <v>0</v>
      </c>
      <c r="U21" s="442">
        <v>1.0270455323519343E-3</v>
      </c>
      <c r="V21" s="442">
        <v>0</v>
      </c>
      <c r="W21" s="442">
        <v>3.8472299944040294E-4</v>
      </c>
      <c r="X21" s="442">
        <v>0</v>
      </c>
      <c r="Y21" s="442">
        <v>1.4297969688304262E-4</v>
      </c>
      <c r="Z21" s="442">
        <v>0</v>
      </c>
      <c r="AA21" s="442">
        <v>0</v>
      </c>
      <c r="AB21" s="442">
        <v>0</v>
      </c>
      <c r="AC21" s="442">
        <v>1.2629451881788331E-3</v>
      </c>
      <c r="AD21" s="442">
        <v>0</v>
      </c>
      <c r="AE21" s="442">
        <v>0</v>
      </c>
      <c r="AF21" s="442">
        <v>1.063264221158958E-4</v>
      </c>
      <c r="AG21" s="442">
        <v>0</v>
      </c>
      <c r="AH21" s="442">
        <v>3.2369443245576176E-3</v>
      </c>
      <c r="AI21" s="442">
        <v>0</v>
      </c>
      <c r="AJ21" s="442">
        <v>1.3867952969550798E-2</v>
      </c>
      <c r="AK21" s="442">
        <v>0</v>
      </c>
      <c r="AL21" s="442">
        <v>6.1445430605676392E-3</v>
      </c>
      <c r="AM21" s="442">
        <v>0</v>
      </c>
      <c r="AN21" s="442">
        <v>3.7267080745341616E-2</v>
      </c>
      <c r="AO21" s="442">
        <v>6.1728395061728392E-3</v>
      </c>
      <c r="AP21" s="443">
        <v>2.0022152168356479E-3</v>
      </c>
      <c r="AQ21" s="442">
        <v>1.5276504735716467E-3</v>
      </c>
      <c r="AR21" s="442">
        <v>3.3179315768777033E-4</v>
      </c>
      <c r="AS21" s="442">
        <v>0</v>
      </c>
      <c r="AT21" s="442">
        <v>3.9719772315005945E-2</v>
      </c>
      <c r="AU21" s="442">
        <v>6.4960629921259838E-2</v>
      </c>
      <c r="AV21" s="442">
        <v>2.9512697323266987E-2</v>
      </c>
      <c r="AW21" s="443">
        <v>7.4407925507036865E-3</v>
      </c>
      <c r="AX21" s="442">
        <v>5.3057070655094735E-3</v>
      </c>
      <c r="AY21" s="443">
        <v>2.2860652381602293E-3</v>
      </c>
      <c r="AZ21" s="443">
        <v>4.3517821178218601E-3</v>
      </c>
      <c r="BA21" s="442">
        <v>4.093955596327763E-3</v>
      </c>
      <c r="BB21" s="443">
        <v>4.3223903151789235E-3</v>
      </c>
      <c r="BC21" s="442">
        <v>4.3984133979726751E-3</v>
      </c>
      <c r="BD21" s="443">
        <v>3.9347208129690879E-3</v>
      </c>
    </row>
    <row r="22" spans="1:56" x14ac:dyDescent="0.2">
      <c r="A22" s="281" t="s">
        <v>462</v>
      </c>
      <c r="B22" s="285" t="s">
        <v>280</v>
      </c>
      <c r="C22" s="442">
        <v>0</v>
      </c>
      <c r="D22" s="442">
        <v>0</v>
      </c>
      <c r="E22" s="442">
        <v>0</v>
      </c>
      <c r="F22" s="442">
        <v>0</v>
      </c>
      <c r="G22" s="442">
        <v>0</v>
      </c>
      <c r="H22" s="442">
        <v>0</v>
      </c>
      <c r="I22" s="442">
        <v>0</v>
      </c>
      <c r="J22" s="442">
        <v>0</v>
      </c>
      <c r="K22" s="442">
        <v>0</v>
      </c>
      <c r="L22" s="442">
        <v>0</v>
      </c>
      <c r="M22" s="442">
        <v>0</v>
      </c>
      <c r="N22" s="442">
        <v>0</v>
      </c>
      <c r="O22" s="442">
        <v>1.6466326362588507E-4</v>
      </c>
      <c r="P22" s="442">
        <v>2.7320386915749835E-3</v>
      </c>
      <c r="Q22" s="442">
        <v>7.864574149180039E-3</v>
      </c>
      <c r="R22" s="442">
        <v>9.8755519871537543E-3</v>
      </c>
      <c r="S22" s="442">
        <v>0.14074803149606299</v>
      </c>
      <c r="T22" s="442">
        <v>0.29599999999999999</v>
      </c>
      <c r="U22" s="442">
        <v>0.15029099623416639</v>
      </c>
      <c r="V22" s="442">
        <v>0.31578947368421051</v>
      </c>
      <c r="W22" s="442">
        <v>1.1121992165640738E-2</v>
      </c>
      <c r="X22" s="442">
        <v>1.3215859030837005E-2</v>
      </c>
      <c r="Y22" s="442">
        <v>2.8595939376608524E-4</v>
      </c>
      <c r="Z22" s="442">
        <v>0</v>
      </c>
      <c r="AA22" s="442">
        <v>0</v>
      </c>
      <c r="AB22" s="442">
        <v>0</v>
      </c>
      <c r="AC22" s="442">
        <v>0</v>
      </c>
      <c r="AD22" s="442">
        <v>0</v>
      </c>
      <c r="AE22" s="442">
        <v>0</v>
      </c>
      <c r="AF22" s="442">
        <v>0</v>
      </c>
      <c r="AG22" s="442">
        <v>0</v>
      </c>
      <c r="AH22" s="442">
        <v>2.1579628830384117E-3</v>
      </c>
      <c r="AI22" s="442">
        <v>1.1404133998574484E-3</v>
      </c>
      <c r="AJ22" s="442">
        <v>0</v>
      </c>
      <c r="AK22" s="442">
        <v>0</v>
      </c>
      <c r="AL22" s="442">
        <v>1.8238564322637277E-2</v>
      </c>
      <c r="AM22" s="442">
        <v>0</v>
      </c>
      <c r="AN22" s="442">
        <v>1.2422360248447204E-2</v>
      </c>
      <c r="AO22" s="442">
        <v>8.8183421516754845E-3</v>
      </c>
      <c r="AP22" s="443">
        <v>6.819924558699373E-3</v>
      </c>
      <c r="AQ22" s="442">
        <v>0</v>
      </c>
      <c r="AR22" s="442">
        <v>5.0383405426661419E-4</v>
      </c>
      <c r="AS22" s="442">
        <v>0</v>
      </c>
      <c r="AT22" s="442">
        <v>0</v>
      </c>
      <c r="AU22" s="442">
        <v>0</v>
      </c>
      <c r="AV22" s="442">
        <v>-1.029512697323267E-2</v>
      </c>
      <c r="AW22" s="443">
        <v>2.210978357923381E-4</v>
      </c>
      <c r="AX22" s="442">
        <v>6.8112776767711419E-3</v>
      </c>
      <c r="AY22" s="443">
        <v>1.3420681497657066E-3</v>
      </c>
      <c r="AZ22" s="443">
        <v>8.9284801477629381E-4</v>
      </c>
      <c r="BA22" s="442">
        <v>4.6165396718902251E-3</v>
      </c>
      <c r="BB22" s="443">
        <v>9.8503830704527399E-3</v>
      </c>
      <c r="BC22" s="442">
        <v>-1.3318642573821067E-2</v>
      </c>
      <c r="BD22" s="443">
        <v>9.6818917641955892E-4</v>
      </c>
    </row>
    <row r="23" spans="1:56" x14ac:dyDescent="0.2">
      <c r="A23" s="281" t="s">
        <v>463</v>
      </c>
      <c r="B23" s="283" t="s">
        <v>35</v>
      </c>
      <c r="C23" s="442">
        <v>0</v>
      </c>
      <c r="D23" s="442">
        <v>0</v>
      </c>
      <c r="E23" s="442">
        <v>0</v>
      </c>
      <c r="F23" s="442">
        <v>0</v>
      </c>
      <c r="G23" s="442">
        <v>0</v>
      </c>
      <c r="H23" s="442">
        <v>0</v>
      </c>
      <c r="I23" s="442">
        <v>1.1098779134295228E-3</v>
      </c>
      <c r="J23" s="442">
        <v>0</v>
      </c>
      <c r="K23" s="442">
        <v>0</v>
      </c>
      <c r="L23" s="442">
        <v>0</v>
      </c>
      <c r="M23" s="442">
        <v>7.3931687121100097E-5</v>
      </c>
      <c r="N23" s="442">
        <v>0</v>
      </c>
      <c r="O23" s="442">
        <v>0</v>
      </c>
      <c r="P23" s="442">
        <v>8.1222771911688692E-4</v>
      </c>
      <c r="Q23" s="442">
        <v>2.4404866866513844E-2</v>
      </c>
      <c r="R23" s="442">
        <v>2.3685266961059815E-2</v>
      </c>
      <c r="S23" s="442">
        <v>1.968503937007874E-2</v>
      </c>
      <c r="T23" s="442">
        <v>0.02</v>
      </c>
      <c r="U23" s="442">
        <v>0.11913728175282437</v>
      </c>
      <c r="V23" s="442">
        <v>1.7543859649122806E-2</v>
      </c>
      <c r="W23" s="442">
        <v>3.2876329043088973E-2</v>
      </c>
      <c r="X23" s="442">
        <v>2.2026431718061676E-3</v>
      </c>
      <c r="Y23" s="442">
        <v>8.4358021160995146E-3</v>
      </c>
      <c r="Z23" s="442">
        <v>0</v>
      </c>
      <c r="AA23" s="442">
        <v>0</v>
      </c>
      <c r="AB23" s="442">
        <v>0</v>
      </c>
      <c r="AC23" s="442">
        <v>2.5258903763576663E-4</v>
      </c>
      <c r="AD23" s="442">
        <v>0</v>
      </c>
      <c r="AE23" s="442">
        <v>0</v>
      </c>
      <c r="AF23" s="442">
        <v>3.1897926634768739E-4</v>
      </c>
      <c r="AG23" s="442">
        <v>0</v>
      </c>
      <c r="AH23" s="442">
        <v>1.7263703064307294E-3</v>
      </c>
      <c r="AI23" s="442">
        <v>5.7020669992872421E-4</v>
      </c>
      <c r="AJ23" s="442">
        <v>1.5073861923424781E-4</v>
      </c>
      <c r="AK23" s="442">
        <v>0</v>
      </c>
      <c r="AL23" s="442">
        <v>1.0435969960011704E-2</v>
      </c>
      <c r="AM23" s="442">
        <v>0</v>
      </c>
      <c r="AN23" s="442">
        <v>0</v>
      </c>
      <c r="AO23" s="442">
        <v>8.8183421516754845E-4</v>
      </c>
      <c r="AP23" s="443">
        <v>1.0828227749076347E-2</v>
      </c>
      <c r="AQ23" s="442">
        <v>5.194011610143599E-3</v>
      </c>
      <c r="AR23" s="442">
        <v>1.0396185607550137E-2</v>
      </c>
      <c r="AS23" s="442">
        <v>0</v>
      </c>
      <c r="AT23" s="442">
        <v>2.6021142178019641E-2</v>
      </c>
      <c r="AU23" s="442">
        <v>6.6535433070866137E-2</v>
      </c>
      <c r="AV23" s="442">
        <v>1.7844886753603295E-2</v>
      </c>
      <c r="AW23" s="443">
        <v>1.2534546536842554E-2</v>
      </c>
      <c r="AX23" s="442">
        <v>1.627540888629702E-2</v>
      </c>
      <c r="AY23" s="443">
        <v>1.3670897593376098E-2</v>
      </c>
      <c r="AZ23" s="443">
        <v>1.3215513745429265E-2</v>
      </c>
      <c r="BA23" s="442">
        <v>1.5230245066829146E-2</v>
      </c>
      <c r="BB23" s="443">
        <v>2.0850810864866967E-2</v>
      </c>
      <c r="BC23" s="442">
        <v>1.1018069634200088E-3</v>
      </c>
      <c r="BD23" s="443">
        <v>1.1312322337286128E-2</v>
      </c>
    </row>
    <row r="24" spans="1:56" x14ac:dyDescent="0.2">
      <c r="A24" s="281" t="s">
        <v>464</v>
      </c>
      <c r="B24" s="283" t="s">
        <v>465</v>
      </c>
      <c r="C24" s="442">
        <v>0</v>
      </c>
      <c r="D24" s="442">
        <v>0</v>
      </c>
      <c r="E24" s="442">
        <v>0</v>
      </c>
      <c r="F24" s="442">
        <v>0</v>
      </c>
      <c r="G24" s="442">
        <v>0</v>
      </c>
      <c r="H24" s="442">
        <v>0</v>
      </c>
      <c r="I24" s="442">
        <v>0</v>
      </c>
      <c r="J24" s="442">
        <v>3.8807823657249301E-5</v>
      </c>
      <c r="K24" s="442">
        <v>0</v>
      </c>
      <c r="L24" s="442">
        <v>0</v>
      </c>
      <c r="M24" s="442">
        <v>0</v>
      </c>
      <c r="N24" s="442">
        <v>0</v>
      </c>
      <c r="O24" s="442">
        <v>0</v>
      </c>
      <c r="P24" s="442">
        <v>7.3838883556080629E-5</v>
      </c>
      <c r="Q24" s="442">
        <v>7.7587727032269436E-4</v>
      </c>
      <c r="R24" s="442">
        <v>2.007226013649137E-4</v>
      </c>
      <c r="S24" s="442">
        <v>0</v>
      </c>
      <c r="T24" s="442">
        <v>0</v>
      </c>
      <c r="U24" s="442">
        <v>0</v>
      </c>
      <c r="V24" s="442">
        <v>2.9239766081871343E-2</v>
      </c>
      <c r="W24" s="442">
        <v>6.4703413542249576E-3</v>
      </c>
      <c r="X24" s="442">
        <v>0</v>
      </c>
      <c r="Y24" s="442">
        <v>1.7157563625965113E-3</v>
      </c>
      <c r="Z24" s="442">
        <v>0</v>
      </c>
      <c r="AA24" s="442">
        <v>0</v>
      </c>
      <c r="AB24" s="442">
        <v>0</v>
      </c>
      <c r="AC24" s="442">
        <v>2.5258903763576663E-4</v>
      </c>
      <c r="AD24" s="442">
        <v>0</v>
      </c>
      <c r="AE24" s="442">
        <v>0</v>
      </c>
      <c r="AF24" s="442">
        <v>0</v>
      </c>
      <c r="AG24" s="442">
        <v>0</v>
      </c>
      <c r="AH24" s="442">
        <v>1.7263703064307294E-3</v>
      </c>
      <c r="AI24" s="442">
        <v>1.4255167498218105E-4</v>
      </c>
      <c r="AJ24" s="442">
        <v>0</v>
      </c>
      <c r="AK24" s="442">
        <v>0</v>
      </c>
      <c r="AL24" s="442">
        <v>1.3654540134594752E-3</v>
      </c>
      <c r="AM24" s="442">
        <v>2.0441537203597711E-4</v>
      </c>
      <c r="AN24" s="442">
        <v>0</v>
      </c>
      <c r="AO24" s="442">
        <v>0</v>
      </c>
      <c r="AP24" s="443">
        <v>9.9142571665362836E-4</v>
      </c>
      <c r="AQ24" s="442">
        <v>6.1106018942865871E-4</v>
      </c>
      <c r="AR24" s="442">
        <v>1.0924596932756587E-2</v>
      </c>
      <c r="AS24" s="442">
        <v>0</v>
      </c>
      <c r="AT24" s="442">
        <v>7.6624757615562644E-2</v>
      </c>
      <c r="AU24" s="442">
        <v>2.952755905511811E-2</v>
      </c>
      <c r="AV24" s="442">
        <v>-6.863417982155113E-4</v>
      </c>
      <c r="AW24" s="443">
        <v>1.8623240784046941E-2</v>
      </c>
      <c r="AX24" s="442">
        <v>9.3231030763190892E-3</v>
      </c>
      <c r="AY24" s="443">
        <v>5.9141986260861652E-4</v>
      </c>
      <c r="AZ24" s="443">
        <v>7.8175318545680075E-3</v>
      </c>
      <c r="BA24" s="442">
        <v>5.8191676536431414E-3</v>
      </c>
      <c r="BB24" s="443">
        <v>1.3217180668137095E-2</v>
      </c>
      <c r="BC24" s="442">
        <v>-7.4922873512560601E-4</v>
      </c>
      <c r="BD24" s="443">
        <v>6.6224139667097834E-4</v>
      </c>
    </row>
    <row r="25" spans="1:56" x14ac:dyDescent="0.2">
      <c r="A25" s="281" t="s">
        <v>466</v>
      </c>
      <c r="B25" s="283" t="s">
        <v>191</v>
      </c>
      <c r="C25" s="442">
        <v>0</v>
      </c>
      <c r="D25" s="442">
        <v>0</v>
      </c>
      <c r="E25" s="442">
        <v>5.1612903225806452E-2</v>
      </c>
      <c r="F25" s="442">
        <v>0</v>
      </c>
      <c r="G25" s="442">
        <v>0</v>
      </c>
      <c r="H25" s="442">
        <v>0</v>
      </c>
      <c r="I25" s="442">
        <v>0</v>
      </c>
      <c r="J25" s="442">
        <v>0</v>
      </c>
      <c r="K25" s="442">
        <v>0</v>
      </c>
      <c r="L25" s="442">
        <v>0</v>
      </c>
      <c r="M25" s="442">
        <v>0</v>
      </c>
      <c r="N25" s="442">
        <v>0</v>
      </c>
      <c r="O25" s="442">
        <v>0</v>
      </c>
      <c r="P25" s="442">
        <v>0</v>
      </c>
      <c r="Q25" s="442">
        <v>0</v>
      </c>
      <c r="R25" s="442">
        <v>5.2187876354877556E-4</v>
      </c>
      <c r="S25" s="442">
        <v>0</v>
      </c>
      <c r="T25" s="442">
        <v>0</v>
      </c>
      <c r="U25" s="442">
        <v>0</v>
      </c>
      <c r="V25" s="442">
        <v>0</v>
      </c>
      <c r="W25" s="442">
        <v>0.46694879686625629</v>
      </c>
      <c r="X25" s="442">
        <v>0</v>
      </c>
      <c r="Y25" s="442">
        <v>0</v>
      </c>
      <c r="Z25" s="442">
        <v>0</v>
      </c>
      <c r="AA25" s="442">
        <v>0</v>
      </c>
      <c r="AB25" s="442">
        <v>0</v>
      </c>
      <c r="AC25" s="442">
        <v>0</v>
      </c>
      <c r="AD25" s="442">
        <v>0</v>
      </c>
      <c r="AE25" s="442">
        <v>0</v>
      </c>
      <c r="AF25" s="442">
        <v>2.3391812865497076E-3</v>
      </c>
      <c r="AG25" s="442">
        <v>0</v>
      </c>
      <c r="AH25" s="442">
        <v>5.6107034958998705E-3</v>
      </c>
      <c r="AI25" s="442">
        <v>0</v>
      </c>
      <c r="AJ25" s="442">
        <v>0</v>
      </c>
      <c r="AK25" s="442">
        <v>0</v>
      </c>
      <c r="AL25" s="442">
        <v>4.4377255437432948E-2</v>
      </c>
      <c r="AM25" s="442">
        <v>0</v>
      </c>
      <c r="AN25" s="442">
        <v>0</v>
      </c>
      <c r="AO25" s="442">
        <v>0</v>
      </c>
      <c r="AP25" s="443">
        <v>5.3734499291285522E-2</v>
      </c>
      <c r="AQ25" s="442">
        <v>0</v>
      </c>
      <c r="AR25" s="442">
        <v>2.0841525756979944E-2</v>
      </c>
      <c r="AS25" s="442">
        <v>0</v>
      </c>
      <c r="AT25" s="442">
        <v>7.2121098392443864E-2</v>
      </c>
      <c r="AU25" s="442">
        <v>5.3543307086614172E-2</v>
      </c>
      <c r="AV25" s="442">
        <v>0.13795470144131777</v>
      </c>
      <c r="AW25" s="443">
        <v>2.7092988647476508E-2</v>
      </c>
      <c r="AX25" s="442">
        <v>6.5029215693000811E-2</v>
      </c>
      <c r="AY25" s="443">
        <v>0.13899504117192121</v>
      </c>
      <c r="AZ25" s="443">
        <v>9.4151163939845212E-2</v>
      </c>
      <c r="BA25" s="442">
        <v>9.4710947109471089E-2</v>
      </c>
      <c r="BB25" s="443">
        <v>7.173056729983944E-2</v>
      </c>
      <c r="BC25" s="442">
        <v>0.12972234464521815</v>
      </c>
      <c r="BD25" s="443">
        <v>0.11072985972875211</v>
      </c>
    </row>
    <row r="26" spans="1:56" x14ac:dyDescent="0.2">
      <c r="A26" s="281" t="s">
        <v>467</v>
      </c>
      <c r="B26" s="283" t="s">
        <v>50</v>
      </c>
      <c r="C26" s="442">
        <v>0</v>
      </c>
      <c r="D26" s="442">
        <v>0</v>
      </c>
      <c r="E26" s="442">
        <v>6.4516129032258064E-3</v>
      </c>
      <c r="F26" s="442">
        <v>0</v>
      </c>
      <c r="G26" s="442">
        <v>9.1463414634146336E-3</v>
      </c>
      <c r="H26" s="442">
        <v>1.6949152542372881E-2</v>
      </c>
      <c r="I26" s="442">
        <v>1.2208657047724751E-2</v>
      </c>
      <c r="J26" s="442">
        <v>3.6867432474386838E-3</v>
      </c>
      <c r="K26" s="442">
        <v>1.5432098765432098E-3</v>
      </c>
      <c r="L26" s="442">
        <v>2.1390374331550803E-3</v>
      </c>
      <c r="M26" s="442">
        <v>1.0276504509832914E-2</v>
      </c>
      <c r="N26" s="442">
        <v>8.1677332435163355E-3</v>
      </c>
      <c r="O26" s="442">
        <v>3.3426642516054671E-2</v>
      </c>
      <c r="P26" s="442">
        <v>3.027394225799306E-3</v>
      </c>
      <c r="Q26" s="442">
        <v>1.3754187973902311E-3</v>
      </c>
      <c r="R26" s="442">
        <v>3.1312725812926534E-3</v>
      </c>
      <c r="S26" s="442">
        <v>7.874015748031496E-3</v>
      </c>
      <c r="T26" s="442">
        <v>4.0000000000000001E-3</v>
      </c>
      <c r="U26" s="442">
        <v>4.1081821294077373E-3</v>
      </c>
      <c r="V26" s="442">
        <v>1.1695906432748537E-2</v>
      </c>
      <c r="W26" s="442">
        <v>1.6088416340235031E-3</v>
      </c>
      <c r="X26" s="442">
        <v>5.2863436123348019E-2</v>
      </c>
      <c r="Y26" s="442">
        <v>3.28853302830998E-3</v>
      </c>
      <c r="Z26" s="442">
        <v>8.253094910591471E-3</v>
      </c>
      <c r="AA26" s="442">
        <v>2.5673940949935813E-3</v>
      </c>
      <c r="AB26" s="442">
        <v>3.9946737683089215E-3</v>
      </c>
      <c r="AC26" s="442">
        <v>6.3147259408941649E-3</v>
      </c>
      <c r="AD26" s="442">
        <v>1.6190881976991905E-2</v>
      </c>
      <c r="AE26" s="442">
        <v>0</v>
      </c>
      <c r="AF26" s="442">
        <v>4.7846889952153108E-3</v>
      </c>
      <c r="AG26" s="442">
        <v>2.0895522388059702E-2</v>
      </c>
      <c r="AH26" s="442">
        <v>8.8476478204574886E-3</v>
      </c>
      <c r="AI26" s="442">
        <v>1.5110477548111191E-2</v>
      </c>
      <c r="AJ26" s="442">
        <v>3.1655110039192041E-3</v>
      </c>
      <c r="AK26" s="442">
        <v>0.05</v>
      </c>
      <c r="AL26" s="442">
        <v>5.5593484833707206E-3</v>
      </c>
      <c r="AM26" s="442">
        <v>3.6794766966475878E-3</v>
      </c>
      <c r="AN26" s="442">
        <v>2.4844720496894408E-2</v>
      </c>
      <c r="AO26" s="442">
        <v>3.7037037037037035E-2</v>
      </c>
      <c r="AP26" s="443">
        <v>6.3823030509577326E-3</v>
      </c>
      <c r="AQ26" s="442">
        <v>2.0164986251145739E-2</v>
      </c>
      <c r="AR26" s="442">
        <v>1.0052103814392449E-2</v>
      </c>
      <c r="AS26" s="442">
        <v>0</v>
      </c>
      <c r="AT26" s="442">
        <v>9.007318446237568E-3</v>
      </c>
      <c r="AU26" s="442">
        <v>1.1417322834645669E-2</v>
      </c>
      <c r="AV26" s="442">
        <v>1.3726835964310226E-3</v>
      </c>
      <c r="AW26" s="443">
        <v>9.0054849270802331E-3</v>
      </c>
      <c r="AX26" s="442">
        <v>1.0317923151102117E-2</v>
      </c>
      <c r="AY26" s="443">
        <v>1.6718984577589737E-3</v>
      </c>
      <c r="AZ26" s="443">
        <v>4.6107761984439909E-3</v>
      </c>
      <c r="BA26" s="442">
        <v>6.8483616190521835E-3</v>
      </c>
      <c r="BB26" s="443">
        <v>1.4150550299178302E-2</v>
      </c>
      <c r="BC26" s="442">
        <v>-1.0524460114587924E-2</v>
      </c>
      <c r="BD26" s="443">
        <v>1.7582315443779191E-3</v>
      </c>
    </row>
    <row r="27" spans="1:56" x14ac:dyDescent="0.2">
      <c r="A27" s="281" t="s">
        <v>468</v>
      </c>
      <c r="B27" s="283" t="s">
        <v>36</v>
      </c>
      <c r="C27" s="442">
        <v>0</v>
      </c>
      <c r="D27" s="442">
        <v>0</v>
      </c>
      <c r="E27" s="442">
        <v>0</v>
      </c>
      <c r="F27" s="442">
        <v>0</v>
      </c>
      <c r="G27" s="442">
        <v>0</v>
      </c>
      <c r="H27" s="442">
        <v>2.3263542705217678E-3</v>
      </c>
      <c r="I27" s="442">
        <v>2.2197558268590455E-3</v>
      </c>
      <c r="J27" s="442">
        <v>3.2210493635516919E-3</v>
      </c>
      <c r="K27" s="442">
        <v>0</v>
      </c>
      <c r="L27" s="442">
        <v>3.5650623885918001E-3</v>
      </c>
      <c r="M27" s="442">
        <v>5.6927399083247076E-3</v>
      </c>
      <c r="N27" s="442">
        <v>3.9996631862579991E-3</v>
      </c>
      <c r="O27" s="442">
        <v>3.0462703770788736E-3</v>
      </c>
      <c r="P27" s="442">
        <v>3.8396219449161927E-3</v>
      </c>
      <c r="Q27" s="442">
        <v>1.7633574325515782E-3</v>
      </c>
      <c r="R27" s="442">
        <v>1.6860698514652749E-3</v>
      </c>
      <c r="S27" s="442">
        <v>9.8425196850393699E-4</v>
      </c>
      <c r="T27" s="442">
        <v>4.0000000000000001E-3</v>
      </c>
      <c r="U27" s="442">
        <v>1.7117425539198905E-3</v>
      </c>
      <c r="V27" s="442">
        <v>0</v>
      </c>
      <c r="W27" s="442">
        <v>6.6452154448796866E-4</v>
      </c>
      <c r="X27" s="442">
        <v>0</v>
      </c>
      <c r="Y27" s="442">
        <v>7.1489848441521307E-4</v>
      </c>
      <c r="Z27" s="442">
        <v>1.3755158184319119E-2</v>
      </c>
      <c r="AA27" s="442">
        <v>3.0808729139922979E-2</v>
      </c>
      <c r="AB27" s="442">
        <v>2.6631158455392811E-3</v>
      </c>
      <c r="AC27" s="442">
        <v>3.0310684516291994E-3</v>
      </c>
      <c r="AD27" s="442">
        <v>2.5564550489987218E-3</v>
      </c>
      <c r="AE27" s="442">
        <v>9.4745280956198535E-3</v>
      </c>
      <c r="AF27" s="442">
        <v>9.2503987240829342E-3</v>
      </c>
      <c r="AG27" s="442">
        <v>0</v>
      </c>
      <c r="AH27" s="442">
        <v>8.4160552438498053E-3</v>
      </c>
      <c r="AI27" s="442">
        <v>6.2722736992159656E-3</v>
      </c>
      <c r="AJ27" s="442">
        <v>2.1103406692794696E-3</v>
      </c>
      <c r="AK27" s="442">
        <v>1.9230769230769232E-3</v>
      </c>
      <c r="AL27" s="442">
        <v>1.2679215839266557E-3</v>
      </c>
      <c r="AM27" s="442">
        <v>1.4309076042518397E-3</v>
      </c>
      <c r="AN27" s="442">
        <v>0</v>
      </c>
      <c r="AO27" s="442">
        <v>0</v>
      </c>
      <c r="AP27" s="443">
        <v>3.3925348741741346E-3</v>
      </c>
      <c r="AQ27" s="442">
        <v>0</v>
      </c>
      <c r="AR27" s="442">
        <v>0</v>
      </c>
      <c r="AS27" s="442">
        <v>0</v>
      </c>
      <c r="AT27" s="442">
        <v>0.36923750547319695</v>
      </c>
      <c r="AU27" s="442">
        <v>8.4645669291338585E-2</v>
      </c>
      <c r="AV27" s="442">
        <v>0</v>
      </c>
      <c r="AW27" s="443">
        <v>5.2026021514520175E-2</v>
      </c>
      <c r="AX27" s="442">
        <v>2.6658128747250903E-2</v>
      </c>
      <c r="AY27" s="443">
        <v>0</v>
      </c>
      <c r="AZ27" s="443">
        <v>2.084902349008155E-2</v>
      </c>
      <c r="BA27" s="442">
        <v>1.596049355669809E-2</v>
      </c>
      <c r="BB27" s="443">
        <v>0</v>
      </c>
      <c r="BC27" s="442">
        <v>5.3926840017628909E-2</v>
      </c>
      <c r="BD27" s="443">
        <v>2.7086060399513581E-2</v>
      </c>
    </row>
    <row r="28" spans="1:56" x14ac:dyDescent="0.2">
      <c r="A28" s="281" t="s">
        <v>469</v>
      </c>
      <c r="B28" s="283" t="s">
        <v>192</v>
      </c>
      <c r="C28" s="442">
        <v>1.5151515151515152E-2</v>
      </c>
      <c r="D28" s="442">
        <v>0</v>
      </c>
      <c r="E28" s="442">
        <v>6.4516129032258064E-3</v>
      </c>
      <c r="F28" s="442">
        <v>5.9829059829059832E-2</v>
      </c>
      <c r="G28" s="442">
        <v>1.524390243902439E-2</v>
      </c>
      <c r="H28" s="442">
        <v>3.0574941841143236E-2</v>
      </c>
      <c r="I28" s="442">
        <v>2.3307436182019976E-2</v>
      </c>
      <c r="J28" s="442">
        <v>3.007606333436821E-2</v>
      </c>
      <c r="K28" s="442">
        <v>7.716049382716049E-3</v>
      </c>
      <c r="L28" s="442">
        <v>3.4224598930481284E-2</v>
      </c>
      <c r="M28" s="442">
        <v>5.7888511015821383E-2</v>
      </c>
      <c r="N28" s="442">
        <v>4.4164701919838331E-2</v>
      </c>
      <c r="O28" s="442">
        <v>3.671990778857237E-2</v>
      </c>
      <c r="P28" s="442">
        <v>2.4071476039282287E-2</v>
      </c>
      <c r="Q28" s="442">
        <v>1.4036325163110562E-2</v>
      </c>
      <c r="R28" s="442">
        <v>1.0879164993978322E-2</v>
      </c>
      <c r="S28" s="442">
        <v>1.0826771653543307E-2</v>
      </c>
      <c r="T28" s="442">
        <v>2.8000000000000001E-2</v>
      </c>
      <c r="U28" s="442">
        <v>9.2434097911674087E-3</v>
      </c>
      <c r="V28" s="442">
        <v>1.1695906432748537E-2</v>
      </c>
      <c r="W28" s="442">
        <v>1.2555959709009513E-2</v>
      </c>
      <c r="X28" s="442">
        <v>1.3215859030837005E-2</v>
      </c>
      <c r="Y28" s="442">
        <v>3.1455533314269373E-3</v>
      </c>
      <c r="Z28" s="442">
        <v>0.1031636863823934</v>
      </c>
      <c r="AA28" s="442">
        <v>4.3645699614890884E-2</v>
      </c>
      <c r="AB28" s="442">
        <v>7.7230359520639141E-2</v>
      </c>
      <c r="AC28" s="442">
        <v>2.3743369537762061E-2</v>
      </c>
      <c r="AD28" s="442">
        <v>4.6868342564976564E-3</v>
      </c>
      <c r="AE28" s="442">
        <v>1.6033816777202827E-3</v>
      </c>
      <c r="AF28" s="442">
        <v>1.5629984051036681E-2</v>
      </c>
      <c r="AG28" s="442">
        <v>0</v>
      </c>
      <c r="AH28" s="442">
        <v>1.2084592145015106E-2</v>
      </c>
      <c r="AI28" s="442">
        <v>2.2380612972202424E-2</v>
      </c>
      <c r="AJ28" s="442">
        <v>1.100391920410009E-2</v>
      </c>
      <c r="AK28" s="442">
        <v>4.807692307692308E-3</v>
      </c>
      <c r="AL28" s="442">
        <v>5.6568809129035405E-3</v>
      </c>
      <c r="AM28" s="442">
        <v>3.6794766966475878E-2</v>
      </c>
      <c r="AN28" s="442">
        <v>0</v>
      </c>
      <c r="AO28" s="442">
        <v>3.5273368606701938E-3</v>
      </c>
      <c r="AP28" s="443">
        <v>2.2012749115075093E-2</v>
      </c>
      <c r="AQ28" s="442">
        <v>0</v>
      </c>
      <c r="AR28" s="442">
        <v>2.2131832481321275E-2</v>
      </c>
      <c r="AS28" s="442">
        <v>0</v>
      </c>
      <c r="AT28" s="442">
        <v>0</v>
      </c>
      <c r="AU28" s="442">
        <v>0</v>
      </c>
      <c r="AV28" s="442">
        <v>0</v>
      </c>
      <c r="AW28" s="443">
        <v>1.5315277010076959E-2</v>
      </c>
      <c r="AX28" s="442">
        <v>2.8529610190616676E-2</v>
      </c>
      <c r="AY28" s="443">
        <v>1.7060188344479325E-5</v>
      </c>
      <c r="AZ28" s="443">
        <v>6.1477015979253214E-3</v>
      </c>
      <c r="BA28" s="442">
        <v>1.7087814662933271E-2</v>
      </c>
      <c r="BB28" s="443">
        <v>3.7562571877795249E-2</v>
      </c>
      <c r="BC28" s="442">
        <v>-4.3693256941383866E-2</v>
      </c>
      <c r="BD28" s="443">
        <v>2.8154941250280773E-3</v>
      </c>
    </row>
    <row r="29" spans="1:56" x14ac:dyDescent="0.2">
      <c r="A29" s="281" t="s">
        <v>470</v>
      </c>
      <c r="B29" s="283" t="s">
        <v>285</v>
      </c>
      <c r="C29" s="442">
        <v>0</v>
      </c>
      <c r="D29" s="442">
        <v>0</v>
      </c>
      <c r="E29" s="442">
        <v>0</v>
      </c>
      <c r="F29" s="442">
        <v>0</v>
      </c>
      <c r="G29" s="442">
        <v>3.0487804878048782E-3</v>
      </c>
      <c r="H29" s="442">
        <v>1.661681621801263E-3</v>
      </c>
      <c r="I29" s="442">
        <v>1.1098779134295228E-3</v>
      </c>
      <c r="J29" s="442">
        <v>2.4837007140639552E-3</v>
      </c>
      <c r="K29" s="442">
        <v>1.5432098765432098E-3</v>
      </c>
      <c r="L29" s="442">
        <v>1.0695187165775401E-3</v>
      </c>
      <c r="M29" s="442">
        <v>1.2568386810587018E-3</v>
      </c>
      <c r="N29" s="442">
        <v>9.6833950825193666E-4</v>
      </c>
      <c r="O29" s="442">
        <v>7.4098468631648279E-4</v>
      </c>
      <c r="P29" s="442">
        <v>6.6454995200472566E-4</v>
      </c>
      <c r="Q29" s="442">
        <v>6.3480867571856817E-4</v>
      </c>
      <c r="R29" s="442">
        <v>5.2187876354877556E-4</v>
      </c>
      <c r="S29" s="442">
        <v>9.8425196850393699E-4</v>
      </c>
      <c r="T29" s="442">
        <v>0</v>
      </c>
      <c r="U29" s="442">
        <v>6.8469702156795614E-4</v>
      </c>
      <c r="V29" s="442">
        <v>0</v>
      </c>
      <c r="W29" s="442">
        <v>3.4974818130945718E-4</v>
      </c>
      <c r="X29" s="442">
        <v>0</v>
      </c>
      <c r="Y29" s="442">
        <v>7.1489848441521307E-4</v>
      </c>
      <c r="Z29" s="442">
        <v>0</v>
      </c>
      <c r="AA29" s="442">
        <v>9.2426187419768935E-2</v>
      </c>
      <c r="AB29" s="442">
        <v>9.3209054593874838E-3</v>
      </c>
      <c r="AC29" s="442">
        <v>2.2733013387218996E-3</v>
      </c>
      <c r="AD29" s="442">
        <v>1.2782275244993609E-3</v>
      </c>
      <c r="AE29" s="442">
        <v>2.1864295605276583E-4</v>
      </c>
      <c r="AF29" s="442">
        <v>2.6581605528973951E-3</v>
      </c>
      <c r="AG29" s="442">
        <v>0</v>
      </c>
      <c r="AH29" s="442">
        <v>3.8843331894691411E-3</v>
      </c>
      <c r="AI29" s="442">
        <v>9.5509622238061295E-3</v>
      </c>
      <c r="AJ29" s="442">
        <v>4.5221585770274346E-3</v>
      </c>
      <c r="AK29" s="442">
        <v>2.8846153846153848E-3</v>
      </c>
      <c r="AL29" s="442">
        <v>8.7779186579537696E-4</v>
      </c>
      <c r="AM29" s="442">
        <v>9.8119378577269014E-3</v>
      </c>
      <c r="AN29" s="442">
        <v>0</v>
      </c>
      <c r="AO29" s="442">
        <v>8.8183421516754845E-4</v>
      </c>
      <c r="AP29" s="443">
        <v>1.8473049486085185E-3</v>
      </c>
      <c r="AQ29" s="442">
        <v>3.0553009471432935E-4</v>
      </c>
      <c r="AR29" s="442">
        <v>6.3286472670074714E-3</v>
      </c>
      <c r="AS29" s="442">
        <v>-3.8574294090418145E-4</v>
      </c>
      <c r="AT29" s="442">
        <v>0</v>
      </c>
      <c r="AU29" s="442">
        <v>0</v>
      </c>
      <c r="AV29" s="442">
        <v>0</v>
      </c>
      <c r="AW29" s="443">
        <v>4.3454228496109526E-3</v>
      </c>
      <c r="AX29" s="442">
        <v>3.7658323137380462E-3</v>
      </c>
      <c r="AY29" s="443">
        <v>2.8433647240798873E-5</v>
      </c>
      <c r="AZ29" s="443">
        <v>1.7584334947502581E-3</v>
      </c>
      <c r="BA29" s="442">
        <v>2.2660523451245645E-3</v>
      </c>
      <c r="BB29" s="443">
        <v>1.1889351252548711E-3</v>
      </c>
      <c r="BC29" s="442">
        <v>2.6619656236227412E-3</v>
      </c>
      <c r="BD29" s="443">
        <v>3.0168774737233455E-3</v>
      </c>
    </row>
    <row r="30" spans="1:56" x14ac:dyDescent="0.2">
      <c r="A30" s="281" t="s">
        <v>471</v>
      </c>
      <c r="B30" s="283" t="s">
        <v>281</v>
      </c>
      <c r="C30" s="442">
        <v>0</v>
      </c>
      <c r="D30" s="442">
        <v>0</v>
      </c>
      <c r="E30" s="442">
        <v>0</v>
      </c>
      <c r="F30" s="442">
        <v>0</v>
      </c>
      <c r="G30" s="442">
        <v>0</v>
      </c>
      <c r="H30" s="442">
        <v>3.3233632436025255E-4</v>
      </c>
      <c r="I30" s="442">
        <v>0</v>
      </c>
      <c r="J30" s="442">
        <v>2.3672772430922075E-3</v>
      </c>
      <c r="K30" s="442">
        <v>0</v>
      </c>
      <c r="L30" s="442">
        <v>0</v>
      </c>
      <c r="M30" s="442">
        <v>2.0700872393908027E-3</v>
      </c>
      <c r="N30" s="442">
        <v>1.2630515325025261E-4</v>
      </c>
      <c r="O30" s="442">
        <v>1.6466326362588507E-4</v>
      </c>
      <c r="P30" s="442">
        <v>7.3838883556080629E-5</v>
      </c>
      <c r="Q30" s="442">
        <v>2.8213718920825254E-4</v>
      </c>
      <c r="R30" s="442">
        <v>4.0144520272982737E-5</v>
      </c>
      <c r="S30" s="442">
        <v>9.8425196850393699E-4</v>
      </c>
      <c r="T30" s="442">
        <v>0</v>
      </c>
      <c r="U30" s="442">
        <v>3.4234851078397807E-4</v>
      </c>
      <c r="V30" s="442">
        <v>0</v>
      </c>
      <c r="W30" s="442">
        <v>3.4974818130945718E-4</v>
      </c>
      <c r="X30" s="442">
        <v>0</v>
      </c>
      <c r="Y30" s="442">
        <v>2.0017157563625965E-3</v>
      </c>
      <c r="Z30" s="442">
        <v>1.2379642365887207E-2</v>
      </c>
      <c r="AA30" s="442">
        <v>2.5673940949935813E-3</v>
      </c>
      <c r="AB30" s="442">
        <v>0</v>
      </c>
      <c r="AC30" s="442">
        <v>1.5155342258145997E-3</v>
      </c>
      <c r="AD30" s="442">
        <v>2.9825308904985089E-3</v>
      </c>
      <c r="AE30" s="442">
        <v>0</v>
      </c>
      <c r="AF30" s="442">
        <v>4.8910154173312072E-3</v>
      </c>
      <c r="AG30" s="442">
        <v>0</v>
      </c>
      <c r="AH30" s="442">
        <v>2.740612861458783E-2</v>
      </c>
      <c r="AI30" s="442">
        <v>5.5595153243050604E-3</v>
      </c>
      <c r="AJ30" s="442">
        <v>3.6177268616219473E-3</v>
      </c>
      <c r="AK30" s="442">
        <v>0</v>
      </c>
      <c r="AL30" s="442">
        <v>2.92597288598459E-4</v>
      </c>
      <c r="AM30" s="442">
        <v>1.6557645134914145E-2</v>
      </c>
      <c r="AN30" s="442">
        <v>0</v>
      </c>
      <c r="AO30" s="442">
        <v>1.0582010582010581E-2</v>
      </c>
      <c r="AP30" s="443">
        <v>1.8860325156653008E-3</v>
      </c>
      <c r="AQ30" s="442">
        <v>0</v>
      </c>
      <c r="AR30" s="442">
        <v>9.4622493118364133E-4</v>
      </c>
      <c r="AS30" s="442">
        <v>7.8691559944453014E-3</v>
      </c>
      <c r="AT30" s="442">
        <v>0</v>
      </c>
      <c r="AU30" s="442">
        <v>0</v>
      </c>
      <c r="AV30" s="442">
        <v>0</v>
      </c>
      <c r="AW30" s="443">
        <v>1.5221735618010969E-3</v>
      </c>
      <c r="AX30" s="442">
        <v>2.5385063977222053E-3</v>
      </c>
      <c r="AY30" s="443">
        <v>4.8337200309358082E-4</v>
      </c>
      <c r="AZ30" s="443">
        <v>8.9966364847687624E-4</v>
      </c>
      <c r="BA30" s="442">
        <v>1.713801924661176E-3</v>
      </c>
      <c r="BB30" s="443">
        <v>0</v>
      </c>
      <c r="BC30" s="442">
        <v>2.3270163067430588E-3</v>
      </c>
      <c r="BD30" s="443">
        <v>2.908440285964355E-3</v>
      </c>
    </row>
    <row r="31" spans="1:56" x14ac:dyDescent="0.2">
      <c r="A31" s="281" t="s">
        <v>472</v>
      </c>
      <c r="B31" s="283" t="s">
        <v>384</v>
      </c>
      <c r="C31" s="442">
        <v>7.575757575757576E-2</v>
      </c>
      <c r="D31" s="442">
        <v>0</v>
      </c>
      <c r="E31" s="442">
        <v>6.4516129032258063E-2</v>
      </c>
      <c r="F31" s="442">
        <v>2.564102564102564E-2</v>
      </c>
      <c r="G31" s="442">
        <v>7.926829268292683E-2</v>
      </c>
      <c r="H31" s="442">
        <v>7.6437354602858096E-2</v>
      </c>
      <c r="I31" s="442">
        <v>7.6581576026637066E-2</v>
      </c>
      <c r="J31" s="442">
        <v>4.0204905308910278E-2</v>
      </c>
      <c r="K31" s="442">
        <v>1.0802469135802469E-2</v>
      </c>
      <c r="L31" s="442">
        <v>6.0249554367201426E-2</v>
      </c>
      <c r="M31" s="442">
        <v>3.8518408990093157E-2</v>
      </c>
      <c r="N31" s="442">
        <v>2.3198046480296396E-2</v>
      </c>
      <c r="O31" s="442">
        <v>3.9354520006586534E-2</v>
      </c>
      <c r="P31" s="442">
        <v>4.6296979989662555E-2</v>
      </c>
      <c r="Q31" s="442">
        <v>4.5247751719273498E-2</v>
      </c>
      <c r="R31" s="442">
        <v>4.1509433962264149E-2</v>
      </c>
      <c r="S31" s="442">
        <v>4.9212598425196853E-2</v>
      </c>
      <c r="T31" s="442">
        <v>4.3999999999999997E-2</v>
      </c>
      <c r="U31" s="442">
        <v>5.2036973639164673E-2</v>
      </c>
      <c r="V31" s="442">
        <v>4.6783625730994149E-2</v>
      </c>
      <c r="W31" s="442">
        <v>4.0186066032456634E-2</v>
      </c>
      <c r="X31" s="442">
        <v>7.4889867841409691E-2</v>
      </c>
      <c r="Y31" s="442">
        <v>5.9050614812696599E-2</v>
      </c>
      <c r="Z31" s="442">
        <v>1.6506189821182942E-2</v>
      </c>
      <c r="AA31" s="442">
        <v>1.7971758664955071E-2</v>
      </c>
      <c r="AB31" s="442">
        <v>1.5978695073235686E-2</v>
      </c>
      <c r="AC31" s="442">
        <v>1.1366506693609498E-2</v>
      </c>
      <c r="AD31" s="442">
        <v>5.5389859394972306E-3</v>
      </c>
      <c r="AE31" s="442">
        <v>7.2880985350921943E-4</v>
      </c>
      <c r="AF31" s="442">
        <v>1.0207336523125997E-2</v>
      </c>
      <c r="AG31" s="442">
        <v>1.4925373134328358E-2</v>
      </c>
      <c r="AH31" s="442">
        <v>9.9266292619766949E-3</v>
      </c>
      <c r="AI31" s="442">
        <v>1.6963649322879543E-2</v>
      </c>
      <c r="AJ31" s="442">
        <v>6.255652698221284E-2</v>
      </c>
      <c r="AK31" s="442">
        <v>4.1346153846153845E-2</v>
      </c>
      <c r="AL31" s="442">
        <v>2.6041158685262848E-2</v>
      </c>
      <c r="AM31" s="442">
        <v>0.10731807031888799</v>
      </c>
      <c r="AN31" s="442">
        <v>9.9378881987577633E-2</v>
      </c>
      <c r="AO31" s="442">
        <v>6.1728395061728392E-2</v>
      </c>
      <c r="AP31" s="443">
        <v>3.7077772700163429E-2</v>
      </c>
      <c r="AQ31" s="442">
        <v>9.6853040024442408E-2</v>
      </c>
      <c r="AR31" s="442">
        <v>0.15770005898545025</v>
      </c>
      <c r="AS31" s="442">
        <v>7.7148588180836285E-5</v>
      </c>
      <c r="AT31" s="442">
        <v>4.8289235003440296E-2</v>
      </c>
      <c r="AU31" s="442">
        <v>0.11850393700787401</v>
      </c>
      <c r="AV31" s="442">
        <v>2.7453671928620452E-3</v>
      </c>
      <c r="AW31" s="443">
        <v>0.12099153875589949</v>
      </c>
      <c r="AX31" s="442">
        <v>9.0723016934810705E-2</v>
      </c>
      <c r="AY31" s="443">
        <v>8.8087439151994899E-3</v>
      </c>
      <c r="AZ31" s="443">
        <v>5.3765126447044231E-2</v>
      </c>
      <c r="BA31" s="442">
        <v>5.7851654583336187E-2</v>
      </c>
      <c r="BB31" s="443">
        <v>0.11884906635258038</v>
      </c>
      <c r="BC31" s="442">
        <v>-4.9493168796826796E-2</v>
      </c>
      <c r="BD31" s="443">
        <v>1.5332243797780136E-2</v>
      </c>
    </row>
    <row r="32" spans="1:56" x14ac:dyDescent="0.2">
      <c r="A32" s="281" t="s">
        <v>473</v>
      </c>
      <c r="B32" s="283" t="s">
        <v>37</v>
      </c>
      <c r="C32" s="442">
        <v>0</v>
      </c>
      <c r="D32" s="442">
        <v>0</v>
      </c>
      <c r="E32" s="442">
        <v>6.4516129032258064E-3</v>
      </c>
      <c r="F32" s="442">
        <v>5.9829059829059832E-2</v>
      </c>
      <c r="G32" s="442">
        <v>6.0975609756097563E-3</v>
      </c>
      <c r="H32" s="442">
        <v>1.8278497839813893E-2</v>
      </c>
      <c r="I32" s="442">
        <v>1.1098779134295227E-2</v>
      </c>
      <c r="J32" s="442">
        <v>5.9764048432163928E-3</v>
      </c>
      <c r="K32" s="442">
        <v>3.0864197530864196E-3</v>
      </c>
      <c r="L32" s="442">
        <v>2.8520499108734402E-3</v>
      </c>
      <c r="M32" s="442">
        <v>1.0794026319680615E-2</v>
      </c>
      <c r="N32" s="442">
        <v>3.8312563152576623E-3</v>
      </c>
      <c r="O32" s="442">
        <v>7.7391733904165977E-3</v>
      </c>
      <c r="P32" s="442">
        <v>1.1297349184080336E-2</v>
      </c>
      <c r="Q32" s="442">
        <v>6.136483865279492E-3</v>
      </c>
      <c r="R32" s="442">
        <v>6.5034122842232032E-3</v>
      </c>
      <c r="S32" s="442">
        <v>1.0826771653543307E-2</v>
      </c>
      <c r="T32" s="442">
        <v>8.0000000000000002E-3</v>
      </c>
      <c r="U32" s="442">
        <v>5.8199246833276277E-3</v>
      </c>
      <c r="V32" s="442">
        <v>1.1695906432748537E-2</v>
      </c>
      <c r="W32" s="442">
        <v>3.8472299944040289E-3</v>
      </c>
      <c r="X32" s="442">
        <v>1.9823788546255508E-2</v>
      </c>
      <c r="Y32" s="442">
        <v>1.2439233628824707E-2</v>
      </c>
      <c r="Z32" s="442">
        <v>1.9257221458046769E-2</v>
      </c>
      <c r="AA32" s="442">
        <v>2.3106546854942234E-2</v>
      </c>
      <c r="AB32" s="442">
        <v>2.6631158455392809E-2</v>
      </c>
      <c r="AC32" s="442">
        <v>1.7681232634503663E-2</v>
      </c>
      <c r="AD32" s="442">
        <v>4.8146570089475926E-2</v>
      </c>
      <c r="AE32" s="442">
        <v>7.6816558559871725E-2</v>
      </c>
      <c r="AF32" s="442">
        <v>1.0313662945241893E-2</v>
      </c>
      <c r="AG32" s="442">
        <v>2.9850746268656717E-3</v>
      </c>
      <c r="AH32" s="442">
        <v>2.1148036253776436E-2</v>
      </c>
      <c r="AI32" s="442">
        <v>8.8382038488952243E-3</v>
      </c>
      <c r="AJ32" s="442">
        <v>7.0847151040096474E-3</v>
      </c>
      <c r="AK32" s="442">
        <v>2.6923076923076925E-2</v>
      </c>
      <c r="AL32" s="442">
        <v>6.534672778698917E-3</v>
      </c>
      <c r="AM32" s="442">
        <v>4.7015535568274737E-3</v>
      </c>
      <c r="AN32" s="442">
        <v>0</v>
      </c>
      <c r="AO32" s="442">
        <v>2.6455026455026454E-3</v>
      </c>
      <c r="AP32" s="443">
        <v>1.1664743197502846E-2</v>
      </c>
      <c r="AQ32" s="442">
        <v>0</v>
      </c>
      <c r="AR32" s="442">
        <v>5.9366397955171055E-2</v>
      </c>
      <c r="AS32" s="442">
        <v>0</v>
      </c>
      <c r="AT32" s="442">
        <v>0</v>
      </c>
      <c r="AU32" s="442">
        <v>0</v>
      </c>
      <c r="AV32" s="442">
        <v>0</v>
      </c>
      <c r="AW32" s="443">
        <v>4.1081678642799442E-2</v>
      </c>
      <c r="AX32" s="442">
        <v>2.9894152668671552E-2</v>
      </c>
      <c r="AY32" s="443">
        <v>8.3594922887948687E-4</v>
      </c>
      <c r="AZ32" s="443">
        <v>1.6964112280749583E-2</v>
      </c>
      <c r="BA32" s="442">
        <v>1.8233391981415176E-2</v>
      </c>
      <c r="BB32" s="443">
        <v>3.1351219214080545E-2</v>
      </c>
      <c r="BC32" s="442">
        <v>-5.8616130453944468E-3</v>
      </c>
      <c r="BD32" s="443">
        <v>9.0893599882268198E-3</v>
      </c>
    </row>
    <row r="33" spans="1:56" x14ac:dyDescent="0.2">
      <c r="A33" s="281" t="s">
        <v>474</v>
      </c>
      <c r="B33" s="283" t="s">
        <v>38</v>
      </c>
      <c r="C33" s="442">
        <v>0</v>
      </c>
      <c r="D33" s="442">
        <v>0</v>
      </c>
      <c r="E33" s="442">
        <v>0</v>
      </c>
      <c r="F33" s="442">
        <v>8.5470085470085479E-3</v>
      </c>
      <c r="G33" s="442">
        <v>0</v>
      </c>
      <c r="H33" s="442">
        <v>2.9910269192422734E-3</v>
      </c>
      <c r="I33" s="442">
        <v>1.1098779134295228E-3</v>
      </c>
      <c r="J33" s="442">
        <v>1.7463520645762186E-3</v>
      </c>
      <c r="K33" s="442">
        <v>0</v>
      </c>
      <c r="L33" s="442">
        <v>3.5650623885918003E-4</v>
      </c>
      <c r="M33" s="442">
        <v>2.2918823007541033E-3</v>
      </c>
      <c r="N33" s="442">
        <v>9.6833950825193666E-4</v>
      </c>
      <c r="O33" s="442">
        <v>9.0564794994236781E-4</v>
      </c>
      <c r="P33" s="442">
        <v>3.1750719929114673E-3</v>
      </c>
      <c r="Q33" s="442">
        <v>1.9044260271557044E-3</v>
      </c>
      <c r="R33" s="442">
        <v>1.6459253311922922E-3</v>
      </c>
      <c r="S33" s="442">
        <v>1.968503937007874E-3</v>
      </c>
      <c r="T33" s="442">
        <v>0</v>
      </c>
      <c r="U33" s="442">
        <v>1.7117425539198905E-3</v>
      </c>
      <c r="V33" s="442">
        <v>0</v>
      </c>
      <c r="W33" s="442">
        <v>3.8472299944040294E-4</v>
      </c>
      <c r="X33" s="442">
        <v>0</v>
      </c>
      <c r="Y33" s="442">
        <v>3.4315127251930227E-3</v>
      </c>
      <c r="Z33" s="442">
        <v>2.751031636863824E-3</v>
      </c>
      <c r="AA33" s="442">
        <v>0</v>
      </c>
      <c r="AB33" s="442">
        <v>1.3315579227696406E-3</v>
      </c>
      <c r="AC33" s="442">
        <v>2.7279616064662792E-2</v>
      </c>
      <c r="AD33" s="442">
        <v>1.4486578610992756E-2</v>
      </c>
      <c r="AE33" s="442">
        <v>1.2462648495007653E-2</v>
      </c>
      <c r="AF33" s="442">
        <v>2.9771398192450824E-2</v>
      </c>
      <c r="AG33" s="442">
        <v>2.9850746268656716E-2</v>
      </c>
      <c r="AH33" s="442">
        <v>1.5105740181268882E-3</v>
      </c>
      <c r="AI33" s="442">
        <v>4.4191019244476121E-3</v>
      </c>
      <c r="AJ33" s="442">
        <v>1.9445281881217968E-2</v>
      </c>
      <c r="AK33" s="442">
        <v>1.5384615384615385E-2</v>
      </c>
      <c r="AL33" s="442">
        <v>5.2667511947722618E-3</v>
      </c>
      <c r="AM33" s="442">
        <v>1.0425183973834832E-2</v>
      </c>
      <c r="AN33" s="442">
        <v>0</v>
      </c>
      <c r="AO33" s="442">
        <v>2.4691358024691357E-2</v>
      </c>
      <c r="AP33" s="443">
        <v>4.740254207750161E-3</v>
      </c>
      <c r="AQ33" s="442">
        <v>0</v>
      </c>
      <c r="AR33" s="442">
        <v>0.19255062917813606</v>
      </c>
      <c r="AS33" s="442">
        <v>1.5429717636167257E-4</v>
      </c>
      <c r="AT33" s="442">
        <v>0</v>
      </c>
      <c r="AU33" s="442">
        <v>4.3700787401574806E-2</v>
      </c>
      <c r="AV33" s="442">
        <v>0</v>
      </c>
      <c r="AW33" s="443">
        <v>0.13420638632594922</v>
      </c>
      <c r="AX33" s="442">
        <v>6.4819579278774506E-2</v>
      </c>
      <c r="AY33" s="443">
        <v>2.843364724079887E-4</v>
      </c>
      <c r="AZ33" s="443">
        <v>5.3952556373810245E-2</v>
      </c>
      <c r="BA33" s="442">
        <v>3.8922244510014671E-2</v>
      </c>
      <c r="BB33" s="443">
        <v>1.8528498330490629E-2</v>
      </c>
      <c r="BC33" s="442">
        <v>0.1101542529748788</v>
      </c>
      <c r="BD33" s="443">
        <v>5.3138094758611074E-2</v>
      </c>
    </row>
    <row r="34" spans="1:56" x14ac:dyDescent="0.2">
      <c r="A34" s="281" t="s">
        <v>475</v>
      </c>
      <c r="B34" s="283" t="s">
        <v>476</v>
      </c>
      <c r="C34" s="442">
        <v>1.5151515151515152E-2</v>
      </c>
      <c r="D34" s="442">
        <v>0</v>
      </c>
      <c r="E34" s="442">
        <v>1.2903225806451613E-2</v>
      </c>
      <c r="F34" s="442">
        <v>8.5470085470085479E-3</v>
      </c>
      <c r="G34" s="442">
        <v>2.7439024390243903E-2</v>
      </c>
      <c r="H34" s="442">
        <v>1.7613825191093387E-2</v>
      </c>
      <c r="I34" s="442">
        <v>3.1076581576026639E-2</v>
      </c>
      <c r="J34" s="442">
        <v>2.173238124805961E-2</v>
      </c>
      <c r="K34" s="442">
        <v>2.0061728395061727E-2</v>
      </c>
      <c r="L34" s="442">
        <v>1.7112299465240642E-2</v>
      </c>
      <c r="M34" s="442">
        <v>4.5467987579476565E-2</v>
      </c>
      <c r="N34" s="442">
        <v>1.6966992253283936E-2</v>
      </c>
      <c r="O34" s="442">
        <v>2.7828091552774575E-2</v>
      </c>
      <c r="P34" s="442">
        <v>2.0453370745034335E-2</v>
      </c>
      <c r="Q34" s="442">
        <v>1.601128548756833E-2</v>
      </c>
      <c r="R34" s="442">
        <v>1.3729425933360096E-2</v>
      </c>
      <c r="S34" s="442">
        <v>1.6732283464566931E-2</v>
      </c>
      <c r="T34" s="442">
        <v>1.6E-2</v>
      </c>
      <c r="U34" s="442">
        <v>1.814447107155084E-2</v>
      </c>
      <c r="V34" s="442">
        <v>2.3391812865497075E-2</v>
      </c>
      <c r="W34" s="442">
        <v>1.4549524342473419E-2</v>
      </c>
      <c r="X34" s="442">
        <v>0.11674008810572688</v>
      </c>
      <c r="Y34" s="442">
        <v>2.630826422647984E-2</v>
      </c>
      <c r="Z34" s="442">
        <v>3.3012379642365884E-2</v>
      </c>
      <c r="AA34" s="442">
        <v>1.2836970474967908E-2</v>
      </c>
      <c r="AB34" s="442">
        <v>4.1278295605858856E-2</v>
      </c>
      <c r="AC34" s="442">
        <v>2.1217479161404394E-2</v>
      </c>
      <c r="AD34" s="442">
        <v>2.7694929697486152E-2</v>
      </c>
      <c r="AE34" s="442">
        <v>1.4576197070184389E-4</v>
      </c>
      <c r="AF34" s="442">
        <v>3.2323232323232323E-2</v>
      </c>
      <c r="AG34" s="442">
        <v>1.1940298507462687E-2</v>
      </c>
      <c r="AH34" s="442">
        <v>2.3737591713422528E-2</v>
      </c>
      <c r="AI34" s="442">
        <v>1.6535994297932999E-2</v>
      </c>
      <c r="AJ34" s="442">
        <v>1.236056677720832E-2</v>
      </c>
      <c r="AK34" s="442">
        <v>2.6923076923076925E-2</v>
      </c>
      <c r="AL34" s="442">
        <v>9.2655808056178682E-3</v>
      </c>
      <c r="AM34" s="442">
        <v>2.2281275551921505E-2</v>
      </c>
      <c r="AN34" s="442">
        <v>9.3167701863354033E-2</v>
      </c>
      <c r="AO34" s="442">
        <v>7.5837742504409167E-2</v>
      </c>
      <c r="AP34" s="443">
        <v>1.951869379661831E-2</v>
      </c>
      <c r="AQ34" s="442">
        <v>2.7497708524289642E-2</v>
      </c>
      <c r="AR34" s="442">
        <v>4.7409555642941408E-2</v>
      </c>
      <c r="AS34" s="442">
        <v>8.4863446998919916E-4</v>
      </c>
      <c r="AT34" s="442">
        <v>4.8164133358353659E-3</v>
      </c>
      <c r="AU34" s="442">
        <v>7.4803149606299212E-3</v>
      </c>
      <c r="AV34" s="442">
        <v>3.4317089910775567E-3</v>
      </c>
      <c r="AW34" s="443">
        <v>3.4525277435265102E-2</v>
      </c>
      <c r="AX34" s="442">
        <v>3.4685297626534634E-2</v>
      </c>
      <c r="AY34" s="443">
        <v>4.2599290296164868E-2</v>
      </c>
      <c r="AZ34" s="443">
        <v>3.9363692437713628E-2</v>
      </c>
      <c r="BA34" s="442">
        <v>3.7861102173173865E-2</v>
      </c>
      <c r="BB34" s="443">
        <v>3.9923774813464971E-2</v>
      </c>
      <c r="BC34" s="442">
        <v>3.8475099162626709E-2</v>
      </c>
      <c r="BD34" s="443">
        <v>3.6423276816903806E-2</v>
      </c>
    </row>
    <row r="35" spans="1:56" x14ac:dyDescent="0.2">
      <c r="A35" s="281" t="s">
        <v>477</v>
      </c>
      <c r="B35" s="283" t="s">
        <v>193</v>
      </c>
      <c r="C35" s="442">
        <v>0</v>
      </c>
      <c r="D35" s="442">
        <v>0</v>
      </c>
      <c r="E35" s="442">
        <v>0</v>
      </c>
      <c r="F35" s="442">
        <v>0</v>
      </c>
      <c r="G35" s="442">
        <v>0</v>
      </c>
      <c r="H35" s="442">
        <v>4.9850448654037887E-3</v>
      </c>
      <c r="I35" s="442">
        <v>5.5493895671476137E-3</v>
      </c>
      <c r="J35" s="442">
        <v>1.1293076684259547E-2</v>
      </c>
      <c r="K35" s="442">
        <v>0</v>
      </c>
      <c r="L35" s="442">
        <v>3.2085561497326204E-3</v>
      </c>
      <c r="M35" s="442">
        <v>5.1012864113559068E-3</v>
      </c>
      <c r="N35" s="442">
        <v>1.7261704277534524E-3</v>
      </c>
      <c r="O35" s="442">
        <v>2.6346122180141611E-3</v>
      </c>
      <c r="P35" s="442">
        <v>5.8332718009303699E-3</v>
      </c>
      <c r="Q35" s="442">
        <v>6.7007582436959968E-3</v>
      </c>
      <c r="R35" s="442">
        <v>9.7149739060618228E-3</v>
      </c>
      <c r="S35" s="442">
        <v>6.889763779527559E-3</v>
      </c>
      <c r="T35" s="442">
        <v>4.0000000000000001E-3</v>
      </c>
      <c r="U35" s="442">
        <v>1.1982197877439232E-2</v>
      </c>
      <c r="V35" s="442">
        <v>1.7543859649122806E-2</v>
      </c>
      <c r="W35" s="442">
        <v>2.098489087856743E-3</v>
      </c>
      <c r="X35" s="442">
        <v>2.2026431718061676E-3</v>
      </c>
      <c r="Y35" s="442">
        <v>8.5787818129825569E-3</v>
      </c>
      <c r="Z35" s="442">
        <v>5.5020632737276479E-3</v>
      </c>
      <c r="AA35" s="442">
        <v>3.9794608472400517E-2</v>
      </c>
      <c r="AB35" s="442">
        <v>1.0652463382157125E-2</v>
      </c>
      <c r="AC35" s="442">
        <v>3.8393533720636523E-2</v>
      </c>
      <c r="AD35" s="442">
        <v>5.8372390285470817E-2</v>
      </c>
      <c r="AE35" s="442">
        <v>8.0169083886014137E-4</v>
      </c>
      <c r="AF35" s="442">
        <v>1.8394471026049974E-2</v>
      </c>
      <c r="AG35" s="442">
        <v>5.9701492537313432E-2</v>
      </c>
      <c r="AH35" s="442">
        <v>3.0427276650841606E-2</v>
      </c>
      <c r="AI35" s="442">
        <v>2.1382751247327157E-2</v>
      </c>
      <c r="AJ35" s="442">
        <v>1.1305396442568586E-2</v>
      </c>
      <c r="AK35" s="442">
        <v>7.1153846153846151E-2</v>
      </c>
      <c r="AL35" s="442">
        <v>2.4675704671803373E-2</v>
      </c>
      <c r="AM35" s="442">
        <v>1.6557645134914145E-2</v>
      </c>
      <c r="AN35" s="442">
        <v>0</v>
      </c>
      <c r="AO35" s="442">
        <v>5.8201058201058198E-2</v>
      </c>
      <c r="AP35" s="443">
        <v>9.7438558714864412E-3</v>
      </c>
      <c r="AQ35" s="442">
        <v>1.1915673693858845E-2</v>
      </c>
      <c r="AR35" s="442">
        <v>4.2911915060951634E-2</v>
      </c>
      <c r="AS35" s="442">
        <v>7.7148588180836285E-5</v>
      </c>
      <c r="AT35" s="442">
        <v>8.5131669481453676E-2</v>
      </c>
      <c r="AU35" s="442">
        <v>8.1889763779527558E-2</v>
      </c>
      <c r="AV35" s="442">
        <v>0</v>
      </c>
      <c r="AW35" s="443">
        <v>4.3377694629873717E-2</v>
      </c>
      <c r="AX35" s="442">
        <v>2.9032737584759813E-2</v>
      </c>
      <c r="AY35" s="443">
        <v>6.0279332150493608E-4</v>
      </c>
      <c r="AZ35" s="443">
        <v>1.7744502339466266E-2</v>
      </c>
      <c r="BA35" s="442">
        <v>1.7624090897680775E-2</v>
      </c>
      <c r="BB35" s="443">
        <v>4.1046040679359755E-2</v>
      </c>
      <c r="BC35" s="442">
        <v>-1.9224327897752313E-2</v>
      </c>
      <c r="BD35" s="443">
        <v>1.2973734964022089E-3</v>
      </c>
    </row>
    <row r="36" spans="1:56" x14ac:dyDescent="0.2">
      <c r="A36" s="281" t="s">
        <v>478</v>
      </c>
      <c r="B36" s="283" t="s">
        <v>39</v>
      </c>
      <c r="C36" s="442">
        <v>0</v>
      </c>
      <c r="D36" s="442">
        <v>0</v>
      </c>
      <c r="E36" s="442">
        <v>0</v>
      </c>
      <c r="F36" s="442">
        <v>0</v>
      </c>
      <c r="G36" s="442">
        <v>0</v>
      </c>
      <c r="H36" s="442">
        <v>0</v>
      </c>
      <c r="I36" s="442">
        <v>0</v>
      </c>
      <c r="J36" s="442">
        <v>0</v>
      </c>
      <c r="K36" s="442">
        <v>0</v>
      </c>
      <c r="L36" s="442">
        <v>0</v>
      </c>
      <c r="M36" s="442">
        <v>0</v>
      </c>
      <c r="N36" s="442">
        <v>0</v>
      </c>
      <c r="O36" s="442">
        <v>0</v>
      </c>
      <c r="P36" s="442">
        <v>0</v>
      </c>
      <c r="Q36" s="442">
        <v>0</v>
      </c>
      <c r="R36" s="442">
        <v>0</v>
      </c>
      <c r="S36" s="442">
        <v>0</v>
      </c>
      <c r="T36" s="442">
        <v>0</v>
      </c>
      <c r="U36" s="442">
        <v>0</v>
      </c>
      <c r="V36" s="442">
        <v>0</v>
      </c>
      <c r="W36" s="442">
        <v>0</v>
      </c>
      <c r="X36" s="442">
        <v>0</v>
      </c>
      <c r="Y36" s="442">
        <v>0</v>
      </c>
      <c r="Z36" s="442">
        <v>0</v>
      </c>
      <c r="AA36" s="442">
        <v>0</v>
      </c>
      <c r="AB36" s="442">
        <v>0</v>
      </c>
      <c r="AC36" s="442">
        <v>0</v>
      </c>
      <c r="AD36" s="442">
        <v>0</v>
      </c>
      <c r="AE36" s="442">
        <v>0</v>
      </c>
      <c r="AF36" s="442">
        <v>0</v>
      </c>
      <c r="AG36" s="442">
        <v>0</v>
      </c>
      <c r="AH36" s="442">
        <v>0</v>
      </c>
      <c r="AI36" s="442">
        <v>0</v>
      </c>
      <c r="AJ36" s="442">
        <v>0</v>
      </c>
      <c r="AK36" s="442">
        <v>0</v>
      </c>
      <c r="AL36" s="442">
        <v>0</v>
      </c>
      <c r="AM36" s="442">
        <v>0</v>
      </c>
      <c r="AN36" s="442">
        <v>0</v>
      </c>
      <c r="AO36" s="442">
        <v>0.18959435626102292</v>
      </c>
      <c r="AP36" s="443">
        <v>8.3264269172082068E-4</v>
      </c>
      <c r="AQ36" s="442">
        <v>0</v>
      </c>
      <c r="AR36" s="442">
        <v>3.7848997247345653E-3</v>
      </c>
      <c r="AS36" s="442">
        <v>0.317157846011418</v>
      </c>
      <c r="AT36" s="442">
        <v>0</v>
      </c>
      <c r="AU36" s="442">
        <v>0</v>
      </c>
      <c r="AV36" s="442">
        <v>0</v>
      </c>
      <c r="AW36" s="443">
        <v>3.7578128321782388E-2</v>
      </c>
      <c r="AX36" s="442">
        <v>1.7662820791358405E-2</v>
      </c>
      <c r="AY36" s="443">
        <v>0</v>
      </c>
      <c r="AZ36" s="443">
        <v>1.5059142661436804E-2</v>
      </c>
      <c r="BA36" s="442">
        <v>1.0574910943914634E-2</v>
      </c>
      <c r="BB36" s="443">
        <v>0</v>
      </c>
      <c r="BC36" s="442">
        <v>3.8951079770824154E-2</v>
      </c>
      <c r="BD36" s="443">
        <v>1.7946354574112946E-2</v>
      </c>
    </row>
    <row r="37" spans="1:56" x14ac:dyDescent="0.2">
      <c r="A37" s="281" t="s">
        <v>479</v>
      </c>
      <c r="B37" s="283" t="s">
        <v>40</v>
      </c>
      <c r="C37" s="442">
        <v>0</v>
      </c>
      <c r="D37" s="442">
        <v>0</v>
      </c>
      <c r="E37" s="442">
        <v>0</v>
      </c>
      <c r="F37" s="442">
        <v>0</v>
      </c>
      <c r="G37" s="442">
        <v>0</v>
      </c>
      <c r="H37" s="442">
        <v>0</v>
      </c>
      <c r="I37" s="442">
        <v>0</v>
      </c>
      <c r="J37" s="442">
        <v>1.9403911828624651E-4</v>
      </c>
      <c r="K37" s="442">
        <v>0</v>
      </c>
      <c r="L37" s="442">
        <v>0</v>
      </c>
      <c r="M37" s="442">
        <v>2.9572674848440039E-4</v>
      </c>
      <c r="N37" s="442">
        <v>4.2101717750084203E-5</v>
      </c>
      <c r="O37" s="442">
        <v>0</v>
      </c>
      <c r="P37" s="442">
        <v>2.9535553422432251E-4</v>
      </c>
      <c r="Q37" s="442">
        <v>1.058014459530947E-4</v>
      </c>
      <c r="R37" s="442">
        <v>8.0289040545965473E-5</v>
      </c>
      <c r="S37" s="442">
        <v>0</v>
      </c>
      <c r="T37" s="442">
        <v>0</v>
      </c>
      <c r="U37" s="442">
        <v>6.8469702156795614E-4</v>
      </c>
      <c r="V37" s="442">
        <v>0</v>
      </c>
      <c r="W37" s="442">
        <v>6.9949636261891444E-5</v>
      </c>
      <c r="X37" s="442">
        <v>0</v>
      </c>
      <c r="Y37" s="442">
        <v>1.4297969688304262E-4</v>
      </c>
      <c r="Z37" s="442">
        <v>0</v>
      </c>
      <c r="AA37" s="442">
        <v>0</v>
      </c>
      <c r="AB37" s="442">
        <v>0</v>
      </c>
      <c r="AC37" s="442">
        <v>0</v>
      </c>
      <c r="AD37" s="442">
        <v>0</v>
      </c>
      <c r="AE37" s="442">
        <v>0</v>
      </c>
      <c r="AF37" s="442">
        <v>4.2530568846358319E-4</v>
      </c>
      <c r="AG37" s="442">
        <v>2.9850746268656717E-3</v>
      </c>
      <c r="AH37" s="442">
        <v>2.1579628830384117E-4</v>
      </c>
      <c r="AI37" s="442">
        <v>0</v>
      </c>
      <c r="AJ37" s="442">
        <v>1.5073861923424781E-4</v>
      </c>
      <c r="AK37" s="442">
        <v>0</v>
      </c>
      <c r="AL37" s="442">
        <v>1.9506485906563932E-4</v>
      </c>
      <c r="AM37" s="442">
        <v>0</v>
      </c>
      <c r="AN37" s="442">
        <v>0</v>
      </c>
      <c r="AO37" s="442">
        <v>0</v>
      </c>
      <c r="AP37" s="443">
        <v>1.2780097128738178E-4</v>
      </c>
      <c r="AQ37" s="442">
        <v>0</v>
      </c>
      <c r="AR37" s="442">
        <v>3.2392843098702322E-2</v>
      </c>
      <c r="AS37" s="442">
        <v>0.16949544823329732</v>
      </c>
      <c r="AT37" s="442">
        <v>0.23293926315131044</v>
      </c>
      <c r="AU37" s="442">
        <v>0.2405511811023622</v>
      </c>
      <c r="AV37" s="442">
        <v>0</v>
      </c>
      <c r="AW37" s="443">
        <v>7.796249840554445E-2</v>
      </c>
      <c r="AX37" s="442">
        <v>3.5070266314477488E-2</v>
      </c>
      <c r="AY37" s="443">
        <v>3.1959419498657931E-3</v>
      </c>
      <c r="AZ37" s="443">
        <v>3.3158057953333354E-2</v>
      </c>
      <c r="BA37" s="442">
        <v>2.2279425020595288E-2</v>
      </c>
      <c r="BB37" s="443">
        <v>1.5267260393459745E-2</v>
      </c>
      <c r="BC37" s="442">
        <v>6.1542529748788009E-2</v>
      </c>
      <c r="BD37" s="443">
        <v>2.7167388290332824E-2</v>
      </c>
    </row>
    <row r="38" spans="1:56" x14ac:dyDescent="0.2">
      <c r="A38" s="281" t="s">
        <v>480</v>
      </c>
      <c r="B38" s="283" t="s">
        <v>481</v>
      </c>
      <c r="C38" s="442">
        <v>0</v>
      </c>
      <c r="D38" s="442">
        <v>0</v>
      </c>
      <c r="E38" s="442">
        <v>0</v>
      </c>
      <c r="F38" s="442">
        <v>0</v>
      </c>
      <c r="G38" s="442">
        <v>0</v>
      </c>
      <c r="H38" s="442">
        <v>0</v>
      </c>
      <c r="I38" s="442">
        <v>0</v>
      </c>
      <c r="J38" s="442">
        <v>0</v>
      </c>
      <c r="K38" s="442">
        <v>0</v>
      </c>
      <c r="L38" s="442">
        <v>0</v>
      </c>
      <c r="M38" s="442">
        <v>0</v>
      </c>
      <c r="N38" s="442">
        <v>0</v>
      </c>
      <c r="O38" s="442">
        <v>0</v>
      </c>
      <c r="P38" s="442">
        <v>0</v>
      </c>
      <c r="Q38" s="442">
        <v>0</v>
      </c>
      <c r="R38" s="442">
        <v>0</v>
      </c>
      <c r="S38" s="442">
        <v>0</v>
      </c>
      <c r="T38" s="442">
        <v>0</v>
      </c>
      <c r="U38" s="442">
        <v>0</v>
      </c>
      <c r="V38" s="442">
        <v>0</v>
      </c>
      <c r="W38" s="442">
        <v>0</v>
      </c>
      <c r="X38" s="442">
        <v>0</v>
      </c>
      <c r="Y38" s="442">
        <v>0</v>
      </c>
      <c r="Z38" s="442">
        <v>0</v>
      </c>
      <c r="AA38" s="442">
        <v>0</v>
      </c>
      <c r="AB38" s="442">
        <v>0</v>
      </c>
      <c r="AC38" s="442">
        <v>0</v>
      </c>
      <c r="AD38" s="442">
        <v>0</v>
      </c>
      <c r="AE38" s="442">
        <v>0</v>
      </c>
      <c r="AF38" s="442">
        <v>4.8910154173312072E-3</v>
      </c>
      <c r="AG38" s="442">
        <v>0</v>
      </c>
      <c r="AH38" s="442">
        <v>0</v>
      </c>
      <c r="AI38" s="442">
        <v>0</v>
      </c>
      <c r="AJ38" s="442">
        <v>2.065119083509195E-2</v>
      </c>
      <c r="AK38" s="442">
        <v>0</v>
      </c>
      <c r="AL38" s="442">
        <v>0</v>
      </c>
      <c r="AM38" s="442">
        <v>0</v>
      </c>
      <c r="AN38" s="442">
        <v>0</v>
      </c>
      <c r="AO38" s="442">
        <v>1.7636684303350969E-3</v>
      </c>
      <c r="AP38" s="443">
        <v>7.1645999055047359E-4</v>
      </c>
      <c r="AQ38" s="442">
        <v>3.5441490986862209E-2</v>
      </c>
      <c r="AR38" s="442">
        <v>5.4868757373181282E-2</v>
      </c>
      <c r="AS38" s="442">
        <v>0.50470606387903105</v>
      </c>
      <c r="AT38" s="442">
        <v>0</v>
      </c>
      <c r="AU38" s="442">
        <v>0</v>
      </c>
      <c r="AV38" s="442">
        <v>0</v>
      </c>
      <c r="AW38" s="443">
        <v>9.4587354904545257E-2</v>
      </c>
      <c r="AX38" s="442">
        <v>4.310124676492897E-2</v>
      </c>
      <c r="AY38" s="443">
        <v>5.1180565033437967E-5</v>
      </c>
      <c r="AZ38" s="443">
        <v>3.7935817177441614E-2</v>
      </c>
      <c r="BA38" s="442">
        <v>2.5825694249521344E-2</v>
      </c>
      <c r="BB38" s="443">
        <v>2.6017678465273648E-2</v>
      </c>
      <c r="BC38" s="442">
        <v>5.6844424856765094E-2</v>
      </c>
      <c r="BD38" s="443">
        <v>2.5691867985469418E-2</v>
      </c>
    </row>
    <row r="39" spans="1:56" x14ac:dyDescent="0.2">
      <c r="A39" s="281" t="s">
        <v>482</v>
      </c>
      <c r="B39" s="283" t="s">
        <v>483</v>
      </c>
      <c r="C39" s="442">
        <v>0</v>
      </c>
      <c r="D39" s="442">
        <v>0</v>
      </c>
      <c r="E39" s="442">
        <v>6.4516129032258064E-3</v>
      </c>
      <c r="F39" s="442">
        <v>0</v>
      </c>
      <c r="G39" s="442">
        <v>0</v>
      </c>
      <c r="H39" s="442">
        <v>3.3233632436025255E-4</v>
      </c>
      <c r="I39" s="442">
        <v>1.1098779134295228E-3</v>
      </c>
      <c r="J39" s="442">
        <v>1.3970816516609749E-3</v>
      </c>
      <c r="K39" s="442">
        <v>0</v>
      </c>
      <c r="L39" s="442">
        <v>3.5650623885918003E-4</v>
      </c>
      <c r="M39" s="442">
        <v>2.9572674848440039E-4</v>
      </c>
      <c r="N39" s="442">
        <v>5.0522061300101043E-4</v>
      </c>
      <c r="O39" s="442">
        <v>2.4699489543882758E-4</v>
      </c>
      <c r="P39" s="442">
        <v>7.3838883556080629E-4</v>
      </c>
      <c r="Q39" s="442">
        <v>2.2218303650149884E-3</v>
      </c>
      <c r="R39" s="442">
        <v>1.6860698514652749E-3</v>
      </c>
      <c r="S39" s="442">
        <v>9.8425196850393699E-4</v>
      </c>
      <c r="T39" s="442">
        <v>0</v>
      </c>
      <c r="U39" s="442">
        <v>3.4234851078397807E-4</v>
      </c>
      <c r="V39" s="442">
        <v>0</v>
      </c>
      <c r="W39" s="442">
        <v>1.3989927252378289E-4</v>
      </c>
      <c r="X39" s="442">
        <v>0</v>
      </c>
      <c r="Y39" s="442">
        <v>7.1489848441521307E-4</v>
      </c>
      <c r="Z39" s="442">
        <v>0</v>
      </c>
      <c r="AA39" s="442">
        <v>1.0269576379974325E-2</v>
      </c>
      <c r="AB39" s="442">
        <v>1.3315579227696406E-3</v>
      </c>
      <c r="AC39" s="442">
        <v>2.5258903763576663E-4</v>
      </c>
      <c r="AD39" s="442">
        <v>2.5564550489987218E-3</v>
      </c>
      <c r="AE39" s="442">
        <v>7.2880985350921943E-5</v>
      </c>
      <c r="AF39" s="442">
        <v>2.0202020202020202E-3</v>
      </c>
      <c r="AG39" s="442">
        <v>0</v>
      </c>
      <c r="AH39" s="442">
        <v>0</v>
      </c>
      <c r="AI39" s="442">
        <v>1.5680684248039914E-3</v>
      </c>
      <c r="AJ39" s="442">
        <v>1.0551703346397348E-3</v>
      </c>
      <c r="AK39" s="442">
        <v>0</v>
      </c>
      <c r="AL39" s="442">
        <v>1.8531161611235736E-3</v>
      </c>
      <c r="AM39" s="442">
        <v>1.6353229762878169E-3</v>
      </c>
      <c r="AN39" s="442">
        <v>0</v>
      </c>
      <c r="AO39" s="442">
        <v>3.5273368606701938E-3</v>
      </c>
      <c r="AP39" s="443">
        <v>1.0456443105331236E-3</v>
      </c>
      <c r="AQ39" s="442">
        <v>0</v>
      </c>
      <c r="AR39" s="442">
        <v>1.2153460479748329E-2</v>
      </c>
      <c r="AS39" s="442">
        <v>0</v>
      </c>
      <c r="AT39" s="442">
        <v>0</v>
      </c>
      <c r="AU39" s="442">
        <v>0</v>
      </c>
      <c r="AV39" s="442">
        <v>0</v>
      </c>
      <c r="AW39" s="443">
        <v>8.4102215230239374E-3</v>
      </c>
      <c r="AX39" s="442">
        <v>4.7987681001985831E-3</v>
      </c>
      <c r="AY39" s="443">
        <v>4.5493835585278195E-5</v>
      </c>
      <c r="AZ39" s="443">
        <v>3.3975933997403241E-3</v>
      </c>
      <c r="BA39" s="442">
        <v>2.8913276145748471E-3</v>
      </c>
      <c r="BB39" s="443">
        <v>1.2611601562282978E-3</v>
      </c>
      <c r="BC39" s="442">
        <v>6.7871308946672541E-3</v>
      </c>
      <c r="BD39" s="443">
        <v>4.0276669739053653E-3</v>
      </c>
    </row>
    <row r="40" spans="1:56" x14ac:dyDescent="0.2">
      <c r="A40" s="281" t="s">
        <v>484</v>
      </c>
      <c r="B40" s="283" t="s">
        <v>41</v>
      </c>
      <c r="C40" s="442">
        <v>1.5151515151515152E-2</v>
      </c>
      <c r="D40" s="442">
        <v>0</v>
      </c>
      <c r="E40" s="442">
        <v>6.4516129032258064E-3</v>
      </c>
      <c r="F40" s="442">
        <v>5.9829059829059832E-2</v>
      </c>
      <c r="G40" s="442">
        <v>3.048780487804878E-2</v>
      </c>
      <c r="H40" s="442">
        <v>3.0574941841143236E-2</v>
      </c>
      <c r="I40" s="442">
        <v>2.6637069922308545E-2</v>
      </c>
      <c r="J40" s="442">
        <v>4.4706612853151195E-2</v>
      </c>
      <c r="K40" s="442">
        <v>6.1728395061728392E-3</v>
      </c>
      <c r="L40" s="442">
        <v>3.6363636363636362E-2</v>
      </c>
      <c r="M40" s="442">
        <v>5.3230814727192072E-2</v>
      </c>
      <c r="N40" s="442">
        <v>9.8518019535197027E-3</v>
      </c>
      <c r="O40" s="442">
        <v>1.3008397826444921E-2</v>
      </c>
      <c r="P40" s="442">
        <v>2.5769770361072142E-2</v>
      </c>
      <c r="Q40" s="442">
        <v>3.6818903191676952E-2</v>
      </c>
      <c r="R40" s="442">
        <v>3.0991569650742675E-2</v>
      </c>
      <c r="S40" s="442">
        <v>2.8543307086614175E-2</v>
      </c>
      <c r="T40" s="442">
        <v>0.04</v>
      </c>
      <c r="U40" s="442">
        <v>3.6288942143101681E-2</v>
      </c>
      <c r="V40" s="442">
        <v>2.9239766081871343E-2</v>
      </c>
      <c r="W40" s="442">
        <v>2.3433128147733632E-2</v>
      </c>
      <c r="X40" s="442">
        <v>3.0837004405286344E-2</v>
      </c>
      <c r="Y40" s="442">
        <v>9.565341721475551E-2</v>
      </c>
      <c r="Z40" s="442">
        <v>6.8775790921595595E-2</v>
      </c>
      <c r="AA40" s="442">
        <v>0.13350449293966624</v>
      </c>
      <c r="AB40" s="442">
        <v>6.1251664447403459E-2</v>
      </c>
      <c r="AC40" s="442">
        <v>8.6132861833796412E-2</v>
      </c>
      <c r="AD40" s="442">
        <v>0.11674478057094163</v>
      </c>
      <c r="AE40" s="442">
        <v>9.9846949930763058E-3</v>
      </c>
      <c r="AF40" s="442">
        <v>0.11897926634768741</v>
      </c>
      <c r="AG40" s="442">
        <v>0.22686567164179106</v>
      </c>
      <c r="AH40" s="442">
        <v>9.2145015105740177E-2</v>
      </c>
      <c r="AI40" s="442">
        <v>6.0156806842480398E-2</v>
      </c>
      <c r="AJ40" s="442">
        <v>4.627675610491408E-2</v>
      </c>
      <c r="AK40" s="442">
        <v>7.8846153846153844E-2</v>
      </c>
      <c r="AL40" s="442">
        <v>0.13537501219155368</v>
      </c>
      <c r="AM40" s="442">
        <v>3.0049059689288636E-2</v>
      </c>
      <c r="AN40" s="442">
        <v>0</v>
      </c>
      <c r="AO40" s="442">
        <v>2.9982363315696647E-2</v>
      </c>
      <c r="AP40" s="443">
        <v>4.3092163864081733E-2</v>
      </c>
      <c r="AQ40" s="442">
        <v>3.8191261839291168E-2</v>
      </c>
      <c r="AR40" s="442">
        <v>3.3707727093983487E-2</v>
      </c>
      <c r="AS40" s="442">
        <v>0</v>
      </c>
      <c r="AT40" s="442">
        <v>1.4199036717332834E-2</v>
      </c>
      <c r="AU40" s="442">
        <v>2.2834645669291338E-2</v>
      </c>
      <c r="AV40" s="442">
        <v>0</v>
      </c>
      <c r="AW40" s="443">
        <v>2.6812364471278542E-2</v>
      </c>
      <c r="AX40" s="442">
        <v>5.442923627548512E-2</v>
      </c>
      <c r="AY40" s="443">
        <v>3.2243755971065918E-3</v>
      </c>
      <c r="AZ40" s="443">
        <v>1.2677078683083256E-2</v>
      </c>
      <c r="BA40" s="442">
        <v>3.3881247903388124E-2</v>
      </c>
      <c r="BB40" s="443">
        <v>2.5523214791686344E-2</v>
      </c>
      <c r="BC40" s="442">
        <v>-7.7038342882327013E-3</v>
      </c>
      <c r="BD40" s="443">
        <v>3.9707374503318953E-2</v>
      </c>
    </row>
    <row r="41" spans="1:56" x14ac:dyDescent="0.2">
      <c r="A41" s="286">
        <v>37</v>
      </c>
      <c r="B41" s="283" t="s">
        <v>42</v>
      </c>
      <c r="C41" s="442">
        <v>0</v>
      </c>
      <c r="D41" s="442">
        <v>0</v>
      </c>
      <c r="E41" s="442">
        <v>0</v>
      </c>
      <c r="F41" s="442">
        <v>0</v>
      </c>
      <c r="G41" s="442">
        <v>0</v>
      </c>
      <c r="H41" s="442">
        <v>0</v>
      </c>
      <c r="I41" s="442">
        <v>0</v>
      </c>
      <c r="J41" s="442">
        <v>1.1642347097174791E-4</v>
      </c>
      <c r="K41" s="442">
        <v>0</v>
      </c>
      <c r="L41" s="442">
        <v>0</v>
      </c>
      <c r="M41" s="442">
        <v>7.3931687121100097E-5</v>
      </c>
      <c r="N41" s="442">
        <v>4.2101717750084203E-5</v>
      </c>
      <c r="O41" s="442">
        <v>8.2331631812942535E-5</v>
      </c>
      <c r="P41" s="442">
        <v>1.4767776711216126E-4</v>
      </c>
      <c r="Q41" s="442">
        <v>1.058014459530947E-4</v>
      </c>
      <c r="R41" s="442">
        <v>1.2043356081894821E-4</v>
      </c>
      <c r="S41" s="442">
        <v>0</v>
      </c>
      <c r="T41" s="442">
        <v>0</v>
      </c>
      <c r="U41" s="442">
        <v>0</v>
      </c>
      <c r="V41" s="442">
        <v>0</v>
      </c>
      <c r="W41" s="442">
        <v>6.9949636261891444E-5</v>
      </c>
      <c r="X41" s="442">
        <v>0</v>
      </c>
      <c r="Y41" s="442">
        <v>2.8595939376608524E-4</v>
      </c>
      <c r="Z41" s="442">
        <v>0</v>
      </c>
      <c r="AA41" s="442">
        <v>0</v>
      </c>
      <c r="AB41" s="442">
        <v>0</v>
      </c>
      <c r="AC41" s="442">
        <v>7.5776711290729984E-4</v>
      </c>
      <c r="AD41" s="442">
        <v>0</v>
      </c>
      <c r="AE41" s="442">
        <v>3.6440492675460972E-4</v>
      </c>
      <c r="AF41" s="442">
        <v>2.1265284423179159E-4</v>
      </c>
      <c r="AG41" s="442">
        <v>2.9850746268656717E-3</v>
      </c>
      <c r="AH41" s="442">
        <v>6.4738886491152352E-4</v>
      </c>
      <c r="AI41" s="442">
        <v>3.1361368496079828E-3</v>
      </c>
      <c r="AJ41" s="442">
        <v>1.2812782634911065E-2</v>
      </c>
      <c r="AK41" s="442">
        <v>2.8846153846153848E-3</v>
      </c>
      <c r="AL41" s="442">
        <v>8.7779186579537696E-4</v>
      </c>
      <c r="AM41" s="442">
        <v>1.2673753066230581E-2</v>
      </c>
      <c r="AN41" s="442">
        <v>0</v>
      </c>
      <c r="AO41" s="442">
        <v>2.6455026455026454E-3</v>
      </c>
      <c r="AP41" s="443">
        <v>8.3651544842649897E-4</v>
      </c>
      <c r="AQ41" s="442">
        <v>0.66880537732966694</v>
      </c>
      <c r="AR41" s="442">
        <v>0.11129817145104208</v>
      </c>
      <c r="AS41" s="442">
        <v>0</v>
      </c>
      <c r="AT41" s="442">
        <v>0</v>
      </c>
      <c r="AU41" s="442">
        <v>0</v>
      </c>
      <c r="AV41" s="442">
        <v>0</v>
      </c>
      <c r="AW41" s="443">
        <v>9.5633317743101326E-2</v>
      </c>
      <c r="AX41" s="442">
        <v>4.3688228724762634E-2</v>
      </c>
      <c r="AY41" s="443">
        <v>9.0077794458850828E-3</v>
      </c>
      <c r="AZ41" s="443">
        <v>4.3722290189236068E-2</v>
      </c>
      <c r="BA41" s="442">
        <v>2.9771318121344478E-2</v>
      </c>
      <c r="BB41" s="443">
        <v>4.5301761735178588E-2</v>
      </c>
      <c r="BC41" s="442">
        <v>4.1216394887615693E-2</v>
      </c>
      <c r="BD41" s="443">
        <v>1.894552580417793E-2</v>
      </c>
    </row>
    <row r="42" spans="1:56" x14ac:dyDescent="0.2">
      <c r="A42" s="287">
        <v>38</v>
      </c>
      <c r="B42" s="272" t="s">
        <v>282</v>
      </c>
      <c r="C42" s="442">
        <v>0</v>
      </c>
      <c r="D42" s="442">
        <v>0</v>
      </c>
      <c r="E42" s="442">
        <v>0</v>
      </c>
      <c r="F42" s="442">
        <v>0</v>
      </c>
      <c r="G42" s="442">
        <v>0</v>
      </c>
      <c r="H42" s="442">
        <v>6.646726487205051E-4</v>
      </c>
      <c r="I42" s="442">
        <v>1.1098779134295228E-3</v>
      </c>
      <c r="J42" s="442">
        <v>3.8807823657249302E-4</v>
      </c>
      <c r="K42" s="442">
        <v>0</v>
      </c>
      <c r="L42" s="442">
        <v>0</v>
      </c>
      <c r="M42" s="442">
        <v>8.1324855833210118E-4</v>
      </c>
      <c r="N42" s="442">
        <v>1.2630515325025261E-4</v>
      </c>
      <c r="O42" s="442">
        <v>1.6466326362588507E-4</v>
      </c>
      <c r="P42" s="442">
        <v>2.9535553422432251E-4</v>
      </c>
      <c r="Q42" s="442">
        <v>3.8793863516134718E-4</v>
      </c>
      <c r="R42" s="442">
        <v>5.6202328382175834E-4</v>
      </c>
      <c r="S42" s="442">
        <v>9.8425196850393699E-4</v>
      </c>
      <c r="T42" s="442">
        <v>0</v>
      </c>
      <c r="U42" s="442">
        <v>6.8469702156795614E-4</v>
      </c>
      <c r="V42" s="442">
        <v>0</v>
      </c>
      <c r="W42" s="442">
        <v>4.8964745383324004E-4</v>
      </c>
      <c r="X42" s="442">
        <v>0</v>
      </c>
      <c r="Y42" s="442">
        <v>5.7191878753217048E-4</v>
      </c>
      <c r="Z42" s="442">
        <v>0</v>
      </c>
      <c r="AA42" s="442">
        <v>1.2836970474967907E-3</v>
      </c>
      <c r="AB42" s="442">
        <v>2.6631158455392811E-3</v>
      </c>
      <c r="AC42" s="442">
        <v>1.5155342258145997E-3</v>
      </c>
      <c r="AD42" s="442">
        <v>2.5564550489987218E-3</v>
      </c>
      <c r="AE42" s="442">
        <v>7.2880985350921943E-5</v>
      </c>
      <c r="AF42" s="442">
        <v>1.3822434875066453E-3</v>
      </c>
      <c r="AG42" s="442">
        <v>0</v>
      </c>
      <c r="AH42" s="442">
        <v>1.9421665947345706E-3</v>
      </c>
      <c r="AI42" s="442">
        <v>2.2808267997148969E-3</v>
      </c>
      <c r="AJ42" s="442">
        <v>1.2059089538739825E-3</v>
      </c>
      <c r="AK42" s="442">
        <v>2.8846153846153848E-3</v>
      </c>
      <c r="AL42" s="442">
        <v>1.170389154393836E-3</v>
      </c>
      <c r="AM42" s="442">
        <v>1.0220768601798855E-3</v>
      </c>
      <c r="AN42" s="442">
        <v>0</v>
      </c>
      <c r="AO42" s="442">
        <v>0</v>
      </c>
      <c r="AP42" s="443">
        <v>6.2351382961419594E-4</v>
      </c>
      <c r="AQ42" s="442">
        <v>0</v>
      </c>
      <c r="AR42" s="442">
        <v>0</v>
      </c>
      <c r="AS42" s="442">
        <v>0</v>
      </c>
      <c r="AT42" s="442">
        <v>0</v>
      </c>
      <c r="AU42" s="442">
        <v>0</v>
      </c>
      <c r="AV42" s="442">
        <v>0</v>
      </c>
      <c r="AW42" s="443">
        <v>0</v>
      </c>
      <c r="AX42" s="442">
        <v>6.1366295800792045E-4</v>
      </c>
      <c r="AY42" s="443">
        <v>0</v>
      </c>
      <c r="AZ42" s="443">
        <v>0</v>
      </c>
      <c r="BA42" s="442">
        <v>3.6740627146531206E-4</v>
      </c>
      <c r="BB42" s="443">
        <v>0</v>
      </c>
      <c r="BC42" s="442">
        <v>0</v>
      </c>
      <c r="BD42" s="443">
        <v>6.2351382961419594E-4</v>
      </c>
    </row>
    <row r="43" spans="1:56" x14ac:dyDescent="0.2">
      <c r="A43" s="287">
        <v>39</v>
      </c>
      <c r="B43" s="272" t="s">
        <v>283</v>
      </c>
      <c r="C43" s="442">
        <v>0</v>
      </c>
      <c r="D43" s="442">
        <v>0</v>
      </c>
      <c r="E43" s="442">
        <v>1.2903225806451613E-2</v>
      </c>
      <c r="F43" s="442">
        <v>2.564102564102564E-2</v>
      </c>
      <c r="G43" s="442">
        <v>9.1463414634146336E-3</v>
      </c>
      <c r="H43" s="442">
        <v>3.6556995679627785E-3</v>
      </c>
      <c r="I43" s="442">
        <v>4.4395116537180911E-3</v>
      </c>
      <c r="J43" s="442">
        <v>1.8627755355479665E-3</v>
      </c>
      <c r="K43" s="442">
        <v>0</v>
      </c>
      <c r="L43" s="442">
        <v>1.4260249554367201E-3</v>
      </c>
      <c r="M43" s="442">
        <v>9.3153925772586129E-3</v>
      </c>
      <c r="N43" s="442">
        <v>3.6628494442573255E-3</v>
      </c>
      <c r="O43" s="442">
        <v>5.3515560678412642E-3</v>
      </c>
      <c r="P43" s="442">
        <v>4.2088163626965956E-3</v>
      </c>
      <c r="Q43" s="442">
        <v>8.3935813789455128E-3</v>
      </c>
      <c r="R43" s="442">
        <v>6.9048574869530312E-3</v>
      </c>
      <c r="S43" s="442">
        <v>3.937007874015748E-3</v>
      </c>
      <c r="T43" s="442">
        <v>0</v>
      </c>
      <c r="U43" s="442">
        <v>3.4234851078397809E-3</v>
      </c>
      <c r="V43" s="442">
        <v>0</v>
      </c>
      <c r="W43" s="442">
        <v>1.9935646334639061E-3</v>
      </c>
      <c r="X43" s="442">
        <v>2.2026431718061676E-3</v>
      </c>
      <c r="Y43" s="442">
        <v>1.5584786960251644E-2</v>
      </c>
      <c r="Z43" s="442">
        <v>4.1265474552957355E-3</v>
      </c>
      <c r="AA43" s="442">
        <v>1.0269576379974325E-2</v>
      </c>
      <c r="AB43" s="442">
        <v>2.529960053262317E-2</v>
      </c>
      <c r="AC43" s="442">
        <v>9.0932053548875985E-3</v>
      </c>
      <c r="AD43" s="442">
        <v>8.9475926714955266E-3</v>
      </c>
      <c r="AE43" s="442">
        <v>8.7457182421106332E-4</v>
      </c>
      <c r="AF43" s="442">
        <v>1.1589580010632643E-2</v>
      </c>
      <c r="AG43" s="442">
        <v>0</v>
      </c>
      <c r="AH43" s="442">
        <v>3.6685369011653E-3</v>
      </c>
      <c r="AI43" s="442">
        <v>1.4397719173200286E-2</v>
      </c>
      <c r="AJ43" s="442">
        <v>4.5221585770274346E-3</v>
      </c>
      <c r="AK43" s="442">
        <v>9.6153846153846159E-3</v>
      </c>
      <c r="AL43" s="442">
        <v>4.4864917585097043E-3</v>
      </c>
      <c r="AM43" s="442">
        <v>4.0883074407195418E-3</v>
      </c>
      <c r="AN43" s="442">
        <v>0</v>
      </c>
      <c r="AO43" s="442">
        <v>0</v>
      </c>
      <c r="AP43" s="443">
        <v>5.5496603592369124E-3</v>
      </c>
      <c r="AQ43" s="442">
        <v>0</v>
      </c>
      <c r="AR43" s="442">
        <v>2.2070389303971687E-2</v>
      </c>
      <c r="AS43" s="442">
        <v>0</v>
      </c>
      <c r="AT43" s="442">
        <v>0</v>
      </c>
      <c r="AU43" s="442">
        <v>0</v>
      </c>
      <c r="AV43" s="442">
        <v>0</v>
      </c>
      <c r="AW43" s="443">
        <v>1.527275819550151E-2</v>
      </c>
      <c r="AX43" s="442">
        <v>1.2307563300668168E-2</v>
      </c>
      <c r="AY43" s="443">
        <v>1.7060188344479325E-5</v>
      </c>
      <c r="AZ43" s="443">
        <v>6.130662513673865E-3</v>
      </c>
      <c r="BA43" s="442">
        <v>7.3755097476763268E-3</v>
      </c>
      <c r="BB43" s="443">
        <v>1.1656008844788408E-2</v>
      </c>
      <c r="BC43" s="442">
        <v>-2.6355222565006609E-3</v>
      </c>
      <c r="BD43" s="443">
        <v>4.3917061042391195E-3</v>
      </c>
    </row>
    <row r="44" spans="1:56" x14ac:dyDescent="0.2">
      <c r="A44" s="288">
        <v>40</v>
      </c>
      <c r="B44" s="292" t="s">
        <v>43</v>
      </c>
      <c r="C44" s="444">
        <v>0.51515151515151514</v>
      </c>
      <c r="D44" s="444">
        <v>0</v>
      </c>
      <c r="E44" s="444">
        <v>0.44516129032258067</v>
      </c>
      <c r="F44" s="444">
        <v>0.33333333333333331</v>
      </c>
      <c r="G44" s="444">
        <v>0.67073170731707321</v>
      </c>
      <c r="H44" s="444">
        <v>0.60518444666001991</v>
      </c>
      <c r="I44" s="444">
        <v>0.62375138734739177</v>
      </c>
      <c r="J44" s="444">
        <v>0.68321173548587399</v>
      </c>
      <c r="K44" s="444">
        <v>0.7021604938271605</v>
      </c>
      <c r="L44" s="444">
        <v>0.6588235294117647</v>
      </c>
      <c r="M44" s="444">
        <v>0.522918823007541</v>
      </c>
      <c r="N44" s="444">
        <v>0.75012630515325029</v>
      </c>
      <c r="O44" s="444">
        <v>0.77078873703276796</v>
      </c>
      <c r="P44" s="444">
        <v>0.55918186517019863</v>
      </c>
      <c r="Q44" s="444">
        <v>0.57129254099806026</v>
      </c>
      <c r="R44" s="444">
        <v>0.54628663187474913</v>
      </c>
      <c r="S44" s="444">
        <v>0.59251968503937003</v>
      </c>
      <c r="T44" s="444">
        <v>0.63600000000000001</v>
      </c>
      <c r="U44" s="444">
        <v>0.64943512495720646</v>
      </c>
      <c r="V44" s="444">
        <v>0.66081871345029242</v>
      </c>
      <c r="W44" s="444">
        <v>0.77902909904868489</v>
      </c>
      <c r="X44" s="444">
        <v>0.5770925110132159</v>
      </c>
      <c r="Y44" s="444">
        <v>0.53774663997712324</v>
      </c>
      <c r="Z44" s="444">
        <v>0.64649243466299866</v>
      </c>
      <c r="AA44" s="444">
        <v>0.50449293966623876</v>
      </c>
      <c r="AB44" s="444">
        <v>0.32623169107856193</v>
      </c>
      <c r="AC44" s="444">
        <v>0.27582722909825713</v>
      </c>
      <c r="AD44" s="444">
        <v>0.32211333617383892</v>
      </c>
      <c r="AE44" s="444">
        <v>0.11478755192770206</v>
      </c>
      <c r="AF44" s="444">
        <v>0.32259436469962788</v>
      </c>
      <c r="AG44" s="444">
        <v>0.4</v>
      </c>
      <c r="AH44" s="444">
        <v>0.28528269313767801</v>
      </c>
      <c r="AI44" s="444">
        <v>0.24005702066999288</v>
      </c>
      <c r="AJ44" s="444">
        <v>0.44166415435634609</v>
      </c>
      <c r="AK44" s="444">
        <v>0.40480769230769231</v>
      </c>
      <c r="AL44" s="444">
        <v>0.3709158295133132</v>
      </c>
      <c r="AM44" s="444">
        <v>0.53454619787408009</v>
      </c>
      <c r="AN44" s="444">
        <v>1</v>
      </c>
      <c r="AO44" s="444">
        <v>0.6843033509700176</v>
      </c>
      <c r="AP44" s="445">
        <v>0.56063575174080416</v>
      </c>
      <c r="AQ44" s="444">
        <v>1</v>
      </c>
      <c r="AR44" s="444">
        <v>1</v>
      </c>
      <c r="AS44" s="444">
        <v>1</v>
      </c>
      <c r="AT44" s="444">
        <v>1</v>
      </c>
      <c r="AU44" s="444">
        <v>1</v>
      </c>
      <c r="AV44" s="444">
        <v>1</v>
      </c>
      <c r="AW44" s="445">
        <v>1</v>
      </c>
      <c r="AX44" s="444">
        <v>1</v>
      </c>
      <c r="AY44" s="445">
        <v>1</v>
      </c>
      <c r="AZ44" s="445">
        <v>1</v>
      </c>
      <c r="BA44" s="444">
        <v>1</v>
      </c>
      <c r="BB44" s="445">
        <v>1</v>
      </c>
      <c r="BC44" s="444">
        <v>1</v>
      </c>
      <c r="BD44" s="445">
        <v>1</v>
      </c>
    </row>
    <row r="45" spans="1:56" x14ac:dyDescent="0.2">
      <c r="A45" s="300">
        <v>41</v>
      </c>
      <c r="B45" s="301" t="s">
        <v>52</v>
      </c>
      <c r="C45" s="442">
        <v>0</v>
      </c>
      <c r="D45" s="442">
        <v>0</v>
      </c>
      <c r="E45" s="442">
        <v>3.2258064516129031E-2</v>
      </c>
      <c r="F45" s="442">
        <v>7.6923076923076927E-2</v>
      </c>
      <c r="G45" s="442">
        <v>1.2195121951219513E-2</v>
      </c>
      <c r="H45" s="442">
        <v>1.1631771352608841E-2</v>
      </c>
      <c r="I45" s="442">
        <v>1.5538290788013319E-2</v>
      </c>
      <c r="J45" s="442">
        <v>1.2806581806892269E-2</v>
      </c>
      <c r="K45" s="442">
        <v>9.2592592592592587E-3</v>
      </c>
      <c r="L45" s="442">
        <v>1.7825311942959002E-2</v>
      </c>
      <c r="M45" s="442">
        <v>1.7152151412095223E-2</v>
      </c>
      <c r="N45" s="442">
        <v>9.7254968002694515E-3</v>
      </c>
      <c r="O45" s="442">
        <v>6.2572040177836328E-3</v>
      </c>
      <c r="P45" s="442">
        <v>1.4841615594772208E-2</v>
      </c>
      <c r="Q45" s="442">
        <v>1.5482278257802856E-2</v>
      </c>
      <c r="R45" s="442">
        <v>1.2244078683259736E-2</v>
      </c>
      <c r="S45" s="442">
        <v>1.5748031496062992E-2</v>
      </c>
      <c r="T45" s="442">
        <v>1.2E-2</v>
      </c>
      <c r="U45" s="442">
        <v>1.4720985963711058E-2</v>
      </c>
      <c r="V45" s="442">
        <v>1.7543859649122806E-2</v>
      </c>
      <c r="W45" s="442">
        <v>7.0998880805819807E-3</v>
      </c>
      <c r="X45" s="442">
        <v>1.9823788546255508E-2</v>
      </c>
      <c r="Y45" s="442">
        <v>2.130397483557335E-2</v>
      </c>
      <c r="Z45" s="442">
        <v>8.253094910591471E-3</v>
      </c>
      <c r="AA45" s="442">
        <v>1.4120667522464698E-2</v>
      </c>
      <c r="AB45" s="442">
        <v>2.6631158455392809E-2</v>
      </c>
      <c r="AC45" s="442">
        <v>2.3743369537762061E-2</v>
      </c>
      <c r="AD45" s="442">
        <v>3.0677460587984661E-2</v>
      </c>
      <c r="AE45" s="442">
        <v>1.1660957656147511E-3</v>
      </c>
      <c r="AF45" s="442">
        <v>2.3923444976076555E-2</v>
      </c>
      <c r="AG45" s="442">
        <v>2.6865671641791045E-2</v>
      </c>
      <c r="AH45" s="442">
        <v>1.0574018126888218E-2</v>
      </c>
      <c r="AI45" s="442">
        <v>8.125445473984319E-3</v>
      </c>
      <c r="AJ45" s="442">
        <v>8.4413626771178783E-3</v>
      </c>
      <c r="AK45" s="442">
        <v>3.653846153846154E-2</v>
      </c>
      <c r="AL45" s="442">
        <v>1.5215059007119867E-2</v>
      </c>
      <c r="AM45" s="442">
        <v>2.0032706459525755E-2</v>
      </c>
      <c r="AN45" s="442">
        <v>0</v>
      </c>
      <c r="AO45" s="442">
        <v>2.6455026455026454E-3</v>
      </c>
      <c r="AP45" s="443">
        <v>1.2675532697684866E-2</v>
      </c>
      <c r="AQ45" s="313"/>
      <c r="AR45" s="313"/>
      <c r="AS45" s="313"/>
      <c r="AT45" s="313"/>
      <c r="AU45" s="313"/>
      <c r="AV45" s="313"/>
      <c r="AW45" s="313"/>
      <c r="AX45" s="313"/>
      <c r="AY45" s="313"/>
      <c r="AZ45" s="313"/>
      <c r="BA45" s="313"/>
      <c r="BB45" s="313"/>
      <c r="BC45" s="313"/>
      <c r="BD45" s="313"/>
    </row>
    <row r="46" spans="1:56" x14ac:dyDescent="0.2">
      <c r="A46" s="286">
        <v>42</v>
      </c>
      <c r="B46" s="282" t="s">
        <v>53</v>
      </c>
      <c r="C46" s="442">
        <v>0.12121212121212122</v>
      </c>
      <c r="D46" s="442">
        <v>0</v>
      </c>
      <c r="E46" s="442">
        <v>0.18064516129032257</v>
      </c>
      <c r="F46" s="442">
        <v>0.35897435897435898</v>
      </c>
      <c r="G46" s="442">
        <v>0.13719512195121952</v>
      </c>
      <c r="H46" s="442">
        <v>0.24459953472914589</v>
      </c>
      <c r="I46" s="442">
        <v>0.20976692563817981</v>
      </c>
      <c r="J46" s="442">
        <v>9.5622477491462285E-2</v>
      </c>
      <c r="K46" s="442">
        <v>3.3950617283950615E-2</v>
      </c>
      <c r="L46" s="442">
        <v>0.21283422459893048</v>
      </c>
      <c r="M46" s="442">
        <v>0.215658731332249</v>
      </c>
      <c r="N46" s="442">
        <v>5.767935331761536E-2</v>
      </c>
      <c r="O46" s="442">
        <v>0.10003293265272517</v>
      </c>
      <c r="P46" s="442">
        <v>0.28516576829358342</v>
      </c>
      <c r="Q46" s="442">
        <v>0.19460412625639217</v>
      </c>
      <c r="R46" s="442">
        <v>0.21581694098755519</v>
      </c>
      <c r="S46" s="442">
        <v>0.2076771653543307</v>
      </c>
      <c r="T46" s="442">
        <v>0.2</v>
      </c>
      <c r="U46" s="442">
        <v>0.19685039370078741</v>
      </c>
      <c r="V46" s="442">
        <v>0.16959064327485379</v>
      </c>
      <c r="W46" s="442">
        <v>0.12486010072747622</v>
      </c>
      <c r="X46" s="442">
        <v>0.26651982378854627</v>
      </c>
      <c r="Y46" s="442">
        <v>0.34458106948813266</v>
      </c>
      <c r="Z46" s="442">
        <v>7.0151306740027508E-2</v>
      </c>
      <c r="AA46" s="442">
        <v>0.13992297817715019</v>
      </c>
      <c r="AB46" s="442">
        <v>0.50732356857523297</v>
      </c>
      <c r="AC46" s="442">
        <v>0.42460217226572367</v>
      </c>
      <c r="AD46" s="442">
        <v>0.31444397102684279</v>
      </c>
      <c r="AE46" s="442">
        <v>1.7855841410975876E-2</v>
      </c>
      <c r="AF46" s="442">
        <v>0.29813928761297182</v>
      </c>
      <c r="AG46" s="442">
        <v>0.36119402985074628</v>
      </c>
      <c r="AH46" s="442">
        <v>0.35369011652999566</v>
      </c>
      <c r="AI46" s="442">
        <v>0.55395580898075547</v>
      </c>
      <c r="AJ46" s="442">
        <v>0.44498040397949956</v>
      </c>
      <c r="AK46" s="442">
        <v>0.48461538461538461</v>
      </c>
      <c r="AL46" s="442">
        <v>0.37364673754023214</v>
      </c>
      <c r="AM46" s="442">
        <v>0.2722812755519215</v>
      </c>
      <c r="AN46" s="442">
        <v>0</v>
      </c>
      <c r="AO46" s="442">
        <v>8.8183421516754845E-3</v>
      </c>
      <c r="AP46" s="443">
        <v>0.19998528352451841</v>
      </c>
      <c r="AQ46" s="313"/>
      <c r="AR46" s="313"/>
      <c r="AS46" s="313"/>
      <c r="AT46" s="313"/>
      <c r="AU46" s="313"/>
      <c r="AV46" s="313"/>
      <c r="AW46" s="313"/>
      <c r="AX46" s="313"/>
      <c r="AY46" s="313"/>
      <c r="AZ46" s="313"/>
      <c r="BA46" s="313"/>
      <c r="BB46" s="313"/>
      <c r="BC46" s="313"/>
      <c r="BD46" s="313"/>
    </row>
    <row r="47" spans="1:56" x14ac:dyDescent="0.2">
      <c r="A47" s="286">
        <v>43</v>
      </c>
      <c r="B47" s="282" t="s">
        <v>54</v>
      </c>
      <c r="C47" s="442">
        <v>0.22727272727272727</v>
      </c>
      <c r="D47" s="442">
        <v>0</v>
      </c>
      <c r="E47" s="442">
        <v>0.14838709677419354</v>
      </c>
      <c r="F47" s="442">
        <v>4.2735042735042736E-2</v>
      </c>
      <c r="G47" s="442">
        <v>7.621951219512195E-2</v>
      </c>
      <c r="H47" s="442">
        <v>-1.8943170488534396E-2</v>
      </c>
      <c r="I47" s="442">
        <v>6.8812430632630414E-2</v>
      </c>
      <c r="J47" s="442">
        <v>6.0811859670909657E-2</v>
      </c>
      <c r="K47" s="442">
        <v>2.7777777777777776E-2</v>
      </c>
      <c r="L47" s="442">
        <v>-6.773618538324421E-3</v>
      </c>
      <c r="M47" s="442">
        <v>9.7146236877125536E-2</v>
      </c>
      <c r="N47" s="442">
        <v>0.10984338160996969</v>
      </c>
      <c r="O47" s="442">
        <v>8.5624897085460228E-2</v>
      </c>
      <c r="P47" s="442">
        <v>2.9978586723768737E-2</v>
      </c>
      <c r="Q47" s="442">
        <v>0.10685946041262565</v>
      </c>
      <c r="R47" s="442">
        <v>0.11272581292653552</v>
      </c>
      <c r="S47" s="442">
        <v>2.5590551181102362E-2</v>
      </c>
      <c r="T47" s="442">
        <v>-4.3999999999999997E-2</v>
      </c>
      <c r="U47" s="442">
        <v>-2.1225607668606643E-2</v>
      </c>
      <c r="V47" s="442">
        <v>-4.6783625730994149E-2</v>
      </c>
      <c r="W47" s="442">
        <v>1.2835758254057078E-2</v>
      </c>
      <c r="X47" s="442">
        <v>1.3215859030837005E-2</v>
      </c>
      <c r="Y47" s="442">
        <v>2.7023162710895055E-2</v>
      </c>
      <c r="Z47" s="442">
        <v>5.0894085281980743E-2</v>
      </c>
      <c r="AA47" s="442">
        <v>0.12965340179717585</v>
      </c>
      <c r="AB47" s="442">
        <v>3.8615179760319571E-2</v>
      </c>
      <c r="AC47" s="442">
        <v>0.13766102551149281</v>
      </c>
      <c r="AD47" s="442">
        <v>0.25266297400937365</v>
      </c>
      <c r="AE47" s="442">
        <v>0.46177392318344146</v>
      </c>
      <c r="AF47" s="442">
        <v>0.15640616693248272</v>
      </c>
      <c r="AG47" s="442">
        <v>9.5522388059701493E-2</v>
      </c>
      <c r="AH47" s="442">
        <v>0</v>
      </c>
      <c r="AI47" s="442">
        <v>1.5253029223093371E-2</v>
      </c>
      <c r="AJ47" s="442">
        <v>3.858908652396744E-2</v>
      </c>
      <c r="AK47" s="442">
        <v>-3.8461538461538464E-3</v>
      </c>
      <c r="AL47" s="442">
        <v>9.2558275626645856E-2</v>
      </c>
      <c r="AM47" s="442">
        <v>6.5004088307440713E-2</v>
      </c>
      <c r="AN47" s="442">
        <v>0</v>
      </c>
      <c r="AO47" s="442">
        <v>0.25925925925925924</v>
      </c>
      <c r="AP47" s="443">
        <v>9.4561100482545485E-2</v>
      </c>
      <c r="AQ47" s="313"/>
      <c r="AR47" s="313"/>
      <c r="AS47" s="313"/>
      <c r="AT47" s="313"/>
      <c r="AU47" s="313"/>
      <c r="AV47" s="313"/>
      <c r="AW47" s="313"/>
      <c r="AX47" s="313"/>
      <c r="AY47" s="313"/>
      <c r="AZ47" s="313"/>
      <c r="BA47" s="313"/>
      <c r="BB47" s="313"/>
      <c r="BC47" s="313"/>
      <c r="BD47" s="313"/>
    </row>
    <row r="48" spans="1:56" x14ac:dyDescent="0.2">
      <c r="A48" s="286">
        <v>44</v>
      </c>
      <c r="B48" s="282" t="s">
        <v>55</v>
      </c>
      <c r="C48" s="442">
        <v>0.16666666666666666</v>
      </c>
      <c r="D48" s="442">
        <v>0</v>
      </c>
      <c r="E48" s="442">
        <v>0.14193548387096774</v>
      </c>
      <c r="F48" s="442">
        <v>0.1111111111111111</v>
      </c>
      <c r="G48" s="442">
        <v>5.1829268292682924E-2</v>
      </c>
      <c r="H48" s="442">
        <v>0.11332668660684612</v>
      </c>
      <c r="I48" s="442">
        <v>5.327413984461709E-2</v>
      </c>
      <c r="J48" s="442">
        <v>0.12798820242160819</v>
      </c>
      <c r="K48" s="442">
        <v>9.4135802469135804E-2</v>
      </c>
      <c r="L48" s="442">
        <v>8.0570409982174684E-2</v>
      </c>
      <c r="M48" s="442">
        <v>0.11614668046724826</v>
      </c>
      <c r="N48" s="442">
        <v>5.506904681711014E-2</v>
      </c>
      <c r="O48" s="442">
        <v>2.996871397991108E-2</v>
      </c>
      <c r="P48" s="442">
        <v>8.3216421767702872E-2</v>
      </c>
      <c r="Q48" s="442">
        <v>0.10527243872332921</v>
      </c>
      <c r="R48" s="442">
        <v>0.10313127258129265</v>
      </c>
      <c r="S48" s="442">
        <v>0.14271653543307086</v>
      </c>
      <c r="T48" s="442">
        <v>0.188</v>
      </c>
      <c r="U48" s="442">
        <v>0.15611092091749401</v>
      </c>
      <c r="V48" s="442">
        <v>0.1871345029239766</v>
      </c>
      <c r="W48" s="442">
        <v>6.8200895355344154E-2</v>
      </c>
      <c r="X48" s="442">
        <v>9.9118942731277526E-2</v>
      </c>
      <c r="Y48" s="442">
        <v>3.6602802402058911E-2</v>
      </c>
      <c r="Z48" s="442">
        <v>0.19257221458046767</v>
      </c>
      <c r="AA48" s="442">
        <v>0.21566110397946084</v>
      </c>
      <c r="AB48" s="442">
        <v>8.1225033288948076E-2</v>
      </c>
      <c r="AC48" s="442">
        <v>9.4973478151048243E-2</v>
      </c>
      <c r="AD48" s="442">
        <v>7.4137196420962934E-2</v>
      </c>
      <c r="AE48" s="442">
        <v>0.35813716201443041</v>
      </c>
      <c r="AF48" s="442">
        <v>0.11844763423710793</v>
      </c>
      <c r="AG48" s="442">
        <v>8.6567164179104483E-2</v>
      </c>
      <c r="AH48" s="442">
        <v>0.34894259818731116</v>
      </c>
      <c r="AI48" s="442">
        <v>0.17305773342836778</v>
      </c>
      <c r="AJ48" s="442">
        <v>6.4968344889960811E-2</v>
      </c>
      <c r="AK48" s="442">
        <v>6.0576923076923077E-2</v>
      </c>
      <c r="AL48" s="442">
        <v>9.5971910660294549E-2</v>
      </c>
      <c r="AM48" s="442">
        <v>6.8887980376124286E-2</v>
      </c>
      <c r="AN48" s="442">
        <v>0</v>
      </c>
      <c r="AO48" s="442">
        <v>3.6155202821869487E-2</v>
      </c>
      <c r="AP48" s="443">
        <v>0.11058656773064203</v>
      </c>
      <c r="AQ48" s="313"/>
      <c r="AR48" s="313"/>
      <c r="AS48" s="313"/>
      <c r="AT48" s="313"/>
      <c r="AU48" s="313"/>
      <c r="AV48" s="313"/>
      <c r="AW48" s="313"/>
      <c r="AX48" s="313"/>
      <c r="AY48" s="313"/>
      <c r="AZ48" s="313"/>
      <c r="BA48" s="313"/>
      <c r="BB48" s="313"/>
      <c r="BC48" s="313"/>
      <c r="BD48" s="313"/>
    </row>
    <row r="49" spans="1:56" x14ac:dyDescent="0.2">
      <c r="A49" s="286">
        <v>45</v>
      </c>
      <c r="B49" s="282" t="s">
        <v>56</v>
      </c>
      <c r="C49" s="442">
        <v>4.5454545454545456E-2</v>
      </c>
      <c r="D49" s="442">
        <v>0</v>
      </c>
      <c r="E49" s="442">
        <v>5.1612903225806452E-2</v>
      </c>
      <c r="F49" s="442">
        <v>7.6923076923076927E-2</v>
      </c>
      <c r="G49" s="442">
        <v>5.4878048780487805E-2</v>
      </c>
      <c r="H49" s="442">
        <v>4.4200731139913595E-2</v>
      </c>
      <c r="I49" s="442">
        <v>2.8856825749167592E-2</v>
      </c>
      <c r="J49" s="442">
        <v>1.9559143123253648E-2</v>
      </c>
      <c r="K49" s="442">
        <v>0.13580246913580246</v>
      </c>
      <c r="L49" s="442">
        <v>3.6720142602495544E-2</v>
      </c>
      <c r="M49" s="442">
        <v>3.0977376903740944E-2</v>
      </c>
      <c r="N49" s="442">
        <v>1.7556416301785113E-2</v>
      </c>
      <c r="O49" s="442">
        <v>7.3275152313518853E-3</v>
      </c>
      <c r="P49" s="442">
        <v>2.7615742449974157E-2</v>
      </c>
      <c r="Q49" s="442">
        <v>6.4891553517898081E-3</v>
      </c>
      <c r="R49" s="442">
        <v>9.7952629466077877E-3</v>
      </c>
      <c r="S49" s="442">
        <v>1.5748031496062992E-2</v>
      </c>
      <c r="T49" s="442">
        <v>8.0000000000000002E-3</v>
      </c>
      <c r="U49" s="442">
        <v>4.1081821294077373E-3</v>
      </c>
      <c r="V49" s="442">
        <v>1.1695906432748537E-2</v>
      </c>
      <c r="W49" s="442">
        <v>7.9742585338556243E-3</v>
      </c>
      <c r="X49" s="442">
        <v>2.4229074889867842E-2</v>
      </c>
      <c r="Y49" s="442">
        <v>3.6888761795824995E-2</v>
      </c>
      <c r="Z49" s="442">
        <v>3.1636863823933978E-2</v>
      </c>
      <c r="AA49" s="442">
        <v>4.4929396662387676E-2</v>
      </c>
      <c r="AB49" s="442">
        <v>1.9973368841544607E-2</v>
      </c>
      <c r="AC49" s="442">
        <v>4.3697903510987623E-2</v>
      </c>
      <c r="AD49" s="442">
        <v>2.0877716233489562E-2</v>
      </c>
      <c r="AE49" s="442">
        <v>4.6279425697835434E-2</v>
      </c>
      <c r="AF49" s="442">
        <v>8.4210526315789472E-2</v>
      </c>
      <c r="AG49" s="442">
        <v>2.9850746268656716E-2</v>
      </c>
      <c r="AH49" s="442">
        <v>1.5105740181268882E-3</v>
      </c>
      <c r="AI49" s="442">
        <v>1.1404133998574484E-2</v>
      </c>
      <c r="AJ49" s="442">
        <v>1.4772384684956286E-2</v>
      </c>
      <c r="AK49" s="442">
        <v>3.4615384615384617E-2</v>
      </c>
      <c r="AL49" s="442">
        <v>5.1692187652394424E-2</v>
      </c>
      <c r="AM49" s="442">
        <v>3.9247751430907606E-2</v>
      </c>
      <c r="AN49" s="442">
        <v>0</v>
      </c>
      <c r="AO49" s="442">
        <v>1.2345679012345678E-2</v>
      </c>
      <c r="AP49" s="443">
        <v>2.2605280891043862E-2</v>
      </c>
      <c r="AQ49" s="313"/>
      <c r="AR49" s="313"/>
      <c r="AS49" s="313"/>
      <c r="AT49" s="313"/>
      <c r="AU49" s="313"/>
      <c r="AV49" s="313"/>
      <c r="AW49" s="313"/>
      <c r="AX49" s="313"/>
      <c r="AY49" s="313"/>
      <c r="AZ49" s="313"/>
      <c r="BA49" s="313"/>
      <c r="BB49" s="313"/>
      <c r="BC49" s="313"/>
      <c r="BD49" s="313"/>
    </row>
    <row r="50" spans="1:56" x14ac:dyDescent="0.2">
      <c r="A50" s="286">
        <v>46</v>
      </c>
      <c r="B50" s="282" t="s">
        <v>204</v>
      </c>
      <c r="C50" s="442">
        <v>-7.575757575757576E-2</v>
      </c>
      <c r="D50" s="442">
        <v>0</v>
      </c>
      <c r="E50" s="442">
        <v>0</v>
      </c>
      <c r="F50" s="442">
        <v>0</v>
      </c>
      <c r="G50" s="442">
        <v>-3.0487804878048782E-3</v>
      </c>
      <c r="H50" s="442">
        <v>0</v>
      </c>
      <c r="I50" s="442">
        <v>0</v>
      </c>
      <c r="J50" s="442">
        <v>0</v>
      </c>
      <c r="K50" s="442">
        <v>-3.0864197530864196E-3</v>
      </c>
      <c r="L50" s="442">
        <v>0</v>
      </c>
      <c r="M50" s="442">
        <v>0</v>
      </c>
      <c r="N50" s="442">
        <v>0</v>
      </c>
      <c r="O50" s="442">
        <v>0</v>
      </c>
      <c r="P50" s="442">
        <v>0</v>
      </c>
      <c r="Q50" s="442">
        <v>0</v>
      </c>
      <c r="R50" s="442">
        <v>0</v>
      </c>
      <c r="S50" s="442">
        <v>0</v>
      </c>
      <c r="T50" s="442">
        <v>0</v>
      </c>
      <c r="U50" s="442">
        <v>0</v>
      </c>
      <c r="V50" s="442">
        <v>0</v>
      </c>
      <c r="W50" s="442">
        <v>0</v>
      </c>
      <c r="X50" s="442">
        <v>0</v>
      </c>
      <c r="Y50" s="442">
        <v>-4.1464112096082353E-3</v>
      </c>
      <c r="Z50" s="442">
        <v>0</v>
      </c>
      <c r="AA50" s="442">
        <v>-4.878048780487805E-2</v>
      </c>
      <c r="AB50" s="442">
        <v>0</v>
      </c>
      <c r="AC50" s="442">
        <v>-5.0517807527153326E-4</v>
      </c>
      <c r="AD50" s="442">
        <v>-1.4912654452492544E-2</v>
      </c>
      <c r="AE50" s="442">
        <v>0</v>
      </c>
      <c r="AF50" s="442">
        <v>-3.721424774056353E-3</v>
      </c>
      <c r="AG50" s="442">
        <v>0</v>
      </c>
      <c r="AH50" s="442">
        <v>0</v>
      </c>
      <c r="AI50" s="442">
        <v>-1.8531717747683535E-3</v>
      </c>
      <c r="AJ50" s="442">
        <v>-1.3415737111848056E-2</v>
      </c>
      <c r="AK50" s="442">
        <v>-1.7307692307692309E-2</v>
      </c>
      <c r="AL50" s="442">
        <v>0</v>
      </c>
      <c r="AM50" s="442">
        <v>0</v>
      </c>
      <c r="AN50" s="442">
        <v>0</v>
      </c>
      <c r="AO50" s="442">
        <v>-3.5273368606701938E-3</v>
      </c>
      <c r="AP50" s="443">
        <v>-1.049517067238802E-3</v>
      </c>
      <c r="AQ50" s="313"/>
      <c r="AR50" s="313"/>
      <c r="AS50" s="313"/>
      <c r="AT50" s="313"/>
      <c r="AU50" s="313"/>
      <c r="AV50" s="313"/>
      <c r="AW50" s="313"/>
      <c r="AX50" s="313"/>
      <c r="AY50" s="313"/>
      <c r="AZ50" s="313"/>
      <c r="BA50" s="313"/>
      <c r="BB50" s="313"/>
      <c r="BC50" s="313"/>
      <c r="BD50" s="313"/>
    </row>
    <row r="51" spans="1:56" x14ac:dyDescent="0.2">
      <c r="A51" s="288">
        <v>47</v>
      </c>
      <c r="B51" s="289" t="s">
        <v>58</v>
      </c>
      <c r="C51" s="444">
        <v>0.48484848484848486</v>
      </c>
      <c r="D51" s="444">
        <v>0</v>
      </c>
      <c r="E51" s="444">
        <v>0.55483870967741933</v>
      </c>
      <c r="F51" s="444">
        <v>0.66666666666666663</v>
      </c>
      <c r="G51" s="444">
        <v>0.32926829268292684</v>
      </c>
      <c r="H51" s="444">
        <v>0.39481555333998009</v>
      </c>
      <c r="I51" s="444">
        <v>0.37624861265260823</v>
      </c>
      <c r="J51" s="444">
        <v>0.31678826451412606</v>
      </c>
      <c r="K51" s="444">
        <v>0.2978395061728395</v>
      </c>
      <c r="L51" s="444">
        <v>0.3411764705882353</v>
      </c>
      <c r="M51" s="444">
        <v>0.47708117699245894</v>
      </c>
      <c r="N51" s="444">
        <v>0.24987369484674976</v>
      </c>
      <c r="O51" s="444">
        <v>0.22921126296723202</v>
      </c>
      <c r="P51" s="444">
        <v>0.44081813482980137</v>
      </c>
      <c r="Q51" s="444">
        <v>0.42870745900193968</v>
      </c>
      <c r="R51" s="444">
        <v>0.45371336812525093</v>
      </c>
      <c r="S51" s="444">
        <v>0.40748031496062992</v>
      </c>
      <c r="T51" s="444">
        <v>0.36399999999999999</v>
      </c>
      <c r="U51" s="444">
        <v>0.35056487504279354</v>
      </c>
      <c r="V51" s="444">
        <v>0.33918128654970758</v>
      </c>
      <c r="W51" s="444">
        <v>0.22097090095131505</v>
      </c>
      <c r="X51" s="444">
        <v>0.42290748898678415</v>
      </c>
      <c r="Y51" s="444">
        <v>0.46225336002287676</v>
      </c>
      <c r="Z51" s="444">
        <v>0.35350756533700139</v>
      </c>
      <c r="AA51" s="444">
        <v>0.49550706033376124</v>
      </c>
      <c r="AB51" s="444">
        <v>0.67376830892143813</v>
      </c>
      <c r="AC51" s="444">
        <v>0.72417277090174281</v>
      </c>
      <c r="AD51" s="444">
        <v>0.67788666382616103</v>
      </c>
      <c r="AE51" s="444">
        <v>0.88521244807229793</v>
      </c>
      <c r="AF51" s="444">
        <v>0.67740563530037212</v>
      </c>
      <c r="AG51" s="444">
        <v>0.6</v>
      </c>
      <c r="AH51" s="444">
        <v>0.71471730686232193</v>
      </c>
      <c r="AI51" s="444">
        <v>0.7599429793300071</v>
      </c>
      <c r="AJ51" s="444">
        <v>0.55833584564365391</v>
      </c>
      <c r="AK51" s="444">
        <v>0.59519230769230769</v>
      </c>
      <c r="AL51" s="444">
        <v>0.62908417048668686</v>
      </c>
      <c r="AM51" s="444">
        <v>0.46545380212591986</v>
      </c>
      <c r="AN51" s="444">
        <v>0</v>
      </c>
      <c r="AO51" s="444">
        <v>0.31569664902998235</v>
      </c>
      <c r="AP51" s="445">
        <v>0.43936424825919584</v>
      </c>
      <c r="AQ51" s="313"/>
      <c r="AR51" s="313"/>
      <c r="AS51" s="313"/>
      <c r="AT51" s="313"/>
      <c r="AU51" s="313"/>
      <c r="AV51" s="313"/>
      <c r="AW51" s="313"/>
      <c r="AX51" s="313"/>
      <c r="AY51" s="313"/>
      <c r="AZ51" s="313"/>
      <c r="BA51" s="313"/>
      <c r="BB51" s="313"/>
      <c r="BC51" s="313"/>
      <c r="BD51" s="313"/>
    </row>
    <row r="52" spans="1:56" x14ac:dyDescent="0.2">
      <c r="A52" s="304">
        <v>48</v>
      </c>
      <c r="B52" s="305" t="s">
        <v>439</v>
      </c>
      <c r="C52" s="444">
        <v>1</v>
      </c>
      <c r="D52" s="444">
        <v>0</v>
      </c>
      <c r="E52" s="444">
        <v>1</v>
      </c>
      <c r="F52" s="444">
        <v>1</v>
      </c>
      <c r="G52" s="444">
        <v>1</v>
      </c>
      <c r="H52" s="444">
        <v>1</v>
      </c>
      <c r="I52" s="444">
        <v>1</v>
      </c>
      <c r="J52" s="444">
        <v>1</v>
      </c>
      <c r="K52" s="444">
        <v>1</v>
      </c>
      <c r="L52" s="444">
        <v>1</v>
      </c>
      <c r="M52" s="444">
        <v>1</v>
      </c>
      <c r="N52" s="444">
        <v>1</v>
      </c>
      <c r="O52" s="444">
        <v>1</v>
      </c>
      <c r="P52" s="444">
        <v>1</v>
      </c>
      <c r="Q52" s="444">
        <v>1</v>
      </c>
      <c r="R52" s="444">
        <v>1</v>
      </c>
      <c r="S52" s="444">
        <v>1</v>
      </c>
      <c r="T52" s="444">
        <v>1</v>
      </c>
      <c r="U52" s="444">
        <v>1</v>
      </c>
      <c r="V52" s="444">
        <v>1</v>
      </c>
      <c r="W52" s="444">
        <v>1</v>
      </c>
      <c r="X52" s="444">
        <v>1</v>
      </c>
      <c r="Y52" s="444">
        <v>1</v>
      </c>
      <c r="Z52" s="444">
        <v>1</v>
      </c>
      <c r="AA52" s="444">
        <v>1</v>
      </c>
      <c r="AB52" s="444">
        <v>1</v>
      </c>
      <c r="AC52" s="444">
        <v>1</v>
      </c>
      <c r="AD52" s="444">
        <v>1</v>
      </c>
      <c r="AE52" s="444">
        <v>1</v>
      </c>
      <c r="AF52" s="444">
        <v>1</v>
      </c>
      <c r="AG52" s="444">
        <v>1</v>
      </c>
      <c r="AH52" s="444">
        <v>1</v>
      </c>
      <c r="AI52" s="444">
        <v>1</v>
      </c>
      <c r="AJ52" s="444">
        <v>1</v>
      </c>
      <c r="AK52" s="444">
        <v>1</v>
      </c>
      <c r="AL52" s="444">
        <v>1</v>
      </c>
      <c r="AM52" s="444">
        <v>1</v>
      </c>
      <c r="AN52" s="444">
        <v>1</v>
      </c>
      <c r="AO52" s="444">
        <v>1</v>
      </c>
      <c r="AP52" s="445">
        <v>1</v>
      </c>
      <c r="AQ52" s="313"/>
      <c r="AR52" s="313"/>
      <c r="AS52" s="313"/>
      <c r="AT52" s="313"/>
      <c r="AU52" s="313"/>
      <c r="AV52" s="313"/>
      <c r="AW52" s="313"/>
      <c r="AX52" s="313"/>
      <c r="AY52" s="313"/>
      <c r="AZ52" s="313"/>
      <c r="BA52" s="313"/>
      <c r="BB52" s="313"/>
      <c r="BC52" s="313"/>
      <c r="BD52" s="313"/>
    </row>
    <row r="53" spans="1:56" x14ac:dyDescent="0.2">
      <c r="A53" s="56" t="s">
        <v>485</v>
      </c>
      <c r="B53" s="56"/>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row>
    <row r="54" spans="1:56" x14ac:dyDescent="0.2">
      <c r="A54"/>
      <c r="B54"/>
      <c r="C54"/>
      <c r="D54"/>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row>
    <row r="55" spans="1:56" x14ac:dyDescent="0.2">
      <c r="A55"/>
      <c r="B55"/>
      <c r="C55"/>
      <c r="D55"/>
      <c r="E55"/>
      <c r="F55"/>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row>
    <row r="56" spans="1:56" x14ac:dyDescent="0.2">
      <c r="A56"/>
      <c r="B56"/>
      <c r="C56"/>
      <c r="D56"/>
      <c r="E56"/>
      <c r="F56"/>
      <c r="G56"/>
      <c r="H56"/>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row>
    <row r="57" spans="1:56" x14ac:dyDescent="0.2">
      <c r="A57"/>
      <c r="B57"/>
      <c r="C57"/>
      <c r="D57"/>
      <c r="E57"/>
      <c r="F57"/>
      <c r="G57"/>
      <c r="H57"/>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row>
    <row r="58" spans="1:56" x14ac:dyDescent="0.2">
      <c r="A58"/>
      <c r="B58"/>
      <c r="C58"/>
      <c r="D58"/>
      <c r="E58"/>
      <c r="F58"/>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row>
    <row r="59" spans="1:56" x14ac:dyDescent="0.2">
      <c r="A59"/>
      <c r="B59"/>
      <c r="C59"/>
      <c r="D59"/>
      <c r="E59"/>
      <c r="F59"/>
      <c r="G59"/>
      <c r="H59"/>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row>
    <row r="60" spans="1:56" x14ac:dyDescent="0.2">
      <c r="A60"/>
      <c r="B60"/>
      <c r="C60"/>
      <c r="D60"/>
      <c r="E60"/>
      <c r="F60"/>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row>
    <row r="61" spans="1:56" x14ac:dyDescent="0.2">
      <c r="A61"/>
      <c r="B61"/>
      <c r="C61"/>
      <c r="D61"/>
      <c r="E61"/>
      <c r="F61"/>
      <c r="G61"/>
      <c r="H6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row>
    <row r="62" spans="1:56" x14ac:dyDescent="0.2">
      <c r="AU62" s="314"/>
      <c r="AV62" s="314"/>
      <c r="AW62" s="314"/>
      <c r="AX62" s="314"/>
      <c r="AY62" s="314"/>
      <c r="AZ62" s="314"/>
      <c r="BA62" s="314"/>
      <c r="BB62" s="314"/>
      <c r="BC62" s="314"/>
      <c r="BD62" s="314"/>
    </row>
    <row r="63" spans="1:56" x14ac:dyDescent="0.2">
      <c r="AU63" s="314"/>
      <c r="AV63" s="314"/>
      <c r="AW63" s="314"/>
      <c r="AX63" s="314"/>
      <c r="AY63" s="314"/>
      <c r="AZ63" s="314"/>
      <c r="BA63" s="314"/>
      <c r="BB63" s="314"/>
      <c r="BC63" s="314"/>
      <c r="BD63" s="314"/>
    </row>
    <row r="64" spans="1:56" x14ac:dyDescent="0.2">
      <c r="AU64" s="314"/>
      <c r="AV64" s="314"/>
      <c r="AW64" s="314"/>
      <c r="AX64" s="314"/>
      <c r="AY64" s="314"/>
      <c r="AZ64" s="314"/>
      <c r="BA64" s="314"/>
      <c r="BB64" s="314"/>
      <c r="BC64" s="314"/>
      <c r="BD64" s="314"/>
    </row>
    <row r="65" spans="47:56" x14ac:dyDescent="0.2">
      <c r="AU65" s="314"/>
      <c r="AV65" s="314"/>
      <c r="AW65" s="314"/>
      <c r="AX65" s="314"/>
      <c r="AY65" s="314"/>
      <c r="AZ65" s="314"/>
      <c r="BA65" s="314"/>
      <c r="BB65" s="314"/>
      <c r="BC65" s="314"/>
      <c r="BD65" s="314"/>
    </row>
    <row r="66" spans="47:56" x14ac:dyDescent="0.2">
      <c r="AU66" s="314"/>
      <c r="AV66" s="314"/>
      <c r="AW66" s="314"/>
      <c r="AX66" s="314"/>
      <c r="AY66" s="314"/>
      <c r="AZ66" s="314"/>
      <c r="BA66" s="314"/>
      <c r="BB66" s="314"/>
      <c r="BC66" s="314"/>
      <c r="BD66" s="314"/>
    </row>
    <row r="67" spans="47:56" x14ac:dyDescent="0.2">
      <c r="AU67" s="314"/>
      <c r="AV67" s="314"/>
      <c r="AW67" s="314"/>
      <c r="AX67" s="314"/>
      <c r="AY67" s="314"/>
      <c r="AZ67" s="314"/>
      <c r="BA67" s="314"/>
      <c r="BB67" s="314"/>
      <c r="BC67" s="314"/>
      <c r="BD67" s="314"/>
    </row>
    <row r="68" spans="47:56" x14ac:dyDescent="0.2">
      <c r="AU68" s="314"/>
      <c r="AV68" s="314"/>
      <c r="AW68" s="314"/>
      <c r="AX68" s="314"/>
      <c r="AY68" s="314"/>
      <c r="AZ68" s="314"/>
      <c r="BA68" s="314"/>
      <c r="BB68" s="314"/>
      <c r="BC68" s="314"/>
      <c r="BD68" s="314"/>
    </row>
    <row r="69" spans="47:56" x14ac:dyDescent="0.2">
      <c r="AU69" s="314"/>
      <c r="AV69" s="314"/>
      <c r="AW69" s="314"/>
      <c r="AX69" s="314"/>
      <c r="AY69" s="314"/>
      <c r="AZ69" s="314"/>
      <c r="BA69" s="314"/>
      <c r="BB69" s="314"/>
      <c r="BC69" s="314"/>
      <c r="BD69" s="314"/>
    </row>
    <row r="70" spans="47:56" x14ac:dyDescent="0.2">
      <c r="AU70" s="314"/>
      <c r="AV70" s="314"/>
      <c r="AW70" s="314"/>
      <c r="AX70" s="314"/>
      <c r="AY70" s="314"/>
      <c r="AZ70" s="314"/>
      <c r="BA70" s="314"/>
      <c r="BB70" s="314"/>
      <c r="BC70" s="314"/>
      <c r="BD70" s="314"/>
    </row>
    <row r="71" spans="47:56" x14ac:dyDescent="0.2">
      <c r="AU71" s="314"/>
      <c r="AV71" s="314"/>
      <c r="AW71" s="314"/>
      <c r="AX71" s="314"/>
      <c r="AY71" s="314"/>
      <c r="AZ71" s="314"/>
      <c r="BA71" s="314"/>
      <c r="BB71" s="314"/>
      <c r="BC71" s="314"/>
      <c r="BD71" s="314"/>
    </row>
    <row r="72" spans="47:56" x14ac:dyDescent="0.2">
      <c r="AU72" s="314"/>
      <c r="AV72" s="314"/>
      <c r="AW72" s="314"/>
      <c r="AX72" s="314"/>
      <c r="AY72" s="314"/>
      <c r="AZ72" s="314"/>
      <c r="BA72" s="314"/>
      <c r="BB72" s="314"/>
      <c r="BC72" s="314"/>
      <c r="BD72" s="314"/>
    </row>
    <row r="73" spans="47:56" x14ac:dyDescent="0.2">
      <c r="AU73" s="314"/>
      <c r="AV73" s="314"/>
      <c r="AW73" s="314"/>
      <c r="AX73" s="314"/>
      <c r="AY73" s="314"/>
      <c r="AZ73" s="314"/>
      <c r="BA73" s="314"/>
      <c r="BB73" s="314"/>
      <c r="BC73" s="314"/>
      <c r="BD73" s="314"/>
    </row>
    <row r="74" spans="47:56" x14ac:dyDescent="0.2">
      <c r="AU74" s="314"/>
      <c r="AV74" s="314"/>
      <c r="AW74" s="314"/>
      <c r="AX74" s="314"/>
      <c r="AY74" s="314"/>
      <c r="AZ74" s="314"/>
      <c r="BA74" s="314"/>
      <c r="BB74" s="314"/>
      <c r="BC74" s="314"/>
      <c r="BD74" s="314"/>
    </row>
    <row r="75" spans="47:56" x14ac:dyDescent="0.2">
      <c r="AU75" s="314"/>
      <c r="AV75" s="314"/>
      <c r="AW75" s="314"/>
      <c r="AX75" s="314"/>
      <c r="AY75" s="314"/>
      <c r="AZ75" s="314"/>
      <c r="BA75" s="314"/>
      <c r="BB75" s="314"/>
      <c r="BC75" s="314"/>
      <c r="BD75" s="314"/>
    </row>
    <row r="76" spans="47:56" x14ac:dyDescent="0.2">
      <c r="AU76" s="314"/>
      <c r="AV76" s="314"/>
      <c r="AW76" s="314"/>
      <c r="AX76" s="314"/>
      <c r="AY76" s="314"/>
      <c r="AZ76" s="314"/>
      <c r="BA76" s="314"/>
      <c r="BB76" s="314"/>
      <c r="BC76" s="314"/>
      <c r="BD76" s="314"/>
    </row>
    <row r="77" spans="47:56" x14ac:dyDescent="0.2">
      <c r="AU77" s="314"/>
      <c r="AV77" s="314"/>
      <c r="AW77" s="314"/>
      <c r="AX77" s="314"/>
      <c r="AY77" s="314"/>
      <c r="AZ77" s="314"/>
      <c r="BA77" s="314"/>
      <c r="BB77" s="314"/>
      <c r="BC77" s="314"/>
      <c r="BD77" s="314"/>
    </row>
    <row r="78" spans="47:56" x14ac:dyDescent="0.2">
      <c r="AU78" s="314"/>
      <c r="AV78" s="314"/>
      <c r="AW78" s="314"/>
      <c r="AX78" s="314"/>
      <c r="AY78" s="314"/>
      <c r="AZ78" s="314"/>
      <c r="BA78" s="314"/>
      <c r="BB78" s="314"/>
      <c r="BC78" s="314"/>
      <c r="BD78" s="314"/>
    </row>
    <row r="79" spans="47:56" x14ac:dyDescent="0.2">
      <c r="AU79" s="314"/>
      <c r="AV79" s="314"/>
      <c r="AW79" s="314"/>
      <c r="AX79" s="314"/>
      <c r="AY79" s="314"/>
      <c r="AZ79" s="314"/>
      <c r="BA79" s="314"/>
      <c r="BB79" s="314"/>
      <c r="BC79" s="314"/>
      <c r="BD79" s="314"/>
    </row>
    <row r="80" spans="47:56" x14ac:dyDescent="0.2">
      <c r="AU80" s="314"/>
      <c r="AV80" s="314"/>
      <c r="AW80" s="314"/>
      <c r="AX80" s="314"/>
      <c r="AY80" s="314"/>
      <c r="AZ80" s="314"/>
      <c r="BA80" s="314"/>
      <c r="BB80" s="314"/>
      <c r="BC80" s="314"/>
      <c r="BD80" s="314"/>
    </row>
    <row r="81" spans="47:56" x14ac:dyDescent="0.2">
      <c r="AU81" s="314"/>
      <c r="AV81" s="314"/>
      <c r="AW81" s="314"/>
      <c r="AX81" s="314"/>
      <c r="AY81" s="314"/>
      <c r="AZ81" s="314"/>
      <c r="BA81" s="314"/>
      <c r="BB81" s="314"/>
      <c r="BC81" s="314"/>
      <c r="BD81" s="314"/>
    </row>
    <row r="82" spans="47:56" x14ac:dyDescent="0.2">
      <c r="AU82" s="314"/>
      <c r="AV82" s="314"/>
      <c r="AW82" s="314"/>
      <c r="AX82" s="314"/>
      <c r="AY82" s="314"/>
      <c r="AZ82" s="314"/>
      <c r="BA82" s="314"/>
      <c r="BB82" s="314"/>
      <c r="BC82" s="314"/>
      <c r="BD82" s="314"/>
    </row>
    <row r="83" spans="47:56" x14ac:dyDescent="0.2">
      <c r="AU83" s="314"/>
      <c r="AV83" s="314"/>
      <c r="AW83" s="314"/>
      <c r="AX83" s="314"/>
      <c r="AY83" s="314"/>
      <c r="AZ83" s="314"/>
      <c r="BA83" s="314"/>
      <c r="BB83" s="314"/>
      <c r="BC83" s="314"/>
      <c r="BD83" s="314"/>
    </row>
    <row r="84" spans="47:56" x14ac:dyDescent="0.2">
      <c r="AU84" s="314"/>
      <c r="AV84" s="314"/>
      <c r="AW84" s="314"/>
      <c r="AX84" s="314"/>
      <c r="AY84" s="314"/>
      <c r="AZ84" s="314"/>
      <c r="BA84" s="314"/>
      <c r="BB84" s="314"/>
      <c r="BC84" s="314"/>
      <c r="BD84" s="314"/>
    </row>
    <row r="85" spans="47:56" x14ac:dyDescent="0.2">
      <c r="AU85" s="314"/>
      <c r="AV85" s="314"/>
      <c r="AW85" s="314"/>
      <c r="AX85" s="314"/>
      <c r="AY85" s="314"/>
      <c r="AZ85" s="314"/>
      <c r="BA85" s="314"/>
      <c r="BB85" s="314"/>
      <c r="BC85" s="314"/>
      <c r="BD85" s="314"/>
    </row>
    <row r="86" spans="47:56" x14ac:dyDescent="0.2">
      <c r="AU86" s="314"/>
      <c r="AV86" s="314"/>
      <c r="AW86" s="314"/>
      <c r="AX86" s="314"/>
      <c r="AY86" s="314"/>
      <c r="AZ86" s="314"/>
      <c r="BA86" s="314"/>
      <c r="BB86" s="314"/>
      <c r="BC86" s="314"/>
      <c r="BD86" s="314"/>
    </row>
    <row r="87" spans="47:56" x14ac:dyDescent="0.2">
      <c r="AU87" s="314"/>
      <c r="AV87" s="314"/>
      <c r="AW87" s="314"/>
      <c r="AX87" s="314"/>
      <c r="AY87" s="314"/>
      <c r="AZ87" s="314"/>
      <c r="BA87" s="314"/>
      <c r="BB87" s="314"/>
      <c r="BC87" s="314"/>
      <c r="BD87" s="314"/>
    </row>
    <row r="88" spans="47:56" x14ac:dyDescent="0.2">
      <c r="AU88" s="314"/>
      <c r="AV88" s="314"/>
      <c r="AW88" s="314"/>
      <c r="AX88" s="314"/>
      <c r="AY88" s="314"/>
      <c r="AZ88" s="314"/>
      <c r="BA88" s="314"/>
      <c r="BB88" s="314"/>
      <c r="BC88" s="314"/>
      <c r="BD88" s="314"/>
    </row>
    <row r="89" spans="47:56" x14ac:dyDescent="0.2">
      <c r="AU89" s="314"/>
      <c r="AV89" s="314"/>
      <c r="AW89" s="314"/>
      <c r="AX89" s="314"/>
      <c r="AY89" s="314"/>
      <c r="AZ89" s="314"/>
      <c r="BA89" s="314"/>
      <c r="BB89" s="314"/>
      <c r="BC89" s="314"/>
      <c r="BD89" s="314"/>
    </row>
    <row r="90" spans="47:56" x14ac:dyDescent="0.2">
      <c r="AU90" s="314"/>
      <c r="AV90" s="314"/>
      <c r="AW90" s="314"/>
      <c r="AX90" s="314"/>
      <c r="AY90" s="314"/>
      <c r="AZ90" s="314"/>
      <c r="BA90" s="314"/>
      <c r="BB90" s="314"/>
      <c r="BC90" s="314"/>
      <c r="BD90" s="314"/>
    </row>
    <row r="91" spans="47:56" x14ac:dyDescent="0.2">
      <c r="AU91" s="314"/>
      <c r="AV91" s="314"/>
      <c r="AW91" s="314"/>
      <c r="AX91" s="314"/>
      <c r="AY91" s="314"/>
      <c r="AZ91" s="314"/>
      <c r="BA91" s="314"/>
      <c r="BB91" s="314"/>
      <c r="BC91" s="314"/>
      <c r="BD91" s="314"/>
    </row>
    <row r="92" spans="47:56" x14ac:dyDescent="0.2">
      <c r="AU92" s="314"/>
      <c r="AV92" s="314"/>
      <c r="AW92" s="314"/>
      <c r="AX92" s="314"/>
      <c r="AY92" s="314"/>
      <c r="AZ92" s="314"/>
      <c r="BA92" s="314"/>
      <c r="BB92" s="314"/>
      <c r="BC92" s="314"/>
      <c r="BD92" s="314"/>
    </row>
    <row r="93" spans="47:56" x14ac:dyDescent="0.2">
      <c r="AU93" s="314"/>
      <c r="AV93" s="314"/>
      <c r="AW93" s="314"/>
      <c r="AX93" s="314"/>
      <c r="AY93" s="314"/>
      <c r="AZ93" s="314"/>
      <c r="BA93" s="314"/>
      <c r="BB93" s="314"/>
      <c r="BC93" s="314"/>
      <c r="BD93" s="314"/>
    </row>
    <row r="94" spans="47:56" x14ac:dyDescent="0.2">
      <c r="AU94" s="314"/>
      <c r="AV94" s="314"/>
      <c r="AW94" s="314"/>
      <c r="AX94" s="314"/>
      <c r="AY94" s="314"/>
      <c r="AZ94" s="314"/>
      <c r="BA94" s="314"/>
      <c r="BB94" s="314"/>
      <c r="BC94" s="314"/>
      <c r="BD94" s="314"/>
    </row>
    <row r="95" spans="47:56" x14ac:dyDescent="0.2">
      <c r="AU95" s="314"/>
      <c r="AV95" s="314"/>
      <c r="AW95" s="314"/>
      <c r="AX95" s="314"/>
      <c r="AY95" s="314"/>
      <c r="AZ95" s="314"/>
      <c r="BA95" s="314"/>
      <c r="BB95" s="314"/>
      <c r="BC95" s="314"/>
      <c r="BD95" s="314"/>
    </row>
    <row r="96" spans="47:56" x14ac:dyDescent="0.2">
      <c r="AU96" s="314"/>
      <c r="AV96" s="314"/>
      <c r="AW96" s="314"/>
      <c r="AX96" s="314"/>
      <c r="AY96" s="314"/>
      <c r="AZ96" s="314"/>
      <c r="BA96" s="314"/>
      <c r="BB96" s="314"/>
      <c r="BC96" s="314"/>
      <c r="BD96" s="314"/>
    </row>
    <row r="97" spans="47:56" x14ac:dyDescent="0.2">
      <c r="AU97" s="314"/>
      <c r="AV97" s="314"/>
      <c r="AW97" s="314"/>
      <c r="AX97" s="314"/>
      <c r="AY97" s="314"/>
      <c r="AZ97" s="314"/>
      <c r="BA97" s="314"/>
      <c r="BB97" s="314"/>
      <c r="BC97" s="314"/>
      <c r="BD97" s="314"/>
    </row>
    <row r="98" spans="47:56" x14ac:dyDescent="0.2">
      <c r="AU98" s="314"/>
      <c r="AV98" s="314"/>
      <c r="AW98" s="314"/>
      <c r="AX98" s="314"/>
      <c r="AY98" s="314"/>
      <c r="AZ98" s="314"/>
      <c r="BA98" s="314"/>
      <c r="BB98" s="314"/>
      <c r="BC98" s="314"/>
      <c r="BD98" s="314"/>
    </row>
  </sheetData>
  <phoneticPr fontId="5"/>
  <pageMargins left="0.78740157480314965" right="0.78740157480314965" top="0.78740157480314965" bottom="0.78740157480314965" header="0.51181102362204722" footer="0.27559055118110237"/>
  <pageSetup paperSize="9" scale="92" fitToWidth="5" orientation="landscape" verticalDpi="20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AP92"/>
  <sheetViews>
    <sheetView workbookViewId="0">
      <pane xSplit="2" ySplit="4" topLeftCell="C24" activePane="bottomRight" state="frozen"/>
      <selection activeCell="F63" sqref="F63"/>
      <selection pane="topRight" activeCell="F63" sqref="F63"/>
      <selection pane="bottomLeft" activeCell="F63" sqref="F63"/>
      <selection pane="bottomRight" activeCell="I29" sqref="I29"/>
    </sheetView>
  </sheetViews>
  <sheetFormatPr defaultColWidth="9" defaultRowHeight="12" x14ac:dyDescent="0.2"/>
  <cols>
    <col min="1" max="1" width="3.6328125" style="48" customWidth="1"/>
    <col min="2" max="2" width="25.6328125" style="48" customWidth="1"/>
    <col min="3" max="42" width="9.08984375" style="48" customWidth="1"/>
    <col min="43" max="256" width="9" style="48"/>
    <col min="257" max="257" width="3.6328125" style="48" customWidth="1"/>
    <col min="258" max="258" width="25.6328125" style="48" customWidth="1"/>
    <col min="259" max="298" width="9.08984375" style="48" customWidth="1"/>
    <col min="299" max="512" width="9" style="48"/>
    <col min="513" max="513" width="3.6328125" style="48" customWidth="1"/>
    <col min="514" max="514" width="25.6328125" style="48" customWidth="1"/>
    <col min="515" max="554" width="9.08984375" style="48" customWidth="1"/>
    <col min="555" max="768" width="9" style="48"/>
    <col min="769" max="769" width="3.6328125" style="48" customWidth="1"/>
    <col min="770" max="770" width="25.6328125" style="48" customWidth="1"/>
    <col min="771" max="810" width="9.08984375" style="48" customWidth="1"/>
    <col min="811" max="1024" width="9" style="48"/>
    <col min="1025" max="1025" width="3.6328125" style="48" customWidth="1"/>
    <col min="1026" max="1026" width="25.6328125" style="48" customWidth="1"/>
    <col min="1027" max="1066" width="9.08984375" style="48" customWidth="1"/>
    <col min="1067" max="1280" width="9" style="48"/>
    <col min="1281" max="1281" width="3.6328125" style="48" customWidth="1"/>
    <col min="1282" max="1282" width="25.6328125" style="48" customWidth="1"/>
    <col min="1283" max="1322" width="9.08984375" style="48" customWidth="1"/>
    <col min="1323" max="1536" width="9" style="48"/>
    <col min="1537" max="1537" width="3.6328125" style="48" customWidth="1"/>
    <col min="1538" max="1538" width="25.6328125" style="48" customWidth="1"/>
    <col min="1539" max="1578" width="9.08984375" style="48" customWidth="1"/>
    <col min="1579" max="1792" width="9" style="48"/>
    <col min="1793" max="1793" width="3.6328125" style="48" customWidth="1"/>
    <col min="1794" max="1794" width="25.6328125" style="48" customWidth="1"/>
    <col min="1795" max="1834" width="9.08984375" style="48" customWidth="1"/>
    <col min="1835" max="2048" width="9" style="48"/>
    <col min="2049" max="2049" width="3.6328125" style="48" customWidth="1"/>
    <col min="2050" max="2050" width="25.6328125" style="48" customWidth="1"/>
    <col min="2051" max="2090" width="9.08984375" style="48" customWidth="1"/>
    <col min="2091" max="2304" width="9" style="48"/>
    <col min="2305" max="2305" width="3.6328125" style="48" customWidth="1"/>
    <col min="2306" max="2306" width="25.6328125" style="48" customWidth="1"/>
    <col min="2307" max="2346" width="9.08984375" style="48" customWidth="1"/>
    <col min="2347" max="2560" width="9" style="48"/>
    <col min="2561" max="2561" width="3.6328125" style="48" customWidth="1"/>
    <col min="2562" max="2562" width="25.6328125" style="48" customWidth="1"/>
    <col min="2563" max="2602" width="9.08984375" style="48" customWidth="1"/>
    <col min="2603" max="2816" width="9" style="48"/>
    <col min="2817" max="2817" width="3.6328125" style="48" customWidth="1"/>
    <col min="2818" max="2818" width="25.6328125" style="48" customWidth="1"/>
    <col min="2819" max="2858" width="9.08984375" style="48" customWidth="1"/>
    <col min="2859" max="3072" width="9" style="48"/>
    <col min="3073" max="3073" width="3.6328125" style="48" customWidth="1"/>
    <col min="3074" max="3074" width="25.6328125" style="48" customWidth="1"/>
    <col min="3075" max="3114" width="9.08984375" style="48" customWidth="1"/>
    <col min="3115" max="3328" width="9" style="48"/>
    <col min="3329" max="3329" width="3.6328125" style="48" customWidth="1"/>
    <col min="3330" max="3330" width="25.6328125" style="48" customWidth="1"/>
    <col min="3331" max="3370" width="9.08984375" style="48" customWidth="1"/>
    <col min="3371" max="3584" width="9" style="48"/>
    <col min="3585" max="3585" width="3.6328125" style="48" customWidth="1"/>
    <col min="3586" max="3586" width="25.6328125" style="48" customWidth="1"/>
    <col min="3587" max="3626" width="9.08984375" style="48" customWidth="1"/>
    <col min="3627" max="3840" width="9" style="48"/>
    <col min="3841" max="3841" width="3.6328125" style="48" customWidth="1"/>
    <col min="3842" max="3842" width="25.6328125" style="48" customWidth="1"/>
    <col min="3843" max="3882" width="9.08984375" style="48" customWidth="1"/>
    <col min="3883" max="4096" width="9" style="48"/>
    <col min="4097" max="4097" width="3.6328125" style="48" customWidth="1"/>
    <col min="4098" max="4098" width="25.6328125" style="48" customWidth="1"/>
    <col min="4099" max="4138" width="9.08984375" style="48" customWidth="1"/>
    <col min="4139" max="4352" width="9" style="48"/>
    <col min="4353" max="4353" width="3.6328125" style="48" customWidth="1"/>
    <col min="4354" max="4354" width="25.6328125" style="48" customWidth="1"/>
    <col min="4355" max="4394" width="9.08984375" style="48" customWidth="1"/>
    <col min="4395" max="4608" width="9" style="48"/>
    <col min="4609" max="4609" width="3.6328125" style="48" customWidth="1"/>
    <col min="4610" max="4610" width="25.6328125" style="48" customWidth="1"/>
    <col min="4611" max="4650" width="9.08984375" style="48" customWidth="1"/>
    <col min="4651" max="4864" width="9" style="48"/>
    <col min="4865" max="4865" width="3.6328125" style="48" customWidth="1"/>
    <col min="4866" max="4866" width="25.6328125" style="48" customWidth="1"/>
    <col min="4867" max="4906" width="9.08984375" style="48" customWidth="1"/>
    <col min="4907" max="5120" width="9" style="48"/>
    <col min="5121" max="5121" width="3.6328125" style="48" customWidth="1"/>
    <col min="5122" max="5122" width="25.6328125" style="48" customWidth="1"/>
    <col min="5123" max="5162" width="9.08984375" style="48" customWidth="1"/>
    <col min="5163" max="5376" width="9" style="48"/>
    <col min="5377" max="5377" width="3.6328125" style="48" customWidth="1"/>
    <col min="5378" max="5378" width="25.6328125" style="48" customWidth="1"/>
    <col min="5379" max="5418" width="9.08984375" style="48" customWidth="1"/>
    <col min="5419" max="5632" width="9" style="48"/>
    <col min="5633" max="5633" width="3.6328125" style="48" customWidth="1"/>
    <col min="5634" max="5634" width="25.6328125" style="48" customWidth="1"/>
    <col min="5635" max="5674" width="9.08984375" style="48" customWidth="1"/>
    <col min="5675" max="5888" width="9" style="48"/>
    <col min="5889" max="5889" width="3.6328125" style="48" customWidth="1"/>
    <col min="5890" max="5890" width="25.6328125" style="48" customWidth="1"/>
    <col min="5891" max="5930" width="9.08984375" style="48" customWidth="1"/>
    <col min="5931" max="6144" width="9" style="48"/>
    <col min="6145" max="6145" width="3.6328125" style="48" customWidth="1"/>
    <col min="6146" max="6146" width="25.6328125" style="48" customWidth="1"/>
    <col min="6147" max="6186" width="9.08984375" style="48" customWidth="1"/>
    <col min="6187" max="6400" width="9" style="48"/>
    <col min="6401" max="6401" width="3.6328125" style="48" customWidth="1"/>
    <col min="6402" max="6402" width="25.6328125" style="48" customWidth="1"/>
    <col min="6403" max="6442" width="9.08984375" style="48" customWidth="1"/>
    <col min="6443" max="6656" width="9" style="48"/>
    <col min="6657" max="6657" width="3.6328125" style="48" customWidth="1"/>
    <col min="6658" max="6658" width="25.6328125" style="48" customWidth="1"/>
    <col min="6659" max="6698" width="9.08984375" style="48" customWidth="1"/>
    <col min="6699" max="6912" width="9" style="48"/>
    <col min="6913" max="6913" width="3.6328125" style="48" customWidth="1"/>
    <col min="6914" max="6914" width="25.6328125" style="48" customWidth="1"/>
    <col min="6915" max="6954" width="9.08984375" style="48" customWidth="1"/>
    <col min="6955" max="7168" width="9" style="48"/>
    <col min="7169" max="7169" width="3.6328125" style="48" customWidth="1"/>
    <col min="7170" max="7170" width="25.6328125" style="48" customWidth="1"/>
    <col min="7171" max="7210" width="9.08984375" style="48" customWidth="1"/>
    <col min="7211" max="7424" width="9" style="48"/>
    <col min="7425" max="7425" width="3.6328125" style="48" customWidth="1"/>
    <col min="7426" max="7426" width="25.6328125" style="48" customWidth="1"/>
    <col min="7427" max="7466" width="9.08984375" style="48" customWidth="1"/>
    <col min="7467" max="7680" width="9" style="48"/>
    <col min="7681" max="7681" width="3.6328125" style="48" customWidth="1"/>
    <col min="7682" max="7682" width="25.6328125" style="48" customWidth="1"/>
    <col min="7683" max="7722" width="9.08984375" style="48" customWidth="1"/>
    <col min="7723" max="7936" width="9" style="48"/>
    <col min="7937" max="7937" width="3.6328125" style="48" customWidth="1"/>
    <col min="7938" max="7938" width="25.6328125" style="48" customWidth="1"/>
    <col min="7939" max="7978" width="9.08984375" style="48" customWidth="1"/>
    <col min="7979" max="8192" width="9" style="48"/>
    <col min="8193" max="8193" width="3.6328125" style="48" customWidth="1"/>
    <col min="8194" max="8194" width="25.6328125" style="48" customWidth="1"/>
    <col min="8195" max="8234" width="9.08984375" style="48" customWidth="1"/>
    <col min="8235" max="8448" width="9" style="48"/>
    <col min="8449" max="8449" width="3.6328125" style="48" customWidth="1"/>
    <col min="8450" max="8450" width="25.6328125" style="48" customWidth="1"/>
    <col min="8451" max="8490" width="9.08984375" style="48" customWidth="1"/>
    <col min="8491" max="8704" width="9" style="48"/>
    <col min="8705" max="8705" width="3.6328125" style="48" customWidth="1"/>
    <col min="8706" max="8706" width="25.6328125" style="48" customWidth="1"/>
    <col min="8707" max="8746" width="9.08984375" style="48" customWidth="1"/>
    <col min="8747" max="8960" width="9" style="48"/>
    <col min="8961" max="8961" width="3.6328125" style="48" customWidth="1"/>
    <col min="8962" max="8962" width="25.6328125" style="48" customWidth="1"/>
    <col min="8963" max="9002" width="9.08984375" style="48" customWidth="1"/>
    <col min="9003" max="9216" width="9" style="48"/>
    <col min="9217" max="9217" width="3.6328125" style="48" customWidth="1"/>
    <col min="9218" max="9218" width="25.6328125" style="48" customWidth="1"/>
    <col min="9219" max="9258" width="9.08984375" style="48" customWidth="1"/>
    <col min="9259" max="9472" width="9" style="48"/>
    <col min="9473" max="9473" width="3.6328125" style="48" customWidth="1"/>
    <col min="9474" max="9474" width="25.6328125" style="48" customWidth="1"/>
    <col min="9475" max="9514" width="9.08984375" style="48" customWidth="1"/>
    <col min="9515" max="9728" width="9" style="48"/>
    <col min="9729" max="9729" width="3.6328125" style="48" customWidth="1"/>
    <col min="9730" max="9730" width="25.6328125" style="48" customWidth="1"/>
    <col min="9731" max="9770" width="9.08984375" style="48" customWidth="1"/>
    <col min="9771" max="9984" width="9" style="48"/>
    <col min="9985" max="9985" width="3.6328125" style="48" customWidth="1"/>
    <col min="9986" max="9986" width="25.6328125" style="48" customWidth="1"/>
    <col min="9987" max="10026" width="9.08984375" style="48" customWidth="1"/>
    <col min="10027" max="10240" width="9" style="48"/>
    <col min="10241" max="10241" width="3.6328125" style="48" customWidth="1"/>
    <col min="10242" max="10242" width="25.6328125" style="48" customWidth="1"/>
    <col min="10243" max="10282" width="9.08984375" style="48" customWidth="1"/>
    <col min="10283" max="10496" width="9" style="48"/>
    <col min="10497" max="10497" width="3.6328125" style="48" customWidth="1"/>
    <col min="10498" max="10498" width="25.6328125" style="48" customWidth="1"/>
    <col min="10499" max="10538" width="9.08984375" style="48" customWidth="1"/>
    <col min="10539" max="10752" width="9" style="48"/>
    <col min="10753" max="10753" width="3.6328125" style="48" customWidth="1"/>
    <col min="10754" max="10754" width="25.6328125" style="48" customWidth="1"/>
    <col min="10755" max="10794" width="9.08984375" style="48" customWidth="1"/>
    <col min="10795" max="11008" width="9" style="48"/>
    <col min="11009" max="11009" width="3.6328125" style="48" customWidth="1"/>
    <col min="11010" max="11010" width="25.6328125" style="48" customWidth="1"/>
    <col min="11011" max="11050" width="9.08984375" style="48" customWidth="1"/>
    <col min="11051" max="11264" width="9" style="48"/>
    <col min="11265" max="11265" width="3.6328125" style="48" customWidth="1"/>
    <col min="11266" max="11266" width="25.6328125" style="48" customWidth="1"/>
    <col min="11267" max="11306" width="9.08984375" style="48" customWidth="1"/>
    <col min="11307" max="11520" width="9" style="48"/>
    <col min="11521" max="11521" width="3.6328125" style="48" customWidth="1"/>
    <col min="11522" max="11522" width="25.6328125" style="48" customWidth="1"/>
    <col min="11523" max="11562" width="9.08984375" style="48" customWidth="1"/>
    <col min="11563" max="11776" width="9" style="48"/>
    <col min="11777" max="11777" width="3.6328125" style="48" customWidth="1"/>
    <col min="11778" max="11778" width="25.6328125" style="48" customWidth="1"/>
    <col min="11779" max="11818" width="9.08984375" style="48" customWidth="1"/>
    <col min="11819" max="12032" width="9" style="48"/>
    <col min="12033" max="12033" width="3.6328125" style="48" customWidth="1"/>
    <col min="12034" max="12034" width="25.6328125" style="48" customWidth="1"/>
    <col min="12035" max="12074" width="9.08984375" style="48" customWidth="1"/>
    <col min="12075" max="12288" width="9" style="48"/>
    <col min="12289" max="12289" width="3.6328125" style="48" customWidth="1"/>
    <col min="12290" max="12290" width="25.6328125" style="48" customWidth="1"/>
    <col min="12291" max="12330" width="9.08984375" style="48" customWidth="1"/>
    <col min="12331" max="12544" width="9" style="48"/>
    <col min="12545" max="12545" width="3.6328125" style="48" customWidth="1"/>
    <col min="12546" max="12546" width="25.6328125" style="48" customWidth="1"/>
    <col min="12547" max="12586" width="9.08984375" style="48" customWidth="1"/>
    <col min="12587" max="12800" width="9" style="48"/>
    <col min="12801" max="12801" width="3.6328125" style="48" customWidth="1"/>
    <col min="12802" max="12802" width="25.6328125" style="48" customWidth="1"/>
    <col min="12803" max="12842" width="9.08984375" style="48" customWidth="1"/>
    <col min="12843" max="13056" width="9" style="48"/>
    <col min="13057" max="13057" width="3.6328125" style="48" customWidth="1"/>
    <col min="13058" max="13058" width="25.6328125" style="48" customWidth="1"/>
    <col min="13059" max="13098" width="9.08984375" style="48" customWidth="1"/>
    <col min="13099" max="13312" width="9" style="48"/>
    <col min="13313" max="13313" width="3.6328125" style="48" customWidth="1"/>
    <col min="13314" max="13314" width="25.6328125" style="48" customWidth="1"/>
    <col min="13315" max="13354" width="9.08984375" style="48" customWidth="1"/>
    <col min="13355" max="13568" width="9" style="48"/>
    <col min="13569" max="13569" width="3.6328125" style="48" customWidth="1"/>
    <col min="13570" max="13570" width="25.6328125" style="48" customWidth="1"/>
    <col min="13571" max="13610" width="9.08984375" style="48" customWidth="1"/>
    <col min="13611" max="13824" width="9" style="48"/>
    <col min="13825" max="13825" width="3.6328125" style="48" customWidth="1"/>
    <col min="13826" max="13826" width="25.6328125" style="48" customWidth="1"/>
    <col min="13827" max="13866" width="9.08984375" style="48" customWidth="1"/>
    <col min="13867" max="14080" width="9" style="48"/>
    <col min="14081" max="14081" width="3.6328125" style="48" customWidth="1"/>
    <col min="14082" max="14082" width="25.6328125" style="48" customWidth="1"/>
    <col min="14083" max="14122" width="9.08984375" style="48" customWidth="1"/>
    <col min="14123" max="14336" width="9" style="48"/>
    <col min="14337" max="14337" width="3.6328125" style="48" customWidth="1"/>
    <col min="14338" max="14338" width="25.6328125" style="48" customWidth="1"/>
    <col min="14339" max="14378" width="9.08984375" style="48" customWidth="1"/>
    <col min="14379" max="14592" width="9" style="48"/>
    <col min="14593" max="14593" width="3.6328125" style="48" customWidth="1"/>
    <col min="14594" max="14594" width="25.6328125" style="48" customWidth="1"/>
    <col min="14595" max="14634" width="9.08984375" style="48" customWidth="1"/>
    <col min="14635" max="14848" width="9" style="48"/>
    <col min="14849" max="14849" width="3.6328125" style="48" customWidth="1"/>
    <col min="14850" max="14850" width="25.6328125" style="48" customWidth="1"/>
    <col min="14851" max="14890" width="9.08984375" style="48" customWidth="1"/>
    <col min="14891" max="15104" width="9" style="48"/>
    <col min="15105" max="15105" width="3.6328125" style="48" customWidth="1"/>
    <col min="15106" max="15106" width="25.6328125" style="48" customWidth="1"/>
    <col min="15107" max="15146" width="9.08984375" style="48" customWidth="1"/>
    <col min="15147" max="15360" width="9" style="48"/>
    <col min="15361" max="15361" width="3.6328125" style="48" customWidth="1"/>
    <col min="15362" max="15362" width="25.6328125" style="48" customWidth="1"/>
    <col min="15363" max="15402" width="9.08984375" style="48" customWidth="1"/>
    <col min="15403" max="15616" width="9" style="48"/>
    <col min="15617" max="15617" width="3.6328125" style="48" customWidth="1"/>
    <col min="15618" max="15618" width="25.6328125" style="48" customWidth="1"/>
    <col min="15619" max="15658" width="9.08984375" style="48" customWidth="1"/>
    <col min="15659" max="15872" width="9" style="48"/>
    <col min="15873" max="15873" width="3.6328125" style="48" customWidth="1"/>
    <col min="15874" max="15874" width="25.6328125" style="48" customWidth="1"/>
    <col min="15875" max="15914" width="9.08984375" style="48" customWidth="1"/>
    <col min="15915" max="16128" width="9" style="48"/>
    <col min="16129" max="16129" width="3.6328125" style="48" customWidth="1"/>
    <col min="16130" max="16130" width="25.6328125" style="48" customWidth="1"/>
    <col min="16131" max="16170" width="9.08984375" style="48" customWidth="1"/>
    <col min="16171" max="16384" width="9" style="48"/>
  </cols>
  <sheetData>
    <row r="1" spans="1:42" ht="13" x14ac:dyDescent="0.2">
      <c r="A1" s="236" t="s">
        <v>397</v>
      </c>
      <c r="E1" s="48" t="s">
        <v>611</v>
      </c>
    </row>
    <row r="2" spans="1:42" ht="14" x14ac:dyDescent="0.2">
      <c r="A2" s="48" t="s">
        <v>486</v>
      </c>
    </row>
    <row r="3" spans="1:42" ht="12.5" x14ac:dyDescent="0.2">
      <c r="A3" s="211" t="s">
        <v>1</v>
      </c>
      <c r="B3" s="233"/>
      <c r="C3" s="242" t="s">
        <v>403</v>
      </c>
      <c r="D3" s="242" t="s">
        <v>404</v>
      </c>
      <c r="E3" s="242" t="s">
        <v>405</v>
      </c>
      <c r="F3" s="242" t="s">
        <v>406</v>
      </c>
      <c r="G3" s="242" t="s">
        <v>407</v>
      </c>
      <c r="H3" s="243" t="s">
        <v>408</v>
      </c>
      <c r="I3" s="243" t="s">
        <v>409</v>
      </c>
      <c r="J3" s="243" t="s">
        <v>410</v>
      </c>
      <c r="K3" s="243" t="s">
        <v>411</v>
      </c>
      <c r="L3" s="243" t="s">
        <v>2</v>
      </c>
      <c r="M3" s="243" t="s">
        <v>3</v>
      </c>
      <c r="N3" s="243" t="s">
        <v>4</v>
      </c>
      <c r="O3" s="243" t="s">
        <v>5</v>
      </c>
      <c r="P3" s="243" t="s">
        <v>6</v>
      </c>
      <c r="Q3" s="243" t="s">
        <v>7</v>
      </c>
      <c r="R3" s="243" t="s">
        <v>8</v>
      </c>
      <c r="S3" s="243" t="s">
        <v>9</v>
      </c>
      <c r="T3" s="243" t="s">
        <v>10</v>
      </c>
      <c r="U3" s="243" t="s">
        <v>11</v>
      </c>
      <c r="V3" s="243" t="s">
        <v>12</v>
      </c>
      <c r="W3" s="243" t="s">
        <v>13</v>
      </c>
      <c r="X3" s="243" t="s">
        <v>14</v>
      </c>
      <c r="Y3" s="243" t="s">
        <v>15</v>
      </c>
      <c r="Z3" s="243" t="s">
        <v>16</v>
      </c>
      <c r="AA3" s="243" t="s">
        <v>17</v>
      </c>
      <c r="AB3" s="243" t="s">
        <v>18</v>
      </c>
      <c r="AC3" s="243" t="s">
        <v>19</v>
      </c>
      <c r="AD3" s="243" t="s">
        <v>20</v>
      </c>
      <c r="AE3" s="243" t="s">
        <v>21</v>
      </c>
      <c r="AF3" s="243" t="s">
        <v>22</v>
      </c>
      <c r="AG3" s="243" t="s">
        <v>23</v>
      </c>
      <c r="AH3" s="243" t="s">
        <v>24</v>
      </c>
      <c r="AI3" s="243" t="s">
        <v>25</v>
      </c>
      <c r="AJ3" s="243" t="s">
        <v>26</v>
      </c>
      <c r="AK3" s="243">
        <v>35</v>
      </c>
      <c r="AL3" s="242">
        <v>36</v>
      </c>
      <c r="AM3" s="242">
        <v>37</v>
      </c>
      <c r="AN3" s="242">
        <v>38</v>
      </c>
      <c r="AO3" s="242">
        <v>39</v>
      </c>
      <c r="AP3" s="315">
        <v>40</v>
      </c>
    </row>
    <row r="4" spans="1:42" ht="33" customHeight="1" x14ac:dyDescent="0.2">
      <c r="A4" s="234"/>
      <c r="B4" s="235" t="s">
        <v>416</v>
      </c>
      <c r="C4" s="255" t="s">
        <v>417</v>
      </c>
      <c r="D4" s="255" t="s">
        <v>418</v>
      </c>
      <c r="E4" s="255" t="s">
        <v>419</v>
      </c>
      <c r="F4" s="255" t="s">
        <v>27</v>
      </c>
      <c r="G4" s="255" t="s">
        <v>420</v>
      </c>
      <c r="H4" s="256" t="s">
        <v>28</v>
      </c>
      <c r="I4" s="256" t="s">
        <v>267</v>
      </c>
      <c r="J4" s="256" t="s">
        <v>29</v>
      </c>
      <c r="K4" s="256" t="s">
        <v>30</v>
      </c>
      <c r="L4" s="256" t="s">
        <v>421</v>
      </c>
      <c r="M4" s="256" t="s">
        <v>31</v>
      </c>
      <c r="N4" s="256" t="s">
        <v>32</v>
      </c>
      <c r="O4" s="256" t="s">
        <v>33</v>
      </c>
      <c r="P4" s="256" t="s">
        <v>34</v>
      </c>
      <c r="Q4" s="256" t="s">
        <v>268</v>
      </c>
      <c r="R4" s="256" t="s">
        <v>269</v>
      </c>
      <c r="S4" s="256" t="s">
        <v>270</v>
      </c>
      <c r="T4" s="256" t="s">
        <v>422</v>
      </c>
      <c r="U4" s="256" t="s">
        <v>35</v>
      </c>
      <c r="V4" s="256" t="s">
        <v>365</v>
      </c>
      <c r="W4" s="256" t="s">
        <v>423</v>
      </c>
      <c r="X4" s="256" t="s">
        <v>50</v>
      </c>
      <c r="Y4" s="256" t="s">
        <v>36</v>
      </c>
      <c r="Z4" s="256" t="s">
        <v>424</v>
      </c>
      <c r="AA4" s="256" t="s">
        <v>425</v>
      </c>
      <c r="AB4" s="256" t="s">
        <v>426</v>
      </c>
      <c r="AC4" s="256" t="s">
        <v>427</v>
      </c>
      <c r="AD4" s="256" t="s">
        <v>37</v>
      </c>
      <c r="AE4" s="256" t="s">
        <v>38</v>
      </c>
      <c r="AF4" s="256" t="s">
        <v>428</v>
      </c>
      <c r="AG4" s="256" t="s">
        <v>193</v>
      </c>
      <c r="AH4" s="256" t="s">
        <v>39</v>
      </c>
      <c r="AI4" s="256" t="s">
        <v>40</v>
      </c>
      <c r="AJ4" s="256" t="s">
        <v>429</v>
      </c>
      <c r="AK4" s="256" t="s">
        <v>430</v>
      </c>
      <c r="AL4" s="255" t="s">
        <v>41</v>
      </c>
      <c r="AM4" s="255" t="s">
        <v>42</v>
      </c>
      <c r="AN4" s="255" t="s">
        <v>431</v>
      </c>
      <c r="AO4" s="255" t="s">
        <v>432</v>
      </c>
      <c r="AP4" s="316" t="s">
        <v>43</v>
      </c>
    </row>
    <row r="5" spans="1:42" ht="12.5" x14ac:dyDescent="0.2">
      <c r="A5" s="267" t="s">
        <v>442</v>
      </c>
      <c r="B5" s="272" t="s">
        <v>443</v>
      </c>
      <c r="C5" s="442">
        <v>1.0036661373553606</v>
      </c>
      <c r="D5" s="442">
        <v>0</v>
      </c>
      <c r="E5" s="442">
        <v>3.2199434640233789E-6</v>
      </c>
      <c r="F5" s="442">
        <v>4.5378313003351029E-8</v>
      </c>
      <c r="G5" s="442">
        <v>4.6483733883267769E-3</v>
      </c>
      <c r="H5" s="442">
        <v>2.0912810911892279E-4</v>
      </c>
      <c r="I5" s="442">
        <v>2.9540028788239106E-7</v>
      </c>
      <c r="J5" s="442">
        <v>3.2376570785093421E-5</v>
      </c>
      <c r="K5" s="442">
        <v>2.369516503655616E-8</v>
      </c>
      <c r="L5" s="442">
        <v>1.7891279386070003E-5</v>
      </c>
      <c r="M5" s="442">
        <v>4.2176311922151757E-6</v>
      </c>
      <c r="N5" s="442">
        <v>2.3298143659313202E-7</v>
      </c>
      <c r="O5" s="442">
        <v>3.2449534312834743E-7</v>
      </c>
      <c r="P5" s="442">
        <v>2.6191905305813225E-7</v>
      </c>
      <c r="Q5" s="442">
        <v>3.0121519898840263E-7</v>
      </c>
      <c r="R5" s="442">
        <v>2.6893496761402629E-7</v>
      </c>
      <c r="S5" s="442">
        <v>3.0550495130862274E-7</v>
      </c>
      <c r="T5" s="442">
        <v>3.3197059724422074E-7</v>
      </c>
      <c r="U5" s="442">
        <v>2.6047816717182369E-7</v>
      </c>
      <c r="V5" s="442">
        <v>1.6278850259339918E-7</v>
      </c>
      <c r="W5" s="442">
        <v>1.8902887467667912E-7</v>
      </c>
      <c r="X5" s="442">
        <v>5.375242192207815E-5</v>
      </c>
      <c r="Y5" s="442">
        <v>2.4640046777080501E-5</v>
      </c>
      <c r="Z5" s="442">
        <v>4.184503612882374E-7</v>
      </c>
      <c r="AA5" s="442">
        <v>1.6317156948149354E-6</v>
      </c>
      <c r="AB5" s="442">
        <v>2.5524926182099863E-7</v>
      </c>
      <c r="AC5" s="442">
        <v>3.1139650598479616E-7</v>
      </c>
      <c r="AD5" s="442">
        <v>3.3581277447226543E-7</v>
      </c>
      <c r="AE5" s="442">
        <v>3.1420189063416898E-7</v>
      </c>
      <c r="AF5" s="442">
        <v>3.2037299680712632E-6</v>
      </c>
      <c r="AG5" s="442">
        <v>7.9046205079174401E-7</v>
      </c>
      <c r="AH5" s="442">
        <v>4.295630479670297E-7</v>
      </c>
      <c r="AI5" s="442">
        <v>5.6188071226452048E-5</v>
      </c>
      <c r="AJ5" s="442">
        <v>4.3097931311046854E-5</v>
      </c>
      <c r="AK5" s="442">
        <v>7.0553944990821719E-5</v>
      </c>
      <c r="AL5" s="442">
        <v>3.9897036020204993E-7</v>
      </c>
      <c r="AM5" s="442">
        <v>5.8533433957006593E-4</v>
      </c>
      <c r="AN5" s="442">
        <v>6.9738334748983887E-7</v>
      </c>
      <c r="AO5" s="442">
        <v>1.0829063211546227E-6</v>
      </c>
      <c r="AP5" s="317">
        <f t="shared" ref="AP5:AP44" si="0">SUM(C5:AN5)</f>
        <v>1.0094267017595533</v>
      </c>
    </row>
    <row r="6" spans="1:42" ht="12.5" x14ac:dyDescent="0.2">
      <c r="A6" s="267" t="s">
        <v>444</v>
      </c>
      <c r="B6" s="272" t="s">
        <v>445</v>
      </c>
      <c r="C6" s="442">
        <v>0</v>
      </c>
      <c r="D6" s="442">
        <v>1</v>
      </c>
      <c r="E6" s="442">
        <v>0</v>
      </c>
      <c r="F6" s="442">
        <v>0</v>
      </c>
      <c r="G6" s="442">
        <v>0</v>
      </c>
      <c r="H6" s="442">
        <v>0</v>
      </c>
      <c r="I6" s="442">
        <v>0</v>
      </c>
      <c r="J6" s="442">
        <v>0</v>
      </c>
      <c r="K6" s="442">
        <v>0</v>
      </c>
      <c r="L6" s="442">
        <v>0</v>
      </c>
      <c r="M6" s="442">
        <v>0</v>
      </c>
      <c r="N6" s="442">
        <v>0</v>
      </c>
      <c r="O6" s="442">
        <v>0</v>
      </c>
      <c r="P6" s="442">
        <v>0</v>
      </c>
      <c r="Q6" s="442">
        <v>0</v>
      </c>
      <c r="R6" s="442">
        <v>0</v>
      </c>
      <c r="S6" s="442">
        <v>0</v>
      </c>
      <c r="T6" s="442">
        <v>0</v>
      </c>
      <c r="U6" s="442">
        <v>0</v>
      </c>
      <c r="V6" s="442">
        <v>0</v>
      </c>
      <c r="W6" s="442">
        <v>0</v>
      </c>
      <c r="X6" s="442">
        <v>0</v>
      </c>
      <c r="Y6" s="442">
        <v>0</v>
      </c>
      <c r="Z6" s="442">
        <v>0</v>
      </c>
      <c r="AA6" s="442">
        <v>0</v>
      </c>
      <c r="AB6" s="442">
        <v>0</v>
      </c>
      <c r="AC6" s="442">
        <v>0</v>
      </c>
      <c r="AD6" s="442">
        <v>0</v>
      </c>
      <c r="AE6" s="442">
        <v>0</v>
      </c>
      <c r="AF6" s="442">
        <v>0</v>
      </c>
      <c r="AG6" s="442">
        <v>0</v>
      </c>
      <c r="AH6" s="442">
        <v>0</v>
      </c>
      <c r="AI6" s="442">
        <v>0</v>
      </c>
      <c r="AJ6" s="442">
        <v>0</v>
      </c>
      <c r="AK6" s="442">
        <v>0</v>
      </c>
      <c r="AL6" s="442">
        <v>0</v>
      </c>
      <c r="AM6" s="442">
        <v>0</v>
      </c>
      <c r="AN6" s="442">
        <v>0</v>
      </c>
      <c r="AO6" s="442">
        <v>0</v>
      </c>
      <c r="AP6" s="318">
        <f t="shared" si="0"/>
        <v>1</v>
      </c>
    </row>
    <row r="7" spans="1:42" ht="12.5" x14ac:dyDescent="0.2">
      <c r="A7" s="267" t="s">
        <v>446</v>
      </c>
      <c r="B7" s="272" t="s">
        <v>249</v>
      </c>
      <c r="C7" s="442">
        <v>2.1197151140845659E-5</v>
      </c>
      <c r="D7" s="442">
        <v>0</v>
      </c>
      <c r="E7" s="442">
        <v>1.0399571398822891</v>
      </c>
      <c r="F7" s="442">
        <v>5.9865996867204836E-7</v>
      </c>
      <c r="G7" s="442">
        <v>2.9692592375383946E-2</v>
      </c>
      <c r="H7" s="442">
        <v>8.4610953813623533E-6</v>
      </c>
      <c r="I7" s="442">
        <v>6.1668867362776188E-6</v>
      </c>
      <c r="J7" s="442">
        <v>3.7691841327953033E-5</v>
      </c>
      <c r="K7" s="442">
        <v>7.7837482716563167E-7</v>
      </c>
      <c r="L7" s="442">
        <v>1.2683878958732038E-6</v>
      </c>
      <c r="M7" s="442">
        <v>5.8784940061321856E-6</v>
      </c>
      <c r="N7" s="442">
        <v>4.6095005903698632E-6</v>
      </c>
      <c r="O7" s="442">
        <v>1.7913305502007233E-5</v>
      </c>
      <c r="P7" s="442">
        <v>2.5174760246002079E-6</v>
      </c>
      <c r="Q7" s="442">
        <v>1.5327486517618059E-6</v>
      </c>
      <c r="R7" s="442">
        <v>2.1612396571824923E-6</v>
      </c>
      <c r="S7" s="442">
        <v>4.4224516957122042E-6</v>
      </c>
      <c r="T7" s="442">
        <v>2.5321464486498075E-6</v>
      </c>
      <c r="U7" s="442">
        <v>2.6470711092072225E-6</v>
      </c>
      <c r="V7" s="442">
        <v>5.8743101476536328E-6</v>
      </c>
      <c r="W7" s="442">
        <v>1.3892070643645714E-6</v>
      </c>
      <c r="X7" s="442">
        <v>7.816634630508329E-3</v>
      </c>
      <c r="Y7" s="442">
        <v>2.9575607520298585E-6</v>
      </c>
      <c r="Z7" s="442">
        <v>4.2583065651895206E-6</v>
      </c>
      <c r="AA7" s="442">
        <v>2.3298373557095576E-6</v>
      </c>
      <c r="AB7" s="442">
        <v>2.468716480440673E-6</v>
      </c>
      <c r="AC7" s="442">
        <v>4.485618356811798E-6</v>
      </c>
      <c r="AD7" s="442">
        <v>8.1838448147581424E-6</v>
      </c>
      <c r="AE7" s="442">
        <v>7.5351801815250754E-7</v>
      </c>
      <c r="AF7" s="442">
        <v>4.4816478821472053E-6</v>
      </c>
      <c r="AG7" s="442">
        <v>1.4522807715625813E-5</v>
      </c>
      <c r="AH7" s="442">
        <v>5.5822657837974078E-6</v>
      </c>
      <c r="AI7" s="442">
        <v>1.2802545110049109E-5</v>
      </c>
      <c r="AJ7" s="442">
        <v>4.253867462708512E-4</v>
      </c>
      <c r="AK7" s="442">
        <v>2.7876600434394982E-5</v>
      </c>
      <c r="AL7" s="442">
        <v>4.3742431512026127E-6</v>
      </c>
      <c r="AM7" s="442">
        <v>4.7500874747452944E-3</v>
      </c>
      <c r="AN7" s="442">
        <v>1.2345524624915949E-5</v>
      </c>
      <c r="AO7" s="442">
        <v>2.3096996556210292E-5</v>
      </c>
      <c r="AP7" s="318">
        <f t="shared" si="0"/>
        <v>1.0828769044944186</v>
      </c>
    </row>
    <row r="8" spans="1:42" ht="12.5" x14ac:dyDescent="0.2">
      <c r="A8" s="267" t="s">
        <v>447</v>
      </c>
      <c r="B8" s="272" t="s">
        <v>27</v>
      </c>
      <c r="C8" s="442">
        <v>7.841779405505459E-6</v>
      </c>
      <c r="D8" s="442">
        <v>0</v>
      </c>
      <c r="E8" s="442">
        <v>3.919832539378585E-5</v>
      </c>
      <c r="F8" s="442">
        <v>1.0000510637540176</v>
      </c>
      <c r="G8" s="442">
        <v>1.5340158750319546E-5</v>
      </c>
      <c r="H8" s="442">
        <v>2.6145105285233376E-5</v>
      </c>
      <c r="I8" s="442">
        <v>6.2760579865667326E-5</v>
      </c>
      <c r="J8" s="442">
        <v>1.6513450967328892E-4</v>
      </c>
      <c r="K8" s="442">
        <v>9.8013605300623398E-3</v>
      </c>
      <c r="L8" s="442">
        <v>2.609589077334506E-5</v>
      </c>
      <c r="M8" s="442">
        <v>1.3047067191118314E-3</v>
      </c>
      <c r="N8" s="442">
        <v>1.0330440751832781E-3</v>
      </c>
      <c r="O8" s="442">
        <v>2.8411053632721641E-3</v>
      </c>
      <c r="P8" s="442">
        <v>1.3859183078206687E-4</v>
      </c>
      <c r="Q8" s="442">
        <v>8.1773718685738056E-5</v>
      </c>
      <c r="R8" s="442">
        <v>5.5154218572867116E-5</v>
      </c>
      <c r="S8" s="442">
        <v>7.1456055105345337E-5</v>
      </c>
      <c r="T8" s="442">
        <v>1.0084851320304651E-4</v>
      </c>
      <c r="U8" s="442">
        <v>8.4974188149589336E-5</v>
      </c>
      <c r="V8" s="442">
        <v>4.867603501517026E-5</v>
      </c>
      <c r="W8" s="442">
        <v>5.7198742836578887E-5</v>
      </c>
      <c r="X8" s="442">
        <v>4.0632577883395216E-5</v>
      </c>
      <c r="Y8" s="442">
        <v>2.1096082401311151E-4</v>
      </c>
      <c r="Z8" s="442">
        <v>5.0557828798478751E-3</v>
      </c>
      <c r="AA8" s="442">
        <v>4.6522698288605974E-5</v>
      </c>
      <c r="AB8" s="442">
        <v>4.680733663160701E-5</v>
      </c>
      <c r="AC8" s="442">
        <v>1.4996151153028772E-5</v>
      </c>
      <c r="AD8" s="442">
        <v>4.675861629427955E-6</v>
      </c>
      <c r="AE8" s="442">
        <v>3.156373691344797E-6</v>
      </c>
      <c r="AF8" s="442">
        <v>1.9974727199559727E-5</v>
      </c>
      <c r="AG8" s="442">
        <v>1.6928700399144976E-6</v>
      </c>
      <c r="AH8" s="442">
        <v>1.7225146854589716E-5</v>
      </c>
      <c r="AI8" s="442">
        <v>1.8168123700574286E-5</v>
      </c>
      <c r="AJ8" s="442">
        <v>1.1215318636577296E-5</v>
      </c>
      <c r="AK8" s="442">
        <v>7.278165338015695E-6</v>
      </c>
      <c r="AL8" s="442">
        <v>8.6598087962605895E-6</v>
      </c>
      <c r="AM8" s="442">
        <v>2.5284300740869674E-5</v>
      </c>
      <c r="AN8" s="442">
        <v>1.3326151156997388E-4</v>
      </c>
      <c r="AO8" s="442">
        <v>2.5293536427071416E-5</v>
      </c>
      <c r="AP8" s="318">
        <f t="shared" si="0"/>
        <v>1.0216787647691605</v>
      </c>
    </row>
    <row r="9" spans="1:42" ht="12.5" x14ac:dyDescent="0.2">
      <c r="A9" s="267" t="s">
        <v>448</v>
      </c>
      <c r="B9" s="272" t="s">
        <v>190</v>
      </c>
      <c r="C9" s="442">
        <v>7.1088013852884941E-4</v>
      </c>
      <c r="D9" s="442">
        <v>0</v>
      </c>
      <c r="E9" s="442">
        <v>5.9256555853997976E-4</v>
      </c>
      <c r="F9" s="442">
        <v>1.677153499264981E-7</v>
      </c>
      <c r="G9" s="442">
        <v>1.001065408707569</v>
      </c>
      <c r="H9" s="442">
        <v>1.2308627819090145E-5</v>
      </c>
      <c r="I9" s="442">
        <v>1.2526752226722356E-7</v>
      </c>
      <c r="J9" s="442">
        <v>3.8867316412142932E-5</v>
      </c>
      <c r="K9" s="442">
        <v>2.2489544508393071E-8</v>
      </c>
      <c r="L9" s="442">
        <v>7.2207457700010073E-8</v>
      </c>
      <c r="M9" s="442">
        <v>3.0940677294923611E-6</v>
      </c>
      <c r="N9" s="442">
        <v>9.4184036896413423E-8</v>
      </c>
      <c r="O9" s="442">
        <v>1.6818091780161039E-7</v>
      </c>
      <c r="P9" s="442">
        <v>1.398244425664332E-7</v>
      </c>
      <c r="Q9" s="442">
        <v>1.6186758251046901E-7</v>
      </c>
      <c r="R9" s="442">
        <v>1.4018286172146948E-7</v>
      </c>
      <c r="S9" s="442">
        <v>1.3252019914529408E-7</v>
      </c>
      <c r="T9" s="442">
        <v>1.4406133888692589E-7</v>
      </c>
      <c r="U9" s="442">
        <v>1.1114782006873985E-7</v>
      </c>
      <c r="V9" s="442">
        <v>5.0384708968995101E-8</v>
      </c>
      <c r="W9" s="442">
        <v>9.2239168173925375E-8</v>
      </c>
      <c r="X9" s="442">
        <v>1.6119157676229528E-5</v>
      </c>
      <c r="Y9" s="442">
        <v>4.2739777768011643E-7</v>
      </c>
      <c r="Z9" s="442">
        <v>8.6584652123077513E-8</v>
      </c>
      <c r="AA9" s="442">
        <v>2.4663555187211724E-7</v>
      </c>
      <c r="AB9" s="442">
        <v>2.0673227986703757E-7</v>
      </c>
      <c r="AC9" s="442">
        <v>1.6447140340422726E-6</v>
      </c>
      <c r="AD9" s="442">
        <v>1.4600230092805526E-7</v>
      </c>
      <c r="AE9" s="442">
        <v>1.2634648513375248E-7</v>
      </c>
      <c r="AF9" s="442">
        <v>3.6466530007466658E-6</v>
      </c>
      <c r="AG9" s="442">
        <v>1.0655945142390473E-6</v>
      </c>
      <c r="AH9" s="442">
        <v>2.5266131208813656E-6</v>
      </c>
      <c r="AI9" s="442">
        <v>3.5930062967157967E-5</v>
      </c>
      <c r="AJ9" s="442">
        <v>3.673097115442124E-5</v>
      </c>
      <c r="AK9" s="442">
        <v>1.1061162554009161E-5</v>
      </c>
      <c r="AL9" s="442">
        <v>3.6797772084518184E-7</v>
      </c>
      <c r="AM9" s="442">
        <v>1.0410969872947531E-3</v>
      </c>
      <c r="AN9" s="442">
        <v>4.0247711443647476E-7</v>
      </c>
      <c r="AO9" s="442">
        <v>1.5219495448666837E-5</v>
      </c>
      <c r="AP9" s="318">
        <f t="shared" si="0"/>
        <v>1.0035765787597488</v>
      </c>
    </row>
    <row r="10" spans="1:42" ht="12.5" x14ac:dyDescent="0.2">
      <c r="A10" s="281" t="s">
        <v>449</v>
      </c>
      <c r="B10" s="283" t="s">
        <v>28</v>
      </c>
      <c r="C10" s="442">
        <v>0</v>
      </c>
      <c r="D10" s="442">
        <v>0</v>
      </c>
      <c r="E10" s="442">
        <v>0</v>
      </c>
      <c r="F10" s="442">
        <v>0</v>
      </c>
      <c r="G10" s="442">
        <v>0</v>
      </c>
      <c r="H10" s="442">
        <v>1</v>
      </c>
      <c r="I10" s="442">
        <v>0</v>
      </c>
      <c r="J10" s="442">
        <v>0</v>
      </c>
      <c r="K10" s="442">
        <v>0</v>
      </c>
      <c r="L10" s="442">
        <v>0</v>
      </c>
      <c r="M10" s="442">
        <v>0</v>
      </c>
      <c r="N10" s="442">
        <v>0</v>
      </c>
      <c r="O10" s="442">
        <v>0</v>
      </c>
      <c r="P10" s="442">
        <v>0</v>
      </c>
      <c r="Q10" s="442">
        <v>0</v>
      </c>
      <c r="R10" s="442">
        <v>0</v>
      </c>
      <c r="S10" s="442">
        <v>0</v>
      </c>
      <c r="T10" s="442">
        <v>0</v>
      </c>
      <c r="U10" s="442">
        <v>0</v>
      </c>
      <c r="V10" s="442">
        <v>0</v>
      </c>
      <c r="W10" s="442">
        <v>0</v>
      </c>
      <c r="X10" s="442">
        <v>0</v>
      </c>
      <c r="Y10" s="442">
        <v>0</v>
      </c>
      <c r="Z10" s="442">
        <v>0</v>
      </c>
      <c r="AA10" s="442">
        <v>0</v>
      </c>
      <c r="AB10" s="442">
        <v>0</v>
      </c>
      <c r="AC10" s="442">
        <v>0</v>
      </c>
      <c r="AD10" s="442">
        <v>0</v>
      </c>
      <c r="AE10" s="442">
        <v>0</v>
      </c>
      <c r="AF10" s="442">
        <v>0</v>
      </c>
      <c r="AG10" s="442">
        <v>0</v>
      </c>
      <c r="AH10" s="442">
        <v>0</v>
      </c>
      <c r="AI10" s="442">
        <v>0</v>
      </c>
      <c r="AJ10" s="442">
        <v>0</v>
      </c>
      <c r="AK10" s="442">
        <v>0</v>
      </c>
      <c r="AL10" s="442">
        <v>0</v>
      </c>
      <c r="AM10" s="442">
        <v>0</v>
      </c>
      <c r="AN10" s="442">
        <v>0</v>
      </c>
      <c r="AO10" s="442">
        <v>0</v>
      </c>
      <c r="AP10" s="318">
        <f t="shared" si="0"/>
        <v>1</v>
      </c>
    </row>
    <row r="11" spans="1:42" ht="12.5" x14ac:dyDescent="0.2">
      <c r="A11" s="281" t="s">
        <v>450</v>
      </c>
      <c r="B11" s="283" t="s">
        <v>284</v>
      </c>
      <c r="C11" s="442">
        <v>2.0425171547352357E-3</v>
      </c>
      <c r="D11" s="442">
        <v>0</v>
      </c>
      <c r="E11" s="442">
        <v>5.6117491286319472E-5</v>
      </c>
      <c r="F11" s="442">
        <v>9.1423752090123478E-5</v>
      </c>
      <c r="G11" s="442">
        <v>1.0813562805535152E-3</v>
      </c>
      <c r="H11" s="442">
        <v>4.6990223282643062E-4</v>
      </c>
      <c r="I11" s="442">
        <v>1.0145151787637705</v>
      </c>
      <c r="J11" s="442">
        <v>1.0056144398279646E-3</v>
      </c>
      <c r="K11" s="442">
        <v>9.5936368494422639E-6</v>
      </c>
      <c r="L11" s="442">
        <v>5.064741757748539E-4</v>
      </c>
      <c r="M11" s="442">
        <v>1.5947486444096671E-3</v>
      </c>
      <c r="N11" s="442">
        <v>7.7045766850406761E-5</v>
      </c>
      <c r="O11" s="442">
        <v>2.459932583852525E-4</v>
      </c>
      <c r="P11" s="442">
        <v>3.0885235811872009E-4</v>
      </c>
      <c r="Q11" s="442">
        <v>1.8634026221280787E-4</v>
      </c>
      <c r="R11" s="442">
        <v>1.4053260760026805E-4</v>
      </c>
      <c r="S11" s="442">
        <v>4.2418178684601742E-4</v>
      </c>
      <c r="T11" s="442">
        <v>3.6199604890879786E-4</v>
      </c>
      <c r="U11" s="442">
        <v>5.5167229731165979E-4</v>
      </c>
      <c r="V11" s="442">
        <v>3.1628181433783974E-5</v>
      </c>
      <c r="W11" s="442">
        <v>1.5144946193047595E-4</v>
      </c>
      <c r="X11" s="442">
        <v>4.1985914114297104E-3</v>
      </c>
      <c r="Y11" s="442">
        <v>3.5187162309070225E-3</v>
      </c>
      <c r="Z11" s="442">
        <v>3.7087858779655069E-4</v>
      </c>
      <c r="AA11" s="442">
        <v>4.0426161514241389E-4</v>
      </c>
      <c r="AB11" s="442">
        <v>3.9378183246191917E-4</v>
      </c>
      <c r="AC11" s="442">
        <v>6.3387141751571291E-4</v>
      </c>
      <c r="AD11" s="442">
        <v>3.8171201528416134E-4</v>
      </c>
      <c r="AE11" s="442">
        <v>6.2045321101452861E-5</v>
      </c>
      <c r="AF11" s="442">
        <v>1.1945575448913588E-3</v>
      </c>
      <c r="AG11" s="442">
        <v>1.0574440994798565E-3</v>
      </c>
      <c r="AH11" s="442">
        <v>1.9911263229465716E-4</v>
      </c>
      <c r="AI11" s="442">
        <v>5.273541928340731E-4</v>
      </c>
      <c r="AJ11" s="442">
        <v>3.2251212593783509E-4</v>
      </c>
      <c r="AK11" s="442">
        <v>1.3823280812887357E-3</v>
      </c>
      <c r="AL11" s="442">
        <v>3.0260259371644684E-4</v>
      </c>
      <c r="AM11" s="442">
        <v>4.4509064798671098E-4</v>
      </c>
      <c r="AN11" s="442">
        <v>7.2413745742343719E-3</v>
      </c>
      <c r="AO11" s="442">
        <v>7.042676854233593E-3</v>
      </c>
      <c r="AP11" s="318">
        <f t="shared" si="0"/>
        <v>1.0464888535260257</v>
      </c>
    </row>
    <row r="12" spans="1:42" ht="12.5" x14ac:dyDescent="0.2">
      <c r="A12" s="281" t="s">
        <v>451</v>
      </c>
      <c r="B12" s="283" t="s">
        <v>29</v>
      </c>
      <c r="C12" s="442">
        <v>0</v>
      </c>
      <c r="D12" s="442">
        <v>0</v>
      </c>
      <c r="E12" s="442">
        <v>0</v>
      </c>
      <c r="F12" s="442">
        <v>0</v>
      </c>
      <c r="G12" s="442">
        <v>0</v>
      </c>
      <c r="H12" s="442">
        <v>0</v>
      </c>
      <c r="I12" s="442">
        <v>0</v>
      </c>
      <c r="J12" s="442">
        <v>1</v>
      </c>
      <c r="K12" s="442">
        <v>0</v>
      </c>
      <c r="L12" s="442">
        <v>0</v>
      </c>
      <c r="M12" s="442">
        <v>0</v>
      </c>
      <c r="N12" s="442">
        <v>0</v>
      </c>
      <c r="O12" s="442">
        <v>0</v>
      </c>
      <c r="P12" s="442">
        <v>0</v>
      </c>
      <c r="Q12" s="442">
        <v>0</v>
      </c>
      <c r="R12" s="442">
        <v>0</v>
      </c>
      <c r="S12" s="442">
        <v>0</v>
      </c>
      <c r="T12" s="442">
        <v>0</v>
      </c>
      <c r="U12" s="442">
        <v>0</v>
      </c>
      <c r="V12" s="442">
        <v>0</v>
      </c>
      <c r="W12" s="442">
        <v>0</v>
      </c>
      <c r="X12" s="442">
        <v>0</v>
      </c>
      <c r="Y12" s="442">
        <v>0</v>
      </c>
      <c r="Z12" s="442">
        <v>0</v>
      </c>
      <c r="AA12" s="442">
        <v>0</v>
      </c>
      <c r="AB12" s="442">
        <v>0</v>
      </c>
      <c r="AC12" s="442">
        <v>0</v>
      </c>
      <c r="AD12" s="442">
        <v>0</v>
      </c>
      <c r="AE12" s="442">
        <v>0</v>
      </c>
      <c r="AF12" s="442">
        <v>0</v>
      </c>
      <c r="AG12" s="442">
        <v>0</v>
      </c>
      <c r="AH12" s="442">
        <v>0</v>
      </c>
      <c r="AI12" s="442">
        <v>0</v>
      </c>
      <c r="AJ12" s="442">
        <v>0</v>
      </c>
      <c r="AK12" s="442">
        <v>0</v>
      </c>
      <c r="AL12" s="442">
        <v>0</v>
      </c>
      <c r="AM12" s="442">
        <v>0</v>
      </c>
      <c r="AN12" s="442">
        <v>0</v>
      </c>
      <c r="AO12" s="442">
        <v>0</v>
      </c>
      <c r="AP12" s="318">
        <f t="shared" si="0"/>
        <v>1</v>
      </c>
    </row>
    <row r="13" spans="1:42" ht="12.5" x14ac:dyDescent="0.2">
      <c r="A13" s="281" t="s">
        <v>452</v>
      </c>
      <c r="B13" s="283" t="s">
        <v>30</v>
      </c>
      <c r="C13" s="442">
        <v>1.1422033554102649E-5</v>
      </c>
      <c r="D13" s="442">
        <v>0</v>
      </c>
      <c r="E13" s="442">
        <v>3.571176956032871E-3</v>
      </c>
      <c r="F13" s="442">
        <v>2.0554539590608334E-3</v>
      </c>
      <c r="G13" s="442">
        <v>3.0815819596130003E-4</v>
      </c>
      <c r="H13" s="442">
        <v>3.7742170564406902E-4</v>
      </c>
      <c r="I13" s="442">
        <v>2.5468425786706844E-4</v>
      </c>
      <c r="J13" s="442">
        <v>4.8268286963613618E-3</v>
      </c>
      <c r="K13" s="442">
        <v>1.0036635364247728</v>
      </c>
      <c r="L13" s="442">
        <v>9.5859255112229157E-5</v>
      </c>
      <c r="M13" s="442">
        <v>1.508114831883615E-3</v>
      </c>
      <c r="N13" s="442">
        <v>1.5786378736405142E-3</v>
      </c>
      <c r="O13" s="442">
        <v>2.3162571038650887E-4</v>
      </c>
      <c r="P13" s="442">
        <v>3.0291331197876859E-4</v>
      </c>
      <c r="Q13" s="442">
        <v>1.5707105650411064E-4</v>
      </c>
      <c r="R13" s="442">
        <v>1.27099968852585E-4</v>
      </c>
      <c r="S13" s="442">
        <v>1.2110155719571839E-4</v>
      </c>
      <c r="T13" s="442">
        <v>8.1106335333545388E-5</v>
      </c>
      <c r="U13" s="442">
        <v>1.1573105035278651E-4</v>
      </c>
      <c r="V13" s="442">
        <v>2.4334745550307876E-5</v>
      </c>
      <c r="W13" s="442">
        <v>1.7995880890017398E-4</v>
      </c>
      <c r="X13" s="442">
        <v>2.0970028991849419E-4</v>
      </c>
      <c r="Y13" s="442">
        <v>8.8806749351810483E-4</v>
      </c>
      <c r="Z13" s="442">
        <v>3.4033529220711132E-3</v>
      </c>
      <c r="AA13" s="442">
        <v>8.9707023491153069E-4</v>
      </c>
      <c r="AB13" s="442">
        <v>7.658794129367896E-4</v>
      </c>
      <c r="AC13" s="442">
        <v>1.3707289623710105E-4</v>
      </c>
      <c r="AD13" s="442">
        <v>5.6481518859551634E-5</v>
      </c>
      <c r="AE13" s="442">
        <v>1.6514461557227993E-5</v>
      </c>
      <c r="AF13" s="442">
        <v>8.9155632518294475E-4</v>
      </c>
      <c r="AG13" s="442">
        <v>3.0907992927062234E-5</v>
      </c>
      <c r="AH13" s="442">
        <v>6.8955100991603408E-4</v>
      </c>
      <c r="AI13" s="442">
        <v>2.2024865983629688E-4</v>
      </c>
      <c r="AJ13" s="442">
        <v>1.7135913617106948E-4</v>
      </c>
      <c r="AK13" s="442">
        <v>1.9778540520358587E-4</v>
      </c>
      <c r="AL13" s="442">
        <v>1.7264181387148582E-4</v>
      </c>
      <c r="AM13" s="442">
        <v>3.5349159028921247E-4</v>
      </c>
      <c r="AN13" s="442">
        <v>1.6422122230734962E-4</v>
      </c>
      <c r="AO13" s="442">
        <v>1.0556289252822519E-3</v>
      </c>
      <c r="AP13" s="318">
        <f t="shared" si="0"/>
        <v>1.0288581391206606</v>
      </c>
    </row>
    <row r="14" spans="1:42" ht="12.5" x14ac:dyDescent="0.2">
      <c r="A14" s="281" t="s">
        <v>453</v>
      </c>
      <c r="B14" s="283" t="s">
        <v>454</v>
      </c>
      <c r="C14" s="442">
        <v>3.5669264745656733E-5</v>
      </c>
      <c r="D14" s="442">
        <v>0</v>
      </c>
      <c r="E14" s="442">
        <v>2.3015677376730351E-3</v>
      </c>
      <c r="F14" s="442">
        <v>1.1406667281829729E-4</v>
      </c>
      <c r="G14" s="442">
        <v>2.4849721766016055E-3</v>
      </c>
      <c r="H14" s="442">
        <v>1.2820141802603816E-3</v>
      </c>
      <c r="I14" s="442">
        <v>3.0580828703621683E-3</v>
      </c>
      <c r="J14" s="442">
        <v>2.1669979752710514E-3</v>
      </c>
      <c r="K14" s="442">
        <v>2.0424071124426626E-5</v>
      </c>
      <c r="L14" s="442">
        <v>1.0286778239962588</v>
      </c>
      <c r="M14" s="442">
        <v>1.0816706484584942E-3</v>
      </c>
      <c r="N14" s="442">
        <v>1.3979739326401198E-4</v>
      </c>
      <c r="O14" s="442">
        <v>7.580927543742583E-4</v>
      </c>
      <c r="P14" s="442">
        <v>6.5535754559615795E-4</v>
      </c>
      <c r="Q14" s="442">
        <v>1.6496201639143392E-3</v>
      </c>
      <c r="R14" s="442">
        <v>2.4423836765306434E-3</v>
      </c>
      <c r="S14" s="442">
        <v>4.7272892162625781E-3</v>
      </c>
      <c r="T14" s="442">
        <v>2.7668190046459319E-3</v>
      </c>
      <c r="U14" s="442">
        <v>4.6412324628621647E-3</v>
      </c>
      <c r="V14" s="442">
        <v>5.2122581173091641E-3</v>
      </c>
      <c r="W14" s="442">
        <v>4.7942227310238264E-3</v>
      </c>
      <c r="X14" s="442">
        <v>7.3728002089643125E-3</v>
      </c>
      <c r="Y14" s="442">
        <v>1.8280494207180684E-3</v>
      </c>
      <c r="Z14" s="442">
        <v>1.5300435669590454E-4</v>
      </c>
      <c r="AA14" s="442">
        <v>4.9987691208472707E-3</v>
      </c>
      <c r="AB14" s="442">
        <v>1.6347679345262525E-3</v>
      </c>
      <c r="AC14" s="442">
        <v>7.4795707198657268E-4</v>
      </c>
      <c r="AD14" s="442">
        <v>5.4721433334197433E-4</v>
      </c>
      <c r="AE14" s="442">
        <v>8.5337558760617975E-5</v>
      </c>
      <c r="AF14" s="442">
        <v>6.3945588133806246E-4</v>
      </c>
      <c r="AG14" s="442">
        <v>1.623274669705154E-3</v>
      </c>
      <c r="AH14" s="442">
        <v>4.8059421318696769E-4</v>
      </c>
      <c r="AI14" s="442">
        <v>4.8094531375685588E-4</v>
      </c>
      <c r="AJ14" s="442">
        <v>4.1543422349712283E-4</v>
      </c>
      <c r="AK14" s="442">
        <v>1.1397851169545079E-3</v>
      </c>
      <c r="AL14" s="442">
        <v>1.9155830509274853E-3</v>
      </c>
      <c r="AM14" s="442">
        <v>3.1016763770315198E-4</v>
      </c>
      <c r="AN14" s="442">
        <v>9.0711822432116423E-3</v>
      </c>
      <c r="AO14" s="442">
        <v>1.7770917396253011E-3</v>
      </c>
      <c r="AP14" s="318">
        <f t="shared" si="0"/>
        <v>1.1024546850154788</v>
      </c>
    </row>
    <row r="15" spans="1:42" ht="12.5" x14ac:dyDescent="0.2">
      <c r="A15" s="281" t="s">
        <v>455</v>
      </c>
      <c r="B15" s="283" t="s">
        <v>31</v>
      </c>
      <c r="C15" s="442">
        <v>5.0981872938003307E-5</v>
      </c>
      <c r="D15" s="442">
        <v>0</v>
      </c>
      <c r="E15" s="442">
        <v>1.6088293970228508E-4</v>
      </c>
      <c r="F15" s="442">
        <v>1.9062500097648767E-4</v>
      </c>
      <c r="G15" s="442">
        <v>3.2289542093454902E-3</v>
      </c>
      <c r="H15" s="442">
        <v>9.7100272164039804E-4</v>
      </c>
      <c r="I15" s="442">
        <v>1.07625978306973E-2</v>
      </c>
      <c r="J15" s="442">
        <v>7.3355022921597571E-3</v>
      </c>
      <c r="K15" s="442">
        <v>2.8088021779190125E-5</v>
      </c>
      <c r="L15" s="442">
        <v>4.0197203670407512E-3</v>
      </c>
      <c r="M15" s="442">
        <v>1.0888279796839702</v>
      </c>
      <c r="N15" s="442">
        <v>6.1506713329235498E-3</v>
      </c>
      <c r="O15" s="442">
        <v>1.1009278543538678E-2</v>
      </c>
      <c r="P15" s="442">
        <v>4.7456031869619391E-3</v>
      </c>
      <c r="Q15" s="442">
        <v>7.5613947227451492E-3</v>
      </c>
      <c r="R15" s="442">
        <v>5.2256511140841514E-3</v>
      </c>
      <c r="S15" s="442">
        <v>2.0319350020286422E-2</v>
      </c>
      <c r="T15" s="442">
        <v>3.7143164170931373E-2</v>
      </c>
      <c r="U15" s="442">
        <v>1.0177054543457936E-2</v>
      </c>
      <c r="V15" s="442">
        <v>4.006807764812049E-4</v>
      </c>
      <c r="W15" s="442">
        <v>7.1516333618139999E-3</v>
      </c>
      <c r="X15" s="442">
        <v>9.238451247567692E-3</v>
      </c>
      <c r="Y15" s="442">
        <v>5.8458448594000213E-2</v>
      </c>
      <c r="Z15" s="442">
        <v>9.2716762624867261E-4</v>
      </c>
      <c r="AA15" s="442">
        <v>7.9494074318590228E-3</v>
      </c>
      <c r="AB15" s="442">
        <v>6.3758617598410131E-4</v>
      </c>
      <c r="AC15" s="442">
        <v>7.7146200183671589E-4</v>
      </c>
      <c r="AD15" s="442">
        <v>6.0582263174753796E-4</v>
      </c>
      <c r="AE15" s="442">
        <v>6.7074276343720212E-4</v>
      </c>
      <c r="AF15" s="442">
        <v>9.1860501671464038E-4</v>
      </c>
      <c r="AG15" s="442">
        <v>3.0755339912633069E-4</v>
      </c>
      <c r="AH15" s="442">
        <v>1.1293828366492555E-3</v>
      </c>
      <c r="AI15" s="442">
        <v>2.8124114614422246E-3</v>
      </c>
      <c r="AJ15" s="442">
        <v>1.2813063006047161E-3</v>
      </c>
      <c r="AK15" s="442">
        <v>1.5796682580809002E-3</v>
      </c>
      <c r="AL15" s="442">
        <v>1.6402562628851571E-3</v>
      </c>
      <c r="AM15" s="442">
        <v>1.8005078455672152E-3</v>
      </c>
      <c r="AN15" s="442">
        <v>0.10135478467581512</v>
      </c>
      <c r="AO15" s="442">
        <v>5.8513104261565547E-3</v>
      </c>
      <c r="AP15" s="318">
        <f t="shared" si="0"/>
        <v>1.4175443812430415</v>
      </c>
    </row>
    <row r="16" spans="1:42" ht="12.5" x14ac:dyDescent="0.2">
      <c r="A16" s="281" t="s">
        <v>456</v>
      </c>
      <c r="B16" s="283" t="s">
        <v>32</v>
      </c>
      <c r="C16" s="442">
        <v>2.8316228824875448E-5</v>
      </c>
      <c r="D16" s="442">
        <v>0</v>
      </c>
      <c r="E16" s="442">
        <v>2.2923648733555498E-4</v>
      </c>
      <c r="F16" s="442">
        <v>6.6554585708755493E-4</v>
      </c>
      <c r="G16" s="442">
        <v>2.7175364756090649E-4</v>
      </c>
      <c r="H16" s="442">
        <v>1.977734089722582E-4</v>
      </c>
      <c r="I16" s="442">
        <v>1.0368106791236703E-2</v>
      </c>
      <c r="J16" s="442">
        <v>3.1600280841531078E-4</v>
      </c>
      <c r="K16" s="442">
        <v>4.9734517027335992E-5</v>
      </c>
      <c r="L16" s="442">
        <v>5.0028890420058083E-4</v>
      </c>
      <c r="M16" s="442">
        <v>2.7925152334853883E-3</v>
      </c>
      <c r="N16" s="442">
        <v>1.139217545031926</v>
      </c>
      <c r="O16" s="442">
        <v>4.7017253521670791E-4</v>
      </c>
      <c r="P16" s="442">
        <v>6.3009376402586303E-2</v>
      </c>
      <c r="Q16" s="442">
        <v>3.2772893421910552E-2</v>
      </c>
      <c r="R16" s="442">
        <v>2.5892940912852946E-2</v>
      </c>
      <c r="S16" s="442">
        <v>7.603919437225483E-3</v>
      </c>
      <c r="T16" s="442">
        <v>2.779877471873598E-3</v>
      </c>
      <c r="U16" s="442">
        <v>1.2909242768138891E-2</v>
      </c>
      <c r="V16" s="442">
        <v>3.8105021437126502E-3</v>
      </c>
      <c r="W16" s="442">
        <v>1.6522217948092582E-2</v>
      </c>
      <c r="X16" s="442">
        <v>2.362768358757701E-3</v>
      </c>
      <c r="Y16" s="442">
        <v>9.2395036829703153E-3</v>
      </c>
      <c r="Z16" s="442">
        <v>1.6310594545264963E-4</v>
      </c>
      <c r="AA16" s="442">
        <v>4.7594040621757309E-4</v>
      </c>
      <c r="AB16" s="442">
        <v>6.8651735674564064E-5</v>
      </c>
      <c r="AC16" s="442">
        <v>1.5119693171250924E-4</v>
      </c>
      <c r="AD16" s="442">
        <v>7.441798881556311E-5</v>
      </c>
      <c r="AE16" s="442">
        <v>1.0300992871863803E-4</v>
      </c>
      <c r="AF16" s="442">
        <v>4.8083687451135315E-4</v>
      </c>
      <c r="AG16" s="442">
        <v>8.4443933551263682E-5</v>
      </c>
      <c r="AH16" s="442">
        <v>2.673143291378848E-4</v>
      </c>
      <c r="AI16" s="442">
        <v>1.0966580743547659E-4</v>
      </c>
      <c r="AJ16" s="442">
        <v>1.0317193128795087E-4</v>
      </c>
      <c r="AK16" s="442">
        <v>1.4719069842469937E-4</v>
      </c>
      <c r="AL16" s="442">
        <v>4.3060200010103732E-4</v>
      </c>
      <c r="AM16" s="442">
        <v>1.153760734187042E-4</v>
      </c>
      <c r="AN16" s="442">
        <v>4.7623276136859506E-4</v>
      </c>
      <c r="AO16" s="442">
        <v>1.2294716208903812E-3</v>
      </c>
      <c r="AP16" s="318">
        <f t="shared" si="0"/>
        <v>1.3352613913452387</v>
      </c>
    </row>
    <row r="17" spans="1:42" ht="12.5" x14ac:dyDescent="0.2">
      <c r="A17" s="281" t="s">
        <v>457</v>
      </c>
      <c r="B17" s="283" t="s">
        <v>33</v>
      </c>
      <c r="C17" s="442">
        <v>1.2088784700667268E-5</v>
      </c>
      <c r="D17" s="442">
        <v>0</v>
      </c>
      <c r="E17" s="442">
        <v>1.3534846667164041E-4</v>
      </c>
      <c r="F17" s="442">
        <v>2.59951392186871E-4</v>
      </c>
      <c r="G17" s="442">
        <v>1.2084396932285834E-4</v>
      </c>
      <c r="H17" s="442">
        <v>6.2388864732065724E-5</v>
      </c>
      <c r="I17" s="442">
        <v>2.9838909081705018E-3</v>
      </c>
      <c r="J17" s="442">
        <v>1.8033767281732866E-3</v>
      </c>
      <c r="K17" s="442">
        <v>2.0122306412822386E-5</v>
      </c>
      <c r="L17" s="442">
        <v>8.9104154100226043E-4</v>
      </c>
      <c r="M17" s="442">
        <v>3.7783410648445726E-3</v>
      </c>
      <c r="N17" s="442">
        <v>3.2344217186271941E-3</v>
      </c>
      <c r="O17" s="442">
        <v>1.1343849735661731</v>
      </c>
      <c r="P17" s="442">
        <v>2.2819609205377747E-2</v>
      </c>
      <c r="Q17" s="442">
        <v>1.3474427318989578E-2</v>
      </c>
      <c r="R17" s="442">
        <v>7.0747931300359206E-3</v>
      </c>
      <c r="S17" s="442">
        <v>1.3429553875531826E-2</v>
      </c>
      <c r="T17" s="442">
        <v>1.5864799383812123E-2</v>
      </c>
      <c r="U17" s="442">
        <v>2.2166522005851706E-2</v>
      </c>
      <c r="V17" s="442">
        <v>1.5416772256686424E-2</v>
      </c>
      <c r="W17" s="442">
        <v>9.3063820980245002E-3</v>
      </c>
      <c r="X17" s="442">
        <v>7.3731052881916611E-3</v>
      </c>
      <c r="Y17" s="442">
        <v>4.3022717044753278E-3</v>
      </c>
      <c r="Z17" s="442">
        <v>9.1198156238944271E-5</v>
      </c>
      <c r="AA17" s="442">
        <v>2.6497326716055041E-4</v>
      </c>
      <c r="AB17" s="442">
        <v>6.0670193902253107E-5</v>
      </c>
      <c r="AC17" s="442">
        <v>9.4489775397925592E-5</v>
      </c>
      <c r="AD17" s="442">
        <v>7.3958861082083226E-5</v>
      </c>
      <c r="AE17" s="442">
        <v>5.0317062867887883E-5</v>
      </c>
      <c r="AF17" s="442">
        <v>1.3405316721769059E-4</v>
      </c>
      <c r="AG17" s="442">
        <v>8.6224855469399048E-5</v>
      </c>
      <c r="AH17" s="442">
        <v>2.3258220157671726E-4</v>
      </c>
      <c r="AI17" s="442">
        <v>1.3057585837850596E-4</v>
      </c>
      <c r="AJ17" s="442">
        <v>6.655057460725921E-4</v>
      </c>
      <c r="AK17" s="442">
        <v>1.0853322655636918E-4</v>
      </c>
      <c r="AL17" s="442">
        <v>4.5990270901488244E-4</v>
      </c>
      <c r="AM17" s="442">
        <v>1.2792129032480532E-4</v>
      </c>
      <c r="AN17" s="442">
        <v>4.60533010278023E-3</v>
      </c>
      <c r="AO17" s="442">
        <v>1.0555937797262576E-3</v>
      </c>
      <c r="AP17" s="318">
        <f t="shared" si="0"/>
        <v>1.2861012620520356</v>
      </c>
    </row>
    <row r="18" spans="1:42" ht="12.5" x14ac:dyDescent="0.2">
      <c r="A18" s="281" t="s">
        <v>458</v>
      </c>
      <c r="B18" s="283" t="s">
        <v>34</v>
      </c>
      <c r="C18" s="442">
        <v>6.1881913382181222E-5</v>
      </c>
      <c r="D18" s="442">
        <v>0</v>
      </c>
      <c r="E18" s="442">
        <v>1.1618880192974942E-4</v>
      </c>
      <c r="F18" s="442">
        <v>1.0427614167593678E-2</v>
      </c>
      <c r="G18" s="442">
        <v>3.7926664031576723E-3</v>
      </c>
      <c r="H18" s="442">
        <v>1.2398075458787533E-3</v>
      </c>
      <c r="I18" s="442">
        <v>1.5668337474032901E-2</v>
      </c>
      <c r="J18" s="442">
        <v>3.9579821363179843E-3</v>
      </c>
      <c r="K18" s="442">
        <v>7.4423075559507492E-4</v>
      </c>
      <c r="L18" s="442">
        <v>1.1149396858140875E-3</v>
      </c>
      <c r="M18" s="442">
        <v>5.2637450707906461E-3</v>
      </c>
      <c r="N18" s="442">
        <v>6.7376982323543344E-4</v>
      </c>
      <c r="O18" s="442">
        <v>1.1177641628033568E-3</v>
      </c>
      <c r="P18" s="442">
        <v>1.0299233977188373</v>
      </c>
      <c r="Q18" s="442">
        <v>1.5657812479288231E-2</v>
      </c>
      <c r="R18" s="442">
        <v>1.3928527201459985E-2</v>
      </c>
      <c r="S18" s="442">
        <v>1.7229671529180597E-2</v>
      </c>
      <c r="T18" s="442">
        <v>8.5350028556802557E-3</v>
      </c>
      <c r="U18" s="442">
        <v>1.1749687621559418E-2</v>
      </c>
      <c r="V18" s="442">
        <v>1.1914968106231478E-2</v>
      </c>
      <c r="W18" s="442">
        <v>4.901834180672934E-3</v>
      </c>
      <c r="X18" s="442">
        <v>9.1202562984703042E-3</v>
      </c>
      <c r="Y18" s="442">
        <v>4.1627454055777197E-2</v>
      </c>
      <c r="Z18" s="442">
        <v>7.1129697361335404E-4</v>
      </c>
      <c r="AA18" s="442">
        <v>2.1401009646435992E-3</v>
      </c>
      <c r="AB18" s="442">
        <v>2.292655831271814E-4</v>
      </c>
      <c r="AC18" s="442">
        <v>1.4685583934355843E-3</v>
      </c>
      <c r="AD18" s="442">
        <v>2.3381895082236914E-4</v>
      </c>
      <c r="AE18" s="442">
        <v>5.6092372226270446E-4</v>
      </c>
      <c r="AF18" s="442">
        <v>1.7813941072490609E-3</v>
      </c>
      <c r="AG18" s="442">
        <v>1.970772961977231E-4</v>
      </c>
      <c r="AH18" s="442">
        <v>2.3134897638957823E-3</v>
      </c>
      <c r="AI18" s="442">
        <v>4.9063498269094207E-4</v>
      </c>
      <c r="AJ18" s="442">
        <v>4.0450545959995818E-4</v>
      </c>
      <c r="AK18" s="442">
        <v>1.391122715983336E-3</v>
      </c>
      <c r="AL18" s="442">
        <v>9.4976646620418344E-4</v>
      </c>
      <c r="AM18" s="442">
        <v>1.3171518219061153E-3</v>
      </c>
      <c r="AN18" s="442">
        <v>9.569008226144657E-4</v>
      </c>
      <c r="AO18" s="442">
        <v>2.8567150197530856E-3</v>
      </c>
      <c r="AP18" s="318">
        <f t="shared" si="0"/>
        <v>1.2239135480119361</v>
      </c>
    </row>
    <row r="19" spans="1:42" ht="12.5" x14ac:dyDescent="0.2">
      <c r="A19" s="281" t="s">
        <v>459</v>
      </c>
      <c r="B19" s="285" t="s">
        <v>268</v>
      </c>
      <c r="C19" s="442">
        <v>2.6188392882886002E-5</v>
      </c>
      <c r="D19" s="442">
        <v>0</v>
      </c>
      <c r="E19" s="442">
        <v>3.3518289663307541E-5</v>
      </c>
      <c r="F19" s="442">
        <v>9.7079694013892006E-5</v>
      </c>
      <c r="G19" s="442">
        <v>5.8487277778212417E-5</v>
      </c>
      <c r="H19" s="442">
        <v>5.6152462674015095E-5</v>
      </c>
      <c r="I19" s="442">
        <v>7.8147227951712447E-4</v>
      </c>
      <c r="J19" s="442">
        <v>8.9406505729734001E-5</v>
      </c>
      <c r="K19" s="442">
        <v>1.4386190920579645E-5</v>
      </c>
      <c r="L19" s="442">
        <v>1.259179497416582E-4</v>
      </c>
      <c r="M19" s="442">
        <v>5.0490283349653492E-4</v>
      </c>
      <c r="N19" s="442">
        <v>5.3109076582084786E-5</v>
      </c>
      <c r="O19" s="442">
        <v>3.7120355073569793E-5</v>
      </c>
      <c r="P19" s="442">
        <v>2.2566364461150444E-4</v>
      </c>
      <c r="Q19" s="442">
        <v>1.0263687198116707</v>
      </c>
      <c r="R19" s="442">
        <v>6.658779446627806E-3</v>
      </c>
      <c r="S19" s="442">
        <v>2.5378979830184781E-3</v>
      </c>
      <c r="T19" s="442">
        <v>7.3612536796691802E-4</v>
      </c>
      <c r="U19" s="442">
        <v>2.3026962578797843E-3</v>
      </c>
      <c r="V19" s="442">
        <v>5.6786952422167678E-5</v>
      </c>
      <c r="W19" s="442">
        <v>1.5231169237715874E-3</v>
      </c>
      <c r="X19" s="442">
        <v>6.5178055198907191E-5</v>
      </c>
      <c r="Y19" s="442">
        <v>1.2917333750133236E-3</v>
      </c>
      <c r="Z19" s="442">
        <v>1.2653050165766918E-4</v>
      </c>
      <c r="AA19" s="442">
        <v>2.2653065947540905E-3</v>
      </c>
      <c r="AB19" s="442">
        <v>1.17458348925817E-4</v>
      </c>
      <c r="AC19" s="442">
        <v>1.4255199328484729E-4</v>
      </c>
      <c r="AD19" s="442">
        <v>1.8554451678291171E-4</v>
      </c>
      <c r="AE19" s="442">
        <v>3.1971391481902433E-5</v>
      </c>
      <c r="AF19" s="442">
        <v>2.1789047431837306E-4</v>
      </c>
      <c r="AG19" s="442">
        <v>3.408219602188247E-4</v>
      </c>
      <c r="AH19" s="442">
        <v>2.3729543107944013E-4</v>
      </c>
      <c r="AI19" s="442">
        <v>1.1978596752367574E-4</v>
      </c>
      <c r="AJ19" s="442">
        <v>1.0069129981290861E-4</v>
      </c>
      <c r="AK19" s="442">
        <v>1.3195870582067659E-4</v>
      </c>
      <c r="AL19" s="442">
        <v>2.1913346228285549E-3</v>
      </c>
      <c r="AM19" s="442">
        <v>7.1766432860958425E-5</v>
      </c>
      <c r="AN19" s="442">
        <v>1.0098558544045224E-4</v>
      </c>
      <c r="AO19" s="442">
        <v>1.1460886205397367E-4</v>
      </c>
      <c r="AP19" s="318">
        <f t="shared" si="0"/>
        <v>1.0500263329530455</v>
      </c>
    </row>
    <row r="20" spans="1:42" ht="12.5" x14ac:dyDescent="0.2">
      <c r="A20" s="281" t="s">
        <v>460</v>
      </c>
      <c r="B20" s="285" t="s">
        <v>269</v>
      </c>
      <c r="C20" s="442">
        <v>0</v>
      </c>
      <c r="D20" s="442">
        <v>0</v>
      </c>
      <c r="E20" s="442">
        <v>0</v>
      </c>
      <c r="F20" s="442">
        <v>0</v>
      </c>
      <c r="G20" s="442">
        <v>0</v>
      </c>
      <c r="H20" s="442">
        <v>0</v>
      </c>
      <c r="I20" s="442">
        <v>0</v>
      </c>
      <c r="J20" s="442">
        <v>0</v>
      </c>
      <c r="K20" s="442">
        <v>0</v>
      </c>
      <c r="L20" s="442">
        <v>0</v>
      </c>
      <c r="M20" s="442">
        <v>0</v>
      </c>
      <c r="N20" s="442">
        <v>0</v>
      </c>
      <c r="O20" s="442">
        <v>0</v>
      </c>
      <c r="P20" s="442">
        <v>0</v>
      </c>
      <c r="Q20" s="442">
        <v>0</v>
      </c>
      <c r="R20" s="442">
        <v>1</v>
      </c>
      <c r="S20" s="442">
        <v>0</v>
      </c>
      <c r="T20" s="442">
        <v>0</v>
      </c>
      <c r="U20" s="442">
        <v>0</v>
      </c>
      <c r="V20" s="442">
        <v>0</v>
      </c>
      <c r="W20" s="442">
        <v>0</v>
      </c>
      <c r="X20" s="442">
        <v>0</v>
      </c>
      <c r="Y20" s="442">
        <v>0</v>
      </c>
      <c r="Z20" s="442">
        <v>0</v>
      </c>
      <c r="AA20" s="442">
        <v>0</v>
      </c>
      <c r="AB20" s="442">
        <v>0</v>
      </c>
      <c r="AC20" s="442">
        <v>0</v>
      </c>
      <c r="AD20" s="442">
        <v>0</v>
      </c>
      <c r="AE20" s="442">
        <v>0</v>
      </c>
      <c r="AF20" s="442">
        <v>0</v>
      </c>
      <c r="AG20" s="442">
        <v>0</v>
      </c>
      <c r="AH20" s="442">
        <v>0</v>
      </c>
      <c r="AI20" s="442">
        <v>0</v>
      </c>
      <c r="AJ20" s="442">
        <v>0</v>
      </c>
      <c r="AK20" s="442">
        <v>0</v>
      </c>
      <c r="AL20" s="442">
        <v>0</v>
      </c>
      <c r="AM20" s="442">
        <v>0</v>
      </c>
      <c r="AN20" s="442">
        <v>0</v>
      </c>
      <c r="AO20" s="442">
        <v>0</v>
      </c>
      <c r="AP20" s="318">
        <f t="shared" si="0"/>
        <v>1</v>
      </c>
    </row>
    <row r="21" spans="1:42" ht="12.5" x14ac:dyDescent="0.2">
      <c r="A21" s="281" t="s">
        <v>461</v>
      </c>
      <c r="B21" s="285" t="s">
        <v>270</v>
      </c>
      <c r="C21" s="442">
        <v>4.0370384365141177E-5</v>
      </c>
      <c r="D21" s="442">
        <v>0</v>
      </c>
      <c r="E21" s="442">
        <v>4.2181080953986205E-5</v>
      </c>
      <c r="F21" s="442">
        <v>1.6698521339633359E-4</v>
      </c>
      <c r="G21" s="442">
        <v>8.8371191907121933E-5</v>
      </c>
      <c r="H21" s="442">
        <v>9.2511000379072745E-5</v>
      </c>
      <c r="I21" s="442">
        <v>9.827212566881861E-5</v>
      </c>
      <c r="J21" s="442">
        <v>1.1481062969327877E-4</v>
      </c>
      <c r="K21" s="442">
        <v>1.8214071247079067E-5</v>
      </c>
      <c r="L21" s="442">
        <v>9.1228260354382328E-5</v>
      </c>
      <c r="M21" s="442">
        <v>1.6452874455570636E-4</v>
      </c>
      <c r="N21" s="442">
        <v>3.9368891954177571E-5</v>
      </c>
      <c r="O21" s="442">
        <v>5.3134262522858524E-5</v>
      </c>
      <c r="P21" s="442">
        <v>7.9814802494903434E-5</v>
      </c>
      <c r="Q21" s="442">
        <v>1.4065325336564372E-3</v>
      </c>
      <c r="R21" s="442">
        <v>2.7762428256565444E-3</v>
      </c>
      <c r="S21" s="442">
        <v>1.0407660102471474</v>
      </c>
      <c r="T21" s="442">
        <v>1.0249022794815131E-4</v>
      </c>
      <c r="U21" s="442">
        <v>5.8791307902330127E-4</v>
      </c>
      <c r="V21" s="442">
        <v>7.333948249874259E-5</v>
      </c>
      <c r="W21" s="442">
        <v>2.8130206913414734E-4</v>
      </c>
      <c r="X21" s="442">
        <v>8.977398627047433E-5</v>
      </c>
      <c r="Y21" s="442">
        <v>3.2158560910575828E-4</v>
      </c>
      <c r="Z21" s="442">
        <v>1.6702193656736435E-4</v>
      </c>
      <c r="AA21" s="442">
        <v>3.6736050184077066E-4</v>
      </c>
      <c r="AB21" s="442">
        <v>2.1750693879079341E-4</v>
      </c>
      <c r="AC21" s="442">
        <v>8.0813235911898914E-4</v>
      </c>
      <c r="AD21" s="442">
        <v>3.1387485373045559E-4</v>
      </c>
      <c r="AE21" s="442">
        <v>3.3933427502017017E-5</v>
      </c>
      <c r="AF21" s="442">
        <v>3.6988983685767065E-4</v>
      </c>
      <c r="AG21" s="442">
        <v>4.8919379508057664E-4</v>
      </c>
      <c r="AH21" s="442">
        <v>1.736070007181401E-3</v>
      </c>
      <c r="AI21" s="442">
        <v>1.9504886974109617E-4</v>
      </c>
      <c r="AJ21" s="442">
        <v>6.5818639594914597E-3</v>
      </c>
      <c r="AK21" s="442">
        <v>2.4034828797168294E-4</v>
      </c>
      <c r="AL21" s="442">
        <v>3.1470090312734418E-3</v>
      </c>
      <c r="AM21" s="442">
        <v>1.0666017784977928E-4</v>
      </c>
      <c r="AN21" s="442">
        <v>1.7140740719522193E-2</v>
      </c>
      <c r="AO21" s="442">
        <v>3.2519804488904927E-3</v>
      </c>
      <c r="AP21" s="318">
        <f t="shared" si="0"/>
        <v>1.0794096354224529</v>
      </c>
    </row>
    <row r="22" spans="1:42" ht="12.5" x14ac:dyDescent="0.2">
      <c r="A22" s="281" t="s">
        <v>462</v>
      </c>
      <c r="B22" s="285" t="s">
        <v>280</v>
      </c>
      <c r="C22" s="442">
        <v>1.8582345731107712E-6</v>
      </c>
      <c r="D22" s="442">
        <v>0</v>
      </c>
      <c r="E22" s="442">
        <v>2.81607370194906E-6</v>
      </c>
      <c r="F22" s="442">
        <v>8.0503601591933345E-6</v>
      </c>
      <c r="G22" s="442">
        <v>4.2095412870375664E-6</v>
      </c>
      <c r="H22" s="442">
        <v>4.0671964395718905E-6</v>
      </c>
      <c r="I22" s="442">
        <v>4.3954911231820458E-6</v>
      </c>
      <c r="J22" s="442">
        <v>5.5883262219118518E-6</v>
      </c>
      <c r="K22" s="442">
        <v>9.1173855804531763E-7</v>
      </c>
      <c r="L22" s="442">
        <v>4.5465937271768516E-6</v>
      </c>
      <c r="M22" s="442">
        <v>7.6040733069508446E-6</v>
      </c>
      <c r="N22" s="442">
        <v>1.7753137267198609E-6</v>
      </c>
      <c r="O22" s="442">
        <v>3.9752374410667727E-6</v>
      </c>
      <c r="P22" s="442">
        <v>2.5866734375443878E-5</v>
      </c>
      <c r="Q22" s="442">
        <v>7.3805259825390643E-5</v>
      </c>
      <c r="R22" s="442">
        <v>8.8856393636305888E-5</v>
      </c>
      <c r="S22" s="442">
        <v>1.1578229718415499E-3</v>
      </c>
      <c r="T22" s="442">
        <v>1.0023325913069343</v>
      </c>
      <c r="U22" s="442">
        <v>1.2031582412056828E-3</v>
      </c>
      <c r="V22" s="442">
        <v>2.4882445893078058E-3</v>
      </c>
      <c r="W22" s="442">
        <v>1.0825411320983918E-4</v>
      </c>
      <c r="X22" s="442">
        <v>1.088716736570348E-4</v>
      </c>
      <c r="Y22" s="442">
        <v>1.6722247649207958E-5</v>
      </c>
      <c r="Z22" s="442">
        <v>8.5346672854652358E-6</v>
      </c>
      <c r="AA22" s="442">
        <v>1.7728515726544095E-5</v>
      </c>
      <c r="AB22" s="442">
        <v>8.4413636733166819E-6</v>
      </c>
      <c r="AC22" s="442">
        <v>1.1186361316139074E-5</v>
      </c>
      <c r="AD22" s="442">
        <v>1.4185387647584124E-5</v>
      </c>
      <c r="AE22" s="442">
        <v>1.6432151925292076E-6</v>
      </c>
      <c r="AF22" s="442">
        <v>1.4552483696707146E-5</v>
      </c>
      <c r="AG22" s="442">
        <v>2.57146420540599E-5</v>
      </c>
      <c r="AH22" s="442">
        <v>3.0503885392502691E-5</v>
      </c>
      <c r="AI22" s="442">
        <v>1.702853375818436E-5</v>
      </c>
      <c r="AJ22" s="442">
        <v>1.3082629033066462E-5</v>
      </c>
      <c r="AK22" s="442">
        <v>1.0198250899844586E-5</v>
      </c>
      <c r="AL22" s="442">
        <v>1.6493147938125417E-4</v>
      </c>
      <c r="AM22" s="442">
        <v>4.2928931761580689E-6</v>
      </c>
      <c r="AN22" s="442">
        <v>1.1792612554639391E-4</v>
      </c>
      <c r="AO22" s="442">
        <v>8.257826187214053E-5</v>
      </c>
      <c r="AP22" s="318">
        <f t="shared" si="0"/>
        <v>1.0081139421456884</v>
      </c>
    </row>
    <row r="23" spans="1:42" ht="12.5" x14ac:dyDescent="0.2">
      <c r="A23" s="281" t="s">
        <v>463</v>
      </c>
      <c r="B23" s="283" t="s">
        <v>35</v>
      </c>
      <c r="C23" s="442">
        <v>1.7379759187910204E-5</v>
      </c>
      <c r="D23" s="442">
        <v>0</v>
      </c>
      <c r="E23" s="442">
        <v>7.016427049080185E-5</v>
      </c>
      <c r="F23" s="442">
        <v>6.7085873050828245E-5</v>
      </c>
      <c r="G23" s="442">
        <v>3.7571012017626332E-5</v>
      </c>
      <c r="H23" s="442">
        <v>3.7388418886535405E-5</v>
      </c>
      <c r="I23" s="442">
        <v>1.7728764294194601E-4</v>
      </c>
      <c r="J23" s="442">
        <v>5.2958645223942021E-5</v>
      </c>
      <c r="K23" s="442">
        <v>8.3162123191748687E-6</v>
      </c>
      <c r="L23" s="442">
        <v>4.4834646627789269E-5</v>
      </c>
      <c r="M23" s="442">
        <v>8.2660190147864466E-5</v>
      </c>
      <c r="N23" s="442">
        <v>1.9684110292730305E-5</v>
      </c>
      <c r="O23" s="442">
        <v>2.3832254077979401E-5</v>
      </c>
      <c r="P23" s="442">
        <v>1.3926595355527713E-4</v>
      </c>
      <c r="Q23" s="442">
        <v>3.1268155571860072E-3</v>
      </c>
      <c r="R23" s="442">
        <v>2.975651711953577E-3</v>
      </c>
      <c r="S23" s="442">
        <v>2.5654208850041317E-3</v>
      </c>
      <c r="T23" s="442">
        <v>2.5159946212874513E-3</v>
      </c>
      <c r="U23" s="442">
        <v>1.014691620289083</v>
      </c>
      <c r="V23" s="442">
        <v>2.1973267916052279E-3</v>
      </c>
      <c r="W23" s="442">
        <v>4.5934213763820699E-3</v>
      </c>
      <c r="X23" s="442">
        <v>3.1285646265544751E-4</v>
      </c>
      <c r="Y23" s="442">
        <v>1.1519370767215174E-3</v>
      </c>
      <c r="Z23" s="442">
        <v>9.0014571667719302E-5</v>
      </c>
      <c r="AA23" s="442">
        <v>1.9441433484182846E-4</v>
      </c>
      <c r="AB23" s="442">
        <v>7.2015101498843544E-5</v>
      </c>
      <c r="AC23" s="442">
        <v>1.2699139913748973E-4</v>
      </c>
      <c r="AD23" s="442">
        <v>1.2587375475874729E-4</v>
      </c>
      <c r="AE23" s="442">
        <v>2.4104175072409984E-5</v>
      </c>
      <c r="AF23" s="442">
        <v>1.7767269989327238E-4</v>
      </c>
      <c r="AG23" s="442">
        <v>2.3124049719722308E-4</v>
      </c>
      <c r="AH23" s="442">
        <v>3.3046273991170998E-4</v>
      </c>
      <c r="AI23" s="442">
        <v>1.4325782382664908E-4</v>
      </c>
      <c r="AJ23" s="442">
        <v>8.8227428816667228E-5</v>
      </c>
      <c r="AK23" s="442">
        <v>8.7762136795473309E-5</v>
      </c>
      <c r="AL23" s="442">
        <v>1.4852551021447512E-3</v>
      </c>
      <c r="AM23" s="442">
        <v>3.9042965048079192E-5</v>
      </c>
      <c r="AN23" s="442">
        <v>5.6989617345154265E-5</v>
      </c>
      <c r="AO23" s="442">
        <v>2.1696597331030359E-4</v>
      </c>
      <c r="AP23" s="318">
        <f t="shared" si="0"/>
        <v>1.0381827981086549</v>
      </c>
    </row>
    <row r="24" spans="1:42" ht="12.5" x14ac:dyDescent="0.2">
      <c r="A24" s="281" t="s">
        <v>464</v>
      </c>
      <c r="B24" s="283" t="s">
        <v>465</v>
      </c>
      <c r="C24" s="442">
        <v>5.4848886640488267E-7</v>
      </c>
      <c r="D24" s="442">
        <v>0</v>
      </c>
      <c r="E24" s="442">
        <v>2.9827373725589387E-6</v>
      </c>
      <c r="F24" s="442">
        <v>2.0275456854004828E-6</v>
      </c>
      <c r="G24" s="442">
        <v>1.1814718604200631E-6</v>
      </c>
      <c r="H24" s="442">
        <v>1.1806154775383357E-6</v>
      </c>
      <c r="I24" s="442">
        <v>1.1665686863089168E-6</v>
      </c>
      <c r="J24" s="442">
        <v>2.694377019931423E-6</v>
      </c>
      <c r="K24" s="442">
        <v>2.4791353938006705E-7</v>
      </c>
      <c r="L24" s="442">
        <v>1.4127050358572033E-6</v>
      </c>
      <c r="M24" s="442">
        <v>2.2405015446500724E-6</v>
      </c>
      <c r="N24" s="442">
        <v>6.6863336195988001E-7</v>
      </c>
      <c r="O24" s="442">
        <v>7.7031881217294032E-7</v>
      </c>
      <c r="P24" s="442">
        <v>3.2498410731853478E-6</v>
      </c>
      <c r="Q24" s="442">
        <v>2.3258072138798593E-5</v>
      </c>
      <c r="R24" s="442">
        <v>6.8653986678638786E-6</v>
      </c>
      <c r="S24" s="442">
        <v>1.2194421865792942E-6</v>
      </c>
      <c r="T24" s="442">
        <v>1.6039189931975763E-6</v>
      </c>
      <c r="U24" s="442">
        <v>1.4226395027403865E-6</v>
      </c>
      <c r="V24" s="442">
        <v>1.0008025884623195</v>
      </c>
      <c r="W24" s="442">
        <v>2.0109992151711231E-4</v>
      </c>
      <c r="X24" s="442">
        <v>1.2231199828797401E-6</v>
      </c>
      <c r="Y24" s="442">
        <v>5.0372744068723042E-5</v>
      </c>
      <c r="Z24" s="442">
        <v>2.890514784611969E-6</v>
      </c>
      <c r="AA24" s="442">
        <v>6.1697568261802694E-6</v>
      </c>
      <c r="AB24" s="442">
        <v>2.2083251224193808E-6</v>
      </c>
      <c r="AC24" s="442">
        <v>9.7787431289441908E-6</v>
      </c>
      <c r="AD24" s="442">
        <v>3.7592209252480057E-6</v>
      </c>
      <c r="AE24" s="442">
        <v>8.7124601986674106E-7</v>
      </c>
      <c r="AF24" s="442">
        <v>4.2830098715808743E-6</v>
      </c>
      <c r="AG24" s="442">
        <v>6.8295718739793748E-6</v>
      </c>
      <c r="AH24" s="442">
        <v>5.0935394407922269E-5</v>
      </c>
      <c r="AI24" s="442">
        <v>6.1971493100350306E-6</v>
      </c>
      <c r="AJ24" s="442">
        <v>1.6897903801217563E-6</v>
      </c>
      <c r="AK24" s="442">
        <v>2.6305747554444283E-6</v>
      </c>
      <c r="AL24" s="442">
        <v>4.382853212134799E-5</v>
      </c>
      <c r="AM24" s="442">
        <v>6.8726691172448882E-6</v>
      </c>
      <c r="AN24" s="442">
        <v>4.3475231106939007E-7</v>
      </c>
      <c r="AO24" s="442">
        <v>1.0788574043081484E-5</v>
      </c>
      <c r="AP24" s="318">
        <f t="shared" si="0"/>
        <v>1.0012594046886687</v>
      </c>
    </row>
    <row r="25" spans="1:42" ht="12.5" x14ac:dyDescent="0.2">
      <c r="A25" s="281" t="s">
        <v>466</v>
      </c>
      <c r="B25" s="283" t="s">
        <v>191</v>
      </c>
      <c r="C25" s="442">
        <v>1.5259339604902506E-4</v>
      </c>
      <c r="D25" s="442">
        <v>0</v>
      </c>
      <c r="E25" s="442">
        <v>1.4816137256570168E-2</v>
      </c>
      <c r="F25" s="442">
        <v>5.8384196025013492E-4</v>
      </c>
      <c r="G25" s="442">
        <v>7.3127422963928195E-4</v>
      </c>
      <c r="H25" s="442">
        <v>3.0696509854301579E-4</v>
      </c>
      <c r="I25" s="442">
        <v>2.880442685095805E-4</v>
      </c>
      <c r="J25" s="442">
        <v>4.3911191481274959E-4</v>
      </c>
      <c r="K25" s="442">
        <v>7.3911165322803967E-5</v>
      </c>
      <c r="L25" s="442">
        <v>3.6381349464782698E-4</v>
      </c>
      <c r="M25" s="442">
        <v>5.7415277071942391E-4</v>
      </c>
      <c r="N25" s="442">
        <v>1.2828506741745165E-4</v>
      </c>
      <c r="O25" s="442">
        <v>1.706886302994577E-4</v>
      </c>
      <c r="P25" s="442">
        <v>2.7884453598126527E-4</v>
      </c>
      <c r="Q25" s="442">
        <v>3.7975458433839586E-4</v>
      </c>
      <c r="R25" s="442">
        <v>4.580544833109253E-4</v>
      </c>
      <c r="S25" s="442">
        <v>3.1272905513004108E-4</v>
      </c>
      <c r="T25" s="442">
        <v>4.0958830888866265E-4</v>
      </c>
      <c r="U25" s="442">
        <v>3.7030075183662031E-4</v>
      </c>
      <c r="V25" s="442">
        <v>2.9444166282806641E-4</v>
      </c>
      <c r="W25" s="442">
        <v>1.1284045398845703</v>
      </c>
      <c r="X25" s="442">
        <v>4.6308124153530094E-4</v>
      </c>
      <c r="Y25" s="442">
        <v>9.4413049544230659E-4</v>
      </c>
      <c r="Z25" s="442">
        <v>6.7879822078492961E-4</v>
      </c>
      <c r="AA25" s="442">
        <v>1.3804640211724302E-3</v>
      </c>
      <c r="AB25" s="442">
        <v>6.1038737564883712E-4</v>
      </c>
      <c r="AC25" s="442">
        <v>8.1620831798938733E-4</v>
      </c>
      <c r="AD25" s="442">
        <v>1.1054365344576591E-3</v>
      </c>
      <c r="AE25" s="442">
        <v>1.2594175253173844E-4</v>
      </c>
      <c r="AF25" s="442">
        <v>1.7691748141446819E-3</v>
      </c>
      <c r="AG25" s="442">
        <v>2.0833126821947078E-3</v>
      </c>
      <c r="AH25" s="442">
        <v>2.4305095878968657E-3</v>
      </c>
      <c r="AI25" s="442">
        <v>5.88701940319158E-4</v>
      </c>
      <c r="AJ25" s="442">
        <v>4.6369266416825618E-4</v>
      </c>
      <c r="AK25" s="442">
        <v>7.5768232532302262E-4</v>
      </c>
      <c r="AL25" s="442">
        <v>1.3432859144821101E-2</v>
      </c>
      <c r="AM25" s="442">
        <v>3.9185712518022465E-4</v>
      </c>
      <c r="AN25" s="442">
        <v>1.0763763798991922E-4</v>
      </c>
      <c r="AO25" s="442">
        <v>7.9305722984643519E-4</v>
      </c>
      <c r="AP25" s="318">
        <f t="shared" si="0"/>
        <v>1.177686948401266</v>
      </c>
    </row>
    <row r="26" spans="1:42" ht="12.5" x14ac:dyDescent="0.2">
      <c r="A26" s="281" t="s">
        <v>467</v>
      </c>
      <c r="B26" s="283" t="s">
        <v>50</v>
      </c>
      <c r="C26" s="442">
        <v>1.1110726334248779E-5</v>
      </c>
      <c r="D26" s="442">
        <v>0</v>
      </c>
      <c r="E26" s="442">
        <v>4.364431582593781E-4</v>
      </c>
      <c r="F26" s="442">
        <v>6.2204144695909066E-5</v>
      </c>
      <c r="G26" s="442">
        <v>5.8377181679291517E-4</v>
      </c>
      <c r="H26" s="442">
        <v>1.0320774175783655E-3</v>
      </c>
      <c r="I26" s="442">
        <v>7.8251288594792675E-4</v>
      </c>
      <c r="J26" s="442">
        <v>2.5587541674429763E-4</v>
      </c>
      <c r="K26" s="442">
        <v>9.7801604145444102E-5</v>
      </c>
      <c r="L26" s="442">
        <v>1.5540345882823496E-4</v>
      </c>
      <c r="M26" s="442">
        <v>7.1558501965870362E-4</v>
      </c>
      <c r="N26" s="442">
        <v>5.78462935938825E-4</v>
      </c>
      <c r="O26" s="442">
        <v>2.2762549553606024E-3</v>
      </c>
      <c r="P26" s="442">
        <v>2.880236504649235E-4</v>
      </c>
      <c r="Q26" s="442">
        <v>1.6680788732494656E-4</v>
      </c>
      <c r="R26" s="442">
        <v>2.4717949432591325E-4</v>
      </c>
      <c r="S26" s="442">
        <v>5.5889411711939545E-4</v>
      </c>
      <c r="T26" s="442">
        <v>3.1636193599641631E-4</v>
      </c>
      <c r="U26" s="442">
        <v>3.3049937651796361E-4</v>
      </c>
      <c r="V26" s="442">
        <v>7.4740502175680949E-4</v>
      </c>
      <c r="W26" s="442">
        <v>1.5812793452925071E-4</v>
      </c>
      <c r="X26" s="442">
        <v>1.0031937503111317</v>
      </c>
      <c r="Y26" s="442">
        <v>3.0777566578444698E-4</v>
      </c>
      <c r="Z26" s="442">
        <v>5.3389937183480807E-4</v>
      </c>
      <c r="AA26" s="442">
        <v>2.6987151622092417E-4</v>
      </c>
      <c r="AB26" s="442">
        <v>3.0037671839935675E-4</v>
      </c>
      <c r="AC26" s="442">
        <v>4.2134957918709624E-4</v>
      </c>
      <c r="AD26" s="442">
        <v>1.0296611498630372E-3</v>
      </c>
      <c r="AE26" s="442">
        <v>2.9369851878586558E-5</v>
      </c>
      <c r="AF26" s="442">
        <v>3.4707236156885995E-4</v>
      </c>
      <c r="AG26" s="442">
        <v>1.3071333877587386E-3</v>
      </c>
      <c r="AH26" s="442">
        <v>5.789465049038145E-4</v>
      </c>
      <c r="AI26" s="442">
        <v>9.4541746749073269E-4</v>
      </c>
      <c r="AJ26" s="442">
        <v>2.2713470316301321E-4</v>
      </c>
      <c r="AK26" s="442">
        <v>3.0163502471206895E-3</v>
      </c>
      <c r="AL26" s="442">
        <v>3.8698036658314333E-4</v>
      </c>
      <c r="AM26" s="442">
        <v>2.5821544973478078E-4</v>
      </c>
      <c r="AN26" s="442">
        <v>1.5744640845892072E-3</v>
      </c>
      <c r="AO26" s="442">
        <v>2.3517981484515249E-3</v>
      </c>
      <c r="AP26" s="318">
        <f t="shared" si="0"/>
        <v>1.0245285716955337</v>
      </c>
    </row>
    <row r="27" spans="1:42" ht="12.5" x14ac:dyDescent="0.2">
      <c r="A27" s="281" t="s">
        <v>468</v>
      </c>
      <c r="B27" s="283" t="s">
        <v>36</v>
      </c>
      <c r="C27" s="442">
        <v>1.0113122851176723E-4</v>
      </c>
      <c r="D27" s="442">
        <v>0</v>
      </c>
      <c r="E27" s="442">
        <v>1.1991257589691585E-4</v>
      </c>
      <c r="F27" s="442">
        <v>3.5424689934950471E-4</v>
      </c>
      <c r="G27" s="442">
        <v>2.8189024160642044E-4</v>
      </c>
      <c r="H27" s="442">
        <v>2.5710220287506473E-3</v>
      </c>
      <c r="I27" s="442">
        <v>2.6550662271769602E-3</v>
      </c>
      <c r="J27" s="442">
        <v>3.5465663828295629E-3</v>
      </c>
      <c r="K27" s="442">
        <v>1.1240525229128181E-4</v>
      </c>
      <c r="L27" s="442">
        <v>3.8877224285322298E-3</v>
      </c>
      <c r="M27" s="442">
        <v>6.605612583539565E-3</v>
      </c>
      <c r="N27" s="442">
        <v>4.7886183380454949E-3</v>
      </c>
      <c r="O27" s="442">
        <v>3.7335533280685911E-3</v>
      </c>
      <c r="P27" s="442">
        <v>4.5083571225654059E-3</v>
      </c>
      <c r="Q27" s="442">
        <v>2.2737244446973184E-3</v>
      </c>
      <c r="R27" s="442">
        <v>2.0685597206589186E-3</v>
      </c>
      <c r="S27" s="442">
        <v>1.4865203650488343E-3</v>
      </c>
      <c r="T27" s="442">
        <v>4.486889852339181E-3</v>
      </c>
      <c r="U27" s="442">
        <v>2.1536972641546105E-3</v>
      </c>
      <c r="V27" s="442">
        <v>2.7171196614193859E-4</v>
      </c>
      <c r="W27" s="442">
        <v>1.0605863413730779E-3</v>
      </c>
      <c r="X27" s="442">
        <v>5.0288258817799455E-4</v>
      </c>
      <c r="Y27" s="442">
        <v>1.0015632251896327</v>
      </c>
      <c r="Z27" s="442">
        <v>1.4149308056556372E-2</v>
      </c>
      <c r="AA27" s="442">
        <v>3.3639764939581311E-2</v>
      </c>
      <c r="AB27" s="442">
        <v>3.2389622501361915E-3</v>
      </c>
      <c r="AC27" s="442">
        <v>3.5214218326038351E-3</v>
      </c>
      <c r="AD27" s="442">
        <v>2.9642936140559495E-3</v>
      </c>
      <c r="AE27" s="442">
        <v>9.6716669817790788E-3</v>
      </c>
      <c r="AF27" s="442">
        <v>9.8454926510581839E-3</v>
      </c>
      <c r="AG27" s="442">
        <v>5.3142055066861119E-4</v>
      </c>
      <c r="AH27" s="442">
        <v>8.8389865438928562E-3</v>
      </c>
      <c r="AI27" s="442">
        <v>6.7629229414173375E-3</v>
      </c>
      <c r="AJ27" s="442">
        <v>2.5780680434924447E-3</v>
      </c>
      <c r="AK27" s="442">
        <v>2.3377042580576706E-3</v>
      </c>
      <c r="AL27" s="442">
        <v>1.5711801308139393E-3</v>
      </c>
      <c r="AM27" s="442">
        <v>2.0287748233026402E-3</v>
      </c>
      <c r="AN27" s="442">
        <v>9.3065693077946498E-4</v>
      </c>
      <c r="AO27" s="442">
        <v>2.2335926206518207E-3</v>
      </c>
      <c r="AP27" s="318">
        <f t="shared" si="0"/>
        <v>1.1517445269175848</v>
      </c>
    </row>
    <row r="28" spans="1:42" ht="12.5" x14ac:dyDescent="0.2">
      <c r="A28" s="281" t="s">
        <v>469</v>
      </c>
      <c r="B28" s="283" t="s">
        <v>192</v>
      </c>
      <c r="C28" s="442">
        <v>1.5232208138744828E-3</v>
      </c>
      <c r="D28" s="442">
        <v>0</v>
      </c>
      <c r="E28" s="442">
        <v>7.2107300749218442E-4</v>
      </c>
      <c r="F28" s="442">
        <v>5.9322568757751559E-3</v>
      </c>
      <c r="G28" s="442">
        <v>1.616837549363607E-3</v>
      </c>
      <c r="H28" s="442">
        <v>3.0574404404410441E-3</v>
      </c>
      <c r="I28" s="442">
        <v>2.5295158492057409E-3</v>
      </c>
      <c r="J28" s="442">
        <v>3.0819373841211718E-3</v>
      </c>
      <c r="K28" s="442">
        <v>8.3567562364036225E-4</v>
      </c>
      <c r="L28" s="442">
        <v>3.5175794755098275E-3</v>
      </c>
      <c r="M28" s="442">
        <v>6.2992389297250586E-3</v>
      </c>
      <c r="N28" s="442">
        <v>5.0013969539147232E-3</v>
      </c>
      <c r="O28" s="442">
        <v>4.1992076507219147E-3</v>
      </c>
      <c r="P28" s="442">
        <v>2.8506792026419337E-3</v>
      </c>
      <c r="Q28" s="442">
        <v>1.7351139508220452E-3</v>
      </c>
      <c r="R28" s="442">
        <v>1.325058763330897E-3</v>
      </c>
      <c r="S28" s="442">
        <v>1.4152572935450338E-3</v>
      </c>
      <c r="T28" s="442">
        <v>3.0969930078776327E-3</v>
      </c>
      <c r="U28" s="442">
        <v>1.2093882667019338E-3</v>
      </c>
      <c r="V28" s="442">
        <v>1.3094840526163643E-3</v>
      </c>
      <c r="W28" s="442">
        <v>1.6017290610371685E-3</v>
      </c>
      <c r="X28" s="442">
        <v>1.5250906934771279E-3</v>
      </c>
      <c r="Y28" s="442">
        <v>9.0931533868907587E-4</v>
      </c>
      <c r="Z28" s="442">
        <v>1.0102743027398153</v>
      </c>
      <c r="AA28" s="442">
        <v>4.7939597080906794E-3</v>
      </c>
      <c r="AB28" s="442">
        <v>7.6523893146862709E-3</v>
      </c>
      <c r="AC28" s="442">
        <v>2.4147117823182475E-3</v>
      </c>
      <c r="AD28" s="442">
        <v>5.721153901077059E-4</v>
      </c>
      <c r="AE28" s="442">
        <v>1.8692282966114906E-4</v>
      </c>
      <c r="AF28" s="442">
        <v>1.678834504883822E-3</v>
      </c>
      <c r="AG28" s="442">
        <v>1.3476478197781768E-4</v>
      </c>
      <c r="AH28" s="442">
        <v>1.4871805327628298E-3</v>
      </c>
      <c r="AI28" s="442">
        <v>2.337270676983839E-3</v>
      </c>
      <c r="AJ28" s="442">
        <v>1.2166855352120746E-3</v>
      </c>
      <c r="AK28" s="442">
        <v>5.735477035380079E-4</v>
      </c>
      <c r="AL28" s="442">
        <v>6.8006673434827295E-4</v>
      </c>
      <c r="AM28" s="442">
        <v>3.8473356189918811E-3</v>
      </c>
      <c r="AN28" s="442">
        <v>7.2889642780661775E-4</v>
      </c>
      <c r="AO28" s="442">
        <v>8.5187504352889174E-4</v>
      </c>
      <c r="AP28" s="318">
        <f t="shared" si="0"/>
        <v>1.0938724744657091</v>
      </c>
    </row>
    <row r="29" spans="1:42" ht="12.5" x14ac:dyDescent="0.2">
      <c r="A29" s="281" t="s">
        <v>470</v>
      </c>
      <c r="B29" s="283" t="s">
        <v>285</v>
      </c>
      <c r="C29" s="442">
        <v>3.6417484480431651E-5</v>
      </c>
      <c r="D29" s="442">
        <v>0</v>
      </c>
      <c r="E29" s="442">
        <v>6.2319344065391044E-5</v>
      </c>
      <c r="F29" s="442">
        <v>9.197567756471763E-5</v>
      </c>
      <c r="G29" s="442">
        <v>2.6453138227202759E-3</v>
      </c>
      <c r="H29" s="442">
        <v>1.464786222032211E-3</v>
      </c>
      <c r="I29" s="442">
        <v>1.0463663044234244E-3</v>
      </c>
      <c r="J29" s="442">
        <v>2.1945827772920038E-3</v>
      </c>
      <c r="K29" s="442">
        <v>1.3269180517011382E-3</v>
      </c>
      <c r="L29" s="442">
        <v>9.8556644170185305E-4</v>
      </c>
      <c r="M29" s="442">
        <v>1.2728809119856503E-3</v>
      </c>
      <c r="N29" s="442">
        <v>9.7662191159750408E-4</v>
      </c>
      <c r="O29" s="442">
        <v>7.7141035913956698E-4</v>
      </c>
      <c r="P29" s="442">
        <v>7.0418946831550088E-4</v>
      </c>
      <c r="Q29" s="442">
        <v>6.6707532571693155E-4</v>
      </c>
      <c r="R29" s="442">
        <v>5.3875306147653274E-4</v>
      </c>
      <c r="S29" s="442">
        <v>9.7726299915572214E-4</v>
      </c>
      <c r="T29" s="442">
        <v>1.1273346546788894E-4</v>
      </c>
      <c r="U29" s="442">
        <v>6.9321662402668642E-4</v>
      </c>
      <c r="V29" s="442">
        <v>7.0536633433348488E-5</v>
      </c>
      <c r="W29" s="442">
        <v>4.1437064319977643E-4</v>
      </c>
      <c r="X29" s="442">
        <v>1.3627753753254614E-4</v>
      </c>
      <c r="Y29" s="442">
        <v>8.2958779267569744E-4</v>
      </c>
      <c r="Z29" s="442">
        <v>1.8689244543252905E-4</v>
      </c>
      <c r="AA29" s="442">
        <v>1.078256612335478</v>
      </c>
      <c r="AB29" s="442">
        <v>7.9668697300077519E-3</v>
      </c>
      <c r="AC29" s="442">
        <v>2.0208838283841905E-3</v>
      </c>
      <c r="AD29" s="442">
        <v>1.2202555480671552E-3</v>
      </c>
      <c r="AE29" s="442">
        <v>2.2902869393953443E-4</v>
      </c>
      <c r="AF29" s="442">
        <v>2.4189473986518609E-3</v>
      </c>
      <c r="AG29" s="442">
        <v>1.7531452992205316E-4</v>
      </c>
      <c r="AH29" s="442">
        <v>3.5925370734089506E-3</v>
      </c>
      <c r="AI29" s="442">
        <v>8.1919725059552868E-3</v>
      </c>
      <c r="AJ29" s="442">
        <v>3.9967733306131344E-3</v>
      </c>
      <c r="AK29" s="442">
        <v>2.5369629028157408E-3</v>
      </c>
      <c r="AL29" s="442">
        <v>8.6050360301726165E-4</v>
      </c>
      <c r="AM29" s="442">
        <v>8.5200676336725772E-3</v>
      </c>
      <c r="AN29" s="442">
        <v>2.2033378981426308E-4</v>
      </c>
      <c r="AO29" s="442">
        <v>1.6248104740463479E-3</v>
      </c>
      <c r="AP29" s="318">
        <f t="shared" si="0"/>
        <v>1.1384131182088852</v>
      </c>
    </row>
    <row r="30" spans="1:42" ht="12.5" x14ac:dyDescent="0.2">
      <c r="A30" s="281" t="s">
        <v>471</v>
      </c>
      <c r="B30" s="283" t="s">
        <v>281</v>
      </c>
      <c r="C30" s="442">
        <v>5.246322536479245E-5</v>
      </c>
      <c r="D30" s="442">
        <v>0</v>
      </c>
      <c r="E30" s="442">
        <v>1.2475424172373926E-4</v>
      </c>
      <c r="F30" s="442">
        <v>3.0253451794500153E-4</v>
      </c>
      <c r="G30" s="442">
        <v>1.46206635166581E-4</v>
      </c>
      <c r="H30" s="442">
        <v>4.589912217579041E-4</v>
      </c>
      <c r="I30" s="442">
        <v>1.5817115501673551E-4</v>
      </c>
      <c r="J30" s="442">
        <v>2.496388121493727E-3</v>
      </c>
      <c r="K30" s="442">
        <v>4.4202636176612368E-5</v>
      </c>
      <c r="L30" s="442">
        <v>1.1404653700015348E-4</v>
      </c>
      <c r="M30" s="442">
        <v>2.4975110482924807E-3</v>
      </c>
      <c r="N30" s="442">
        <v>2.8972985036190504E-4</v>
      </c>
      <c r="O30" s="442">
        <v>3.6197641859989646E-4</v>
      </c>
      <c r="P30" s="442">
        <v>2.2453628831837816E-4</v>
      </c>
      <c r="Q30" s="442">
        <v>4.3880815051500341E-4</v>
      </c>
      <c r="R30" s="442">
        <v>1.6427383216641587E-4</v>
      </c>
      <c r="S30" s="442">
        <v>1.1702219956633499E-3</v>
      </c>
      <c r="T30" s="442">
        <v>1.7949736641598385E-4</v>
      </c>
      <c r="U30" s="442">
        <v>4.6816559522822222E-4</v>
      </c>
      <c r="V30" s="442">
        <v>7.6192886113389768E-5</v>
      </c>
      <c r="W30" s="442">
        <v>4.9167110230751441E-4</v>
      </c>
      <c r="X30" s="442">
        <v>2.2088338783147601E-4</v>
      </c>
      <c r="Y30" s="442">
        <v>2.3211890035698419E-3</v>
      </c>
      <c r="Z30" s="442">
        <v>1.2641442662901037E-2</v>
      </c>
      <c r="AA30" s="442">
        <v>3.0618718535448983E-3</v>
      </c>
      <c r="AB30" s="442">
        <v>1.0003534653336124</v>
      </c>
      <c r="AC30" s="442">
        <v>1.6809394336638429E-3</v>
      </c>
      <c r="AD30" s="442">
        <v>3.1568020153896295E-3</v>
      </c>
      <c r="AE30" s="442">
        <v>1.0346929060714305E-4</v>
      </c>
      <c r="AF30" s="442">
        <v>5.1009212050675606E-3</v>
      </c>
      <c r="AG30" s="442">
        <v>1.1033141596102863E-4</v>
      </c>
      <c r="AH30" s="442">
        <v>2.7559775678038405E-2</v>
      </c>
      <c r="AI30" s="442">
        <v>5.7735517803186674E-3</v>
      </c>
      <c r="AJ30" s="442">
        <v>3.8370478589734949E-3</v>
      </c>
      <c r="AK30" s="442">
        <v>1.7252159253432846E-4</v>
      </c>
      <c r="AL30" s="442">
        <v>4.0641779707645883E-4</v>
      </c>
      <c r="AM30" s="442">
        <v>1.6780210233598894E-2</v>
      </c>
      <c r="AN30" s="442">
        <v>3.7108074765329537E-4</v>
      </c>
      <c r="AO30" s="442">
        <v>1.5957666845541195E-2</v>
      </c>
      <c r="AP30" s="318">
        <f t="shared" si="0"/>
        <v>1.0939122641159702</v>
      </c>
    </row>
    <row r="31" spans="1:42" ht="12.5" x14ac:dyDescent="0.2">
      <c r="A31" s="281" t="s">
        <v>472</v>
      </c>
      <c r="B31" s="283" t="s">
        <v>384</v>
      </c>
      <c r="C31" s="442">
        <v>7.7717025147182924E-3</v>
      </c>
      <c r="D31" s="442">
        <v>0</v>
      </c>
      <c r="E31" s="442">
        <v>6.9708983859598089E-3</v>
      </c>
      <c r="F31" s="442">
        <v>2.8722743451433603E-3</v>
      </c>
      <c r="G31" s="442">
        <v>8.4453496732902582E-3</v>
      </c>
      <c r="H31" s="442">
        <v>7.8980919004869692E-3</v>
      </c>
      <c r="I31" s="442">
        <v>8.1804591987966885E-3</v>
      </c>
      <c r="J31" s="442">
        <v>4.3152920403462958E-3</v>
      </c>
      <c r="K31" s="442">
        <v>1.1561512589118922E-3</v>
      </c>
      <c r="L31" s="442">
        <v>6.4373484842379621E-3</v>
      </c>
      <c r="M31" s="442">
        <v>4.5636173820767616E-3</v>
      </c>
      <c r="N31" s="442">
        <v>2.8168847289091027E-3</v>
      </c>
      <c r="O31" s="442">
        <v>4.7029283323605335E-3</v>
      </c>
      <c r="P31" s="442">
        <v>5.2242889256699622E-3</v>
      </c>
      <c r="Q31" s="442">
        <v>5.1210336885020805E-3</v>
      </c>
      <c r="R31" s="442">
        <v>4.5823417586980733E-3</v>
      </c>
      <c r="S31" s="442">
        <v>5.6073594231368599E-3</v>
      </c>
      <c r="T31" s="442">
        <v>4.8971509467787789E-3</v>
      </c>
      <c r="U31" s="442">
        <v>5.7448075213656089E-3</v>
      </c>
      <c r="V31" s="442">
        <v>5.0141700395664396E-3</v>
      </c>
      <c r="W31" s="442">
        <v>4.876347275807158E-3</v>
      </c>
      <c r="X31" s="442">
        <v>7.982087873507503E-3</v>
      </c>
      <c r="Y31" s="442">
        <v>6.7897157990032802E-3</v>
      </c>
      <c r="Z31" s="442">
        <v>2.0050192112938008E-3</v>
      </c>
      <c r="AA31" s="442">
        <v>2.6709054249250642E-3</v>
      </c>
      <c r="AB31" s="442">
        <v>1.9295039788799805E-3</v>
      </c>
      <c r="AC31" s="442">
        <v>1.001446564605561</v>
      </c>
      <c r="AD31" s="442">
        <v>9.2991790997352583E-4</v>
      </c>
      <c r="AE31" s="442">
        <v>1.8764691376510785E-4</v>
      </c>
      <c r="AF31" s="442">
        <v>1.4784278997167328E-3</v>
      </c>
      <c r="AG31" s="442">
        <v>2.0407834257600882E-3</v>
      </c>
      <c r="AH31" s="442">
        <v>1.4011375062456472E-3</v>
      </c>
      <c r="AI31" s="442">
        <v>2.0308387627715422E-3</v>
      </c>
      <c r="AJ31" s="442">
        <v>6.6812931310166702E-3</v>
      </c>
      <c r="AK31" s="442">
        <v>4.5134936764117724E-3</v>
      </c>
      <c r="AL31" s="442">
        <v>3.0854121003235572E-3</v>
      </c>
      <c r="AM31" s="442">
        <v>1.1155527174367583E-2</v>
      </c>
      <c r="AN31" s="442">
        <v>1.0761482204290448E-2</v>
      </c>
      <c r="AO31" s="442">
        <v>6.8101300797599471E-3</v>
      </c>
      <c r="AP31" s="318">
        <f t="shared" si="0"/>
        <v>1.1742882554225762</v>
      </c>
    </row>
    <row r="32" spans="1:42" ht="12.5" x14ac:dyDescent="0.2">
      <c r="A32" s="281" t="s">
        <v>473</v>
      </c>
      <c r="B32" s="283" t="s">
        <v>37</v>
      </c>
      <c r="C32" s="442">
        <v>9.7046273906031312E-5</v>
      </c>
      <c r="D32" s="442">
        <v>0</v>
      </c>
      <c r="E32" s="442">
        <v>2.0592866643368863E-3</v>
      </c>
      <c r="F32" s="442">
        <v>1.7385451557343008E-2</v>
      </c>
      <c r="G32" s="442">
        <v>1.9798088277445526E-3</v>
      </c>
      <c r="H32" s="442">
        <v>5.4209394907205844E-3</v>
      </c>
      <c r="I32" s="442">
        <v>3.495236840468467E-3</v>
      </c>
      <c r="J32" s="442">
        <v>1.9723538003229867E-3</v>
      </c>
      <c r="K32" s="442">
        <v>1.1001454904685049E-3</v>
      </c>
      <c r="L32" s="442">
        <v>1.0161599479020396E-3</v>
      </c>
      <c r="M32" s="442">
        <v>3.7043203367116764E-3</v>
      </c>
      <c r="N32" s="442">
        <v>1.4247771172829294E-3</v>
      </c>
      <c r="O32" s="442">
        <v>2.746507209821808E-3</v>
      </c>
      <c r="P32" s="442">
        <v>3.6491255207319936E-3</v>
      </c>
      <c r="Q32" s="442">
        <v>2.1336652284196051E-3</v>
      </c>
      <c r="R32" s="442">
        <v>2.1413699691643739E-3</v>
      </c>
      <c r="S32" s="442">
        <v>3.5562173800018277E-3</v>
      </c>
      <c r="T32" s="442">
        <v>2.6191588310006011E-3</v>
      </c>
      <c r="U32" s="442">
        <v>1.9987324020896281E-3</v>
      </c>
      <c r="V32" s="442">
        <v>3.5308347690690503E-3</v>
      </c>
      <c r="W32" s="442">
        <v>1.4442982614311019E-3</v>
      </c>
      <c r="X32" s="442">
        <v>5.9722537371015736E-3</v>
      </c>
      <c r="Y32" s="442">
        <v>4.2282936394623912E-3</v>
      </c>
      <c r="Z32" s="442">
        <v>5.9830730665297281E-3</v>
      </c>
      <c r="AA32" s="442">
        <v>7.6401620775947013E-3</v>
      </c>
      <c r="AB32" s="442">
        <v>7.8886920026172338E-3</v>
      </c>
      <c r="AC32" s="442">
        <v>5.7497393646513987E-3</v>
      </c>
      <c r="AD32" s="442">
        <v>1.0142423391365525</v>
      </c>
      <c r="AE32" s="442">
        <v>2.2136739303045081E-2</v>
      </c>
      <c r="AF32" s="442">
        <v>3.8288956581003903E-3</v>
      </c>
      <c r="AG32" s="442">
        <v>1.769885102011917E-3</v>
      </c>
      <c r="AH32" s="442">
        <v>6.5185495005950396E-3</v>
      </c>
      <c r="AI32" s="442">
        <v>2.892719626714104E-3</v>
      </c>
      <c r="AJ32" s="442">
        <v>2.6313172781290543E-3</v>
      </c>
      <c r="AK32" s="442">
        <v>8.1753806874987692E-3</v>
      </c>
      <c r="AL32" s="442">
        <v>2.2623725621944888E-3</v>
      </c>
      <c r="AM32" s="442">
        <v>1.9134448886973009E-3</v>
      </c>
      <c r="AN32" s="442">
        <v>5.8606946973039341E-4</v>
      </c>
      <c r="AO32" s="442">
        <v>2.7712726245336804E-3</v>
      </c>
      <c r="AP32" s="318">
        <f t="shared" si="0"/>
        <v>1.1678953630201634</v>
      </c>
    </row>
    <row r="33" spans="1:42" ht="12.5" x14ac:dyDescent="0.2">
      <c r="A33" s="281" t="s">
        <v>474</v>
      </c>
      <c r="B33" s="283" t="s">
        <v>38</v>
      </c>
      <c r="C33" s="442">
        <v>3.1470157121780431E-4</v>
      </c>
      <c r="D33" s="442">
        <v>0</v>
      </c>
      <c r="E33" s="442">
        <v>4.596079347926155E-4</v>
      </c>
      <c r="F33" s="442">
        <v>7.7016606388497699E-3</v>
      </c>
      <c r="G33" s="442">
        <v>5.6534846959537021E-4</v>
      </c>
      <c r="H33" s="442">
        <v>2.9298250268493952E-3</v>
      </c>
      <c r="I33" s="442">
        <v>1.5504461219063876E-3</v>
      </c>
      <c r="J33" s="442">
        <v>1.9008107806908336E-3</v>
      </c>
      <c r="K33" s="442">
        <v>2.4401236097699203E-4</v>
      </c>
      <c r="L33" s="442">
        <v>7.2745165055355845E-4</v>
      </c>
      <c r="M33" s="442">
        <v>2.7891881335816884E-3</v>
      </c>
      <c r="N33" s="442">
        <v>1.212916401028248E-3</v>
      </c>
      <c r="O33" s="442">
        <v>1.317009638642175E-3</v>
      </c>
      <c r="P33" s="442">
        <v>3.1818326401830319E-3</v>
      </c>
      <c r="Q33" s="442">
        <v>2.1626922028293253E-3</v>
      </c>
      <c r="R33" s="442">
        <v>1.836036023762795E-3</v>
      </c>
      <c r="S33" s="442">
        <v>2.2118442863051477E-3</v>
      </c>
      <c r="T33" s="442">
        <v>5.2409096458874065E-4</v>
      </c>
      <c r="U33" s="442">
        <v>1.9356780198053222E-3</v>
      </c>
      <c r="V33" s="442">
        <v>4.552700025196218E-4</v>
      </c>
      <c r="W33" s="442">
        <v>7.528447279887793E-4</v>
      </c>
      <c r="X33" s="442">
        <v>1.063281184075346E-3</v>
      </c>
      <c r="Y33" s="442">
        <v>3.8672578506187116E-3</v>
      </c>
      <c r="Z33" s="442">
        <v>2.9280753583474533E-3</v>
      </c>
      <c r="AA33" s="442">
        <v>1.1000319935365924E-3</v>
      </c>
      <c r="AB33" s="442">
        <v>1.8929928111169124E-3</v>
      </c>
      <c r="AC33" s="442">
        <v>2.2785097561016602E-2</v>
      </c>
      <c r="AD33" s="442">
        <v>1.2652420356480711E-2</v>
      </c>
      <c r="AE33" s="442">
        <v>1.01047933979501</v>
      </c>
      <c r="AF33" s="442">
        <v>2.5047725774516139E-2</v>
      </c>
      <c r="AG33" s="442">
        <v>2.5187960039780605E-2</v>
      </c>
      <c r="AH33" s="442">
        <v>1.9192680155870061E-3</v>
      </c>
      <c r="AI33" s="442">
        <v>4.1584567514286463E-3</v>
      </c>
      <c r="AJ33" s="442">
        <v>1.6515066615799306E-2</v>
      </c>
      <c r="AK33" s="442">
        <v>1.3255496932006386E-2</v>
      </c>
      <c r="AL33" s="442">
        <v>4.979380980209845E-3</v>
      </c>
      <c r="AM33" s="442">
        <v>9.1137830578933363E-3</v>
      </c>
      <c r="AN33" s="442">
        <v>1.0380157003590518E-3</v>
      </c>
      <c r="AO33" s="442">
        <v>2.1244726375550461E-2</v>
      </c>
      <c r="AP33" s="318">
        <f t="shared" si="0"/>
        <v>1.1927569183744504</v>
      </c>
    </row>
    <row r="34" spans="1:42" ht="12.5" x14ac:dyDescent="0.2">
      <c r="A34" s="281" t="s">
        <v>475</v>
      </c>
      <c r="B34" s="283" t="s">
        <v>476</v>
      </c>
      <c r="C34" s="442">
        <v>3.3137570721342522E-3</v>
      </c>
      <c r="D34" s="442">
        <v>0</v>
      </c>
      <c r="E34" s="442">
        <v>3.1079741985495335E-3</v>
      </c>
      <c r="F34" s="442">
        <v>2.2896945740927626E-3</v>
      </c>
      <c r="G34" s="442">
        <v>6.1793522253882115E-3</v>
      </c>
      <c r="H34" s="442">
        <v>3.9843683283266275E-3</v>
      </c>
      <c r="I34" s="442">
        <v>7.1395202912249893E-3</v>
      </c>
      <c r="J34" s="442">
        <v>4.948961120504647E-3</v>
      </c>
      <c r="K34" s="442">
        <v>4.324932673985999E-3</v>
      </c>
      <c r="L34" s="442">
        <v>3.9460311377112157E-3</v>
      </c>
      <c r="M34" s="442">
        <v>1.091245949531373E-2</v>
      </c>
      <c r="N34" s="442">
        <v>4.3412922485705279E-3</v>
      </c>
      <c r="O34" s="442">
        <v>7.0308509208764792E-3</v>
      </c>
      <c r="P34" s="442">
        <v>5.0650022886177008E-3</v>
      </c>
      <c r="Q34" s="442">
        <v>4.0527401012911664E-3</v>
      </c>
      <c r="R34" s="442">
        <v>3.3892753819221785E-3</v>
      </c>
      <c r="S34" s="442">
        <v>4.3063064917441968E-3</v>
      </c>
      <c r="T34" s="442">
        <v>4.0885279994339599E-3</v>
      </c>
      <c r="U34" s="442">
        <v>4.4374258018419566E-3</v>
      </c>
      <c r="V34" s="442">
        <v>5.2810418828846319E-3</v>
      </c>
      <c r="W34" s="442">
        <v>3.8551769327612208E-3</v>
      </c>
      <c r="X34" s="442">
        <v>2.5224787618439274E-2</v>
      </c>
      <c r="Y34" s="442">
        <v>6.7954000533851757E-3</v>
      </c>
      <c r="Z34" s="442">
        <v>7.4975735812722252E-3</v>
      </c>
      <c r="AA34" s="442">
        <v>3.7557909992061373E-3</v>
      </c>
      <c r="AB34" s="442">
        <v>9.2381183060262183E-3</v>
      </c>
      <c r="AC34" s="442">
        <v>4.8573692905623436E-3</v>
      </c>
      <c r="AD34" s="442">
        <v>6.355371882403771E-3</v>
      </c>
      <c r="AE34" s="442">
        <v>2.6283764585583326E-4</v>
      </c>
      <c r="AF34" s="442">
        <v>1.0073502755787545</v>
      </c>
      <c r="AG34" s="442">
        <v>2.9781237325673909E-3</v>
      </c>
      <c r="AH34" s="442">
        <v>5.6621359950454857E-3</v>
      </c>
      <c r="AI34" s="442">
        <v>3.9648075987670957E-3</v>
      </c>
      <c r="AJ34" s="442">
        <v>2.9732703886941885E-3</v>
      </c>
      <c r="AK34" s="442">
        <v>6.1630593792108513E-3</v>
      </c>
      <c r="AL34" s="442">
        <v>2.3915345702780226E-3</v>
      </c>
      <c r="AM34" s="442">
        <v>5.1795485974819319E-3</v>
      </c>
      <c r="AN34" s="442">
        <v>2.1015826622127979E-2</v>
      </c>
      <c r="AO34" s="442">
        <v>1.7562998967775276E-2</v>
      </c>
      <c r="AP34" s="318">
        <f t="shared" si="0"/>
        <v>1.2176605230072546</v>
      </c>
    </row>
    <row r="35" spans="1:42" ht="12.5" x14ac:dyDescent="0.2">
      <c r="A35" s="281" t="s">
        <v>477</v>
      </c>
      <c r="B35" s="283" t="s">
        <v>193</v>
      </c>
      <c r="C35" s="442">
        <v>2.1099901990773216E-5</v>
      </c>
      <c r="D35" s="442">
        <v>0</v>
      </c>
      <c r="E35" s="442">
        <v>4.1197860604604221E-5</v>
      </c>
      <c r="F35" s="442">
        <v>9.2067291187312596E-5</v>
      </c>
      <c r="G35" s="442">
        <v>4.7888223591481653E-5</v>
      </c>
      <c r="H35" s="442">
        <v>1.9691416999595405E-4</v>
      </c>
      <c r="I35" s="442">
        <v>2.2027035266851633E-4</v>
      </c>
      <c r="J35" s="442">
        <v>3.8968138084643589E-4</v>
      </c>
      <c r="K35" s="442">
        <v>1.2271984614754084E-5</v>
      </c>
      <c r="L35" s="442">
        <v>1.388380469938759E-4</v>
      </c>
      <c r="M35" s="442">
        <v>2.351798326411161E-4</v>
      </c>
      <c r="N35" s="442">
        <v>8.4007586497271021E-5</v>
      </c>
      <c r="O35" s="442">
        <v>1.2429209281963484E-4</v>
      </c>
      <c r="P35" s="442">
        <v>2.2686843471562965E-4</v>
      </c>
      <c r="Q35" s="442">
        <v>2.6283276716669362E-4</v>
      </c>
      <c r="R35" s="442">
        <v>3.408613796611778E-4</v>
      </c>
      <c r="S35" s="442">
        <v>2.6725364212716889E-4</v>
      </c>
      <c r="T35" s="442">
        <v>1.7085152696726618E-4</v>
      </c>
      <c r="U35" s="442">
        <v>4.1430928331374607E-4</v>
      </c>
      <c r="V35" s="442">
        <v>5.6763723031004606E-4</v>
      </c>
      <c r="W35" s="442">
        <v>1.0753089165969224E-4</v>
      </c>
      <c r="X35" s="442">
        <v>1.2919504980932073E-4</v>
      </c>
      <c r="Y35" s="442">
        <v>3.6916868832170509E-4</v>
      </c>
      <c r="Z35" s="442">
        <v>2.3792630696873446E-4</v>
      </c>
      <c r="AA35" s="442">
        <v>1.436851696156316E-3</v>
      </c>
      <c r="AB35" s="442">
        <v>4.1142283158720718E-4</v>
      </c>
      <c r="AC35" s="442">
        <v>1.2335610174692543E-3</v>
      </c>
      <c r="AD35" s="442">
        <v>1.8706078601449395E-3</v>
      </c>
      <c r="AE35" s="442">
        <v>7.5667233095035358E-5</v>
      </c>
      <c r="AF35" s="442">
        <v>6.577130436165137E-4</v>
      </c>
      <c r="AG35" s="442">
        <v>1.0019372162655338</v>
      </c>
      <c r="AH35" s="442">
        <v>1.0079960218015952E-3</v>
      </c>
      <c r="AI35" s="442">
        <v>7.1793230064525935E-4</v>
      </c>
      <c r="AJ35" s="442">
        <v>4.032064111297473E-4</v>
      </c>
      <c r="AK35" s="442">
        <v>2.2249550979978367E-3</v>
      </c>
      <c r="AL35" s="442">
        <v>8.4100677950373136E-4</v>
      </c>
      <c r="AM35" s="442">
        <v>5.6364517954048197E-4</v>
      </c>
      <c r="AN35" s="442">
        <v>5.4838888982260004E-5</v>
      </c>
      <c r="AO35" s="442">
        <v>1.9997619553991449E-3</v>
      </c>
      <c r="AP35" s="318">
        <f t="shared" si="0"/>
        <v>1.0181347645526768</v>
      </c>
    </row>
    <row r="36" spans="1:42" ht="12.5" x14ac:dyDescent="0.2">
      <c r="A36" s="281" t="s">
        <v>478</v>
      </c>
      <c r="B36" s="283" t="s">
        <v>39</v>
      </c>
      <c r="C36" s="442">
        <v>1.2836207474688932E-5</v>
      </c>
      <c r="D36" s="442">
        <v>0</v>
      </c>
      <c r="E36" s="442">
        <v>9.0832058029836774E-4</v>
      </c>
      <c r="F36" s="442">
        <v>1.737937761010652E-3</v>
      </c>
      <c r="G36" s="442">
        <v>6.5913893139214177E-4</v>
      </c>
      <c r="H36" s="442">
        <v>2.6859193778595506E-4</v>
      </c>
      <c r="I36" s="442">
        <v>3.3946802072349426E-4</v>
      </c>
      <c r="J36" s="442">
        <v>1.6063211527183319E-4</v>
      </c>
      <c r="K36" s="442">
        <v>2.476899563112397E-5</v>
      </c>
      <c r="L36" s="442">
        <v>1.2355780245791248E-4</v>
      </c>
      <c r="M36" s="442">
        <v>7.2205541564051515E-4</v>
      </c>
      <c r="N36" s="442">
        <v>3.0113966488165458E-4</v>
      </c>
      <c r="O36" s="442">
        <v>4.362401389864479E-4</v>
      </c>
      <c r="P36" s="442">
        <v>3.3809856825730184E-4</v>
      </c>
      <c r="Q36" s="442">
        <v>6.1776253607470448E-4</v>
      </c>
      <c r="R36" s="442">
        <v>4.9873835649678119E-4</v>
      </c>
      <c r="S36" s="442">
        <v>3.2070354351708901E-4</v>
      </c>
      <c r="T36" s="442">
        <v>5.6940123849765974E-5</v>
      </c>
      <c r="U36" s="442">
        <v>2.7534662773399493E-4</v>
      </c>
      <c r="V36" s="442">
        <v>2.8491782388336764E-5</v>
      </c>
      <c r="W36" s="442">
        <v>1.8127702655412536E-4</v>
      </c>
      <c r="X36" s="442">
        <v>2.0476185979987642E-4</v>
      </c>
      <c r="Y36" s="442">
        <v>1.1316422223831915E-3</v>
      </c>
      <c r="Z36" s="442">
        <v>3.5012451831387299E-4</v>
      </c>
      <c r="AA36" s="442">
        <v>8.336332212624776E-4</v>
      </c>
      <c r="AB36" s="442">
        <v>1.7217539461376237E-3</v>
      </c>
      <c r="AC36" s="442">
        <v>6.4379838907112862E-4</v>
      </c>
      <c r="AD36" s="442">
        <v>6.4795600405945155E-4</v>
      </c>
      <c r="AE36" s="442">
        <v>8.6460157772599316E-5</v>
      </c>
      <c r="AF36" s="442">
        <v>8.3305438760959553E-4</v>
      </c>
      <c r="AG36" s="442">
        <v>6.1936555088661489E-5</v>
      </c>
      <c r="AH36" s="442">
        <v>1.0003359478027793</v>
      </c>
      <c r="AI36" s="442">
        <v>1.0036180569640027E-3</v>
      </c>
      <c r="AJ36" s="442">
        <v>3.4160278307600171E-4</v>
      </c>
      <c r="AK36" s="442">
        <v>6.7785600792730303E-4</v>
      </c>
      <c r="AL36" s="442">
        <v>3.4447360276991859E-4</v>
      </c>
      <c r="AM36" s="442">
        <v>3.3758535603023058E-4</v>
      </c>
      <c r="AN36" s="442">
        <v>1.0019944590279508E-4</v>
      </c>
      <c r="AO36" s="442">
        <v>0.18971488160442665</v>
      </c>
      <c r="AP36" s="318">
        <f t="shared" si="0"/>
        <v>1.0176684504533748</v>
      </c>
    </row>
    <row r="37" spans="1:42" ht="12.5" x14ac:dyDescent="0.2">
      <c r="A37" s="281" t="s">
        <v>479</v>
      </c>
      <c r="B37" s="283" t="s">
        <v>40</v>
      </c>
      <c r="C37" s="442">
        <v>2.7744845778313676E-6</v>
      </c>
      <c r="D37" s="442">
        <v>0</v>
      </c>
      <c r="E37" s="442">
        <v>2.9300435194877829E-6</v>
      </c>
      <c r="F37" s="442">
        <v>9.9755484372044135E-6</v>
      </c>
      <c r="G37" s="442">
        <v>7.0301791313064691E-6</v>
      </c>
      <c r="H37" s="442">
        <v>5.8155505563616226E-6</v>
      </c>
      <c r="I37" s="442">
        <v>1.2029537611838122E-5</v>
      </c>
      <c r="J37" s="442">
        <v>1.4605314288762084E-4</v>
      </c>
      <c r="K37" s="442">
        <v>2.3008364468484161E-6</v>
      </c>
      <c r="L37" s="442">
        <v>7.0620153320361933E-6</v>
      </c>
      <c r="M37" s="442">
        <v>2.3798625908588619E-4</v>
      </c>
      <c r="N37" s="442">
        <v>3.8475156502197845E-5</v>
      </c>
      <c r="O37" s="442">
        <v>7.2080187564022916E-6</v>
      </c>
      <c r="P37" s="442">
        <v>2.218647876598603E-4</v>
      </c>
      <c r="Q37" s="442">
        <v>8.9766866938990777E-5</v>
      </c>
      <c r="R37" s="442">
        <v>6.8501126874806085E-5</v>
      </c>
      <c r="S37" s="442">
        <v>1.4962490010242425E-5</v>
      </c>
      <c r="T37" s="442">
        <v>1.7444160612818992E-5</v>
      </c>
      <c r="U37" s="442">
        <v>4.9894600246639395E-4</v>
      </c>
      <c r="V37" s="442">
        <v>9.8026479169901778E-6</v>
      </c>
      <c r="W37" s="442">
        <v>6.5146804791090543E-5</v>
      </c>
      <c r="X37" s="442">
        <v>1.5709865597842076E-5</v>
      </c>
      <c r="Y37" s="442">
        <v>1.3566049259230358E-4</v>
      </c>
      <c r="Z37" s="442">
        <v>1.2204129050239552E-5</v>
      </c>
      <c r="AA37" s="442">
        <v>2.5531217936312351E-5</v>
      </c>
      <c r="AB37" s="442">
        <v>1.1221493710209452E-5</v>
      </c>
      <c r="AC37" s="442">
        <v>1.418659227479394E-5</v>
      </c>
      <c r="AD37" s="442">
        <v>1.8874548514082153E-5</v>
      </c>
      <c r="AE37" s="442">
        <v>2.9096841330712916E-6</v>
      </c>
      <c r="AF37" s="442">
        <v>3.1663249082288251E-4</v>
      </c>
      <c r="AG37" s="442">
        <v>2.1222753045048843E-3</v>
      </c>
      <c r="AH37" s="442">
        <v>1.6706157107130451E-4</v>
      </c>
      <c r="AI37" s="442">
        <v>1.0000108778235437</v>
      </c>
      <c r="AJ37" s="442">
        <v>1.1459494533496587E-4</v>
      </c>
      <c r="AK37" s="442">
        <v>1.599621367185579E-5</v>
      </c>
      <c r="AL37" s="442">
        <v>1.5565181999945045E-4</v>
      </c>
      <c r="AM37" s="442">
        <v>7.2774675983201257E-6</v>
      </c>
      <c r="AN37" s="442">
        <v>2.882623314796232E-5</v>
      </c>
      <c r="AO37" s="442">
        <v>4.5968686712377857E-5</v>
      </c>
      <c r="AP37" s="318">
        <f t="shared" si="0"/>
        <v>1.0046415675536204</v>
      </c>
    </row>
    <row r="38" spans="1:42" ht="12.5" x14ac:dyDescent="0.2">
      <c r="A38" s="281" t="s">
        <v>480</v>
      </c>
      <c r="B38" s="283" t="s">
        <v>481</v>
      </c>
      <c r="C38" s="442">
        <v>9.6826482527538428E-6</v>
      </c>
      <c r="D38" s="442">
        <v>0</v>
      </c>
      <c r="E38" s="442">
        <v>1.4025862167901922E-5</v>
      </c>
      <c r="F38" s="442">
        <v>1.6229108518008923E-5</v>
      </c>
      <c r="G38" s="442">
        <v>2.1559999506736455E-5</v>
      </c>
      <c r="H38" s="442">
        <v>1.3038737035801886E-5</v>
      </c>
      <c r="I38" s="442">
        <v>2.2581525321821419E-5</v>
      </c>
      <c r="J38" s="442">
        <v>1.5241040408227603E-5</v>
      </c>
      <c r="K38" s="442">
        <v>1.2681478733895921E-5</v>
      </c>
      <c r="L38" s="442">
        <v>1.2127429190914654E-5</v>
      </c>
      <c r="M38" s="442">
        <v>3.5635871116679557E-5</v>
      </c>
      <c r="N38" s="442">
        <v>1.4253580839788543E-5</v>
      </c>
      <c r="O38" s="442">
        <v>2.2800181784036397E-5</v>
      </c>
      <c r="P38" s="442">
        <v>1.6556654127036718E-5</v>
      </c>
      <c r="Q38" s="442">
        <v>1.5163319192311422E-5</v>
      </c>
      <c r="R38" s="442">
        <v>1.2582264364176142E-5</v>
      </c>
      <c r="S38" s="442">
        <v>1.4260029413367406E-5</v>
      </c>
      <c r="T38" s="442">
        <v>1.2173244779251454E-5</v>
      </c>
      <c r="U38" s="442">
        <v>1.4390132362076258E-5</v>
      </c>
      <c r="V38" s="442">
        <v>1.5475292460049092E-5</v>
      </c>
      <c r="W38" s="442">
        <v>1.2182317566684701E-5</v>
      </c>
      <c r="X38" s="442">
        <v>7.4296253929831828E-5</v>
      </c>
      <c r="Y38" s="442">
        <v>2.5953550304562888E-5</v>
      </c>
      <c r="Z38" s="442">
        <v>2.3678877954503158E-5</v>
      </c>
      <c r="AA38" s="442">
        <v>1.5492883446734327E-5</v>
      </c>
      <c r="AB38" s="442">
        <v>3.6294323035144927E-5</v>
      </c>
      <c r="AC38" s="442">
        <v>1.764084634991002E-5</v>
      </c>
      <c r="AD38" s="442">
        <v>2.2008866849878594E-5</v>
      </c>
      <c r="AE38" s="442">
        <v>1.2393564088159921E-6</v>
      </c>
      <c r="AF38" s="442">
        <v>2.9265010677725265E-3</v>
      </c>
      <c r="AG38" s="442">
        <v>8.9799862550093726E-6</v>
      </c>
      <c r="AH38" s="442">
        <v>1.827682626485437E-5</v>
      </c>
      <c r="AI38" s="442">
        <v>1.7036906610840855E-5</v>
      </c>
      <c r="AJ38" s="442">
        <v>1.012257564780205</v>
      </c>
      <c r="AK38" s="442">
        <v>2.1615996921617688E-5</v>
      </c>
      <c r="AL38" s="442">
        <v>8.8372021008442744E-6</v>
      </c>
      <c r="AM38" s="442">
        <v>1.6886074233198372E-5</v>
      </c>
      <c r="AN38" s="442">
        <v>6.1510965828501715E-5</v>
      </c>
      <c r="AO38" s="442">
        <v>1.0975401074289918E-3</v>
      </c>
      <c r="AP38" s="318">
        <f t="shared" si="0"/>
        <v>1.0158764554816129</v>
      </c>
    </row>
    <row r="39" spans="1:42" ht="12.5" x14ac:dyDescent="0.2">
      <c r="A39" s="281" t="s">
        <v>482</v>
      </c>
      <c r="B39" s="283" t="s">
        <v>483</v>
      </c>
      <c r="C39" s="442">
        <v>2.8832457980973659E-5</v>
      </c>
      <c r="D39" s="442">
        <v>0</v>
      </c>
      <c r="E39" s="442">
        <v>5.5384217763056222E-3</v>
      </c>
      <c r="F39" s="442">
        <v>1.4866064340476984E-4</v>
      </c>
      <c r="G39" s="442">
        <v>2.4921333964974418E-4</v>
      </c>
      <c r="H39" s="442">
        <v>3.5070428073223045E-4</v>
      </c>
      <c r="I39" s="442">
        <v>1.014452206071072E-3</v>
      </c>
      <c r="J39" s="442">
        <v>1.2455285486489844E-3</v>
      </c>
      <c r="K39" s="442">
        <v>3.081935988266437E-5</v>
      </c>
      <c r="L39" s="442">
        <v>3.711656433775257E-4</v>
      </c>
      <c r="M39" s="442">
        <v>3.9824132098801289E-4</v>
      </c>
      <c r="N39" s="442">
        <v>5.1706307047708424E-4</v>
      </c>
      <c r="O39" s="442">
        <v>2.8875421536447572E-4</v>
      </c>
      <c r="P39" s="442">
        <v>7.222221924349444E-4</v>
      </c>
      <c r="Q39" s="442">
        <v>1.9759139749517944E-3</v>
      </c>
      <c r="R39" s="442">
        <v>1.4837839036769456E-3</v>
      </c>
      <c r="S39" s="442">
        <v>9.3785412014161856E-4</v>
      </c>
      <c r="T39" s="442">
        <v>9.0604259369844343E-5</v>
      </c>
      <c r="U39" s="442">
        <v>3.8183833220416669E-4</v>
      </c>
      <c r="V39" s="442">
        <v>6.9211261462344829E-5</v>
      </c>
      <c r="W39" s="442">
        <v>1.9969487310106629E-4</v>
      </c>
      <c r="X39" s="442">
        <v>1.6067811925958269E-4</v>
      </c>
      <c r="Y39" s="442">
        <v>8.0364984202165263E-4</v>
      </c>
      <c r="Z39" s="442">
        <v>1.4021576950483793E-4</v>
      </c>
      <c r="AA39" s="442">
        <v>9.3171138832865846E-3</v>
      </c>
      <c r="AB39" s="442">
        <v>1.2962242860097236E-3</v>
      </c>
      <c r="AC39" s="442">
        <v>3.641956438643364E-4</v>
      </c>
      <c r="AD39" s="442">
        <v>2.3011385503448781E-3</v>
      </c>
      <c r="AE39" s="442">
        <v>1.3282641435575021E-4</v>
      </c>
      <c r="AF39" s="442">
        <v>1.8690650556104939E-3</v>
      </c>
      <c r="AG39" s="442">
        <v>2.8004901849384072E-4</v>
      </c>
      <c r="AH39" s="442">
        <v>2.0956011855454993E-4</v>
      </c>
      <c r="AI39" s="442">
        <v>1.4695634106636892E-3</v>
      </c>
      <c r="AJ39" s="442">
        <v>1.0038408271398637E-3</v>
      </c>
      <c r="AK39" s="442">
        <v>1.0001609355447048</v>
      </c>
      <c r="AL39" s="442">
        <v>1.7099706059536723E-3</v>
      </c>
      <c r="AM39" s="442">
        <v>1.5244527765761082E-3</v>
      </c>
      <c r="AN39" s="442">
        <v>1.0408068373772396E-4</v>
      </c>
      <c r="AO39" s="442">
        <v>3.0402234645469078E-3</v>
      </c>
      <c r="AP39" s="318">
        <f t="shared" si="0"/>
        <v>1.0388905403303079</v>
      </c>
    </row>
    <row r="40" spans="1:42" ht="12.5" x14ac:dyDescent="0.2">
      <c r="A40" s="281" t="s">
        <v>484</v>
      </c>
      <c r="B40" s="283" t="s">
        <v>41</v>
      </c>
      <c r="C40" s="442">
        <v>1.2329592427380784E-2</v>
      </c>
      <c r="D40" s="442">
        <v>0</v>
      </c>
      <c r="E40" s="442">
        <v>6.8602416727255753E-3</v>
      </c>
      <c r="F40" s="442">
        <v>4.760234164551206E-2</v>
      </c>
      <c r="G40" s="442">
        <v>2.5107200616530614E-2</v>
      </c>
      <c r="H40" s="442">
        <v>2.495329111995254E-2</v>
      </c>
      <c r="I40" s="442">
        <v>2.3226960936382244E-2</v>
      </c>
      <c r="J40" s="442">
        <v>3.5733624299591378E-2</v>
      </c>
      <c r="K40" s="442">
        <v>5.8373676917672611E-3</v>
      </c>
      <c r="L40" s="442">
        <v>2.9650244915196515E-2</v>
      </c>
      <c r="M40" s="442">
        <v>4.6474475068080806E-2</v>
      </c>
      <c r="N40" s="442">
        <v>1.0262139565291229E-2</v>
      </c>
      <c r="O40" s="442">
        <v>1.3569876988017898E-2</v>
      </c>
      <c r="P40" s="442">
        <v>2.2585272800765589E-2</v>
      </c>
      <c r="Q40" s="442">
        <v>3.0890866911517038E-2</v>
      </c>
      <c r="R40" s="442">
        <v>2.5609873727377688E-2</v>
      </c>
      <c r="S40" s="442">
        <v>2.5407749839486942E-2</v>
      </c>
      <c r="T40" s="442">
        <v>3.3408585659617442E-2</v>
      </c>
      <c r="U40" s="442">
        <v>3.0136263780734886E-2</v>
      </c>
      <c r="V40" s="442">
        <v>2.3889917350010139E-2</v>
      </c>
      <c r="W40" s="442">
        <v>2.1737345552146171E-2</v>
      </c>
      <c r="X40" s="442">
        <v>2.7580285945414101E-2</v>
      </c>
      <c r="Y40" s="442">
        <v>7.7024634121523314E-2</v>
      </c>
      <c r="Z40" s="442">
        <v>5.5296576697930908E-2</v>
      </c>
      <c r="AA40" s="442">
        <v>0.11305374696877815</v>
      </c>
      <c r="AB40" s="442">
        <v>4.9415787557707362E-2</v>
      </c>
      <c r="AC40" s="442">
        <v>6.6682082202908485E-2</v>
      </c>
      <c r="AD40" s="442">
        <v>9.0348902280235593E-2</v>
      </c>
      <c r="AE40" s="442">
        <v>1.0316320679463715E-2</v>
      </c>
      <c r="AF40" s="442">
        <v>9.2070420570625019E-2</v>
      </c>
      <c r="AG40" s="442">
        <v>0.17089408232101516</v>
      </c>
      <c r="AH40" s="442">
        <v>7.2807231091133587E-2</v>
      </c>
      <c r="AI40" s="442">
        <v>4.7991779997948736E-2</v>
      </c>
      <c r="AJ40" s="442">
        <v>3.7382479057197417E-2</v>
      </c>
      <c r="AK40" s="442">
        <v>6.1775756715036989E-2</v>
      </c>
      <c r="AL40" s="442">
        <v>1.1028939531738875</v>
      </c>
      <c r="AM40" s="442">
        <v>2.6337921656090269E-2</v>
      </c>
      <c r="AN40" s="442">
        <v>7.7041027575429745E-3</v>
      </c>
      <c r="AO40" s="442">
        <v>4.0184976027266825E-2</v>
      </c>
      <c r="AP40" s="318">
        <f t="shared" si="0"/>
        <v>2.6048492963625245</v>
      </c>
    </row>
    <row r="41" spans="1:42" ht="12.5" x14ac:dyDescent="0.2">
      <c r="A41" s="286">
        <v>37</v>
      </c>
      <c r="B41" s="283" t="s">
        <v>42</v>
      </c>
      <c r="C41" s="442">
        <v>5.2299403437226411E-6</v>
      </c>
      <c r="D41" s="442">
        <v>0</v>
      </c>
      <c r="E41" s="442">
        <v>1.2399711318250056E-5</v>
      </c>
      <c r="F41" s="442">
        <v>2.1820214302908699E-5</v>
      </c>
      <c r="G41" s="442">
        <v>1.2079295150859735E-5</v>
      </c>
      <c r="H41" s="442">
        <v>1.0584670978867869E-5</v>
      </c>
      <c r="I41" s="442">
        <v>1.2221497412189878E-5</v>
      </c>
      <c r="J41" s="442">
        <v>4.7187344358195334E-5</v>
      </c>
      <c r="K41" s="442">
        <v>2.2652320643867025E-6</v>
      </c>
      <c r="L41" s="442">
        <v>1.0770463206056911E-5</v>
      </c>
      <c r="M41" s="442">
        <v>4.196492592651462E-5</v>
      </c>
      <c r="N41" s="442">
        <v>2.0021008539669491E-5</v>
      </c>
      <c r="O41" s="442">
        <v>3.4996375228681773E-5</v>
      </c>
      <c r="P41" s="442">
        <v>5.5887264547937175E-5</v>
      </c>
      <c r="Q41" s="442">
        <v>4.7289254085373354E-5</v>
      </c>
      <c r="R41" s="442">
        <v>4.8135287394658187E-5</v>
      </c>
      <c r="S41" s="442">
        <v>1.2419929913818894E-5</v>
      </c>
      <c r="T41" s="442">
        <v>1.2377349000466791E-5</v>
      </c>
      <c r="U41" s="442">
        <v>1.3412873042947114E-5</v>
      </c>
      <c r="V41" s="442">
        <v>9.2464694645515968E-6</v>
      </c>
      <c r="W41" s="442">
        <v>3.1829805369112129E-5</v>
      </c>
      <c r="X41" s="442">
        <v>1.2678492256717062E-5</v>
      </c>
      <c r="Y41" s="442">
        <v>1.1416690715311691E-4</v>
      </c>
      <c r="Z41" s="442">
        <v>1.8417808143017973E-5</v>
      </c>
      <c r="AA41" s="442">
        <v>4.5471180904099601E-5</v>
      </c>
      <c r="AB41" s="442">
        <v>2.2932808877315216E-5</v>
      </c>
      <c r="AC41" s="442">
        <v>2.4404385815331969E-4</v>
      </c>
      <c r="AD41" s="442">
        <v>3.1582550527391303E-5</v>
      </c>
      <c r="AE41" s="442">
        <v>1.1073690044579339E-4</v>
      </c>
      <c r="AF41" s="442">
        <v>1.0619556588951569E-4</v>
      </c>
      <c r="AG41" s="442">
        <v>9.1566238036936082E-4</v>
      </c>
      <c r="AH41" s="442">
        <v>2.1050519194034872E-4</v>
      </c>
      <c r="AI41" s="442">
        <v>9.2858971103532053E-4</v>
      </c>
      <c r="AJ41" s="442">
        <v>3.7728342488701208E-3</v>
      </c>
      <c r="AK41" s="442">
        <v>8.5938084693426174E-4</v>
      </c>
      <c r="AL41" s="442">
        <v>2.8612702021111886E-4</v>
      </c>
      <c r="AM41" s="442">
        <v>1.0036851093056682</v>
      </c>
      <c r="AN41" s="442">
        <v>8.9472674574532074E-6</v>
      </c>
      <c r="AO41" s="442">
        <v>8.2628783233649366E-4</v>
      </c>
      <c r="AP41" s="318">
        <f t="shared" si="0"/>
        <v>1.0118355209564855</v>
      </c>
    </row>
    <row r="42" spans="1:42" ht="12.5" x14ac:dyDescent="0.2">
      <c r="A42" s="287">
        <v>38</v>
      </c>
      <c r="B42" s="272" t="s">
        <v>282</v>
      </c>
      <c r="C42" s="442">
        <v>3.3904666568903554E-5</v>
      </c>
      <c r="D42" s="442">
        <v>0</v>
      </c>
      <c r="E42" s="442">
        <v>5.4081070418327974E-5</v>
      </c>
      <c r="F42" s="442">
        <v>1.1722985373487073E-4</v>
      </c>
      <c r="G42" s="442">
        <v>6.7322047471385482E-5</v>
      </c>
      <c r="H42" s="442">
        <v>7.335744100963028E-4</v>
      </c>
      <c r="I42" s="442">
        <v>1.2072665997842438E-3</v>
      </c>
      <c r="J42" s="442">
        <v>4.7324669337118488E-4</v>
      </c>
      <c r="K42" s="442">
        <v>1.9766063300179514E-5</v>
      </c>
      <c r="L42" s="442">
        <v>6.2426086179076179E-5</v>
      </c>
      <c r="M42" s="442">
        <v>9.917920862326957E-4</v>
      </c>
      <c r="N42" s="442">
        <v>1.8282087076047765E-4</v>
      </c>
      <c r="O42" s="442">
        <v>2.4226852289893673E-4</v>
      </c>
      <c r="P42" s="442">
        <v>3.788260501633126E-4</v>
      </c>
      <c r="Q42" s="442">
        <v>4.8484395412838008E-4</v>
      </c>
      <c r="R42" s="442">
        <v>6.3754833388221261E-4</v>
      </c>
      <c r="S42" s="442">
        <v>1.1145796414023755E-3</v>
      </c>
      <c r="T42" s="442">
        <v>1.0093849768722549E-4</v>
      </c>
      <c r="U42" s="442">
        <v>7.7558487322967125E-4</v>
      </c>
      <c r="V42" s="442">
        <v>6.1316103096842255E-5</v>
      </c>
      <c r="W42" s="442">
        <v>6.1306361730433922E-4</v>
      </c>
      <c r="X42" s="442">
        <v>1.1357314260827066E-4</v>
      </c>
      <c r="Y42" s="442">
        <v>7.7364142417069741E-4</v>
      </c>
      <c r="Z42" s="442">
        <v>1.3880583092026782E-4</v>
      </c>
      <c r="AA42" s="442">
        <v>1.611033737366733E-3</v>
      </c>
      <c r="AB42" s="442">
        <v>2.7787965606940503E-3</v>
      </c>
      <c r="AC42" s="442">
        <v>1.6336694691635855E-3</v>
      </c>
      <c r="AD42" s="442">
        <v>2.7314066970837826E-3</v>
      </c>
      <c r="AE42" s="442">
        <v>1.5065674212464225E-4</v>
      </c>
      <c r="AF42" s="442">
        <v>1.5518240687904189E-3</v>
      </c>
      <c r="AG42" s="442">
        <v>2.2441943312174946E-4</v>
      </c>
      <c r="AH42" s="442">
        <v>2.1441825215522806E-3</v>
      </c>
      <c r="AI42" s="442">
        <v>2.3938719727009589E-3</v>
      </c>
      <c r="AJ42" s="442">
        <v>1.3195555240035539E-3</v>
      </c>
      <c r="AK42" s="442">
        <v>3.0059021543876706E-3</v>
      </c>
      <c r="AL42" s="442">
        <v>1.3279109984235329E-3</v>
      </c>
      <c r="AM42" s="442">
        <v>1.1509003205962918E-3</v>
      </c>
      <c r="AN42" s="442">
        <v>1.0001669628217507</v>
      </c>
      <c r="AO42" s="442">
        <v>5.331533986108317E-4</v>
      </c>
      <c r="AP42" s="318">
        <f t="shared" si="0"/>
        <v>1.03156951346117</v>
      </c>
    </row>
    <row r="43" spans="1:42" ht="12.5" x14ac:dyDescent="0.2">
      <c r="A43" s="287">
        <v>39</v>
      </c>
      <c r="B43" s="272" t="s">
        <v>283</v>
      </c>
      <c r="C43" s="442">
        <v>6.7703531517661629E-5</v>
      </c>
      <c r="D43" s="442">
        <v>0</v>
      </c>
      <c r="E43" s="442">
        <v>4.7908629677132514E-3</v>
      </c>
      <c r="F43" s="442">
        <v>9.1666112604003695E-3</v>
      </c>
      <c r="G43" s="442">
        <v>3.4765746427845991E-3</v>
      </c>
      <c r="H43" s="442">
        <v>1.4166663137175491E-3</v>
      </c>
      <c r="I43" s="442">
        <v>1.7904964441881046E-3</v>
      </c>
      <c r="J43" s="442">
        <v>8.4724101729422724E-4</v>
      </c>
      <c r="K43" s="442">
        <v>1.3064205137532366E-4</v>
      </c>
      <c r="L43" s="442">
        <v>6.5169557203382687E-4</v>
      </c>
      <c r="M43" s="442">
        <v>3.8084225178434609E-3</v>
      </c>
      <c r="N43" s="442">
        <v>1.5883366510502153E-3</v>
      </c>
      <c r="O43" s="442">
        <v>2.3009131051657298E-3</v>
      </c>
      <c r="P43" s="442">
        <v>1.783273378622234E-3</v>
      </c>
      <c r="Q43" s="442">
        <v>3.2583382135289067E-3</v>
      </c>
      <c r="R43" s="442">
        <v>2.6305548663597667E-3</v>
      </c>
      <c r="S43" s="442">
        <v>1.6915247365040882E-3</v>
      </c>
      <c r="T43" s="442">
        <v>3.0032604858434706E-4</v>
      </c>
      <c r="U43" s="442">
        <v>1.4522933760481409E-3</v>
      </c>
      <c r="V43" s="442">
        <v>1.5027758710871577E-4</v>
      </c>
      <c r="W43" s="442">
        <v>9.5613092145292169E-4</v>
      </c>
      <c r="X43" s="442">
        <v>1.0799997628514414E-3</v>
      </c>
      <c r="Y43" s="442">
        <v>5.9687547915466934E-3</v>
      </c>
      <c r="Z43" s="442">
        <v>1.8467032733392186E-3</v>
      </c>
      <c r="AA43" s="442">
        <v>4.3969305716820908E-3</v>
      </c>
      <c r="AB43" s="442">
        <v>9.0812510461398387E-3</v>
      </c>
      <c r="AC43" s="442">
        <v>3.3956622009612089E-3</v>
      </c>
      <c r="AD43" s="442">
        <v>3.4175912028065959E-3</v>
      </c>
      <c r="AE43" s="442">
        <v>4.5602706471687272E-4</v>
      </c>
      <c r="AF43" s="442">
        <v>4.3938775606943313E-3</v>
      </c>
      <c r="AG43" s="442">
        <v>3.2667931846763781E-4</v>
      </c>
      <c r="AH43" s="442">
        <v>1.7719293411708849E-3</v>
      </c>
      <c r="AI43" s="442">
        <v>5.2935017516147868E-3</v>
      </c>
      <c r="AJ43" s="442">
        <v>1.8017560744566787E-3</v>
      </c>
      <c r="AK43" s="442">
        <v>3.5752963394863335E-3</v>
      </c>
      <c r="AL43" s="442">
        <v>1.816897979260873E-3</v>
      </c>
      <c r="AM43" s="442">
        <v>1.7805664825036348E-3</v>
      </c>
      <c r="AN43" s="442">
        <v>5.2849382164544016E-4</v>
      </c>
      <c r="AO43" s="442">
        <v>1.0006357011135807</v>
      </c>
      <c r="AP43" s="318">
        <f t="shared" si="0"/>
        <v>9.3190803786638007E-2</v>
      </c>
    </row>
    <row r="44" spans="1:42" ht="12.5" x14ac:dyDescent="0.2">
      <c r="A44" s="319">
        <v>40</v>
      </c>
      <c r="B44" s="320" t="s">
        <v>43</v>
      </c>
      <c r="C44" s="321">
        <f t="shared" ref="C44:AO44" si="1">SUM(C5:C42)</f>
        <v>1.0325533759783534</v>
      </c>
      <c r="D44" s="322">
        <f t="shared" si="1"/>
        <v>1</v>
      </c>
      <c r="E44" s="322">
        <f t="shared" si="1"/>
        <v>1.0896243303875059</v>
      </c>
      <c r="F44" s="322">
        <f t="shared" si="1"/>
        <v>1.1015201882528856</v>
      </c>
      <c r="G44" s="322">
        <f t="shared" si="1"/>
        <v>1.0962468261311153</v>
      </c>
      <c r="H44" s="322">
        <f t="shared" si="1"/>
        <v>1.0607046753440368</v>
      </c>
      <c r="I44" s="322">
        <f t="shared" si="1"/>
        <v>1.1126234109571389</v>
      </c>
      <c r="J44" s="322">
        <f t="shared" si="1"/>
        <v>1.0853149081031561</v>
      </c>
      <c r="K44" s="322">
        <f t="shared" si="1"/>
        <v>1.0296383887098066</v>
      </c>
      <c r="L44" s="322">
        <f t="shared" si="1"/>
        <v>1.087646731304762</v>
      </c>
      <c r="M44" s="322">
        <f t="shared" si="1"/>
        <v>1.1959988458242512</v>
      </c>
      <c r="N44" s="322">
        <f t="shared" si="1"/>
        <v>1.1852033817644876</v>
      </c>
      <c r="O44" s="322">
        <f t="shared" si="1"/>
        <v>1.1932330682815879</v>
      </c>
      <c r="P44" s="322">
        <f t="shared" si="1"/>
        <v>1.1729009581520318</v>
      </c>
      <c r="Q44" s="322">
        <f t="shared" si="1"/>
        <v>1.1560583153586736</v>
      </c>
      <c r="R44" s="322">
        <f t="shared" si="1"/>
        <v>1.1128469758325634</v>
      </c>
      <c r="S44" s="322">
        <f t="shared" si="1"/>
        <v>1.1606521521265414</v>
      </c>
      <c r="T44" s="322">
        <f t="shared" si="1"/>
        <v>1.1279263349065751</v>
      </c>
      <c r="U44" s="322">
        <f t="shared" si="1"/>
        <v>1.1330379496701317</v>
      </c>
      <c r="V44" s="322">
        <f t="shared" si="1"/>
        <v>1.0841863811779722</v>
      </c>
      <c r="W44" s="322">
        <f t="shared" si="1"/>
        <v>1.2157815252659148</v>
      </c>
      <c r="X44" s="322">
        <f t="shared" si="1"/>
        <v>1.12295627009054</v>
      </c>
      <c r="Y44" s="322">
        <f t="shared" si="1"/>
        <v>1.2318682561409791</v>
      </c>
      <c r="Z44" s="322">
        <f t="shared" si="1"/>
        <v>1.1243718776350609</v>
      </c>
      <c r="AA44" s="322">
        <f t="shared" si="1"/>
        <v>1.2829405432901504</v>
      </c>
      <c r="AB44" s="322">
        <f t="shared" si="1"/>
        <v>1.1010241626101676</v>
      </c>
      <c r="AC44" s="322">
        <f t="shared" si="1"/>
        <v>1.1216721508393508</v>
      </c>
      <c r="AD44" s="322">
        <f t="shared" si="1"/>
        <v>1.1448310964504296</v>
      </c>
      <c r="AE44" s="322">
        <f t="shared" si="1"/>
        <v>1.0559355449399324</v>
      </c>
      <c r="AF44" s="322">
        <f t="shared" si="1"/>
        <v>1.1660532282769929</v>
      </c>
      <c r="AG44" s="322">
        <f t="shared" si="1"/>
        <v>1.2172624493601876</v>
      </c>
      <c r="AH44" s="322">
        <f t="shared" si="1"/>
        <v>1.1446128461169123</v>
      </c>
      <c r="AI44" s="322">
        <f t="shared" si="1"/>
        <v>1.0975561736558173</v>
      </c>
      <c r="AJ44" s="322">
        <f t="shared" si="1"/>
        <v>1.1083818091242967</v>
      </c>
      <c r="AK44" s="322">
        <f t="shared" si="1"/>
        <v>1.1167806796141517</v>
      </c>
      <c r="AL44" s="322">
        <f t="shared" si="1"/>
        <v>1.1505421538570142</v>
      </c>
      <c r="AM44" s="322">
        <f t="shared" si="1"/>
        <v>1.1039126878868535</v>
      </c>
      <c r="AN44" s="322">
        <f t="shared" si="1"/>
        <v>1.1869977427786447</v>
      </c>
      <c r="AO44" s="322">
        <f t="shared" si="1"/>
        <v>0.33425482490700437</v>
      </c>
      <c r="AP44" s="323">
        <f t="shared" si="0"/>
        <v>42.911398396196972</v>
      </c>
    </row>
    <row r="45" spans="1:42" ht="13" x14ac:dyDescent="0.2">
      <c r="A45" s="56" t="s">
        <v>485</v>
      </c>
    </row>
    <row r="61" spans="3:41" x14ac:dyDescent="0.2">
      <c r="C61" s="324"/>
      <c r="D61" s="324"/>
      <c r="E61" s="324"/>
      <c r="F61" s="324"/>
      <c r="G61" s="324"/>
      <c r="H61" s="324"/>
      <c r="I61" s="324"/>
      <c r="J61" s="324"/>
      <c r="K61" s="324"/>
      <c r="L61" s="324"/>
      <c r="M61" s="324"/>
      <c r="N61" s="324"/>
      <c r="O61" s="324"/>
      <c r="P61" s="324"/>
      <c r="Q61" s="324"/>
      <c r="R61" s="324"/>
      <c r="S61" s="324"/>
      <c r="T61" s="324"/>
      <c r="U61" s="324"/>
      <c r="V61" s="324"/>
      <c r="W61" s="324"/>
      <c r="X61" s="324"/>
      <c r="Y61" s="324"/>
      <c r="Z61" s="324"/>
      <c r="AA61" s="324"/>
      <c r="AB61" s="324"/>
      <c r="AC61" s="324"/>
      <c r="AD61" s="324"/>
      <c r="AE61" s="324"/>
      <c r="AF61" s="324"/>
      <c r="AG61" s="324"/>
      <c r="AH61" s="324"/>
      <c r="AI61" s="324"/>
      <c r="AJ61" s="324"/>
      <c r="AK61" s="324"/>
      <c r="AL61" s="324"/>
      <c r="AM61" s="324"/>
      <c r="AN61" s="324"/>
      <c r="AO61" s="324"/>
    </row>
    <row r="62" spans="3:41" x14ac:dyDescent="0.2">
      <c r="C62" s="324"/>
      <c r="D62" s="324"/>
      <c r="E62" s="324"/>
      <c r="F62" s="324"/>
      <c r="G62" s="324"/>
      <c r="H62" s="324"/>
      <c r="I62" s="324"/>
      <c r="J62" s="324"/>
      <c r="K62" s="324"/>
      <c r="L62" s="324"/>
      <c r="M62" s="324"/>
      <c r="N62" s="324"/>
      <c r="O62" s="324"/>
      <c r="P62" s="324"/>
      <c r="Q62" s="324"/>
      <c r="R62" s="324"/>
      <c r="S62" s="324"/>
      <c r="T62" s="324"/>
      <c r="U62" s="324"/>
      <c r="V62" s="324"/>
      <c r="W62" s="324"/>
      <c r="X62" s="324"/>
      <c r="Y62" s="324"/>
      <c r="Z62" s="324"/>
      <c r="AA62" s="324"/>
      <c r="AB62" s="324"/>
      <c r="AC62" s="324"/>
      <c r="AD62" s="324"/>
      <c r="AE62" s="324"/>
      <c r="AF62" s="324"/>
      <c r="AG62" s="324"/>
      <c r="AH62" s="324"/>
      <c r="AI62" s="324"/>
      <c r="AJ62" s="324"/>
      <c r="AK62" s="324"/>
      <c r="AL62" s="324"/>
      <c r="AM62" s="324"/>
      <c r="AN62" s="324"/>
      <c r="AO62" s="324"/>
    </row>
    <row r="63" spans="3:41" x14ac:dyDescent="0.2">
      <c r="C63" s="324"/>
      <c r="D63" s="324"/>
      <c r="E63" s="324"/>
      <c r="F63" s="324"/>
      <c r="G63" s="324"/>
      <c r="H63" s="324"/>
      <c r="I63" s="324"/>
      <c r="J63" s="324"/>
      <c r="K63" s="324"/>
      <c r="L63" s="324"/>
      <c r="M63" s="324"/>
      <c r="N63" s="324"/>
      <c r="O63" s="324"/>
      <c r="P63" s="324"/>
      <c r="Q63" s="324"/>
      <c r="R63" s="324"/>
      <c r="S63" s="324"/>
      <c r="T63" s="324"/>
      <c r="U63" s="324"/>
      <c r="V63" s="324"/>
      <c r="W63" s="324"/>
      <c r="X63" s="324"/>
      <c r="Y63" s="324"/>
      <c r="Z63" s="324"/>
      <c r="AA63" s="324"/>
      <c r="AB63" s="324"/>
      <c r="AC63" s="324"/>
      <c r="AD63" s="324"/>
      <c r="AE63" s="324"/>
      <c r="AF63" s="324"/>
      <c r="AG63" s="324"/>
      <c r="AH63" s="324"/>
      <c r="AI63" s="324"/>
      <c r="AJ63" s="324"/>
      <c r="AK63" s="324"/>
      <c r="AL63" s="324"/>
      <c r="AM63" s="324"/>
      <c r="AN63" s="324"/>
      <c r="AO63" s="324"/>
    </row>
    <row r="64" spans="3:41" x14ac:dyDescent="0.2">
      <c r="C64" s="324"/>
      <c r="D64" s="324"/>
      <c r="E64" s="324"/>
      <c r="F64" s="324"/>
      <c r="G64" s="324"/>
      <c r="H64" s="324"/>
      <c r="I64" s="324"/>
      <c r="J64" s="324"/>
      <c r="K64" s="324"/>
      <c r="L64" s="324"/>
      <c r="M64" s="324"/>
      <c r="N64" s="324"/>
      <c r="O64" s="324"/>
      <c r="P64" s="324"/>
      <c r="Q64" s="324"/>
      <c r="R64" s="324"/>
      <c r="S64" s="324"/>
      <c r="T64" s="324"/>
      <c r="U64" s="324"/>
      <c r="V64" s="324"/>
      <c r="W64" s="324"/>
      <c r="X64" s="324"/>
      <c r="Y64" s="324"/>
      <c r="Z64" s="324"/>
      <c r="AA64" s="324"/>
      <c r="AB64" s="324"/>
      <c r="AC64" s="324"/>
      <c r="AD64" s="324"/>
      <c r="AE64" s="324"/>
      <c r="AF64" s="324"/>
      <c r="AG64" s="324"/>
      <c r="AH64" s="324"/>
      <c r="AI64" s="324"/>
      <c r="AJ64" s="324"/>
      <c r="AK64" s="324"/>
      <c r="AL64" s="324"/>
      <c r="AM64" s="324"/>
      <c r="AN64" s="324"/>
      <c r="AO64" s="324"/>
    </row>
    <row r="65" spans="3:41" x14ac:dyDescent="0.2">
      <c r="C65" s="324"/>
      <c r="D65" s="324"/>
      <c r="E65" s="324"/>
      <c r="F65" s="324"/>
      <c r="G65" s="324"/>
      <c r="H65" s="324"/>
      <c r="I65" s="324"/>
      <c r="J65" s="324"/>
      <c r="K65" s="324"/>
      <c r="L65" s="324"/>
      <c r="M65" s="324"/>
      <c r="N65" s="324"/>
      <c r="O65" s="324"/>
      <c r="P65" s="324"/>
      <c r="Q65" s="324"/>
      <c r="R65" s="324"/>
      <c r="S65" s="324"/>
      <c r="T65" s="324"/>
      <c r="U65" s="324"/>
      <c r="V65" s="324"/>
      <c r="W65" s="324"/>
      <c r="X65" s="324"/>
      <c r="Y65" s="324"/>
      <c r="Z65" s="324"/>
      <c r="AA65" s="324"/>
      <c r="AB65" s="324"/>
      <c r="AC65" s="324"/>
      <c r="AD65" s="324"/>
      <c r="AE65" s="324"/>
      <c r="AF65" s="324"/>
      <c r="AG65" s="324"/>
      <c r="AH65" s="324"/>
      <c r="AI65" s="324"/>
      <c r="AJ65" s="324"/>
      <c r="AK65" s="324"/>
      <c r="AL65" s="324"/>
      <c r="AM65" s="324"/>
      <c r="AN65" s="324"/>
      <c r="AO65" s="324"/>
    </row>
    <row r="66" spans="3:41" x14ac:dyDescent="0.2">
      <c r="C66" s="324"/>
      <c r="D66" s="324"/>
      <c r="E66" s="324"/>
      <c r="F66" s="324"/>
      <c r="G66" s="324"/>
      <c r="H66" s="324"/>
      <c r="I66" s="324"/>
      <c r="J66" s="324"/>
      <c r="K66" s="324"/>
      <c r="L66" s="324"/>
      <c r="M66" s="324"/>
      <c r="N66" s="324"/>
      <c r="O66" s="324"/>
      <c r="P66" s="324"/>
      <c r="Q66" s="324"/>
      <c r="R66" s="324"/>
      <c r="S66" s="324"/>
      <c r="T66" s="324"/>
      <c r="U66" s="324"/>
      <c r="V66" s="324"/>
      <c r="W66" s="324"/>
      <c r="X66" s="324"/>
      <c r="Y66" s="324"/>
      <c r="Z66" s="324"/>
      <c r="AA66" s="324"/>
      <c r="AB66" s="324"/>
      <c r="AC66" s="324"/>
      <c r="AD66" s="324"/>
      <c r="AE66" s="324"/>
      <c r="AF66" s="324"/>
      <c r="AG66" s="324"/>
      <c r="AH66" s="324"/>
      <c r="AI66" s="324"/>
      <c r="AJ66" s="324"/>
      <c r="AK66" s="324"/>
      <c r="AL66" s="324"/>
      <c r="AM66" s="324"/>
      <c r="AN66" s="324"/>
      <c r="AO66" s="324"/>
    </row>
    <row r="67" spans="3:41" x14ac:dyDescent="0.2">
      <c r="C67" s="324"/>
      <c r="D67" s="324"/>
      <c r="E67" s="324"/>
      <c r="F67" s="324"/>
      <c r="G67" s="324"/>
      <c r="H67" s="324"/>
      <c r="I67" s="324"/>
      <c r="J67" s="324"/>
      <c r="K67" s="324"/>
      <c r="L67" s="324"/>
      <c r="M67" s="324"/>
      <c r="N67" s="324"/>
      <c r="O67" s="324"/>
      <c r="P67" s="324"/>
      <c r="Q67" s="324"/>
      <c r="R67" s="324"/>
      <c r="S67" s="324"/>
      <c r="T67" s="324"/>
      <c r="U67" s="324"/>
      <c r="V67" s="324"/>
      <c r="W67" s="324"/>
      <c r="X67" s="324"/>
      <c r="Y67" s="324"/>
      <c r="Z67" s="324"/>
      <c r="AA67" s="324"/>
      <c r="AB67" s="324"/>
      <c r="AC67" s="324"/>
      <c r="AD67" s="324"/>
      <c r="AE67" s="324"/>
      <c r="AF67" s="324"/>
      <c r="AG67" s="324"/>
      <c r="AH67" s="324"/>
      <c r="AI67" s="324"/>
      <c r="AJ67" s="324"/>
      <c r="AK67" s="324"/>
      <c r="AL67" s="324"/>
      <c r="AM67" s="324"/>
      <c r="AN67" s="324"/>
      <c r="AO67" s="324"/>
    </row>
    <row r="68" spans="3:41" x14ac:dyDescent="0.2">
      <c r="C68" s="324"/>
      <c r="D68" s="324"/>
      <c r="E68" s="324"/>
      <c r="F68" s="324"/>
      <c r="G68" s="324"/>
      <c r="H68" s="324"/>
      <c r="I68" s="324"/>
      <c r="J68" s="324"/>
      <c r="K68" s="324"/>
      <c r="L68" s="324"/>
      <c r="M68" s="324"/>
      <c r="N68" s="324"/>
      <c r="O68" s="324"/>
      <c r="P68" s="324"/>
      <c r="Q68" s="324"/>
      <c r="R68" s="324"/>
      <c r="S68" s="324"/>
      <c r="T68" s="324"/>
      <c r="U68" s="324"/>
      <c r="V68" s="324"/>
      <c r="W68" s="324"/>
      <c r="X68" s="324"/>
      <c r="Y68" s="324"/>
      <c r="Z68" s="324"/>
      <c r="AA68" s="324"/>
      <c r="AB68" s="324"/>
      <c r="AC68" s="324"/>
      <c r="AD68" s="324"/>
      <c r="AE68" s="324"/>
      <c r="AF68" s="324"/>
      <c r="AG68" s="324"/>
      <c r="AH68" s="324"/>
      <c r="AI68" s="324"/>
      <c r="AJ68" s="324"/>
      <c r="AK68" s="324"/>
      <c r="AL68" s="324"/>
      <c r="AM68" s="324"/>
      <c r="AN68" s="324"/>
      <c r="AO68" s="324"/>
    </row>
    <row r="69" spans="3:41" x14ac:dyDescent="0.2">
      <c r="C69" s="324"/>
      <c r="D69" s="324"/>
      <c r="E69" s="324"/>
      <c r="F69" s="324"/>
      <c r="G69" s="324"/>
      <c r="H69" s="324"/>
      <c r="I69" s="324"/>
      <c r="J69" s="324"/>
      <c r="K69" s="324"/>
      <c r="L69" s="324"/>
      <c r="M69" s="324"/>
      <c r="N69" s="324"/>
      <c r="O69" s="324"/>
      <c r="P69" s="324"/>
      <c r="Q69" s="324"/>
      <c r="R69" s="324"/>
      <c r="S69" s="324"/>
      <c r="T69" s="324"/>
      <c r="U69" s="324"/>
      <c r="V69" s="324"/>
      <c r="W69" s="324"/>
      <c r="X69" s="324"/>
      <c r="Y69" s="324"/>
      <c r="Z69" s="324"/>
      <c r="AA69" s="324"/>
      <c r="AB69" s="324"/>
      <c r="AC69" s="324"/>
      <c r="AD69" s="324"/>
      <c r="AE69" s="324"/>
      <c r="AF69" s="324"/>
      <c r="AG69" s="324"/>
      <c r="AH69" s="324"/>
      <c r="AI69" s="324"/>
      <c r="AJ69" s="324"/>
      <c r="AK69" s="324"/>
      <c r="AL69" s="324"/>
      <c r="AM69" s="324"/>
      <c r="AN69" s="324"/>
      <c r="AO69" s="324"/>
    </row>
    <row r="70" spans="3:41" x14ac:dyDescent="0.2">
      <c r="C70" s="324"/>
      <c r="D70" s="324"/>
      <c r="E70" s="324"/>
      <c r="F70" s="324"/>
      <c r="G70" s="324"/>
      <c r="H70" s="324"/>
      <c r="I70" s="324"/>
      <c r="J70" s="324"/>
      <c r="K70" s="324"/>
      <c r="L70" s="324"/>
      <c r="M70" s="324"/>
      <c r="N70" s="324"/>
      <c r="O70" s="324"/>
      <c r="P70" s="324"/>
      <c r="Q70" s="324"/>
      <c r="R70" s="324"/>
      <c r="S70" s="324"/>
      <c r="T70" s="324"/>
      <c r="U70" s="324"/>
      <c r="V70" s="324"/>
      <c r="W70" s="324"/>
      <c r="X70" s="324"/>
      <c r="Y70" s="324"/>
      <c r="Z70" s="324"/>
      <c r="AA70" s="324"/>
      <c r="AB70" s="324"/>
      <c r="AC70" s="324"/>
      <c r="AD70" s="324"/>
      <c r="AE70" s="324"/>
      <c r="AF70" s="324"/>
      <c r="AG70" s="324"/>
      <c r="AH70" s="324"/>
      <c r="AI70" s="324"/>
      <c r="AJ70" s="324"/>
      <c r="AK70" s="324"/>
      <c r="AL70" s="324"/>
      <c r="AM70" s="324"/>
      <c r="AN70" s="324"/>
      <c r="AO70" s="324"/>
    </row>
    <row r="71" spans="3:41" x14ac:dyDescent="0.2">
      <c r="C71" s="324"/>
      <c r="D71" s="324"/>
      <c r="E71" s="324"/>
      <c r="F71" s="324"/>
      <c r="G71" s="324"/>
      <c r="H71" s="324"/>
      <c r="I71" s="324"/>
      <c r="J71" s="324"/>
      <c r="K71" s="324"/>
      <c r="L71" s="324"/>
      <c r="M71" s="324"/>
      <c r="N71" s="324"/>
      <c r="O71" s="324"/>
      <c r="P71" s="324"/>
      <c r="Q71" s="324"/>
      <c r="R71" s="324"/>
      <c r="S71" s="324"/>
      <c r="T71" s="324"/>
      <c r="U71" s="324"/>
      <c r="V71" s="324"/>
      <c r="W71" s="324"/>
      <c r="X71" s="324"/>
      <c r="Y71" s="324"/>
      <c r="Z71" s="324"/>
      <c r="AA71" s="324"/>
      <c r="AB71" s="324"/>
      <c r="AC71" s="324"/>
      <c r="AD71" s="324"/>
      <c r="AE71" s="324"/>
      <c r="AF71" s="324"/>
      <c r="AG71" s="324"/>
      <c r="AH71" s="324"/>
      <c r="AI71" s="324"/>
      <c r="AJ71" s="324"/>
      <c r="AK71" s="324"/>
      <c r="AL71" s="324"/>
      <c r="AM71" s="324"/>
      <c r="AN71" s="324"/>
      <c r="AO71" s="324"/>
    </row>
    <row r="72" spans="3:41" x14ac:dyDescent="0.2">
      <c r="C72" s="324"/>
      <c r="D72" s="324"/>
      <c r="E72" s="324"/>
      <c r="F72" s="324"/>
      <c r="G72" s="324"/>
      <c r="H72" s="324"/>
      <c r="I72" s="324"/>
      <c r="J72" s="324"/>
      <c r="K72" s="324"/>
      <c r="L72" s="324"/>
      <c r="M72" s="324"/>
      <c r="N72" s="324"/>
      <c r="O72" s="324"/>
      <c r="P72" s="324"/>
      <c r="Q72" s="324"/>
      <c r="R72" s="324"/>
      <c r="S72" s="324"/>
      <c r="T72" s="324"/>
      <c r="U72" s="324"/>
      <c r="V72" s="324"/>
      <c r="W72" s="324"/>
      <c r="X72" s="324"/>
      <c r="Y72" s="324"/>
      <c r="Z72" s="324"/>
      <c r="AA72" s="324"/>
      <c r="AB72" s="324"/>
      <c r="AC72" s="324"/>
      <c r="AD72" s="324"/>
      <c r="AE72" s="324"/>
      <c r="AF72" s="324"/>
      <c r="AG72" s="324"/>
      <c r="AH72" s="324"/>
      <c r="AI72" s="324"/>
      <c r="AJ72" s="324"/>
      <c r="AK72" s="324"/>
      <c r="AL72" s="324"/>
      <c r="AM72" s="324"/>
      <c r="AN72" s="324"/>
      <c r="AO72" s="324"/>
    </row>
    <row r="73" spans="3:41" x14ac:dyDescent="0.2">
      <c r="C73" s="324"/>
      <c r="D73" s="324"/>
      <c r="E73" s="324"/>
      <c r="F73" s="324"/>
      <c r="G73" s="324"/>
      <c r="H73" s="324"/>
      <c r="I73" s="324"/>
      <c r="J73" s="324"/>
      <c r="K73" s="324"/>
      <c r="L73" s="324"/>
      <c r="M73" s="324"/>
      <c r="N73" s="324"/>
      <c r="O73" s="324"/>
      <c r="P73" s="324"/>
      <c r="Q73" s="324"/>
      <c r="R73" s="324"/>
      <c r="S73" s="324"/>
      <c r="T73" s="324"/>
      <c r="U73" s="324"/>
      <c r="V73" s="324"/>
      <c r="W73" s="324"/>
      <c r="X73" s="324"/>
      <c r="Y73" s="324"/>
      <c r="Z73" s="324"/>
      <c r="AA73" s="324"/>
      <c r="AB73" s="324"/>
      <c r="AC73" s="324"/>
      <c r="AD73" s="324"/>
      <c r="AE73" s="324"/>
      <c r="AF73" s="324"/>
      <c r="AG73" s="324"/>
      <c r="AH73" s="324"/>
      <c r="AI73" s="324"/>
      <c r="AJ73" s="324"/>
      <c r="AK73" s="324"/>
      <c r="AL73" s="324"/>
      <c r="AM73" s="324"/>
      <c r="AN73" s="324"/>
      <c r="AO73" s="324"/>
    </row>
    <row r="74" spans="3:41" x14ac:dyDescent="0.2">
      <c r="C74" s="324"/>
      <c r="D74" s="324"/>
      <c r="E74" s="324"/>
      <c r="F74" s="324"/>
      <c r="G74" s="324"/>
      <c r="H74" s="324"/>
      <c r="I74" s="324"/>
      <c r="J74" s="324"/>
      <c r="K74" s="324"/>
      <c r="L74" s="324"/>
      <c r="M74" s="324"/>
      <c r="N74" s="324"/>
      <c r="O74" s="324"/>
      <c r="P74" s="324"/>
      <c r="Q74" s="324"/>
      <c r="R74" s="324"/>
      <c r="S74" s="324"/>
      <c r="T74" s="324"/>
      <c r="U74" s="324"/>
      <c r="V74" s="324"/>
      <c r="W74" s="324"/>
      <c r="X74" s="324"/>
      <c r="Y74" s="324"/>
      <c r="Z74" s="324"/>
      <c r="AA74" s="324"/>
      <c r="AB74" s="324"/>
      <c r="AC74" s="324"/>
      <c r="AD74" s="324"/>
      <c r="AE74" s="324"/>
      <c r="AF74" s="324"/>
      <c r="AG74" s="324"/>
      <c r="AH74" s="324"/>
      <c r="AI74" s="324"/>
      <c r="AJ74" s="324"/>
      <c r="AK74" s="324"/>
      <c r="AL74" s="324"/>
      <c r="AM74" s="324"/>
      <c r="AN74" s="324"/>
      <c r="AO74" s="324"/>
    </row>
    <row r="75" spans="3:41" x14ac:dyDescent="0.2">
      <c r="C75" s="324"/>
      <c r="D75" s="324"/>
      <c r="E75" s="324"/>
      <c r="F75" s="324"/>
      <c r="G75" s="324"/>
      <c r="H75" s="324"/>
      <c r="I75" s="324"/>
      <c r="J75" s="324"/>
      <c r="K75" s="324"/>
      <c r="L75" s="324"/>
      <c r="M75" s="324"/>
      <c r="N75" s="324"/>
      <c r="O75" s="324"/>
      <c r="P75" s="324"/>
      <c r="Q75" s="324"/>
      <c r="R75" s="324"/>
      <c r="S75" s="324"/>
      <c r="T75" s="324"/>
      <c r="U75" s="324"/>
      <c r="V75" s="324"/>
      <c r="W75" s="324"/>
      <c r="X75" s="324"/>
      <c r="Y75" s="324"/>
      <c r="Z75" s="324"/>
      <c r="AA75" s="324"/>
      <c r="AB75" s="324"/>
      <c r="AC75" s="324"/>
      <c r="AD75" s="324"/>
      <c r="AE75" s="324"/>
      <c r="AF75" s="324"/>
      <c r="AG75" s="324"/>
      <c r="AH75" s="324"/>
      <c r="AI75" s="324"/>
      <c r="AJ75" s="324"/>
      <c r="AK75" s="324"/>
      <c r="AL75" s="324"/>
      <c r="AM75" s="324"/>
      <c r="AN75" s="324"/>
      <c r="AO75" s="324"/>
    </row>
    <row r="76" spans="3:41" x14ac:dyDescent="0.2">
      <c r="C76" s="324"/>
      <c r="D76" s="324"/>
      <c r="E76" s="324"/>
      <c r="F76" s="324"/>
      <c r="G76" s="324"/>
      <c r="H76" s="324"/>
      <c r="I76" s="324"/>
      <c r="J76" s="324"/>
      <c r="K76" s="324"/>
      <c r="L76" s="324"/>
      <c r="M76" s="324"/>
      <c r="N76" s="324"/>
      <c r="O76" s="324"/>
      <c r="P76" s="324"/>
      <c r="Q76" s="324"/>
      <c r="R76" s="324"/>
      <c r="S76" s="324"/>
      <c r="T76" s="324"/>
      <c r="U76" s="324"/>
      <c r="V76" s="324"/>
      <c r="W76" s="324"/>
      <c r="X76" s="324"/>
      <c r="Y76" s="324"/>
      <c r="Z76" s="324"/>
      <c r="AA76" s="324"/>
      <c r="AB76" s="324"/>
      <c r="AC76" s="324"/>
      <c r="AD76" s="324"/>
      <c r="AE76" s="324"/>
      <c r="AF76" s="324"/>
      <c r="AG76" s="324"/>
      <c r="AH76" s="324"/>
      <c r="AI76" s="324"/>
      <c r="AJ76" s="324"/>
      <c r="AK76" s="324"/>
      <c r="AL76" s="324"/>
      <c r="AM76" s="324"/>
      <c r="AN76" s="324"/>
      <c r="AO76" s="324"/>
    </row>
    <row r="77" spans="3:41" x14ac:dyDescent="0.2">
      <c r="C77" s="324"/>
      <c r="D77" s="324"/>
      <c r="E77" s="324"/>
      <c r="F77" s="324"/>
      <c r="G77" s="324"/>
      <c r="H77" s="324"/>
      <c r="I77" s="324"/>
      <c r="J77" s="324"/>
      <c r="K77" s="324"/>
      <c r="L77" s="324"/>
      <c r="M77" s="324"/>
      <c r="N77" s="324"/>
      <c r="O77" s="324"/>
      <c r="P77" s="324"/>
      <c r="Q77" s="324"/>
      <c r="R77" s="324"/>
      <c r="S77" s="324"/>
      <c r="T77" s="324"/>
      <c r="U77" s="324"/>
      <c r="V77" s="324"/>
      <c r="W77" s="324"/>
      <c r="X77" s="324"/>
      <c r="Y77" s="324"/>
      <c r="Z77" s="324"/>
      <c r="AA77" s="324"/>
      <c r="AB77" s="324"/>
      <c r="AC77" s="324"/>
      <c r="AD77" s="324"/>
      <c r="AE77" s="324"/>
      <c r="AF77" s="324"/>
      <c r="AG77" s="324"/>
      <c r="AH77" s="324"/>
      <c r="AI77" s="324"/>
      <c r="AJ77" s="324"/>
      <c r="AK77" s="324"/>
      <c r="AL77" s="324"/>
      <c r="AM77" s="324"/>
      <c r="AN77" s="324"/>
      <c r="AO77" s="324"/>
    </row>
    <row r="78" spans="3:41" x14ac:dyDescent="0.2">
      <c r="C78" s="324"/>
      <c r="D78" s="324"/>
      <c r="E78" s="324"/>
      <c r="F78" s="324"/>
      <c r="G78" s="324"/>
      <c r="H78" s="324"/>
      <c r="I78" s="324"/>
      <c r="J78" s="324"/>
      <c r="K78" s="324"/>
      <c r="L78" s="324"/>
      <c r="M78" s="324"/>
      <c r="N78" s="324"/>
      <c r="O78" s="324"/>
      <c r="P78" s="324"/>
      <c r="Q78" s="324"/>
      <c r="R78" s="324"/>
      <c r="S78" s="324"/>
      <c r="T78" s="324"/>
      <c r="U78" s="324"/>
      <c r="V78" s="324"/>
      <c r="W78" s="324"/>
      <c r="X78" s="324"/>
      <c r="Y78" s="324"/>
      <c r="Z78" s="324"/>
      <c r="AA78" s="324"/>
      <c r="AB78" s="324"/>
      <c r="AC78" s="324"/>
      <c r="AD78" s="324"/>
      <c r="AE78" s="324"/>
      <c r="AF78" s="324"/>
      <c r="AG78" s="324"/>
      <c r="AH78" s="324"/>
      <c r="AI78" s="324"/>
      <c r="AJ78" s="324"/>
      <c r="AK78" s="324"/>
      <c r="AL78" s="324"/>
      <c r="AM78" s="324"/>
      <c r="AN78" s="324"/>
      <c r="AO78" s="324"/>
    </row>
    <row r="79" spans="3:41" x14ac:dyDescent="0.2">
      <c r="C79" s="324"/>
      <c r="D79" s="324"/>
      <c r="E79" s="324"/>
      <c r="F79" s="324"/>
      <c r="G79" s="324"/>
      <c r="H79" s="324"/>
      <c r="I79" s="324"/>
      <c r="J79" s="324"/>
      <c r="K79" s="324"/>
      <c r="L79" s="324"/>
      <c r="M79" s="324"/>
      <c r="N79" s="324"/>
      <c r="O79" s="324"/>
      <c r="P79" s="324"/>
      <c r="Q79" s="324"/>
      <c r="R79" s="324"/>
      <c r="S79" s="324"/>
      <c r="T79" s="324"/>
      <c r="U79" s="324"/>
      <c r="V79" s="324"/>
      <c r="W79" s="324"/>
      <c r="X79" s="324"/>
      <c r="Y79" s="324"/>
      <c r="Z79" s="324"/>
      <c r="AA79" s="324"/>
      <c r="AB79" s="324"/>
      <c r="AC79" s="324"/>
      <c r="AD79" s="324"/>
      <c r="AE79" s="324"/>
      <c r="AF79" s="324"/>
      <c r="AG79" s="324"/>
      <c r="AH79" s="324"/>
      <c r="AI79" s="324"/>
      <c r="AJ79" s="324"/>
      <c r="AK79" s="324"/>
      <c r="AL79" s="324"/>
      <c r="AM79" s="324"/>
      <c r="AN79" s="324"/>
      <c r="AO79" s="324"/>
    </row>
    <row r="80" spans="3:41" x14ac:dyDescent="0.2">
      <c r="C80" s="324"/>
      <c r="D80" s="324"/>
      <c r="E80" s="324"/>
      <c r="F80" s="324"/>
      <c r="G80" s="324"/>
      <c r="H80" s="324"/>
      <c r="I80" s="324"/>
      <c r="J80" s="324"/>
      <c r="K80" s="324"/>
      <c r="L80" s="324"/>
      <c r="M80" s="324"/>
      <c r="N80" s="324"/>
      <c r="O80" s="324"/>
      <c r="P80" s="324"/>
      <c r="Q80" s="324"/>
      <c r="R80" s="324"/>
      <c r="S80" s="324"/>
      <c r="T80" s="324"/>
      <c r="U80" s="324"/>
      <c r="V80" s="324"/>
      <c r="W80" s="324"/>
      <c r="X80" s="324"/>
      <c r="Y80" s="324"/>
      <c r="Z80" s="324"/>
      <c r="AA80" s="324"/>
      <c r="AB80" s="324"/>
      <c r="AC80" s="324"/>
      <c r="AD80" s="324"/>
      <c r="AE80" s="324"/>
      <c r="AF80" s="324"/>
      <c r="AG80" s="324"/>
      <c r="AH80" s="324"/>
      <c r="AI80" s="324"/>
      <c r="AJ80" s="324"/>
      <c r="AK80" s="324"/>
      <c r="AL80" s="324"/>
      <c r="AM80" s="324"/>
      <c r="AN80" s="324"/>
      <c r="AO80" s="324"/>
    </row>
    <row r="81" spans="3:41" x14ac:dyDescent="0.2">
      <c r="C81" s="324"/>
      <c r="D81" s="324"/>
      <c r="E81" s="324"/>
      <c r="F81" s="324"/>
      <c r="G81" s="324"/>
      <c r="H81" s="324"/>
      <c r="I81" s="324"/>
      <c r="J81" s="324"/>
      <c r="K81" s="324"/>
      <c r="L81" s="324"/>
      <c r="M81" s="324"/>
      <c r="N81" s="324"/>
      <c r="O81" s="324"/>
      <c r="P81" s="324"/>
      <c r="Q81" s="324"/>
      <c r="R81" s="324"/>
      <c r="S81" s="324"/>
      <c r="T81" s="324"/>
      <c r="U81" s="324"/>
      <c r="V81" s="324"/>
      <c r="W81" s="324"/>
      <c r="X81" s="324"/>
      <c r="Y81" s="324"/>
      <c r="Z81" s="324"/>
      <c r="AA81" s="324"/>
      <c r="AB81" s="324"/>
      <c r="AC81" s="324"/>
      <c r="AD81" s="324"/>
      <c r="AE81" s="324"/>
      <c r="AF81" s="324"/>
      <c r="AG81" s="324"/>
      <c r="AH81" s="324"/>
      <c r="AI81" s="324"/>
      <c r="AJ81" s="324"/>
      <c r="AK81" s="324"/>
      <c r="AL81" s="324"/>
      <c r="AM81" s="324"/>
      <c r="AN81" s="324"/>
      <c r="AO81" s="324"/>
    </row>
    <row r="82" spans="3:41" x14ac:dyDescent="0.2">
      <c r="C82" s="324"/>
      <c r="D82" s="324"/>
      <c r="E82" s="324"/>
      <c r="F82" s="324"/>
      <c r="G82" s="324"/>
      <c r="H82" s="324"/>
      <c r="I82" s="324"/>
      <c r="J82" s="324"/>
      <c r="K82" s="324"/>
      <c r="L82" s="324"/>
      <c r="M82" s="324"/>
      <c r="N82" s="324"/>
      <c r="O82" s="324"/>
      <c r="P82" s="324"/>
      <c r="Q82" s="324"/>
      <c r="R82" s="324"/>
      <c r="S82" s="324"/>
      <c r="T82" s="324"/>
      <c r="U82" s="324"/>
      <c r="V82" s="324"/>
      <c r="W82" s="324"/>
      <c r="X82" s="324"/>
      <c r="Y82" s="324"/>
      <c r="Z82" s="324"/>
      <c r="AA82" s="324"/>
      <c r="AB82" s="324"/>
      <c r="AC82" s="324"/>
      <c r="AD82" s="324"/>
      <c r="AE82" s="324"/>
      <c r="AF82" s="324"/>
      <c r="AG82" s="324"/>
      <c r="AH82" s="324"/>
      <c r="AI82" s="324"/>
      <c r="AJ82" s="324"/>
      <c r="AK82" s="324"/>
      <c r="AL82" s="324"/>
      <c r="AM82" s="324"/>
      <c r="AN82" s="324"/>
      <c r="AO82" s="324"/>
    </row>
    <row r="83" spans="3:41" x14ac:dyDescent="0.2">
      <c r="C83" s="324"/>
      <c r="D83" s="324"/>
      <c r="E83" s="324"/>
      <c r="F83" s="324"/>
      <c r="G83" s="324"/>
      <c r="H83" s="324"/>
      <c r="I83" s="324"/>
      <c r="J83" s="324"/>
      <c r="K83" s="324"/>
      <c r="L83" s="324"/>
      <c r="M83" s="324"/>
      <c r="N83" s="324"/>
      <c r="O83" s="324"/>
      <c r="P83" s="324"/>
      <c r="Q83" s="324"/>
      <c r="R83" s="324"/>
      <c r="S83" s="324"/>
      <c r="T83" s="324"/>
      <c r="U83" s="324"/>
      <c r="V83" s="324"/>
      <c r="W83" s="324"/>
      <c r="X83" s="324"/>
      <c r="Y83" s="324"/>
      <c r="Z83" s="324"/>
      <c r="AA83" s="324"/>
      <c r="AB83" s="324"/>
      <c r="AC83" s="324"/>
      <c r="AD83" s="324"/>
      <c r="AE83" s="324"/>
      <c r="AF83" s="324"/>
      <c r="AG83" s="324"/>
      <c r="AH83" s="324"/>
      <c r="AI83" s="324"/>
      <c r="AJ83" s="324"/>
      <c r="AK83" s="324"/>
      <c r="AL83" s="324"/>
      <c r="AM83" s="324"/>
      <c r="AN83" s="324"/>
      <c r="AO83" s="324"/>
    </row>
    <row r="84" spans="3:41" x14ac:dyDescent="0.2">
      <c r="C84" s="324"/>
      <c r="D84" s="324"/>
      <c r="E84" s="324"/>
      <c r="F84" s="324"/>
      <c r="G84" s="324"/>
      <c r="H84" s="324"/>
      <c r="I84" s="324"/>
      <c r="J84" s="324"/>
      <c r="K84" s="324"/>
      <c r="L84" s="324"/>
      <c r="M84" s="324"/>
      <c r="N84" s="324"/>
      <c r="O84" s="324"/>
      <c r="P84" s="324"/>
      <c r="Q84" s="324"/>
      <c r="R84" s="324"/>
      <c r="S84" s="324"/>
      <c r="T84" s="324"/>
      <c r="U84" s="324"/>
      <c r="V84" s="324"/>
      <c r="W84" s="324"/>
      <c r="X84" s="324"/>
      <c r="Y84" s="324"/>
      <c r="Z84" s="324"/>
      <c r="AA84" s="324"/>
      <c r="AB84" s="324"/>
      <c r="AC84" s="324"/>
      <c r="AD84" s="324"/>
      <c r="AE84" s="324"/>
      <c r="AF84" s="324"/>
      <c r="AG84" s="324"/>
      <c r="AH84" s="324"/>
      <c r="AI84" s="324"/>
      <c r="AJ84" s="324"/>
      <c r="AK84" s="324"/>
      <c r="AL84" s="324"/>
      <c r="AM84" s="324"/>
      <c r="AN84" s="324"/>
      <c r="AO84" s="324"/>
    </row>
    <row r="85" spans="3:41" x14ac:dyDescent="0.2">
      <c r="C85" s="324"/>
      <c r="D85" s="324"/>
      <c r="E85" s="324"/>
      <c r="F85" s="324"/>
      <c r="G85" s="324"/>
      <c r="H85" s="324"/>
      <c r="I85" s="324"/>
      <c r="J85" s="324"/>
      <c r="K85" s="324"/>
      <c r="L85" s="324"/>
      <c r="M85" s="324"/>
      <c r="N85" s="324"/>
      <c r="O85" s="324"/>
      <c r="P85" s="324"/>
      <c r="Q85" s="324"/>
      <c r="R85" s="324"/>
      <c r="S85" s="324"/>
      <c r="T85" s="324"/>
      <c r="U85" s="324"/>
      <c r="V85" s="324"/>
      <c r="W85" s="324"/>
      <c r="X85" s="324"/>
      <c r="Y85" s="324"/>
      <c r="Z85" s="324"/>
      <c r="AA85" s="324"/>
      <c r="AB85" s="324"/>
      <c r="AC85" s="324"/>
      <c r="AD85" s="324"/>
      <c r="AE85" s="324"/>
      <c r="AF85" s="324"/>
      <c r="AG85" s="324"/>
      <c r="AH85" s="324"/>
      <c r="AI85" s="324"/>
      <c r="AJ85" s="324"/>
      <c r="AK85" s="324"/>
      <c r="AL85" s="324"/>
      <c r="AM85" s="324"/>
      <c r="AN85" s="324"/>
      <c r="AO85" s="324"/>
    </row>
    <row r="86" spans="3:41" x14ac:dyDescent="0.2">
      <c r="C86" s="324"/>
      <c r="D86" s="324"/>
      <c r="E86" s="324"/>
      <c r="F86" s="324"/>
      <c r="G86" s="324"/>
      <c r="H86" s="324"/>
      <c r="I86" s="324"/>
      <c r="J86" s="324"/>
      <c r="K86" s="324"/>
      <c r="L86" s="324"/>
      <c r="M86" s="324"/>
      <c r="N86" s="324"/>
      <c r="O86" s="324"/>
      <c r="P86" s="324"/>
      <c r="Q86" s="324"/>
      <c r="R86" s="324"/>
      <c r="S86" s="324"/>
      <c r="T86" s="324"/>
      <c r="U86" s="324"/>
      <c r="V86" s="324"/>
      <c r="W86" s="324"/>
      <c r="X86" s="324"/>
      <c r="Y86" s="324"/>
      <c r="Z86" s="324"/>
      <c r="AA86" s="324"/>
      <c r="AB86" s="324"/>
      <c r="AC86" s="324"/>
      <c r="AD86" s="324"/>
      <c r="AE86" s="324"/>
      <c r="AF86" s="324"/>
      <c r="AG86" s="324"/>
      <c r="AH86" s="324"/>
      <c r="AI86" s="324"/>
      <c r="AJ86" s="324"/>
      <c r="AK86" s="324"/>
      <c r="AL86" s="324"/>
      <c r="AM86" s="324"/>
      <c r="AN86" s="324"/>
      <c r="AO86" s="324"/>
    </row>
    <row r="87" spans="3:41" x14ac:dyDescent="0.2">
      <c r="C87" s="324"/>
      <c r="D87" s="324"/>
      <c r="E87" s="324"/>
      <c r="F87" s="324"/>
      <c r="G87" s="324"/>
      <c r="H87" s="324"/>
      <c r="I87" s="324"/>
      <c r="J87" s="324"/>
      <c r="K87" s="324"/>
      <c r="L87" s="324"/>
      <c r="M87" s="324"/>
      <c r="N87" s="324"/>
      <c r="O87" s="324"/>
      <c r="P87" s="324"/>
      <c r="Q87" s="324"/>
      <c r="R87" s="324"/>
      <c r="S87" s="324"/>
      <c r="T87" s="324"/>
      <c r="U87" s="324"/>
      <c r="V87" s="324"/>
      <c r="W87" s="324"/>
      <c r="X87" s="324"/>
      <c r="Y87" s="324"/>
      <c r="Z87" s="324"/>
      <c r="AA87" s="324"/>
      <c r="AB87" s="324"/>
      <c r="AC87" s="324"/>
      <c r="AD87" s="324"/>
      <c r="AE87" s="324"/>
      <c r="AF87" s="324"/>
      <c r="AG87" s="324"/>
      <c r="AH87" s="324"/>
      <c r="AI87" s="324"/>
      <c r="AJ87" s="324"/>
      <c r="AK87" s="324"/>
      <c r="AL87" s="324"/>
      <c r="AM87" s="324"/>
      <c r="AN87" s="324"/>
      <c r="AO87" s="324"/>
    </row>
    <row r="88" spans="3:41" x14ac:dyDescent="0.2">
      <c r="C88" s="324"/>
      <c r="D88" s="324"/>
      <c r="E88" s="324"/>
      <c r="F88" s="324"/>
      <c r="G88" s="324"/>
      <c r="H88" s="324"/>
      <c r="I88" s="324"/>
      <c r="J88" s="324"/>
      <c r="K88" s="324"/>
      <c r="L88" s="324"/>
      <c r="M88" s="324"/>
      <c r="N88" s="324"/>
      <c r="O88" s="324"/>
      <c r="P88" s="324"/>
      <c r="Q88" s="324"/>
      <c r="R88" s="324"/>
      <c r="S88" s="324"/>
      <c r="T88" s="324"/>
      <c r="U88" s="324"/>
      <c r="V88" s="324"/>
      <c r="W88" s="324"/>
      <c r="X88" s="324"/>
      <c r="Y88" s="324"/>
      <c r="Z88" s="324"/>
      <c r="AA88" s="324"/>
      <c r="AB88" s="324"/>
      <c r="AC88" s="324"/>
      <c r="AD88" s="324"/>
      <c r="AE88" s="324"/>
      <c r="AF88" s="324"/>
      <c r="AG88" s="324"/>
      <c r="AH88" s="324"/>
      <c r="AI88" s="324"/>
      <c r="AJ88" s="324"/>
      <c r="AK88" s="324"/>
      <c r="AL88" s="324"/>
      <c r="AM88" s="324"/>
      <c r="AN88" s="324"/>
      <c r="AO88" s="324"/>
    </row>
    <row r="89" spans="3:41" x14ac:dyDescent="0.2">
      <c r="C89" s="324"/>
      <c r="D89" s="324"/>
      <c r="E89" s="324"/>
      <c r="F89" s="324"/>
      <c r="G89" s="324"/>
      <c r="H89" s="324"/>
      <c r="I89" s="324"/>
      <c r="J89" s="324"/>
      <c r="K89" s="324"/>
      <c r="L89" s="324"/>
      <c r="M89" s="324"/>
      <c r="N89" s="324"/>
      <c r="O89" s="324"/>
      <c r="P89" s="324"/>
      <c r="Q89" s="324"/>
      <c r="R89" s="324"/>
      <c r="S89" s="324"/>
      <c r="T89" s="324"/>
      <c r="U89" s="324"/>
      <c r="V89" s="324"/>
      <c r="W89" s="324"/>
      <c r="X89" s="324"/>
      <c r="Y89" s="324"/>
      <c r="Z89" s="324"/>
      <c r="AA89" s="324"/>
      <c r="AB89" s="324"/>
      <c r="AC89" s="324"/>
      <c r="AD89" s="324"/>
      <c r="AE89" s="324"/>
      <c r="AF89" s="324"/>
      <c r="AG89" s="324"/>
      <c r="AH89" s="324"/>
      <c r="AI89" s="324"/>
      <c r="AJ89" s="324"/>
      <c r="AK89" s="324"/>
      <c r="AL89" s="324"/>
      <c r="AM89" s="324"/>
      <c r="AN89" s="324"/>
      <c r="AO89" s="324"/>
    </row>
    <row r="90" spans="3:41" x14ac:dyDescent="0.2">
      <c r="C90" s="324"/>
      <c r="D90" s="324"/>
      <c r="E90" s="324"/>
      <c r="F90" s="324"/>
      <c r="G90" s="324"/>
      <c r="H90" s="324"/>
      <c r="I90" s="324"/>
      <c r="J90" s="324"/>
      <c r="K90" s="324"/>
      <c r="L90" s="324"/>
      <c r="M90" s="324"/>
      <c r="N90" s="324"/>
      <c r="O90" s="324"/>
      <c r="P90" s="324"/>
      <c r="Q90" s="324"/>
      <c r="R90" s="324"/>
      <c r="S90" s="324"/>
      <c r="T90" s="324"/>
      <c r="U90" s="324"/>
      <c r="V90" s="324"/>
      <c r="W90" s="324"/>
      <c r="X90" s="324"/>
      <c r="Y90" s="324"/>
      <c r="Z90" s="324"/>
      <c r="AA90" s="324"/>
      <c r="AB90" s="324"/>
      <c r="AC90" s="324"/>
      <c r="AD90" s="324"/>
      <c r="AE90" s="324"/>
      <c r="AF90" s="324"/>
      <c r="AG90" s="324"/>
      <c r="AH90" s="324"/>
      <c r="AI90" s="324"/>
      <c r="AJ90" s="324"/>
      <c r="AK90" s="324"/>
      <c r="AL90" s="324"/>
      <c r="AM90" s="324"/>
      <c r="AN90" s="324"/>
      <c r="AO90" s="324"/>
    </row>
    <row r="91" spans="3:41" x14ac:dyDescent="0.2">
      <c r="C91" s="324"/>
      <c r="D91" s="324"/>
      <c r="E91" s="324"/>
      <c r="F91" s="324"/>
      <c r="G91" s="324"/>
      <c r="H91" s="324"/>
      <c r="I91" s="324"/>
      <c r="J91" s="324"/>
      <c r="K91" s="324"/>
      <c r="L91" s="324"/>
      <c r="M91" s="324"/>
      <c r="N91" s="324"/>
      <c r="O91" s="324"/>
      <c r="P91" s="324"/>
      <c r="Q91" s="324"/>
      <c r="R91" s="324"/>
      <c r="S91" s="324"/>
      <c r="T91" s="324"/>
      <c r="U91" s="324"/>
      <c r="V91" s="324"/>
      <c r="W91" s="324"/>
      <c r="X91" s="324"/>
      <c r="Y91" s="324"/>
      <c r="Z91" s="324"/>
      <c r="AA91" s="324"/>
      <c r="AB91" s="324"/>
      <c r="AC91" s="324"/>
      <c r="AD91" s="324"/>
      <c r="AE91" s="324"/>
      <c r="AF91" s="324"/>
      <c r="AG91" s="324"/>
      <c r="AH91" s="324"/>
      <c r="AI91" s="324"/>
      <c r="AJ91" s="324"/>
      <c r="AK91" s="324"/>
      <c r="AL91" s="324"/>
      <c r="AM91" s="324"/>
      <c r="AN91" s="324"/>
      <c r="AO91" s="324"/>
    </row>
    <row r="92" spans="3:41" x14ac:dyDescent="0.2">
      <c r="C92" s="324"/>
      <c r="D92" s="324"/>
      <c r="E92" s="324"/>
      <c r="F92" s="324"/>
      <c r="G92" s="324"/>
      <c r="H92" s="324"/>
      <c r="I92" s="324"/>
      <c r="J92" s="324"/>
      <c r="K92" s="324"/>
      <c r="L92" s="324"/>
      <c r="M92" s="324"/>
      <c r="N92" s="324"/>
      <c r="O92" s="324"/>
      <c r="P92" s="324"/>
      <c r="Q92" s="324"/>
      <c r="R92" s="324"/>
      <c r="S92" s="324"/>
      <c r="T92" s="324"/>
      <c r="U92" s="324"/>
      <c r="V92" s="324"/>
      <c r="W92" s="324"/>
      <c r="X92" s="324"/>
      <c r="Y92" s="324"/>
      <c r="Z92" s="324"/>
      <c r="AA92" s="324"/>
      <c r="AB92" s="324"/>
      <c r="AC92" s="324"/>
      <c r="AD92" s="324"/>
      <c r="AE92" s="324"/>
      <c r="AF92" s="324"/>
      <c r="AG92" s="324"/>
      <c r="AH92" s="324"/>
      <c r="AI92" s="324"/>
      <c r="AJ92" s="324"/>
      <c r="AK92" s="324"/>
      <c r="AL92" s="324"/>
      <c r="AM92" s="324"/>
      <c r="AN92" s="324"/>
      <c r="AO92" s="324"/>
    </row>
  </sheetData>
  <phoneticPr fontId="5"/>
  <pageMargins left="0.78740157480314965" right="0.59055118110236227" top="0.98425196850393704" bottom="0.98425196850393704" header="0.51181102362204722" footer="0.51181102362204722"/>
  <pageSetup paperSize="9" scale="95" orientation="landscape" verticalDpi="20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08C01-E7E6-40A6-9BF8-35D0AF9D6623}">
  <dimension ref="A1:AS91"/>
  <sheetViews>
    <sheetView workbookViewId="0">
      <pane xSplit="2" ySplit="4" topLeftCell="AJ42" activePane="bottomRight" state="frozen"/>
      <selection pane="topRight" activeCell="C1" sqref="C1"/>
      <selection pane="bottomLeft" activeCell="A5" sqref="A5"/>
      <selection pane="bottomRight" activeCell="I49" sqref="I49"/>
    </sheetView>
  </sheetViews>
  <sheetFormatPr defaultRowHeight="13" x14ac:dyDescent="0.2"/>
  <cols>
    <col min="1" max="1" width="3.36328125" style="329" customWidth="1"/>
    <col min="2" max="2" width="21.36328125" style="329" customWidth="1"/>
    <col min="3" max="44" width="9.36328125" style="329" customWidth="1"/>
    <col min="45" max="233" width="9" style="329"/>
    <col min="234" max="234" width="3.36328125" style="329" customWidth="1"/>
    <col min="235" max="235" width="21.36328125" style="329" customWidth="1"/>
    <col min="236" max="237" width="0" style="329" hidden="1" customWidth="1"/>
    <col min="238" max="239" width="9.08984375" style="329" bestFit="1" customWidth="1"/>
    <col min="240" max="248" width="9" style="329"/>
    <col min="249" max="288" width="9.08984375" style="329" bestFit="1" customWidth="1"/>
    <col min="289" max="489" width="9" style="329"/>
    <col min="490" max="490" width="3.36328125" style="329" customWidth="1"/>
    <col min="491" max="491" width="21.36328125" style="329" customWidth="1"/>
    <col min="492" max="493" width="0" style="329" hidden="1" customWidth="1"/>
    <col min="494" max="495" width="9.08984375" style="329" bestFit="1" customWidth="1"/>
    <col min="496" max="504" width="9" style="329"/>
    <col min="505" max="544" width="9.08984375" style="329" bestFit="1" customWidth="1"/>
    <col min="545" max="745" width="9" style="329"/>
    <col min="746" max="746" width="3.36328125" style="329" customWidth="1"/>
    <col min="747" max="747" width="21.36328125" style="329" customWidth="1"/>
    <col min="748" max="749" width="0" style="329" hidden="1" customWidth="1"/>
    <col min="750" max="751" width="9.08984375" style="329" bestFit="1" customWidth="1"/>
    <col min="752" max="760" width="9" style="329"/>
    <col min="761" max="800" width="9.08984375" style="329" bestFit="1" customWidth="1"/>
    <col min="801" max="1001" width="9" style="329"/>
    <col min="1002" max="1002" width="3.36328125" style="329" customWidth="1"/>
    <col min="1003" max="1003" width="21.36328125" style="329" customWidth="1"/>
    <col min="1004" max="1005" width="0" style="329" hidden="1" customWidth="1"/>
    <col min="1006" max="1007" width="9.08984375" style="329" bestFit="1" customWidth="1"/>
    <col min="1008" max="1016" width="9" style="329"/>
    <col min="1017" max="1056" width="9.08984375" style="329" bestFit="1" customWidth="1"/>
    <col min="1057" max="1257" width="9" style="329"/>
    <col min="1258" max="1258" width="3.36328125" style="329" customWidth="1"/>
    <col min="1259" max="1259" width="21.36328125" style="329" customWidth="1"/>
    <col min="1260" max="1261" width="0" style="329" hidden="1" customWidth="1"/>
    <col min="1262" max="1263" width="9.08984375" style="329" bestFit="1" customWidth="1"/>
    <col min="1264" max="1272" width="9" style="329"/>
    <col min="1273" max="1312" width="9.08984375" style="329" bestFit="1" customWidth="1"/>
    <col min="1313" max="1513" width="9" style="329"/>
    <col min="1514" max="1514" width="3.36328125" style="329" customWidth="1"/>
    <col min="1515" max="1515" width="21.36328125" style="329" customWidth="1"/>
    <col min="1516" max="1517" width="0" style="329" hidden="1" customWidth="1"/>
    <col min="1518" max="1519" width="9.08984375" style="329" bestFit="1" customWidth="1"/>
    <col min="1520" max="1528" width="9" style="329"/>
    <col min="1529" max="1568" width="9.08984375" style="329" bestFit="1" customWidth="1"/>
    <col min="1569" max="1769" width="9" style="329"/>
    <col min="1770" max="1770" width="3.36328125" style="329" customWidth="1"/>
    <col min="1771" max="1771" width="21.36328125" style="329" customWidth="1"/>
    <col min="1772" max="1773" width="0" style="329" hidden="1" customWidth="1"/>
    <col min="1774" max="1775" width="9.08984375" style="329" bestFit="1" customWidth="1"/>
    <col min="1776" max="1784" width="9" style="329"/>
    <col min="1785" max="1824" width="9.08984375" style="329" bestFit="1" customWidth="1"/>
    <col min="1825" max="2025" width="9" style="329"/>
    <col min="2026" max="2026" width="3.36328125" style="329" customWidth="1"/>
    <col min="2027" max="2027" width="21.36328125" style="329" customWidth="1"/>
    <col min="2028" max="2029" width="0" style="329" hidden="1" customWidth="1"/>
    <col min="2030" max="2031" width="9.08984375" style="329" bestFit="1" customWidth="1"/>
    <col min="2032" max="2040" width="9" style="329"/>
    <col min="2041" max="2080" width="9.08984375" style="329" bestFit="1" customWidth="1"/>
    <col min="2081" max="2281" width="9" style="329"/>
    <col min="2282" max="2282" width="3.36328125" style="329" customWidth="1"/>
    <col min="2283" max="2283" width="21.36328125" style="329" customWidth="1"/>
    <col min="2284" max="2285" width="0" style="329" hidden="1" customWidth="1"/>
    <col min="2286" max="2287" width="9.08984375" style="329" bestFit="1" customWidth="1"/>
    <col min="2288" max="2296" width="9" style="329"/>
    <col min="2297" max="2336" width="9.08984375" style="329" bestFit="1" customWidth="1"/>
    <col min="2337" max="2537" width="9" style="329"/>
    <col min="2538" max="2538" width="3.36328125" style="329" customWidth="1"/>
    <col min="2539" max="2539" width="21.36328125" style="329" customWidth="1"/>
    <col min="2540" max="2541" width="0" style="329" hidden="1" customWidth="1"/>
    <col min="2542" max="2543" width="9.08984375" style="329" bestFit="1" customWidth="1"/>
    <col min="2544" max="2552" width="9" style="329"/>
    <col min="2553" max="2592" width="9.08984375" style="329" bestFit="1" customWidth="1"/>
    <col min="2593" max="2793" width="9" style="329"/>
    <col min="2794" max="2794" width="3.36328125" style="329" customWidth="1"/>
    <col min="2795" max="2795" width="21.36328125" style="329" customWidth="1"/>
    <col min="2796" max="2797" width="0" style="329" hidden="1" customWidth="1"/>
    <col min="2798" max="2799" width="9.08984375" style="329" bestFit="1" customWidth="1"/>
    <col min="2800" max="2808" width="9" style="329"/>
    <col min="2809" max="2848" width="9.08984375" style="329" bestFit="1" customWidth="1"/>
    <col min="2849" max="3049" width="9" style="329"/>
    <col min="3050" max="3050" width="3.36328125" style="329" customWidth="1"/>
    <col min="3051" max="3051" width="21.36328125" style="329" customWidth="1"/>
    <col min="3052" max="3053" width="0" style="329" hidden="1" customWidth="1"/>
    <col min="3054" max="3055" width="9.08984375" style="329" bestFit="1" customWidth="1"/>
    <col min="3056" max="3064" width="9" style="329"/>
    <col min="3065" max="3104" width="9.08984375" style="329" bestFit="1" customWidth="1"/>
    <col min="3105" max="3305" width="9" style="329"/>
    <col min="3306" max="3306" width="3.36328125" style="329" customWidth="1"/>
    <col min="3307" max="3307" width="21.36328125" style="329" customWidth="1"/>
    <col min="3308" max="3309" width="0" style="329" hidden="1" customWidth="1"/>
    <col min="3310" max="3311" width="9.08984375" style="329" bestFit="1" customWidth="1"/>
    <col min="3312" max="3320" width="9" style="329"/>
    <col min="3321" max="3360" width="9.08984375" style="329" bestFit="1" customWidth="1"/>
    <col min="3361" max="3561" width="9" style="329"/>
    <col min="3562" max="3562" width="3.36328125" style="329" customWidth="1"/>
    <col min="3563" max="3563" width="21.36328125" style="329" customWidth="1"/>
    <col min="3564" max="3565" width="0" style="329" hidden="1" customWidth="1"/>
    <col min="3566" max="3567" width="9.08984375" style="329" bestFit="1" customWidth="1"/>
    <col min="3568" max="3576" width="9" style="329"/>
    <col min="3577" max="3616" width="9.08984375" style="329" bestFit="1" customWidth="1"/>
    <col min="3617" max="3817" width="9" style="329"/>
    <col min="3818" max="3818" width="3.36328125" style="329" customWidth="1"/>
    <col min="3819" max="3819" width="21.36328125" style="329" customWidth="1"/>
    <col min="3820" max="3821" width="0" style="329" hidden="1" customWidth="1"/>
    <col min="3822" max="3823" width="9.08984375" style="329" bestFit="1" customWidth="1"/>
    <col min="3824" max="3832" width="9" style="329"/>
    <col min="3833" max="3872" width="9.08984375" style="329" bestFit="1" customWidth="1"/>
    <col min="3873" max="4073" width="9" style="329"/>
    <col min="4074" max="4074" width="3.36328125" style="329" customWidth="1"/>
    <col min="4075" max="4075" width="21.36328125" style="329" customWidth="1"/>
    <col min="4076" max="4077" width="0" style="329" hidden="1" customWidth="1"/>
    <col min="4078" max="4079" width="9.08984375" style="329" bestFit="1" customWidth="1"/>
    <col min="4080" max="4088" width="9" style="329"/>
    <col min="4089" max="4128" width="9.08984375" style="329" bestFit="1" customWidth="1"/>
    <col min="4129" max="4329" width="9" style="329"/>
    <col min="4330" max="4330" width="3.36328125" style="329" customWidth="1"/>
    <col min="4331" max="4331" width="21.36328125" style="329" customWidth="1"/>
    <col min="4332" max="4333" width="0" style="329" hidden="1" customWidth="1"/>
    <col min="4334" max="4335" width="9.08984375" style="329" bestFit="1" customWidth="1"/>
    <col min="4336" max="4344" width="9" style="329"/>
    <col min="4345" max="4384" width="9.08984375" style="329" bestFit="1" customWidth="1"/>
    <col min="4385" max="4585" width="9" style="329"/>
    <col min="4586" max="4586" width="3.36328125" style="329" customWidth="1"/>
    <col min="4587" max="4587" width="21.36328125" style="329" customWidth="1"/>
    <col min="4588" max="4589" width="0" style="329" hidden="1" customWidth="1"/>
    <col min="4590" max="4591" width="9.08984375" style="329" bestFit="1" customWidth="1"/>
    <col min="4592" max="4600" width="9" style="329"/>
    <col min="4601" max="4640" width="9.08984375" style="329" bestFit="1" customWidth="1"/>
    <col min="4641" max="4841" width="9" style="329"/>
    <col min="4842" max="4842" width="3.36328125" style="329" customWidth="1"/>
    <col min="4843" max="4843" width="21.36328125" style="329" customWidth="1"/>
    <col min="4844" max="4845" width="0" style="329" hidden="1" customWidth="1"/>
    <col min="4846" max="4847" width="9.08984375" style="329" bestFit="1" customWidth="1"/>
    <col min="4848" max="4856" width="9" style="329"/>
    <col min="4857" max="4896" width="9.08984375" style="329" bestFit="1" customWidth="1"/>
    <col min="4897" max="5097" width="9" style="329"/>
    <col min="5098" max="5098" width="3.36328125" style="329" customWidth="1"/>
    <col min="5099" max="5099" width="21.36328125" style="329" customWidth="1"/>
    <col min="5100" max="5101" width="0" style="329" hidden="1" customWidth="1"/>
    <col min="5102" max="5103" width="9.08984375" style="329" bestFit="1" customWidth="1"/>
    <col min="5104" max="5112" width="9" style="329"/>
    <col min="5113" max="5152" width="9.08984375" style="329" bestFit="1" customWidth="1"/>
    <col min="5153" max="5353" width="9" style="329"/>
    <col min="5354" max="5354" width="3.36328125" style="329" customWidth="1"/>
    <col min="5355" max="5355" width="21.36328125" style="329" customWidth="1"/>
    <col min="5356" max="5357" width="0" style="329" hidden="1" customWidth="1"/>
    <col min="5358" max="5359" width="9.08984375" style="329" bestFit="1" customWidth="1"/>
    <col min="5360" max="5368" width="9" style="329"/>
    <col min="5369" max="5408" width="9.08984375" style="329" bestFit="1" customWidth="1"/>
    <col min="5409" max="5609" width="9" style="329"/>
    <col min="5610" max="5610" width="3.36328125" style="329" customWidth="1"/>
    <col min="5611" max="5611" width="21.36328125" style="329" customWidth="1"/>
    <col min="5612" max="5613" width="0" style="329" hidden="1" customWidth="1"/>
    <col min="5614" max="5615" width="9.08984375" style="329" bestFit="1" customWidth="1"/>
    <col min="5616" max="5624" width="9" style="329"/>
    <col min="5625" max="5664" width="9.08984375" style="329" bestFit="1" customWidth="1"/>
    <col min="5665" max="5865" width="9" style="329"/>
    <col min="5866" max="5866" width="3.36328125" style="329" customWidth="1"/>
    <col min="5867" max="5867" width="21.36328125" style="329" customWidth="1"/>
    <col min="5868" max="5869" width="0" style="329" hidden="1" customWidth="1"/>
    <col min="5870" max="5871" width="9.08984375" style="329" bestFit="1" customWidth="1"/>
    <col min="5872" max="5880" width="9" style="329"/>
    <col min="5881" max="5920" width="9.08984375" style="329" bestFit="1" customWidth="1"/>
    <col min="5921" max="6121" width="9" style="329"/>
    <col min="6122" max="6122" width="3.36328125" style="329" customWidth="1"/>
    <col min="6123" max="6123" width="21.36328125" style="329" customWidth="1"/>
    <col min="6124" max="6125" width="0" style="329" hidden="1" customWidth="1"/>
    <col min="6126" max="6127" width="9.08984375" style="329" bestFit="1" customWidth="1"/>
    <col min="6128" max="6136" width="9" style="329"/>
    <col min="6137" max="6176" width="9.08984375" style="329" bestFit="1" customWidth="1"/>
    <col min="6177" max="6377" width="9" style="329"/>
    <col min="6378" max="6378" width="3.36328125" style="329" customWidth="1"/>
    <col min="6379" max="6379" width="21.36328125" style="329" customWidth="1"/>
    <col min="6380" max="6381" width="0" style="329" hidden="1" customWidth="1"/>
    <col min="6382" max="6383" width="9.08984375" style="329" bestFit="1" customWidth="1"/>
    <col min="6384" max="6392" width="9" style="329"/>
    <col min="6393" max="6432" width="9.08984375" style="329" bestFit="1" customWidth="1"/>
    <col min="6433" max="6633" width="9" style="329"/>
    <col min="6634" max="6634" width="3.36328125" style="329" customWidth="1"/>
    <col min="6635" max="6635" width="21.36328125" style="329" customWidth="1"/>
    <col min="6636" max="6637" width="0" style="329" hidden="1" customWidth="1"/>
    <col min="6638" max="6639" width="9.08984375" style="329" bestFit="1" customWidth="1"/>
    <col min="6640" max="6648" width="9" style="329"/>
    <col min="6649" max="6688" width="9.08984375" style="329" bestFit="1" customWidth="1"/>
    <col min="6689" max="6889" width="9" style="329"/>
    <col min="6890" max="6890" width="3.36328125" style="329" customWidth="1"/>
    <col min="6891" max="6891" width="21.36328125" style="329" customWidth="1"/>
    <col min="6892" max="6893" width="0" style="329" hidden="1" customWidth="1"/>
    <col min="6894" max="6895" width="9.08984375" style="329" bestFit="1" customWidth="1"/>
    <col min="6896" max="6904" width="9" style="329"/>
    <col min="6905" max="6944" width="9.08984375" style="329" bestFit="1" customWidth="1"/>
    <col min="6945" max="7145" width="9" style="329"/>
    <col min="7146" max="7146" width="3.36328125" style="329" customWidth="1"/>
    <col min="7147" max="7147" width="21.36328125" style="329" customWidth="1"/>
    <col min="7148" max="7149" width="0" style="329" hidden="1" customWidth="1"/>
    <col min="7150" max="7151" width="9.08984375" style="329" bestFit="1" customWidth="1"/>
    <col min="7152" max="7160" width="9" style="329"/>
    <col min="7161" max="7200" width="9.08984375" style="329" bestFit="1" customWidth="1"/>
    <col min="7201" max="7401" width="9" style="329"/>
    <col min="7402" max="7402" width="3.36328125" style="329" customWidth="1"/>
    <col min="7403" max="7403" width="21.36328125" style="329" customWidth="1"/>
    <col min="7404" max="7405" width="0" style="329" hidden="1" customWidth="1"/>
    <col min="7406" max="7407" width="9.08984375" style="329" bestFit="1" customWidth="1"/>
    <col min="7408" max="7416" width="9" style="329"/>
    <col min="7417" max="7456" width="9.08984375" style="329" bestFit="1" customWidth="1"/>
    <col min="7457" max="7657" width="9" style="329"/>
    <col min="7658" max="7658" width="3.36328125" style="329" customWidth="1"/>
    <col min="7659" max="7659" width="21.36328125" style="329" customWidth="1"/>
    <col min="7660" max="7661" width="0" style="329" hidden="1" customWidth="1"/>
    <col min="7662" max="7663" width="9.08984375" style="329" bestFit="1" customWidth="1"/>
    <col min="7664" max="7672" width="9" style="329"/>
    <col min="7673" max="7712" width="9.08984375" style="329" bestFit="1" customWidth="1"/>
    <col min="7713" max="7913" width="9" style="329"/>
    <col min="7914" max="7914" width="3.36328125" style="329" customWidth="1"/>
    <col min="7915" max="7915" width="21.36328125" style="329" customWidth="1"/>
    <col min="7916" max="7917" width="0" style="329" hidden="1" customWidth="1"/>
    <col min="7918" max="7919" width="9.08984375" style="329" bestFit="1" customWidth="1"/>
    <col min="7920" max="7928" width="9" style="329"/>
    <col min="7929" max="7968" width="9.08984375" style="329" bestFit="1" customWidth="1"/>
    <col min="7969" max="8169" width="9" style="329"/>
    <col min="8170" max="8170" width="3.36328125" style="329" customWidth="1"/>
    <col min="8171" max="8171" width="21.36328125" style="329" customWidth="1"/>
    <col min="8172" max="8173" width="0" style="329" hidden="1" customWidth="1"/>
    <col min="8174" max="8175" width="9.08984375" style="329" bestFit="1" customWidth="1"/>
    <col min="8176" max="8184" width="9" style="329"/>
    <col min="8185" max="8224" width="9.08984375" style="329" bestFit="1" customWidth="1"/>
    <col min="8225" max="8425" width="9" style="329"/>
    <col min="8426" max="8426" width="3.36328125" style="329" customWidth="1"/>
    <col min="8427" max="8427" width="21.36328125" style="329" customWidth="1"/>
    <col min="8428" max="8429" width="0" style="329" hidden="1" customWidth="1"/>
    <col min="8430" max="8431" width="9.08984375" style="329" bestFit="1" customWidth="1"/>
    <col min="8432" max="8440" width="9" style="329"/>
    <col min="8441" max="8480" width="9.08984375" style="329" bestFit="1" customWidth="1"/>
    <col min="8481" max="8681" width="9" style="329"/>
    <col min="8682" max="8682" width="3.36328125" style="329" customWidth="1"/>
    <col min="8683" max="8683" width="21.36328125" style="329" customWidth="1"/>
    <col min="8684" max="8685" width="0" style="329" hidden="1" customWidth="1"/>
    <col min="8686" max="8687" width="9.08984375" style="329" bestFit="1" customWidth="1"/>
    <col min="8688" max="8696" width="9" style="329"/>
    <col min="8697" max="8736" width="9.08984375" style="329" bestFit="1" customWidth="1"/>
    <col min="8737" max="8937" width="9" style="329"/>
    <col min="8938" max="8938" width="3.36328125" style="329" customWidth="1"/>
    <col min="8939" max="8939" width="21.36328125" style="329" customWidth="1"/>
    <col min="8940" max="8941" width="0" style="329" hidden="1" customWidth="1"/>
    <col min="8942" max="8943" width="9.08984375" style="329" bestFit="1" customWidth="1"/>
    <col min="8944" max="8952" width="9" style="329"/>
    <col min="8953" max="8992" width="9.08984375" style="329" bestFit="1" customWidth="1"/>
    <col min="8993" max="9193" width="9" style="329"/>
    <col min="9194" max="9194" width="3.36328125" style="329" customWidth="1"/>
    <col min="9195" max="9195" width="21.36328125" style="329" customWidth="1"/>
    <col min="9196" max="9197" width="0" style="329" hidden="1" customWidth="1"/>
    <col min="9198" max="9199" width="9.08984375" style="329" bestFit="1" customWidth="1"/>
    <col min="9200" max="9208" width="9" style="329"/>
    <col min="9209" max="9248" width="9.08984375" style="329" bestFit="1" customWidth="1"/>
    <col min="9249" max="9449" width="9" style="329"/>
    <col min="9450" max="9450" width="3.36328125" style="329" customWidth="1"/>
    <col min="9451" max="9451" width="21.36328125" style="329" customWidth="1"/>
    <col min="9452" max="9453" width="0" style="329" hidden="1" customWidth="1"/>
    <col min="9454" max="9455" width="9.08984375" style="329" bestFit="1" customWidth="1"/>
    <col min="9456" max="9464" width="9" style="329"/>
    <col min="9465" max="9504" width="9.08984375" style="329" bestFit="1" customWidth="1"/>
    <col min="9505" max="9705" width="9" style="329"/>
    <col min="9706" max="9706" width="3.36328125" style="329" customWidth="1"/>
    <col min="9707" max="9707" width="21.36328125" style="329" customWidth="1"/>
    <col min="9708" max="9709" width="0" style="329" hidden="1" customWidth="1"/>
    <col min="9710" max="9711" width="9.08984375" style="329" bestFit="1" customWidth="1"/>
    <col min="9712" max="9720" width="9" style="329"/>
    <col min="9721" max="9760" width="9.08984375" style="329" bestFit="1" customWidth="1"/>
    <col min="9761" max="9961" width="9" style="329"/>
    <col min="9962" max="9962" width="3.36328125" style="329" customWidth="1"/>
    <col min="9963" max="9963" width="21.36328125" style="329" customWidth="1"/>
    <col min="9964" max="9965" width="0" style="329" hidden="1" customWidth="1"/>
    <col min="9966" max="9967" width="9.08984375" style="329" bestFit="1" customWidth="1"/>
    <col min="9968" max="9976" width="9" style="329"/>
    <col min="9977" max="10016" width="9.08984375" style="329" bestFit="1" customWidth="1"/>
    <col min="10017" max="10217" width="9" style="329"/>
    <col min="10218" max="10218" width="3.36328125" style="329" customWidth="1"/>
    <col min="10219" max="10219" width="21.36328125" style="329" customWidth="1"/>
    <col min="10220" max="10221" width="0" style="329" hidden="1" customWidth="1"/>
    <col min="10222" max="10223" width="9.08984375" style="329" bestFit="1" customWidth="1"/>
    <col min="10224" max="10232" width="9" style="329"/>
    <col min="10233" max="10272" width="9.08984375" style="329" bestFit="1" customWidth="1"/>
    <col min="10273" max="10473" width="9" style="329"/>
    <col min="10474" max="10474" width="3.36328125" style="329" customWidth="1"/>
    <col min="10475" max="10475" width="21.36328125" style="329" customWidth="1"/>
    <col min="10476" max="10477" width="0" style="329" hidden="1" customWidth="1"/>
    <col min="10478" max="10479" width="9.08984375" style="329" bestFit="1" customWidth="1"/>
    <col min="10480" max="10488" width="9" style="329"/>
    <col min="10489" max="10528" width="9.08984375" style="329" bestFit="1" customWidth="1"/>
    <col min="10529" max="10729" width="9" style="329"/>
    <col min="10730" max="10730" width="3.36328125" style="329" customWidth="1"/>
    <col min="10731" max="10731" width="21.36328125" style="329" customWidth="1"/>
    <col min="10732" max="10733" width="0" style="329" hidden="1" customWidth="1"/>
    <col min="10734" max="10735" width="9.08984375" style="329" bestFit="1" customWidth="1"/>
    <col min="10736" max="10744" width="9" style="329"/>
    <col min="10745" max="10784" width="9.08984375" style="329" bestFit="1" customWidth="1"/>
    <col min="10785" max="10985" width="9" style="329"/>
    <col min="10986" max="10986" width="3.36328125" style="329" customWidth="1"/>
    <col min="10987" max="10987" width="21.36328125" style="329" customWidth="1"/>
    <col min="10988" max="10989" width="0" style="329" hidden="1" customWidth="1"/>
    <col min="10990" max="10991" width="9.08984375" style="329" bestFit="1" customWidth="1"/>
    <col min="10992" max="11000" width="9" style="329"/>
    <col min="11001" max="11040" width="9.08984375" style="329" bestFit="1" customWidth="1"/>
    <col min="11041" max="11241" width="9" style="329"/>
    <col min="11242" max="11242" width="3.36328125" style="329" customWidth="1"/>
    <col min="11243" max="11243" width="21.36328125" style="329" customWidth="1"/>
    <col min="11244" max="11245" width="0" style="329" hidden="1" customWidth="1"/>
    <col min="11246" max="11247" width="9.08984375" style="329" bestFit="1" customWidth="1"/>
    <col min="11248" max="11256" width="9" style="329"/>
    <col min="11257" max="11296" width="9.08984375" style="329" bestFit="1" customWidth="1"/>
    <col min="11297" max="11497" width="9" style="329"/>
    <col min="11498" max="11498" width="3.36328125" style="329" customWidth="1"/>
    <col min="11499" max="11499" width="21.36328125" style="329" customWidth="1"/>
    <col min="11500" max="11501" width="0" style="329" hidden="1" customWidth="1"/>
    <col min="11502" max="11503" width="9.08984375" style="329" bestFit="1" customWidth="1"/>
    <col min="11504" max="11512" width="9" style="329"/>
    <col min="11513" max="11552" width="9.08984375" style="329" bestFit="1" customWidth="1"/>
    <col min="11553" max="11753" width="9" style="329"/>
    <col min="11754" max="11754" width="3.36328125" style="329" customWidth="1"/>
    <col min="11755" max="11755" width="21.36328125" style="329" customWidth="1"/>
    <col min="11756" max="11757" width="0" style="329" hidden="1" customWidth="1"/>
    <col min="11758" max="11759" width="9.08984375" style="329" bestFit="1" customWidth="1"/>
    <col min="11760" max="11768" width="9" style="329"/>
    <col min="11769" max="11808" width="9.08984375" style="329" bestFit="1" customWidth="1"/>
    <col min="11809" max="12009" width="9" style="329"/>
    <col min="12010" max="12010" width="3.36328125" style="329" customWidth="1"/>
    <col min="12011" max="12011" width="21.36328125" style="329" customWidth="1"/>
    <col min="12012" max="12013" width="0" style="329" hidden="1" customWidth="1"/>
    <col min="12014" max="12015" width="9.08984375" style="329" bestFit="1" customWidth="1"/>
    <col min="12016" max="12024" width="9" style="329"/>
    <col min="12025" max="12064" width="9.08984375" style="329" bestFit="1" customWidth="1"/>
    <col min="12065" max="12265" width="9" style="329"/>
    <col min="12266" max="12266" width="3.36328125" style="329" customWidth="1"/>
    <col min="12267" max="12267" width="21.36328125" style="329" customWidth="1"/>
    <col min="12268" max="12269" width="0" style="329" hidden="1" customWidth="1"/>
    <col min="12270" max="12271" width="9.08984375" style="329" bestFit="1" customWidth="1"/>
    <col min="12272" max="12280" width="9" style="329"/>
    <col min="12281" max="12320" width="9.08984375" style="329" bestFit="1" customWidth="1"/>
    <col min="12321" max="12521" width="9" style="329"/>
    <col min="12522" max="12522" width="3.36328125" style="329" customWidth="1"/>
    <col min="12523" max="12523" width="21.36328125" style="329" customWidth="1"/>
    <col min="12524" max="12525" width="0" style="329" hidden="1" customWidth="1"/>
    <col min="12526" max="12527" width="9.08984375" style="329" bestFit="1" customWidth="1"/>
    <col min="12528" max="12536" width="9" style="329"/>
    <col min="12537" max="12576" width="9.08984375" style="329" bestFit="1" customWidth="1"/>
    <col min="12577" max="12777" width="9" style="329"/>
    <col min="12778" max="12778" width="3.36328125" style="329" customWidth="1"/>
    <col min="12779" max="12779" width="21.36328125" style="329" customWidth="1"/>
    <col min="12780" max="12781" width="0" style="329" hidden="1" customWidth="1"/>
    <col min="12782" max="12783" width="9.08984375" style="329" bestFit="1" customWidth="1"/>
    <col min="12784" max="12792" width="9" style="329"/>
    <col min="12793" max="12832" width="9.08984375" style="329" bestFit="1" customWidth="1"/>
    <col min="12833" max="13033" width="9" style="329"/>
    <col min="13034" max="13034" width="3.36328125" style="329" customWidth="1"/>
    <col min="13035" max="13035" width="21.36328125" style="329" customWidth="1"/>
    <col min="13036" max="13037" width="0" style="329" hidden="1" customWidth="1"/>
    <col min="13038" max="13039" width="9.08984375" style="329" bestFit="1" customWidth="1"/>
    <col min="13040" max="13048" width="9" style="329"/>
    <col min="13049" max="13088" width="9.08984375" style="329" bestFit="1" customWidth="1"/>
    <col min="13089" max="13289" width="9" style="329"/>
    <col min="13290" max="13290" width="3.36328125" style="329" customWidth="1"/>
    <col min="13291" max="13291" width="21.36328125" style="329" customWidth="1"/>
    <col min="13292" max="13293" width="0" style="329" hidden="1" customWidth="1"/>
    <col min="13294" max="13295" width="9.08984375" style="329" bestFit="1" customWidth="1"/>
    <col min="13296" max="13304" width="9" style="329"/>
    <col min="13305" max="13344" width="9.08984375" style="329" bestFit="1" customWidth="1"/>
    <col min="13345" max="13545" width="9" style="329"/>
    <col min="13546" max="13546" width="3.36328125" style="329" customWidth="1"/>
    <col min="13547" max="13547" width="21.36328125" style="329" customWidth="1"/>
    <col min="13548" max="13549" width="0" style="329" hidden="1" customWidth="1"/>
    <col min="13550" max="13551" width="9.08984375" style="329" bestFit="1" customWidth="1"/>
    <col min="13552" max="13560" width="9" style="329"/>
    <col min="13561" max="13600" width="9.08984375" style="329" bestFit="1" customWidth="1"/>
    <col min="13601" max="13801" width="9" style="329"/>
    <col min="13802" max="13802" width="3.36328125" style="329" customWidth="1"/>
    <col min="13803" max="13803" width="21.36328125" style="329" customWidth="1"/>
    <col min="13804" max="13805" width="0" style="329" hidden="1" customWidth="1"/>
    <col min="13806" max="13807" width="9.08984375" style="329" bestFit="1" customWidth="1"/>
    <col min="13808" max="13816" width="9" style="329"/>
    <col min="13817" max="13856" width="9.08984375" style="329" bestFit="1" customWidth="1"/>
    <col min="13857" max="14057" width="9" style="329"/>
    <col min="14058" max="14058" width="3.36328125" style="329" customWidth="1"/>
    <col min="14059" max="14059" width="21.36328125" style="329" customWidth="1"/>
    <col min="14060" max="14061" width="0" style="329" hidden="1" customWidth="1"/>
    <col min="14062" max="14063" width="9.08984375" style="329" bestFit="1" customWidth="1"/>
    <col min="14064" max="14072" width="9" style="329"/>
    <col min="14073" max="14112" width="9.08984375" style="329" bestFit="1" customWidth="1"/>
    <col min="14113" max="14313" width="9" style="329"/>
    <col min="14314" max="14314" width="3.36328125" style="329" customWidth="1"/>
    <col min="14315" max="14315" width="21.36328125" style="329" customWidth="1"/>
    <col min="14316" max="14317" width="0" style="329" hidden="1" customWidth="1"/>
    <col min="14318" max="14319" width="9.08984375" style="329" bestFit="1" customWidth="1"/>
    <col min="14320" max="14328" width="9" style="329"/>
    <col min="14329" max="14368" width="9.08984375" style="329" bestFit="1" customWidth="1"/>
    <col min="14369" max="14569" width="9" style="329"/>
    <col min="14570" max="14570" width="3.36328125" style="329" customWidth="1"/>
    <col min="14571" max="14571" width="21.36328125" style="329" customWidth="1"/>
    <col min="14572" max="14573" width="0" style="329" hidden="1" customWidth="1"/>
    <col min="14574" max="14575" width="9.08984375" style="329" bestFit="1" customWidth="1"/>
    <col min="14576" max="14584" width="9" style="329"/>
    <col min="14585" max="14624" width="9.08984375" style="329" bestFit="1" customWidth="1"/>
    <col min="14625" max="14825" width="9" style="329"/>
    <col min="14826" max="14826" width="3.36328125" style="329" customWidth="1"/>
    <col min="14827" max="14827" width="21.36328125" style="329" customWidth="1"/>
    <col min="14828" max="14829" width="0" style="329" hidden="1" customWidth="1"/>
    <col min="14830" max="14831" width="9.08984375" style="329" bestFit="1" customWidth="1"/>
    <col min="14832" max="14840" width="9" style="329"/>
    <col min="14841" max="14880" width="9.08984375" style="329" bestFit="1" customWidth="1"/>
    <col min="14881" max="15081" width="9" style="329"/>
    <col min="15082" max="15082" width="3.36328125" style="329" customWidth="1"/>
    <col min="15083" max="15083" width="21.36328125" style="329" customWidth="1"/>
    <col min="15084" max="15085" width="0" style="329" hidden="1" customWidth="1"/>
    <col min="15086" max="15087" width="9.08984375" style="329" bestFit="1" customWidth="1"/>
    <col min="15088" max="15096" width="9" style="329"/>
    <col min="15097" max="15136" width="9.08984375" style="329" bestFit="1" customWidth="1"/>
    <col min="15137" max="15337" width="9" style="329"/>
    <col min="15338" max="15338" width="3.36328125" style="329" customWidth="1"/>
    <col min="15339" max="15339" width="21.36328125" style="329" customWidth="1"/>
    <col min="15340" max="15341" width="0" style="329" hidden="1" customWidth="1"/>
    <col min="15342" max="15343" width="9.08984375" style="329" bestFit="1" customWidth="1"/>
    <col min="15344" max="15352" width="9" style="329"/>
    <col min="15353" max="15392" width="9.08984375" style="329" bestFit="1" customWidth="1"/>
    <col min="15393" max="15593" width="9" style="329"/>
    <col min="15594" max="15594" width="3.36328125" style="329" customWidth="1"/>
    <col min="15595" max="15595" width="21.36328125" style="329" customWidth="1"/>
    <col min="15596" max="15597" width="0" style="329" hidden="1" customWidth="1"/>
    <col min="15598" max="15599" width="9.08984375" style="329" bestFit="1" customWidth="1"/>
    <col min="15600" max="15608" width="9" style="329"/>
    <col min="15609" max="15648" width="9.08984375" style="329" bestFit="1" customWidth="1"/>
    <col min="15649" max="15849" width="9" style="329"/>
    <col min="15850" max="15850" width="3.36328125" style="329" customWidth="1"/>
    <col min="15851" max="15851" width="21.36328125" style="329" customWidth="1"/>
    <col min="15852" max="15853" width="0" style="329" hidden="1" customWidth="1"/>
    <col min="15854" max="15855" width="9.08984375" style="329" bestFit="1" customWidth="1"/>
    <col min="15856" max="15864" width="9" style="329"/>
    <col min="15865" max="15904" width="9.08984375" style="329" bestFit="1" customWidth="1"/>
    <col min="15905" max="16105" width="9" style="329"/>
    <col min="16106" max="16106" width="3.36328125" style="329" customWidth="1"/>
    <col min="16107" max="16107" width="21.36328125" style="329" customWidth="1"/>
    <col min="16108" max="16109" width="0" style="329" hidden="1" customWidth="1"/>
    <col min="16110" max="16111" width="9.08984375" style="329" bestFit="1" customWidth="1"/>
    <col min="16112" max="16120" width="9" style="329"/>
    <col min="16121" max="16160" width="9.08984375" style="329" bestFit="1" customWidth="1"/>
    <col min="16161" max="16384" width="9" style="329"/>
  </cols>
  <sheetData>
    <row r="1" spans="1:44" x14ac:dyDescent="0.2">
      <c r="A1" s="325" t="s">
        <v>488</v>
      </c>
      <c r="B1" s="326"/>
      <c r="C1" s="327"/>
      <c r="D1" s="327"/>
      <c r="E1" s="328">
        <v>45093</v>
      </c>
      <c r="F1" s="327"/>
      <c r="G1" s="327"/>
      <c r="H1" s="327"/>
      <c r="I1" s="327"/>
      <c r="J1" s="327"/>
      <c r="K1" s="327"/>
      <c r="L1" s="327"/>
      <c r="M1" s="327"/>
      <c r="N1" s="327"/>
      <c r="O1" s="327"/>
      <c r="P1" s="327"/>
      <c r="Q1" s="327"/>
      <c r="R1" s="327"/>
      <c r="S1" s="327"/>
      <c r="T1" s="327"/>
      <c r="U1" s="327"/>
      <c r="V1" s="327"/>
      <c r="W1" s="327"/>
      <c r="X1" s="327"/>
      <c r="Y1" s="327"/>
      <c r="Z1" s="327"/>
      <c r="AA1" s="327"/>
      <c r="AB1" s="327"/>
      <c r="AC1" s="327"/>
      <c r="AD1" s="327"/>
      <c r="AE1" s="327"/>
      <c r="AF1" s="327"/>
      <c r="AG1" s="327"/>
      <c r="AH1" s="327"/>
      <c r="AI1" s="327"/>
      <c r="AJ1" s="327"/>
      <c r="AK1" s="327"/>
      <c r="AL1" s="327"/>
      <c r="AM1" s="327"/>
      <c r="AN1" s="327"/>
      <c r="AO1" s="327"/>
      <c r="AP1" s="327"/>
      <c r="AQ1" s="327"/>
      <c r="AR1" s="327"/>
    </row>
    <row r="2" spans="1:44" x14ac:dyDescent="0.2">
      <c r="A2" s="326" t="s">
        <v>177</v>
      </c>
      <c r="B2" s="326" t="s">
        <v>350</v>
      </c>
      <c r="C2" s="327"/>
      <c r="D2" s="327"/>
      <c r="E2" s="327" t="s">
        <v>177</v>
      </c>
      <c r="F2" s="327"/>
      <c r="G2" s="327"/>
      <c r="H2" s="327"/>
      <c r="I2" s="327"/>
      <c r="J2" s="327"/>
      <c r="K2" s="327"/>
      <c r="L2" s="327"/>
      <c r="M2" s="327"/>
      <c r="N2" s="327"/>
      <c r="O2" s="327"/>
      <c r="P2" s="327"/>
      <c r="Q2" s="327"/>
      <c r="R2" s="327"/>
      <c r="S2" s="327"/>
      <c r="T2" s="327"/>
      <c r="U2" s="327"/>
      <c r="V2" s="327"/>
      <c r="W2" s="327"/>
      <c r="X2" s="327"/>
      <c r="Y2" s="327"/>
      <c r="Z2" s="327"/>
      <c r="AA2" s="327"/>
      <c r="AB2" s="327"/>
      <c r="AC2" s="327"/>
      <c r="AD2" s="327"/>
      <c r="AE2" s="327"/>
      <c r="AF2" s="327"/>
      <c r="AG2" s="327"/>
      <c r="AH2" s="327"/>
      <c r="AI2" s="327"/>
      <c r="AJ2" s="327"/>
      <c r="AK2" s="327"/>
      <c r="AL2" s="327"/>
      <c r="AM2" s="327"/>
      <c r="AN2" s="327"/>
      <c r="AO2" s="327"/>
      <c r="AP2" s="327"/>
      <c r="AQ2" s="327" t="s">
        <v>489</v>
      </c>
      <c r="AR2" s="327"/>
    </row>
    <row r="3" spans="1:44" x14ac:dyDescent="0.2">
      <c r="A3" s="462" t="s">
        <v>490</v>
      </c>
      <c r="B3" s="463"/>
      <c r="C3" s="330" t="s">
        <v>491</v>
      </c>
      <c r="D3" s="331" t="s">
        <v>133</v>
      </c>
      <c r="E3" s="332" t="s">
        <v>492</v>
      </c>
      <c r="F3" s="331" t="s">
        <v>493</v>
      </c>
      <c r="G3" s="333" t="s">
        <v>494</v>
      </c>
      <c r="H3" s="332" t="s">
        <v>495</v>
      </c>
      <c r="I3" s="332" t="s">
        <v>496</v>
      </c>
      <c r="J3" s="331" t="s">
        <v>497</v>
      </c>
      <c r="K3" s="333" t="s">
        <v>498</v>
      </c>
      <c r="L3" s="332" t="s">
        <v>499</v>
      </c>
      <c r="M3" s="332" t="s">
        <v>500</v>
      </c>
      <c r="N3" s="331" t="s">
        <v>501</v>
      </c>
      <c r="O3" s="333" t="s">
        <v>502</v>
      </c>
      <c r="P3" s="331" t="s">
        <v>503</v>
      </c>
      <c r="Q3" s="333" t="s">
        <v>504</v>
      </c>
      <c r="R3" s="332" t="s">
        <v>505</v>
      </c>
      <c r="S3" s="332" t="s">
        <v>506</v>
      </c>
      <c r="T3" s="331" t="s">
        <v>507</v>
      </c>
      <c r="U3" s="333" t="s">
        <v>508</v>
      </c>
      <c r="V3" s="332" t="s">
        <v>509</v>
      </c>
      <c r="W3" s="332" t="s">
        <v>510</v>
      </c>
      <c r="X3" s="331" t="s">
        <v>511</v>
      </c>
      <c r="Y3" s="333" t="s">
        <v>512</v>
      </c>
      <c r="Z3" s="332" t="s">
        <v>513</v>
      </c>
      <c r="AA3" s="332" t="s">
        <v>514</v>
      </c>
      <c r="AB3" s="331" t="s">
        <v>515</v>
      </c>
      <c r="AC3" s="333" t="s">
        <v>516</v>
      </c>
      <c r="AD3" s="332" t="s">
        <v>517</v>
      </c>
      <c r="AE3" s="332" t="s">
        <v>518</v>
      </c>
      <c r="AF3" s="331" t="s">
        <v>519</v>
      </c>
      <c r="AG3" s="333" t="s">
        <v>520</v>
      </c>
      <c r="AH3" s="332" t="s">
        <v>521</v>
      </c>
      <c r="AI3" s="332" t="s">
        <v>522</v>
      </c>
      <c r="AJ3" s="331" t="s">
        <v>523</v>
      </c>
      <c r="AK3" s="333" t="s">
        <v>524</v>
      </c>
      <c r="AL3" s="332" t="s">
        <v>525</v>
      </c>
      <c r="AM3" s="332" t="s">
        <v>526</v>
      </c>
      <c r="AN3" s="331" t="s">
        <v>527</v>
      </c>
      <c r="AO3" s="333" t="s">
        <v>528</v>
      </c>
      <c r="AP3" s="332" t="s">
        <v>529</v>
      </c>
      <c r="AQ3" s="332" t="s">
        <v>530</v>
      </c>
      <c r="AR3" s="334" t="s">
        <v>531</v>
      </c>
    </row>
    <row r="4" spans="1:44" x14ac:dyDescent="0.2">
      <c r="A4" s="335"/>
      <c r="B4" s="336"/>
      <c r="C4" s="337" t="s">
        <v>532</v>
      </c>
      <c r="D4" s="338" t="s">
        <v>532</v>
      </c>
      <c r="E4" s="339" t="s">
        <v>532</v>
      </c>
      <c r="F4" s="338" t="s">
        <v>532</v>
      </c>
      <c r="G4" s="340" t="s">
        <v>532</v>
      </c>
      <c r="H4" s="339" t="s">
        <v>532</v>
      </c>
      <c r="I4" s="339" t="s">
        <v>532</v>
      </c>
      <c r="J4" s="338" t="s">
        <v>532</v>
      </c>
      <c r="K4" s="340" t="s">
        <v>532</v>
      </c>
      <c r="L4" s="339" t="s">
        <v>532</v>
      </c>
      <c r="M4" s="339" t="s">
        <v>532</v>
      </c>
      <c r="N4" s="338" t="s">
        <v>532</v>
      </c>
      <c r="O4" s="340" t="s">
        <v>532</v>
      </c>
      <c r="P4" s="338" t="s">
        <v>532</v>
      </c>
      <c r="Q4" s="340" t="s">
        <v>532</v>
      </c>
      <c r="R4" s="339" t="s">
        <v>532</v>
      </c>
      <c r="S4" s="339" t="s">
        <v>532</v>
      </c>
      <c r="T4" s="338" t="s">
        <v>532</v>
      </c>
      <c r="U4" s="340" t="s">
        <v>532</v>
      </c>
      <c r="V4" s="339" t="s">
        <v>532</v>
      </c>
      <c r="W4" s="339" t="s">
        <v>532</v>
      </c>
      <c r="X4" s="338" t="s">
        <v>532</v>
      </c>
      <c r="Y4" s="340" t="s">
        <v>532</v>
      </c>
      <c r="Z4" s="339" t="s">
        <v>532</v>
      </c>
      <c r="AA4" s="339" t="s">
        <v>532</v>
      </c>
      <c r="AB4" s="338" t="s">
        <v>532</v>
      </c>
      <c r="AC4" s="340" t="s">
        <v>532</v>
      </c>
      <c r="AD4" s="339" t="s">
        <v>532</v>
      </c>
      <c r="AE4" s="339" t="s">
        <v>532</v>
      </c>
      <c r="AF4" s="338" t="s">
        <v>532</v>
      </c>
      <c r="AG4" s="340" t="s">
        <v>532</v>
      </c>
      <c r="AH4" s="339" t="s">
        <v>532</v>
      </c>
      <c r="AI4" s="339" t="s">
        <v>532</v>
      </c>
      <c r="AJ4" s="338" t="s">
        <v>532</v>
      </c>
      <c r="AK4" s="340" t="s">
        <v>532</v>
      </c>
      <c r="AL4" s="339" t="s">
        <v>532</v>
      </c>
      <c r="AM4" s="339" t="s">
        <v>532</v>
      </c>
      <c r="AN4" s="338" t="s">
        <v>532</v>
      </c>
      <c r="AO4" s="340" t="s">
        <v>532</v>
      </c>
      <c r="AP4" s="339" t="s">
        <v>532</v>
      </c>
      <c r="AQ4" s="339" t="s">
        <v>532</v>
      </c>
      <c r="AR4" s="341" t="s">
        <v>532</v>
      </c>
    </row>
    <row r="5" spans="1:44" x14ac:dyDescent="0.2">
      <c r="A5" s="342" t="s">
        <v>263</v>
      </c>
      <c r="B5" s="343" t="s">
        <v>533</v>
      </c>
      <c r="C5" s="344">
        <v>52217</v>
      </c>
      <c r="D5" s="345">
        <v>5496</v>
      </c>
      <c r="E5" s="346">
        <v>2250</v>
      </c>
      <c r="F5" s="345">
        <v>682</v>
      </c>
      <c r="G5" s="347">
        <v>797</v>
      </c>
      <c r="H5" s="346">
        <v>732</v>
      </c>
      <c r="I5" s="346">
        <v>2451</v>
      </c>
      <c r="J5" s="345">
        <v>105</v>
      </c>
      <c r="K5" s="347">
        <v>727</v>
      </c>
      <c r="L5" s="346">
        <v>204</v>
      </c>
      <c r="M5" s="346">
        <v>2710</v>
      </c>
      <c r="N5" s="345">
        <v>1090</v>
      </c>
      <c r="O5" s="347">
        <v>495</v>
      </c>
      <c r="P5" s="345">
        <v>383</v>
      </c>
      <c r="Q5" s="347">
        <v>1109</v>
      </c>
      <c r="R5" s="346">
        <v>1919</v>
      </c>
      <c r="S5" s="346">
        <v>215</v>
      </c>
      <c r="T5" s="345">
        <v>567</v>
      </c>
      <c r="U5" s="347">
        <v>811</v>
      </c>
      <c r="V5" s="346">
        <v>1485</v>
      </c>
      <c r="W5" s="346">
        <v>1074</v>
      </c>
      <c r="X5" s="345">
        <v>3000</v>
      </c>
      <c r="Y5" s="347">
        <v>1075</v>
      </c>
      <c r="Z5" s="346">
        <v>3053</v>
      </c>
      <c r="AA5" s="346">
        <v>6898</v>
      </c>
      <c r="AB5" s="345">
        <v>942</v>
      </c>
      <c r="AC5" s="347">
        <v>2553</v>
      </c>
      <c r="AD5" s="346">
        <v>732</v>
      </c>
      <c r="AE5" s="346">
        <v>1117</v>
      </c>
      <c r="AF5" s="345">
        <v>1098</v>
      </c>
      <c r="AG5" s="347">
        <v>487</v>
      </c>
      <c r="AH5" s="346">
        <v>417</v>
      </c>
      <c r="AI5" s="346">
        <v>845</v>
      </c>
      <c r="AJ5" s="345">
        <v>71</v>
      </c>
      <c r="AK5" s="347">
        <v>215</v>
      </c>
      <c r="AL5" s="346">
        <v>313</v>
      </c>
      <c r="AM5" s="346">
        <v>227</v>
      </c>
      <c r="AN5" s="345">
        <v>215</v>
      </c>
      <c r="AO5" s="347">
        <v>383</v>
      </c>
      <c r="AP5" s="346">
        <v>852</v>
      </c>
      <c r="AQ5" s="346">
        <v>933</v>
      </c>
      <c r="AR5" s="348">
        <v>1116</v>
      </c>
    </row>
    <row r="6" spans="1:44" x14ac:dyDescent="0.2">
      <c r="A6" s="342" t="s">
        <v>219</v>
      </c>
      <c r="B6" s="343" t="s">
        <v>445</v>
      </c>
      <c r="C6" s="344">
        <v>1559</v>
      </c>
      <c r="D6" s="345">
        <f t="shared" ref="D6:D40" si="0">C6-SUM(E6:AR6)</f>
        <v>89</v>
      </c>
      <c r="E6" s="346">
        <v>98</v>
      </c>
      <c r="F6" s="345">
        <v>2</v>
      </c>
      <c r="G6" s="347">
        <v>25</v>
      </c>
      <c r="H6" s="346">
        <v>8</v>
      </c>
      <c r="I6" s="346">
        <v>15</v>
      </c>
      <c r="J6" s="345">
        <v>0</v>
      </c>
      <c r="K6" s="347">
        <v>5</v>
      </c>
      <c r="L6" s="346">
        <v>9</v>
      </c>
      <c r="M6" s="346">
        <v>123</v>
      </c>
      <c r="N6" s="345">
        <v>0</v>
      </c>
      <c r="O6" s="347">
        <v>0</v>
      </c>
      <c r="P6" s="345">
        <v>21</v>
      </c>
      <c r="Q6" s="347">
        <v>6</v>
      </c>
      <c r="R6" s="346">
        <v>0</v>
      </c>
      <c r="S6" s="346">
        <v>0</v>
      </c>
      <c r="T6" s="345">
        <v>0</v>
      </c>
      <c r="U6" s="347">
        <v>1</v>
      </c>
      <c r="V6" s="346">
        <v>9</v>
      </c>
      <c r="W6" s="346">
        <v>2</v>
      </c>
      <c r="X6" s="345">
        <v>46</v>
      </c>
      <c r="Y6" s="347">
        <v>124</v>
      </c>
      <c r="Z6" s="346">
        <v>145</v>
      </c>
      <c r="AA6" s="346">
        <v>13</v>
      </c>
      <c r="AB6" s="345">
        <v>123</v>
      </c>
      <c r="AC6" s="347">
        <v>1</v>
      </c>
      <c r="AD6" s="346">
        <v>317</v>
      </c>
      <c r="AE6" s="346">
        <v>2</v>
      </c>
      <c r="AF6" s="345">
        <v>18</v>
      </c>
      <c r="AG6" s="347">
        <v>8</v>
      </c>
      <c r="AH6" s="346">
        <v>92</v>
      </c>
      <c r="AI6" s="346">
        <v>1</v>
      </c>
      <c r="AJ6" s="345">
        <v>0</v>
      </c>
      <c r="AK6" s="347">
        <v>15</v>
      </c>
      <c r="AL6" s="346">
        <v>18</v>
      </c>
      <c r="AM6" s="346">
        <v>78</v>
      </c>
      <c r="AN6" s="345">
        <v>0</v>
      </c>
      <c r="AO6" s="347">
        <v>11</v>
      </c>
      <c r="AP6" s="346">
        <v>25</v>
      </c>
      <c r="AQ6" s="346">
        <v>81</v>
      </c>
      <c r="AR6" s="348">
        <v>28</v>
      </c>
    </row>
    <row r="7" spans="1:44" x14ac:dyDescent="0.2">
      <c r="A7" s="342" t="s">
        <v>220</v>
      </c>
      <c r="B7" s="343" t="s">
        <v>249</v>
      </c>
      <c r="C7" s="344">
        <v>4484</v>
      </c>
      <c r="D7" s="345">
        <f t="shared" si="0"/>
        <v>226</v>
      </c>
      <c r="E7" s="346">
        <v>564</v>
      </c>
      <c r="F7" s="345">
        <v>1</v>
      </c>
      <c r="G7" s="347">
        <v>563</v>
      </c>
      <c r="H7" s="346">
        <v>0</v>
      </c>
      <c r="I7" s="346">
        <v>381</v>
      </c>
      <c r="J7" s="345">
        <v>9</v>
      </c>
      <c r="K7" s="347">
        <v>0</v>
      </c>
      <c r="L7" s="346">
        <v>88</v>
      </c>
      <c r="M7" s="346">
        <v>162</v>
      </c>
      <c r="N7" s="345">
        <v>24</v>
      </c>
      <c r="O7" s="347">
        <v>106</v>
      </c>
      <c r="P7" s="345">
        <v>0</v>
      </c>
      <c r="Q7" s="347">
        <v>0</v>
      </c>
      <c r="R7" s="346">
        <v>1</v>
      </c>
      <c r="S7" s="346">
        <v>46</v>
      </c>
      <c r="T7" s="345">
        <v>1</v>
      </c>
      <c r="U7" s="347">
        <v>0</v>
      </c>
      <c r="V7" s="346">
        <v>0</v>
      </c>
      <c r="W7" s="346">
        <v>0</v>
      </c>
      <c r="X7" s="345">
        <v>0</v>
      </c>
      <c r="Y7" s="347">
        <v>2</v>
      </c>
      <c r="Z7" s="346">
        <v>1</v>
      </c>
      <c r="AA7" s="346">
        <v>443</v>
      </c>
      <c r="AB7" s="345">
        <v>6</v>
      </c>
      <c r="AC7" s="347">
        <v>1108</v>
      </c>
      <c r="AD7" s="346">
        <v>9</v>
      </c>
      <c r="AE7" s="346">
        <v>0</v>
      </c>
      <c r="AF7" s="345">
        <v>149</v>
      </c>
      <c r="AG7" s="347">
        <v>0</v>
      </c>
      <c r="AH7" s="346">
        <v>0</v>
      </c>
      <c r="AI7" s="346">
        <v>0</v>
      </c>
      <c r="AJ7" s="345">
        <v>14</v>
      </c>
      <c r="AK7" s="347">
        <v>0</v>
      </c>
      <c r="AL7" s="346">
        <v>0</v>
      </c>
      <c r="AM7" s="346">
        <v>0</v>
      </c>
      <c r="AN7" s="345">
        <v>0</v>
      </c>
      <c r="AO7" s="347">
        <v>1</v>
      </c>
      <c r="AP7" s="346">
        <v>0</v>
      </c>
      <c r="AQ7" s="346">
        <v>352</v>
      </c>
      <c r="AR7" s="348">
        <v>227</v>
      </c>
    </row>
    <row r="8" spans="1:44" x14ac:dyDescent="0.2">
      <c r="A8" s="342" t="s">
        <v>221</v>
      </c>
      <c r="B8" s="343" t="s">
        <v>27</v>
      </c>
      <c r="C8" s="344">
        <v>420</v>
      </c>
      <c r="D8" s="345">
        <f t="shared" si="0"/>
        <v>30</v>
      </c>
      <c r="E8" s="346">
        <v>119</v>
      </c>
      <c r="F8" s="345">
        <v>21</v>
      </c>
      <c r="G8" s="347">
        <v>5</v>
      </c>
      <c r="H8" s="346">
        <v>5</v>
      </c>
      <c r="I8" s="346">
        <v>13</v>
      </c>
      <c r="J8" s="345">
        <v>0</v>
      </c>
      <c r="K8" s="347">
        <v>0</v>
      </c>
      <c r="L8" s="346">
        <v>9</v>
      </c>
      <c r="M8" s="346">
        <v>12</v>
      </c>
      <c r="N8" s="345">
        <v>9</v>
      </c>
      <c r="O8" s="347">
        <v>22</v>
      </c>
      <c r="P8" s="345">
        <v>1</v>
      </c>
      <c r="Q8" s="347">
        <v>8</v>
      </c>
      <c r="R8" s="346">
        <v>0</v>
      </c>
      <c r="S8" s="346">
        <v>13</v>
      </c>
      <c r="T8" s="345">
        <v>0</v>
      </c>
      <c r="U8" s="347">
        <v>5</v>
      </c>
      <c r="V8" s="346">
        <v>1</v>
      </c>
      <c r="W8" s="346">
        <v>8</v>
      </c>
      <c r="X8" s="345">
        <v>1</v>
      </c>
      <c r="Y8" s="347">
        <v>32</v>
      </c>
      <c r="Z8" s="346">
        <v>11</v>
      </c>
      <c r="AA8" s="346">
        <v>4</v>
      </c>
      <c r="AB8" s="345">
        <v>8</v>
      </c>
      <c r="AC8" s="347">
        <v>1</v>
      </c>
      <c r="AD8" s="346">
        <v>1</v>
      </c>
      <c r="AE8" s="346">
        <v>43</v>
      </c>
      <c r="AF8" s="345">
        <v>7</v>
      </c>
      <c r="AG8" s="347">
        <v>0</v>
      </c>
      <c r="AH8" s="346">
        <v>1</v>
      </c>
      <c r="AI8" s="346">
        <v>0</v>
      </c>
      <c r="AJ8" s="345">
        <v>1</v>
      </c>
      <c r="AK8" s="347">
        <v>0</v>
      </c>
      <c r="AL8" s="346">
        <v>0</v>
      </c>
      <c r="AM8" s="346">
        <v>15</v>
      </c>
      <c r="AN8" s="345">
        <v>0</v>
      </c>
      <c r="AO8" s="347">
        <v>1</v>
      </c>
      <c r="AP8" s="346">
        <v>5</v>
      </c>
      <c r="AQ8" s="346">
        <v>7</v>
      </c>
      <c r="AR8" s="348">
        <v>1</v>
      </c>
    </row>
    <row r="9" spans="1:44" x14ac:dyDescent="0.2">
      <c r="A9" s="342" t="s">
        <v>222</v>
      </c>
      <c r="B9" s="343" t="s">
        <v>190</v>
      </c>
      <c r="C9" s="344">
        <v>71746</v>
      </c>
      <c r="D9" s="345">
        <f t="shared" si="0"/>
        <v>20579</v>
      </c>
      <c r="E9" s="346">
        <v>6310</v>
      </c>
      <c r="F9" s="345">
        <v>2289</v>
      </c>
      <c r="G9" s="347">
        <v>2199</v>
      </c>
      <c r="H9" s="346">
        <v>6105</v>
      </c>
      <c r="I9" s="346">
        <v>191</v>
      </c>
      <c r="J9" s="345">
        <v>219</v>
      </c>
      <c r="K9" s="347">
        <v>4036</v>
      </c>
      <c r="L9" s="346">
        <v>481</v>
      </c>
      <c r="M9" s="346">
        <v>1014</v>
      </c>
      <c r="N9" s="345">
        <v>3971</v>
      </c>
      <c r="O9" s="347">
        <v>229</v>
      </c>
      <c r="P9" s="345">
        <v>168</v>
      </c>
      <c r="Q9" s="347">
        <v>1782</v>
      </c>
      <c r="R9" s="346">
        <v>1571</v>
      </c>
      <c r="S9" s="346">
        <v>1055</v>
      </c>
      <c r="T9" s="345">
        <v>226</v>
      </c>
      <c r="U9" s="347">
        <v>2431</v>
      </c>
      <c r="V9" s="346">
        <v>1192</v>
      </c>
      <c r="W9" s="346">
        <v>680</v>
      </c>
      <c r="X9" s="345">
        <v>567</v>
      </c>
      <c r="Y9" s="347">
        <v>238</v>
      </c>
      <c r="Z9" s="346">
        <v>1199</v>
      </c>
      <c r="AA9" s="346">
        <v>893</v>
      </c>
      <c r="AB9" s="345">
        <v>606</v>
      </c>
      <c r="AC9" s="347">
        <v>1022</v>
      </c>
      <c r="AD9" s="346">
        <v>2015</v>
      </c>
      <c r="AE9" s="346">
        <v>749</v>
      </c>
      <c r="AF9" s="345">
        <v>3055</v>
      </c>
      <c r="AG9" s="347">
        <v>24</v>
      </c>
      <c r="AH9" s="346">
        <v>341</v>
      </c>
      <c r="AI9" s="346">
        <v>1803</v>
      </c>
      <c r="AJ9" s="345">
        <v>22</v>
      </c>
      <c r="AK9" s="347">
        <v>22</v>
      </c>
      <c r="AL9" s="346">
        <v>202</v>
      </c>
      <c r="AM9" s="346">
        <v>292</v>
      </c>
      <c r="AN9" s="345">
        <v>223</v>
      </c>
      <c r="AO9" s="347">
        <v>187</v>
      </c>
      <c r="AP9" s="346">
        <v>188</v>
      </c>
      <c r="AQ9" s="346">
        <v>870</v>
      </c>
      <c r="AR9" s="348">
        <v>500</v>
      </c>
    </row>
    <row r="10" spans="1:44" x14ac:dyDescent="0.2">
      <c r="A10" s="342" t="s">
        <v>223</v>
      </c>
      <c r="B10" s="343" t="s">
        <v>28</v>
      </c>
      <c r="C10" s="344">
        <v>13333</v>
      </c>
      <c r="D10" s="345">
        <f t="shared" si="0"/>
        <v>767</v>
      </c>
      <c r="E10" s="346">
        <v>1941</v>
      </c>
      <c r="F10" s="345">
        <v>351</v>
      </c>
      <c r="G10" s="347">
        <v>89</v>
      </c>
      <c r="H10" s="346">
        <v>324</v>
      </c>
      <c r="I10" s="346">
        <v>198</v>
      </c>
      <c r="J10" s="345">
        <v>69</v>
      </c>
      <c r="K10" s="347">
        <v>399</v>
      </c>
      <c r="L10" s="346">
        <v>43</v>
      </c>
      <c r="M10" s="346">
        <v>448</v>
      </c>
      <c r="N10" s="345">
        <v>1408</v>
      </c>
      <c r="O10" s="347">
        <v>325</v>
      </c>
      <c r="P10" s="345">
        <v>1799</v>
      </c>
      <c r="Q10" s="347">
        <v>284</v>
      </c>
      <c r="R10" s="346">
        <v>151</v>
      </c>
      <c r="S10" s="346">
        <v>217</v>
      </c>
      <c r="T10" s="345">
        <v>81</v>
      </c>
      <c r="U10" s="347">
        <v>423</v>
      </c>
      <c r="V10" s="346">
        <v>49</v>
      </c>
      <c r="W10" s="346">
        <v>319</v>
      </c>
      <c r="X10" s="345">
        <v>91</v>
      </c>
      <c r="Y10" s="347">
        <v>157</v>
      </c>
      <c r="Z10" s="346">
        <v>581</v>
      </c>
      <c r="AA10" s="346">
        <v>88</v>
      </c>
      <c r="AB10" s="345">
        <v>368</v>
      </c>
      <c r="AC10" s="347">
        <v>75</v>
      </c>
      <c r="AD10" s="346">
        <v>161</v>
      </c>
      <c r="AE10" s="346">
        <v>270</v>
      </c>
      <c r="AF10" s="345">
        <v>192</v>
      </c>
      <c r="AG10" s="347">
        <v>0</v>
      </c>
      <c r="AH10" s="346">
        <v>974</v>
      </c>
      <c r="AI10" s="346">
        <v>81</v>
      </c>
      <c r="AJ10" s="345">
        <v>144</v>
      </c>
      <c r="AK10" s="347">
        <v>66</v>
      </c>
      <c r="AL10" s="346">
        <v>58</v>
      </c>
      <c r="AM10" s="346">
        <v>43</v>
      </c>
      <c r="AN10" s="345">
        <v>20</v>
      </c>
      <c r="AO10" s="347">
        <v>13</v>
      </c>
      <c r="AP10" s="346">
        <v>73</v>
      </c>
      <c r="AQ10" s="346">
        <v>145</v>
      </c>
      <c r="AR10" s="348">
        <v>48</v>
      </c>
    </row>
    <row r="11" spans="1:44" x14ac:dyDescent="0.2">
      <c r="A11" s="342" t="s">
        <v>224</v>
      </c>
      <c r="B11" s="343" t="s">
        <v>267</v>
      </c>
      <c r="C11" s="344">
        <v>15830</v>
      </c>
      <c r="D11" s="345">
        <f t="shared" si="0"/>
        <v>1747</v>
      </c>
      <c r="E11" s="346">
        <v>1704</v>
      </c>
      <c r="F11" s="345">
        <v>1404</v>
      </c>
      <c r="G11" s="347">
        <v>650</v>
      </c>
      <c r="H11" s="346">
        <v>317</v>
      </c>
      <c r="I11" s="346">
        <v>80</v>
      </c>
      <c r="J11" s="345">
        <v>14</v>
      </c>
      <c r="K11" s="347">
        <v>837</v>
      </c>
      <c r="L11" s="346">
        <v>69</v>
      </c>
      <c r="M11" s="346">
        <v>477</v>
      </c>
      <c r="N11" s="345">
        <v>571</v>
      </c>
      <c r="O11" s="347">
        <v>100</v>
      </c>
      <c r="P11" s="345">
        <v>142</v>
      </c>
      <c r="Q11" s="347">
        <v>49</v>
      </c>
      <c r="R11" s="346">
        <v>518</v>
      </c>
      <c r="S11" s="346">
        <v>621</v>
      </c>
      <c r="T11" s="345">
        <v>86</v>
      </c>
      <c r="U11" s="347">
        <v>540</v>
      </c>
      <c r="V11" s="346">
        <v>375</v>
      </c>
      <c r="W11" s="346">
        <v>762</v>
      </c>
      <c r="X11" s="345">
        <v>262</v>
      </c>
      <c r="Y11" s="347">
        <v>91</v>
      </c>
      <c r="Z11" s="346">
        <v>1234</v>
      </c>
      <c r="AA11" s="346">
        <v>113</v>
      </c>
      <c r="AB11" s="345">
        <v>108</v>
      </c>
      <c r="AC11" s="347">
        <v>27</v>
      </c>
      <c r="AD11" s="346">
        <v>619</v>
      </c>
      <c r="AE11" s="346">
        <v>651</v>
      </c>
      <c r="AF11" s="345">
        <v>610</v>
      </c>
      <c r="AG11" s="347">
        <v>10</v>
      </c>
      <c r="AH11" s="346">
        <v>114</v>
      </c>
      <c r="AI11" s="346">
        <v>242</v>
      </c>
      <c r="AJ11" s="345">
        <v>61</v>
      </c>
      <c r="AK11" s="347">
        <v>60</v>
      </c>
      <c r="AL11" s="346">
        <v>236</v>
      </c>
      <c r="AM11" s="346">
        <v>143</v>
      </c>
      <c r="AN11" s="345">
        <v>73</v>
      </c>
      <c r="AO11" s="347">
        <v>41</v>
      </c>
      <c r="AP11" s="346">
        <v>47</v>
      </c>
      <c r="AQ11" s="346">
        <v>16</v>
      </c>
      <c r="AR11" s="348">
        <v>9</v>
      </c>
    </row>
    <row r="12" spans="1:44" x14ac:dyDescent="0.2">
      <c r="A12" s="342" t="s">
        <v>225</v>
      </c>
      <c r="B12" s="343" t="s">
        <v>29</v>
      </c>
      <c r="C12" s="344">
        <v>27385</v>
      </c>
      <c r="D12" s="345">
        <f t="shared" si="0"/>
        <v>3721</v>
      </c>
      <c r="E12" s="346">
        <v>4289</v>
      </c>
      <c r="F12" s="345">
        <v>4057</v>
      </c>
      <c r="G12" s="347">
        <v>726</v>
      </c>
      <c r="H12" s="346">
        <v>844</v>
      </c>
      <c r="I12" s="346">
        <v>68</v>
      </c>
      <c r="J12" s="345">
        <v>237</v>
      </c>
      <c r="K12" s="347">
        <v>948</v>
      </c>
      <c r="L12" s="346">
        <v>140</v>
      </c>
      <c r="M12" s="346">
        <v>164</v>
      </c>
      <c r="N12" s="345">
        <v>618</v>
      </c>
      <c r="O12" s="347">
        <v>1941</v>
      </c>
      <c r="P12" s="345">
        <v>12</v>
      </c>
      <c r="Q12" s="347">
        <v>76</v>
      </c>
      <c r="R12" s="346">
        <v>369</v>
      </c>
      <c r="S12" s="346">
        <v>1815</v>
      </c>
      <c r="T12" s="345">
        <v>165</v>
      </c>
      <c r="U12" s="347">
        <v>611</v>
      </c>
      <c r="V12" s="346">
        <v>1519</v>
      </c>
      <c r="W12" s="346">
        <v>62</v>
      </c>
      <c r="X12" s="345">
        <v>492</v>
      </c>
      <c r="Y12" s="347">
        <v>101</v>
      </c>
      <c r="Z12" s="346">
        <v>792</v>
      </c>
      <c r="AA12" s="346">
        <v>0</v>
      </c>
      <c r="AB12" s="345">
        <v>125</v>
      </c>
      <c r="AC12" s="347">
        <v>111</v>
      </c>
      <c r="AD12" s="346">
        <v>39</v>
      </c>
      <c r="AE12" s="346">
        <v>596</v>
      </c>
      <c r="AF12" s="345">
        <v>931</v>
      </c>
      <c r="AG12" s="347">
        <v>56</v>
      </c>
      <c r="AH12" s="346">
        <v>3</v>
      </c>
      <c r="AI12" s="346">
        <v>135</v>
      </c>
      <c r="AJ12" s="345">
        <v>816</v>
      </c>
      <c r="AK12" s="347">
        <v>60</v>
      </c>
      <c r="AL12" s="346">
        <v>673</v>
      </c>
      <c r="AM12" s="346">
        <v>21</v>
      </c>
      <c r="AN12" s="345">
        <v>0</v>
      </c>
      <c r="AO12" s="347">
        <v>51</v>
      </c>
      <c r="AP12" s="346">
        <v>1</v>
      </c>
      <c r="AQ12" s="346">
        <v>0</v>
      </c>
      <c r="AR12" s="348">
        <v>0</v>
      </c>
    </row>
    <row r="13" spans="1:44" x14ac:dyDescent="0.2">
      <c r="A13" s="342" t="s">
        <v>226</v>
      </c>
      <c r="B13" s="343" t="s">
        <v>30</v>
      </c>
      <c r="C13" s="344">
        <v>1491</v>
      </c>
      <c r="D13" s="345">
        <f t="shared" si="0"/>
        <v>382</v>
      </c>
      <c r="E13" s="346">
        <v>83</v>
      </c>
      <c r="F13" s="345">
        <v>281</v>
      </c>
      <c r="G13" s="347">
        <v>25</v>
      </c>
      <c r="H13" s="346">
        <v>33</v>
      </c>
      <c r="I13" s="346">
        <v>3</v>
      </c>
      <c r="J13" s="345">
        <v>0</v>
      </c>
      <c r="K13" s="347">
        <v>10</v>
      </c>
      <c r="L13" s="346">
        <v>0</v>
      </c>
      <c r="M13" s="346">
        <v>0</v>
      </c>
      <c r="N13" s="345">
        <v>395</v>
      </c>
      <c r="O13" s="347">
        <v>68</v>
      </c>
      <c r="P13" s="345">
        <v>10</v>
      </c>
      <c r="Q13" s="347">
        <v>10</v>
      </c>
      <c r="R13" s="346">
        <v>20</v>
      </c>
      <c r="S13" s="346">
        <v>0</v>
      </c>
      <c r="T13" s="345">
        <v>0</v>
      </c>
      <c r="U13" s="347">
        <v>28</v>
      </c>
      <c r="V13" s="346">
        <v>43</v>
      </c>
      <c r="W13" s="346">
        <v>0</v>
      </c>
      <c r="X13" s="345">
        <v>0</v>
      </c>
      <c r="Y13" s="347">
        <v>3</v>
      </c>
      <c r="Z13" s="346">
        <v>25</v>
      </c>
      <c r="AA13" s="346">
        <v>0</v>
      </c>
      <c r="AB13" s="345">
        <v>8</v>
      </c>
      <c r="AC13" s="347">
        <v>6</v>
      </c>
      <c r="AD13" s="346">
        <v>22</v>
      </c>
      <c r="AE13" s="346">
        <v>9</v>
      </c>
      <c r="AF13" s="345">
        <v>2</v>
      </c>
      <c r="AG13" s="347">
        <v>0</v>
      </c>
      <c r="AH13" s="346">
        <v>0</v>
      </c>
      <c r="AI13" s="346">
        <v>0</v>
      </c>
      <c r="AJ13" s="345">
        <v>0</v>
      </c>
      <c r="AK13" s="347">
        <v>0</v>
      </c>
      <c r="AL13" s="346">
        <v>0</v>
      </c>
      <c r="AM13" s="346">
        <v>10</v>
      </c>
      <c r="AN13" s="345">
        <v>15</v>
      </c>
      <c r="AO13" s="347">
        <v>0</v>
      </c>
      <c r="AP13" s="346">
        <v>0</v>
      </c>
      <c r="AQ13" s="346">
        <v>0</v>
      </c>
      <c r="AR13" s="348">
        <v>0</v>
      </c>
    </row>
    <row r="14" spans="1:44" x14ac:dyDescent="0.2">
      <c r="A14" s="342" t="s">
        <v>2</v>
      </c>
      <c r="B14" s="343" t="s">
        <v>534</v>
      </c>
      <c r="C14" s="344">
        <v>24915</v>
      </c>
      <c r="D14" s="345">
        <f t="shared" si="0"/>
        <v>6656</v>
      </c>
      <c r="E14" s="346">
        <v>2168</v>
      </c>
      <c r="F14" s="345">
        <v>1733</v>
      </c>
      <c r="G14" s="347">
        <v>961</v>
      </c>
      <c r="H14" s="346">
        <v>293</v>
      </c>
      <c r="I14" s="346">
        <v>25</v>
      </c>
      <c r="J14" s="345">
        <v>29</v>
      </c>
      <c r="K14" s="347">
        <v>950</v>
      </c>
      <c r="L14" s="346">
        <v>62</v>
      </c>
      <c r="M14" s="346">
        <v>918</v>
      </c>
      <c r="N14" s="345">
        <v>1337</v>
      </c>
      <c r="O14" s="347">
        <v>203</v>
      </c>
      <c r="P14" s="345">
        <v>265</v>
      </c>
      <c r="Q14" s="347">
        <v>175</v>
      </c>
      <c r="R14" s="346">
        <v>446</v>
      </c>
      <c r="S14" s="346">
        <v>207</v>
      </c>
      <c r="T14" s="345">
        <v>48</v>
      </c>
      <c r="U14" s="347">
        <v>668</v>
      </c>
      <c r="V14" s="346">
        <v>971</v>
      </c>
      <c r="W14" s="346">
        <v>882</v>
      </c>
      <c r="X14" s="345">
        <v>501</v>
      </c>
      <c r="Y14" s="347">
        <v>36</v>
      </c>
      <c r="Z14" s="346">
        <v>1022</v>
      </c>
      <c r="AA14" s="346">
        <v>90</v>
      </c>
      <c r="AB14" s="345">
        <v>191</v>
      </c>
      <c r="AC14" s="347">
        <v>46</v>
      </c>
      <c r="AD14" s="346">
        <v>238</v>
      </c>
      <c r="AE14" s="346">
        <v>747</v>
      </c>
      <c r="AF14" s="345">
        <v>1321</v>
      </c>
      <c r="AG14" s="347">
        <v>0</v>
      </c>
      <c r="AH14" s="346">
        <v>250</v>
      </c>
      <c r="AI14" s="346">
        <v>512</v>
      </c>
      <c r="AJ14" s="345">
        <v>124</v>
      </c>
      <c r="AK14" s="347">
        <v>173</v>
      </c>
      <c r="AL14" s="346">
        <v>407</v>
      </c>
      <c r="AM14" s="346">
        <v>18</v>
      </c>
      <c r="AN14" s="345">
        <v>35</v>
      </c>
      <c r="AO14" s="347">
        <v>164</v>
      </c>
      <c r="AP14" s="346">
        <v>38</v>
      </c>
      <c r="AQ14" s="346">
        <v>2</v>
      </c>
      <c r="AR14" s="348">
        <v>3</v>
      </c>
    </row>
    <row r="15" spans="1:44" x14ac:dyDescent="0.2">
      <c r="A15" s="342" t="s">
        <v>3</v>
      </c>
      <c r="B15" s="343" t="s">
        <v>31</v>
      </c>
      <c r="C15" s="344">
        <v>10880</v>
      </c>
      <c r="D15" s="345">
        <f t="shared" si="0"/>
        <v>771</v>
      </c>
      <c r="E15" s="346">
        <v>1251</v>
      </c>
      <c r="F15" s="345">
        <v>1443</v>
      </c>
      <c r="G15" s="347">
        <v>296</v>
      </c>
      <c r="H15" s="346">
        <v>203</v>
      </c>
      <c r="I15" s="346">
        <v>17</v>
      </c>
      <c r="J15" s="345">
        <v>12</v>
      </c>
      <c r="K15" s="347">
        <v>196</v>
      </c>
      <c r="L15" s="346">
        <v>32</v>
      </c>
      <c r="M15" s="346">
        <v>216</v>
      </c>
      <c r="N15" s="345">
        <v>146</v>
      </c>
      <c r="O15" s="347">
        <v>830</v>
      </c>
      <c r="P15" s="345">
        <v>167</v>
      </c>
      <c r="Q15" s="347">
        <v>19</v>
      </c>
      <c r="R15" s="346">
        <v>109</v>
      </c>
      <c r="S15" s="346">
        <v>1449</v>
      </c>
      <c r="T15" s="345">
        <v>93</v>
      </c>
      <c r="U15" s="347">
        <v>308</v>
      </c>
      <c r="V15" s="346">
        <v>31</v>
      </c>
      <c r="W15" s="346">
        <v>271</v>
      </c>
      <c r="X15" s="345">
        <v>205</v>
      </c>
      <c r="Y15" s="347">
        <v>103</v>
      </c>
      <c r="Z15" s="346">
        <v>319</v>
      </c>
      <c r="AA15" s="346">
        <v>846</v>
      </c>
      <c r="AB15" s="345">
        <v>56</v>
      </c>
      <c r="AC15" s="347">
        <v>153</v>
      </c>
      <c r="AD15" s="346">
        <v>75</v>
      </c>
      <c r="AE15" s="346">
        <v>318</v>
      </c>
      <c r="AF15" s="345">
        <v>133</v>
      </c>
      <c r="AG15" s="347">
        <v>35</v>
      </c>
      <c r="AH15" s="346">
        <v>42</v>
      </c>
      <c r="AI15" s="346">
        <v>44</v>
      </c>
      <c r="AJ15" s="345">
        <v>317</v>
      </c>
      <c r="AK15" s="347">
        <v>85</v>
      </c>
      <c r="AL15" s="346">
        <v>52</v>
      </c>
      <c r="AM15" s="346">
        <v>47</v>
      </c>
      <c r="AN15" s="345">
        <v>5</v>
      </c>
      <c r="AO15" s="347">
        <v>5</v>
      </c>
      <c r="AP15" s="346">
        <v>109</v>
      </c>
      <c r="AQ15" s="346">
        <v>39</v>
      </c>
      <c r="AR15" s="348">
        <v>32</v>
      </c>
    </row>
    <row r="16" spans="1:44" x14ac:dyDescent="0.2">
      <c r="A16" s="342" t="s">
        <v>4</v>
      </c>
      <c r="B16" s="343" t="s">
        <v>32</v>
      </c>
      <c r="C16" s="344">
        <v>23687</v>
      </c>
      <c r="D16" s="345">
        <f t="shared" si="0"/>
        <v>4316</v>
      </c>
      <c r="E16" s="346">
        <v>6480</v>
      </c>
      <c r="F16" s="345">
        <v>3271</v>
      </c>
      <c r="G16" s="347">
        <v>65</v>
      </c>
      <c r="H16" s="346">
        <v>247</v>
      </c>
      <c r="I16" s="346">
        <v>15</v>
      </c>
      <c r="J16" s="345">
        <v>0</v>
      </c>
      <c r="K16" s="347">
        <v>1254</v>
      </c>
      <c r="L16" s="346">
        <v>85</v>
      </c>
      <c r="M16" s="346">
        <v>34</v>
      </c>
      <c r="N16" s="345">
        <v>5085</v>
      </c>
      <c r="O16" s="347">
        <v>11</v>
      </c>
      <c r="P16" s="345">
        <v>61</v>
      </c>
      <c r="Q16" s="347">
        <v>3</v>
      </c>
      <c r="R16" s="346">
        <v>157</v>
      </c>
      <c r="S16" s="346">
        <v>152</v>
      </c>
      <c r="T16" s="345">
        <v>156</v>
      </c>
      <c r="U16" s="347">
        <v>717</v>
      </c>
      <c r="V16" s="346">
        <v>61</v>
      </c>
      <c r="W16" s="346">
        <v>473</v>
      </c>
      <c r="X16" s="345">
        <v>56</v>
      </c>
      <c r="Y16" s="347">
        <v>17</v>
      </c>
      <c r="Z16" s="346">
        <v>38</v>
      </c>
      <c r="AA16" s="346">
        <v>13</v>
      </c>
      <c r="AB16" s="345">
        <v>105</v>
      </c>
      <c r="AC16" s="347">
        <v>31</v>
      </c>
      <c r="AD16" s="346">
        <v>11</v>
      </c>
      <c r="AE16" s="346">
        <v>53</v>
      </c>
      <c r="AF16" s="345">
        <v>96</v>
      </c>
      <c r="AG16" s="347">
        <v>13</v>
      </c>
      <c r="AH16" s="346">
        <v>82</v>
      </c>
      <c r="AI16" s="346">
        <v>122</v>
      </c>
      <c r="AJ16" s="345">
        <v>165</v>
      </c>
      <c r="AK16" s="347">
        <v>16</v>
      </c>
      <c r="AL16" s="346">
        <v>40</v>
      </c>
      <c r="AM16" s="346">
        <v>0</v>
      </c>
      <c r="AN16" s="345">
        <v>95</v>
      </c>
      <c r="AO16" s="347">
        <v>3</v>
      </c>
      <c r="AP16" s="346">
        <v>88</v>
      </c>
      <c r="AQ16" s="346">
        <v>0</v>
      </c>
      <c r="AR16" s="348">
        <v>0</v>
      </c>
    </row>
    <row r="17" spans="1:44" x14ac:dyDescent="0.2">
      <c r="A17" s="342" t="s">
        <v>5</v>
      </c>
      <c r="B17" s="343" t="s">
        <v>33</v>
      </c>
      <c r="C17" s="344">
        <v>6870</v>
      </c>
      <c r="D17" s="345">
        <f t="shared" si="0"/>
        <v>978</v>
      </c>
      <c r="E17" s="346">
        <v>690</v>
      </c>
      <c r="F17" s="345">
        <v>1893</v>
      </c>
      <c r="G17" s="347">
        <v>406</v>
      </c>
      <c r="H17" s="346">
        <v>50</v>
      </c>
      <c r="I17" s="346">
        <v>4</v>
      </c>
      <c r="J17" s="345">
        <v>9</v>
      </c>
      <c r="K17" s="347">
        <v>114</v>
      </c>
      <c r="L17" s="346">
        <v>65</v>
      </c>
      <c r="M17" s="346">
        <v>353</v>
      </c>
      <c r="N17" s="345">
        <v>292</v>
      </c>
      <c r="O17" s="347">
        <v>89</v>
      </c>
      <c r="P17" s="345">
        <v>0</v>
      </c>
      <c r="Q17" s="347">
        <v>68</v>
      </c>
      <c r="R17" s="346">
        <v>102</v>
      </c>
      <c r="S17" s="346">
        <v>167</v>
      </c>
      <c r="T17" s="345">
        <v>48</v>
      </c>
      <c r="U17" s="347">
        <v>78</v>
      </c>
      <c r="V17" s="346">
        <v>376</v>
      </c>
      <c r="W17" s="346">
        <v>81</v>
      </c>
      <c r="X17" s="345">
        <v>9</v>
      </c>
      <c r="Y17" s="347">
        <v>6</v>
      </c>
      <c r="Z17" s="346">
        <v>241</v>
      </c>
      <c r="AA17" s="346">
        <v>1</v>
      </c>
      <c r="AB17" s="345">
        <v>67</v>
      </c>
      <c r="AC17" s="347">
        <v>7</v>
      </c>
      <c r="AD17" s="346">
        <v>33</v>
      </c>
      <c r="AE17" s="346">
        <v>145</v>
      </c>
      <c r="AF17" s="345">
        <v>45</v>
      </c>
      <c r="AG17" s="347">
        <v>0</v>
      </c>
      <c r="AH17" s="346">
        <v>146</v>
      </c>
      <c r="AI17" s="346">
        <v>33</v>
      </c>
      <c r="AJ17" s="345">
        <v>173</v>
      </c>
      <c r="AK17" s="347">
        <v>4</v>
      </c>
      <c r="AL17" s="346">
        <v>41</v>
      </c>
      <c r="AM17" s="346">
        <v>12</v>
      </c>
      <c r="AN17" s="345">
        <v>0</v>
      </c>
      <c r="AO17" s="347">
        <v>0</v>
      </c>
      <c r="AP17" s="346">
        <v>35</v>
      </c>
      <c r="AQ17" s="346">
        <v>9</v>
      </c>
      <c r="AR17" s="348">
        <v>0</v>
      </c>
    </row>
    <row r="18" spans="1:44" x14ac:dyDescent="0.2">
      <c r="A18" s="342" t="s">
        <v>6</v>
      </c>
      <c r="B18" s="343" t="s">
        <v>34</v>
      </c>
      <c r="C18" s="344">
        <v>39164</v>
      </c>
      <c r="D18" s="345">
        <f t="shared" si="0"/>
        <v>4594</v>
      </c>
      <c r="E18" s="346">
        <v>4229</v>
      </c>
      <c r="F18" s="345">
        <v>5784</v>
      </c>
      <c r="G18" s="347">
        <v>4259</v>
      </c>
      <c r="H18" s="346">
        <v>366</v>
      </c>
      <c r="I18" s="346">
        <v>169</v>
      </c>
      <c r="J18" s="345">
        <v>6</v>
      </c>
      <c r="K18" s="347">
        <v>1663</v>
      </c>
      <c r="L18" s="346">
        <v>292</v>
      </c>
      <c r="M18" s="346">
        <v>663</v>
      </c>
      <c r="N18" s="345">
        <v>1310</v>
      </c>
      <c r="O18" s="347">
        <v>496</v>
      </c>
      <c r="P18" s="345">
        <v>421</v>
      </c>
      <c r="Q18" s="347">
        <v>214</v>
      </c>
      <c r="R18" s="346">
        <v>2556</v>
      </c>
      <c r="S18" s="346">
        <v>844</v>
      </c>
      <c r="T18" s="345">
        <v>442</v>
      </c>
      <c r="U18" s="347">
        <v>1605</v>
      </c>
      <c r="V18" s="346">
        <v>291</v>
      </c>
      <c r="W18" s="346">
        <v>1777</v>
      </c>
      <c r="X18" s="345">
        <v>346</v>
      </c>
      <c r="Y18" s="347">
        <v>162</v>
      </c>
      <c r="Z18" s="346">
        <v>773</v>
      </c>
      <c r="AA18" s="346">
        <v>115</v>
      </c>
      <c r="AB18" s="345">
        <v>1359</v>
      </c>
      <c r="AC18" s="347">
        <v>63</v>
      </c>
      <c r="AD18" s="346">
        <v>212</v>
      </c>
      <c r="AE18" s="346">
        <v>587</v>
      </c>
      <c r="AF18" s="345">
        <v>587</v>
      </c>
      <c r="AG18" s="347">
        <v>108</v>
      </c>
      <c r="AH18" s="346">
        <v>278</v>
      </c>
      <c r="AI18" s="346">
        <v>502</v>
      </c>
      <c r="AJ18" s="345">
        <v>521</v>
      </c>
      <c r="AK18" s="347">
        <v>635</v>
      </c>
      <c r="AL18" s="346">
        <v>545</v>
      </c>
      <c r="AM18" s="346">
        <v>4</v>
      </c>
      <c r="AN18" s="345">
        <v>91</v>
      </c>
      <c r="AO18" s="347">
        <v>83</v>
      </c>
      <c r="AP18" s="346">
        <v>160</v>
      </c>
      <c r="AQ18" s="346">
        <v>28</v>
      </c>
      <c r="AR18" s="348">
        <v>24</v>
      </c>
    </row>
    <row r="19" spans="1:44" x14ac:dyDescent="0.2">
      <c r="A19" s="342" t="s">
        <v>7</v>
      </c>
      <c r="B19" s="343" t="s">
        <v>268</v>
      </c>
      <c r="C19" s="344">
        <v>31734</v>
      </c>
      <c r="D19" s="345">
        <f t="shared" si="0"/>
        <v>9431</v>
      </c>
      <c r="E19" s="346">
        <v>2932</v>
      </c>
      <c r="F19" s="345">
        <v>2245</v>
      </c>
      <c r="G19" s="347">
        <v>538</v>
      </c>
      <c r="H19" s="346">
        <v>190</v>
      </c>
      <c r="I19" s="346">
        <v>177</v>
      </c>
      <c r="J19" s="345">
        <v>21</v>
      </c>
      <c r="K19" s="347">
        <v>670</v>
      </c>
      <c r="L19" s="346">
        <v>749</v>
      </c>
      <c r="M19" s="346">
        <v>157</v>
      </c>
      <c r="N19" s="345">
        <v>1315</v>
      </c>
      <c r="O19" s="347">
        <v>27</v>
      </c>
      <c r="P19" s="345">
        <v>88</v>
      </c>
      <c r="Q19" s="347">
        <v>67</v>
      </c>
      <c r="R19" s="346">
        <v>264</v>
      </c>
      <c r="S19" s="346">
        <v>7743</v>
      </c>
      <c r="T19" s="345">
        <v>153</v>
      </c>
      <c r="U19" s="347">
        <v>319</v>
      </c>
      <c r="V19" s="346">
        <v>52</v>
      </c>
      <c r="W19" s="346">
        <v>1661</v>
      </c>
      <c r="X19" s="345">
        <v>178</v>
      </c>
      <c r="Y19" s="347">
        <v>37</v>
      </c>
      <c r="Z19" s="346">
        <v>40</v>
      </c>
      <c r="AA19" s="346">
        <v>81</v>
      </c>
      <c r="AB19" s="345">
        <v>122</v>
      </c>
      <c r="AC19" s="347">
        <v>21</v>
      </c>
      <c r="AD19" s="346">
        <v>49</v>
      </c>
      <c r="AE19" s="346">
        <v>794</v>
      </c>
      <c r="AF19" s="345">
        <v>606</v>
      </c>
      <c r="AG19" s="347">
        <v>13</v>
      </c>
      <c r="AH19" s="346">
        <v>98</v>
      </c>
      <c r="AI19" s="346">
        <v>135</v>
      </c>
      <c r="AJ19" s="345">
        <v>607</v>
      </c>
      <c r="AK19" s="347">
        <v>12</v>
      </c>
      <c r="AL19" s="346">
        <v>52</v>
      </c>
      <c r="AM19" s="346">
        <v>4</v>
      </c>
      <c r="AN19" s="345">
        <v>46</v>
      </c>
      <c r="AO19" s="347">
        <v>3</v>
      </c>
      <c r="AP19" s="346">
        <v>8</v>
      </c>
      <c r="AQ19" s="346">
        <v>24</v>
      </c>
      <c r="AR19" s="348">
        <v>5</v>
      </c>
    </row>
    <row r="20" spans="1:44" x14ac:dyDescent="0.2">
      <c r="A20" s="342" t="s">
        <v>8</v>
      </c>
      <c r="B20" s="343" t="s">
        <v>269</v>
      </c>
      <c r="C20" s="344">
        <v>30254</v>
      </c>
      <c r="D20" s="345">
        <f t="shared" si="0"/>
        <v>5601</v>
      </c>
      <c r="E20" s="346">
        <v>1875</v>
      </c>
      <c r="F20" s="345">
        <v>5058</v>
      </c>
      <c r="G20" s="347">
        <v>4761</v>
      </c>
      <c r="H20" s="346">
        <v>590</v>
      </c>
      <c r="I20" s="346">
        <v>599</v>
      </c>
      <c r="J20" s="345">
        <v>24</v>
      </c>
      <c r="K20" s="347">
        <v>1375</v>
      </c>
      <c r="L20" s="346">
        <v>40</v>
      </c>
      <c r="M20" s="346">
        <v>187</v>
      </c>
      <c r="N20" s="345">
        <v>1544</v>
      </c>
      <c r="O20" s="347">
        <v>123</v>
      </c>
      <c r="P20" s="345">
        <v>249</v>
      </c>
      <c r="Q20" s="347">
        <v>132</v>
      </c>
      <c r="R20" s="346">
        <v>1052</v>
      </c>
      <c r="S20" s="346">
        <v>235</v>
      </c>
      <c r="T20" s="345">
        <v>693</v>
      </c>
      <c r="U20" s="347">
        <v>264</v>
      </c>
      <c r="V20" s="346">
        <v>211</v>
      </c>
      <c r="W20" s="346">
        <v>950</v>
      </c>
      <c r="X20" s="345">
        <v>158</v>
      </c>
      <c r="Y20" s="347">
        <v>251</v>
      </c>
      <c r="Z20" s="346">
        <v>210</v>
      </c>
      <c r="AA20" s="346">
        <v>250</v>
      </c>
      <c r="AB20" s="345">
        <v>205</v>
      </c>
      <c r="AC20" s="347">
        <v>103</v>
      </c>
      <c r="AD20" s="346">
        <v>55</v>
      </c>
      <c r="AE20" s="346">
        <v>583</v>
      </c>
      <c r="AF20" s="345">
        <v>268</v>
      </c>
      <c r="AG20" s="347">
        <v>0</v>
      </c>
      <c r="AH20" s="346">
        <v>164</v>
      </c>
      <c r="AI20" s="346">
        <v>892</v>
      </c>
      <c r="AJ20" s="345">
        <v>1214</v>
      </c>
      <c r="AK20" s="347">
        <v>52</v>
      </c>
      <c r="AL20" s="346">
        <v>148</v>
      </c>
      <c r="AM20" s="346">
        <v>8</v>
      </c>
      <c r="AN20" s="345">
        <v>18</v>
      </c>
      <c r="AO20" s="347">
        <v>25</v>
      </c>
      <c r="AP20" s="346">
        <v>10</v>
      </c>
      <c r="AQ20" s="346">
        <v>22</v>
      </c>
      <c r="AR20" s="348">
        <v>55</v>
      </c>
    </row>
    <row r="21" spans="1:44" x14ac:dyDescent="0.2">
      <c r="A21" s="342" t="s">
        <v>9</v>
      </c>
      <c r="B21" s="343" t="s">
        <v>270</v>
      </c>
      <c r="C21" s="344">
        <v>10720</v>
      </c>
      <c r="D21" s="345">
        <f t="shared" si="0"/>
        <v>2732</v>
      </c>
      <c r="E21" s="346">
        <v>2506</v>
      </c>
      <c r="F21" s="345">
        <v>617</v>
      </c>
      <c r="G21" s="347">
        <v>725</v>
      </c>
      <c r="H21" s="346">
        <v>663</v>
      </c>
      <c r="I21" s="346">
        <v>0</v>
      </c>
      <c r="J21" s="345">
        <v>66</v>
      </c>
      <c r="K21" s="347">
        <v>232</v>
      </c>
      <c r="L21" s="346">
        <v>31</v>
      </c>
      <c r="M21" s="346">
        <v>184</v>
      </c>
      <c r="N21" s="345">
        <v>278</v>
      </c>
      <c r="O21" s="347">
        <v>1</v>
      </c>
      <c r="P21" s="345">
        <v>15</v>
      </c>
      <c r="Q21" s="347">
        <v>649</v>
      </c>
      <c r="R21" s="346">
        <v>142</v>
      </c>
      <c r="S21" s="346">
        <v>49</v>
      </c>
      <c r="T21" s="345">
        <v>67</v>
      </c>
      <c r="U21" s="347">
        <v>0</v>
      </c>
      <c r="V21" s="346">
        <v>43</v>
      </c>
      <c r="W21" s="346">
        <v>151</v>
      </c>
      <c r="X21" s="345">
        <v>109</v>
      </c>
      <c r="Y21" s="347">
        <v>7</v>
      </c>
      <c r="Z21" s="346">
        <v>10</v>
      </c>
      <c r="AA21" s="346">
        <v>60</v>
      </c>
      <c r="AB21" s="345">
        <v>0</v>
      </c>
      <c r="AC21" s="347">
        <v>9</v>
      </c>
      <c r="AD21" s="346">
        <v>69</v>
      </c>
      <c r="AE21" s="346">
        <v>7</v>
      </c>
      <c r="AF21" s="345">
        <v>112</v>
      </c>
      <c r="AG21" s="347">
        <v>3</v>
      </c>
      <c r="AH21" s="346">
        <v>235</v>
      </c>
      <c r="AI21" s="346">
        <v>9</v>
      </c>
      <c r="AJ21" s="345">
        <v>69</v>
      </c>
      <c r="AK21" s="347">
        <v>202</v>
      </c>
      <c r="AL21" s="346">
        <v>529</v>
      </c>
      <c r="AM21" s="346">
        <v>0</v>
      </c>
      <c r="AN21" s="345">
        <v>0</v>
      </c>
      <c r="AO21" s="347">
        <v>10</v>
      </c>
      <c r="AP21" s="346">
        <v>102</v>
      </c>
      <c r="AQ21" s="346">
        <v>27</v>
      </c>
      <c r="AR21" s="348">
        <v>0</v>
      </c>
    </row>
    <row r="22" spans="1:44" x14ac:dyDescent="0.2">
      <c r="A22" s="342" t="s">
        <v>10</v>
      </c>
      <c r="B22" s="343" t="s">
        <v>280</v>
      </c>
      <c r="C22" s="344">
        <v>11196</v>
      </c>
      <c r="D22" s="345">
        <f t="shared" si="0"/>
        <v>1058</v>
      </c>
      <c r="E22" s="346">
        <v>1505</v>
      </c>
      <c r="F22" s="345">
        <v>1466</v>
      </c>
      <c r="G22" s="347">
        <v>514</v>
      </c>
      <c r="H22" s="346">
        <v>147</v>
      </c>
      <c r="I22" s="346">
        <v>14</v>
      </c>
      <c r="J22" s="345">
        <v>13</v>
      </c>
      <c r="K22" s="347">
        <v>1254</v>
      </c>
      <c r="L22" s="346">
        <v>48</v>
      </c>
      <c r="M22" s="346">
        <v>266</v>
      </c>
      <c r="N22" s="345">
        <v>162</v>
      </c>
      <c r="O22" s="347">
        <v>213</v>
      </c>
      <c r="P22" s="345">
        <v>152</v>
      </c>
      <c r="Q22" s="347">
        <v>104</v>
      </c>
      <c r="R22" s="346">
        <v>51</v>
      </c>
      <c r="S22" s="346">
        <v>8</v>
      </c>
      <c r="T22" s="345">
        <v>72</v>
      </c>
      <c r="U22" s="347">
        <v>142</v>
      </c>
      <c r="V22" s="346">
        <v>137</v>
      </c>
      <c r="W22" s="346">
        <v>93</v>
      </c>
      <c r="X22" s="345">
        <v>165</v>
      </c>
      <c r="Y22" s="347">
        <v>31</v>
      </c>
      <c r="Z22" s="346">
        <v>376</v>
      </c>
      <c r="AA22" s="346">
        <v>35</v>
      </c>
      <c r="AB22" s="345">
        <v>108</v>
      </c>
      <c r="AC22" s="347">
        <v>2</v>
      </c>
      <c r="AD22" s="346">
        <v>13</v>
      </c>
      <c r="AE22" s="346">
        <v>452</v>
      </c>
      <c r="AF22" s="345">
        <v>248</v>
      </c>
      <c r="AG22" s="347">
        <v>319</v>
      </c>
      <c r="AH22" s="346">
        <v>163</v>
      </c>
      <c r="AI22" s="346">
        <v>3</v>
      </c>
      <c r="AJ22" s="345">
        <v>2</v>
      </c>
      <c r="AK22" s="347">
        <v>6</v>
      </c>
      <c r="AL22" s="346">
        <v>2</v>
      </c>
      <c r="AM22" s="346">
        <v>0</v>
      </c>
      <c r="AN22" s="345">
        <v>1567</v>
      </c>
      <c r="AO22" s="347">
        <v>18</v>
      </c>
      <c r="AP22" s="346">
        <v>164</v>
      </c>
      <c r="AQ22" s="346">
        <v>103</v>
      </c>
      <c r="AR22" s="348">
        <v>0</v>
      </c>
    </row>
    <row r="23" spans="1:44" x14ac:dyDescent="0.2">
      <c r="A23" s="342" t="s">
        <v>11</v>
      </c>
      <c r="B23" s="343" t="s">
        <v>35</v>
      </c>
      <c r="C23" s="344">
        <v>38482</v>
      </c>
      <c r="D23" s="345">
        <f t="shared" si="0"/>
        <v>7041</v>
      </c>
      <c r="E23" s="346">
        <v>10403</v>
      </c>
      <c r="F23" s="345">
        <v>3136</v>
      </c>
      <c r="G23" s="347">
        <v>1365</v>
      </c>
      <c r="H23" s="346">
        <v>567</v>
      </c>
      <c r="I23" s="346">
        <v>1357</v>
      </c>
      <c r="J23" s="345">
        <v>39</v>
      </c>
      <c r="K23" s="347">
        <v>1016</v>
      </c>
      <c r="L23" s="346">
        <v>52</v>
      </c>
      <c r="M23" s="346">
        <v>245</v>
      </c>
      <c r="N23" s="345">
        <v>1152</v>
      </c>
      <c r="O23" s="347">
        <v>725</v>
      </c>
      <c r="P23" s="345">
        <v>99</v>
      </c>
      <c r="Q23" s="347">
        <v>314</v>
      </c>
      <c r="R23" s="346">
        <v>135</v>
      </c>
      <c r="S23" s="346">
        <v>556</v>
      </c>
      <c r="T23" s="345">
        <v>309</v>
      </c>
      <c r="U23" s="347">
        <v>94</v>
      </c>
      <c r="V23" s="346">
        <v>1473</v>
      </c>
      <c r="W23" s="346">
        <v>1430</v>
      </c>
      <c r="X23" s="345">
        <v>241</v>
      </c>
      <c r="Y23" s="347">
        <v>306</v>
      </c>
      <c r="Z23" s="346">
        <v>1375</v>
      </c>
      <c r="AA23" s="346">
        <v>794</v>
      </c>
      <c r="AB23" s="345">
        <v>12</v>
      </c>
      <c r="AC23" s="347">
        <v>350</v>
      </c>
      <c r="AD23" s="346">
        <v>568</v>
      </c>
      <c r="AE23" s="346">
        <v>431</v>
      </c>
      <c r="AF23" s="345">
        <v>786</v>
      </c>
      <c r="AG23" s="347">
        <v>3</v>
      </c>
      <c r="AH23" s="346">
        <v>115</v>
      </c>
      <c r="AI23" s="346">
        <v>140</v>
      </c>
      <c r="AJ23" s="345">
        <v>96</v>
      </c>
      <c r="AK23" s="347">
        <v>112</v>
      </c>
      <c r="AL23" s="346">
        <v>916</v>
      </c>
      <c r="AM23" s="346">
        <v>22</v>
      </c>
      <c r="AN23" s="345">
        <v>140</v>
      </c>
      <c r="AO23" s="347">
        <v>365</v>
      </c>
      <c r="AP23" s="346">
        <v>181</v>
      </c>
      <c r="AQ23" s="346">
        <v>0</v>
      </c>
      <c r="AR23" s="348">
        <v>21</v>
      </c>
    </row>
    <row r="24" spans="1:44" x14ac:dyDescent="0.2">
      <c r="A24" s="342" t="s">
        <v>12</v>
      </c>
      <c r="B24" s="343" t="s">
        <v>365</v>
      </c>
      <c r="C24" s="344">
        <v>13315</v>
      </c>
      <c r="D24" s="345">
        <f t="shared" si="0"/>
        <v>3151</v>
      </c>
      <c r="E24" s="346">
        <v>474</v>
      </c>
      <c r="F24" s="345">
        <v>3386</v>
      </c>
      <c r="G24" s="347">
        <v>508</v>
      </c>
      <c r="H24" s="346">
        <v>824</v>
      </c>
      <c r="I24" s="346">
        <v>0</v>
      </c>
      <c r="J24" s="345">
        <v>0</v>
      </c>
      <c r="K24" s="347">
        <v>731</v>
      </c>
      <c r="L24" s="346">
        <v>0</v>
      </c>
      <c r="M24" s="346">
        <v>12</v>
      </c>
      <c r="N24" s="345">
        <v>41</v>
      </c>
      <c r="O24" s="347">
        <v>0</v>
      </c>
      <c r="P24" s="345">
        <v>96</v>
      </c>
      <c r="Q24" s="347">
        <v>144</v>
      </c>
      <c r="R24" s="346">
        <v>423</v>
      </c>
      <c r="S24" s="346">
        <v>0</v>
      </c>
      <c r="T24" s="345">
        <v>31</v>
      </c>
      <c r="U24" s="347">
        <v>10</v>
      </c>
      <c r="V24" s="346">
        <v>2279</v>
      </c>
      <c r="W24" s="346">
        <v>24</v>
      </c>
      <c r="X24" s="345">
        <v>200</v>
      </c>
      <c r="Y24" s="347">
        <v>0</v>
      </c>
      <c r="Z24" s="346">
        <v>12</v>
      </c>
      <c r="AA24" s="346">
        <v>0</v>
      </c>
      <c r="AB24" s="345">
        <v>0</v>
      </c>
      <c r="AC24" s="347">
        <v>89</v>
      </c>
      <c r="AD24" s="346">
        <v>0</v>
      </c>
      <c r="AE24" s="346">
        <v>661</v>
      </c>
      <c r="AF24" s="345">
        <v>8</v>
      </c>
      <c r="AG24" s="347">
        <v>15</v>
      </c>
      <c r="AH24" s="346">
        <v>0</v>
      </c>
      <c r="AI24" s="346">
        <v>79</v>
      </c>
      <c r="AJ24" s="345">
        <v>0</v>
      </c>
      <c r="AK24" s="347">
        <v>2</v>
      </c>
      <c r="AL24" s="346">
        <v>105</v>
      </c>
      <c r="AM24" s="346">
        <v>0</v>
      </c>
      <c r="AN24" s="345">
        <v>0</v>
      </c>
      <c r="AO24" s="347">
        <v>0</v>
      </c>
      <c r="AP24" s="346">
        <v>0</v>
      </c>
      <c r="AQ24" s="346">
        <v>10</v>
      </c>
      <c r="AR24" s="348">
        <v>0</v>
      </c>
    </row>
    <row r="25" spans="1:44" x14ac:dyDescent="0.2">
      <c r="A25" s="342" t="s">
        <v>13</v>
      </c>
      <c r="B25" s="343" t="s">
        <v>191</v>
      </c>
      <c r="C25" s="344">
        <v>32308</v>
      </c>
      <c r="D25" s="345">
        <f t="shared" si="0"/>
        <v>9941</v>
      </c>
      <c r="E25" s="346">
        <v>2887</v>
      </c>
      <c r="F25" s="345">
        <v>1816</v>
      </c>
      <c r="G25" s="347">
        <v>6662</v>
      </c>
      <c r="H25" s="346">
        <v>692</v>
      </c>
      <c r="I25" s="346">
        <v>105</v>
      </c>
      <c r="J25" s="345">
        <v>16</v>
      </c>
      <c r="K25" s="347">
        <v>555</v>
      </c>
      <c r="L25" s="346">
        <v>882</v>
      </c>
      <c r="M25" s="346">
        <v>287</v>
      </c>
      <c r="N25" s="345">
        <v>432</v>
      </c>
      <c r="O25" s="347">
        <v>71</v>
      </c>
      <c r="P25" s="345">
        <v>166</v>
      </c>
      <c r="Q25" s="347">
        <v>197</v>
      </c>
      <c r="R25" s="346">
        <v>544</v>
      </c>
      <c r="S25" s="346">
        <v>439</v>
      </c>
      <c r="T25" s="345">
        <v>379</v>
      </c>
      <c r="U25" s="347">
        <v>715</v>
      </c>
      <c r="V25" s="346">
        <v>671</v>
      </c>
      <c r="W25" s="346">
        <v>606</v>
      </c>
      <c r="X25" s="345">
        <v>248</v>
      </c>
      <c r="Y25" s="347">
        <v>75</v>
      </c>
      <c r="Z25" s="346">
        <v>777</v>
      </c>
      <c r="AA25" s="346">
        <v>117</v>
      </c>
      <c r="AB25" s="345">
        <v>70</v>
      </c>
      <c r="AC25" s="347">
        <v>222</v>
      </c>
      <c r="AD25" s="346">
        <v>174</v>
      </c>
      <c r="AE25" s="346">
        <v>207</v>
      </c>
      <c r="AF25" s="345">
        <v>318</v>
      </c>
      <c r="AG25" s="347">
        <v>3</v>
      </c>
      <c r="AH25" s="346">
        <v>297</v>
      </c>
      <c r="AI25" s="346">
        <v>597</v>
      </c>
      <c r="AJ25" s="345">
        <v>146</v>
      </c>
      <c r="AK25" s="347">
        <v>33</v>
      </c>
      <c r="AL25" s="346">
        <v>651</v>
      </c>
      <c r="AM25" s="346">
        <v>57</v>
      </c>
      <c r="AN25" s="345">
        <v>19</v>
      </c>
      <c r="AO25" s="347">
        <v>0</v>
      </c>
      <c r="AP25" s="346">
        <v>74</v>
      </c>
      <c r="AQ25" s="346">
        <v>132</v>
      </c>
      <c r="AR25" s="348">
        <v>28</v>
      </c>
    </row>
    <row r="26" spans="1:44" x14ac:dyDescent="0.2">
      <c r="A26" s="342" t="s">
        <v>14</v>
      </c>
      <c r="B26" s="343" t="s">
        <v>50</v>
      </c>
      <c r="C26" s="344">
        <v>35106</v>
      </c>
      <c r="D26" s="345">
        <f t="shared" si="0"/>
        <v>8818</v>
      </c>
      <c r="E26" s="346">
        <v>4915</v>
      </c>
      <c r="F26" s="345">
        <v>1451</v>
      </c>
      <c r="G26" s="347">
        <v>650</v>
      </c>
      <c r="H26" s="346">
        <v>797</v>
      </c>
      <c r="I26" s="346">
        <v>290</v>
      </c>
      <c r="J26" s="345">
        <v>165</v>
      </c>
      <c r="K26" s="347">
        <v>596</v>
      </c>
      <c r="L26" s="346">
        <v>29</v>
      </c>
      <c r="M26" s="346">
        <v>2900</v>
      </c>
      <c r="N26" s="345">
        <v>549</v>
      </c>
      <c r="O26" s="347">
        <v>163</v>
      </c>
      <c r="P26" s="345">
        <v>811</v>
      </c>
      <c r="Q26" s="347">
        <v>175</v>
      </c>
      <c r="R26" s="346">
        <v>679</v>
      </c>
      <c r="S26" s="346">
        <v>324</v>
      </c>
      <c r="T26" s="345">
        <v>177</v>
      </c>
      <c r="U26" s="347">
        <v>387</v>
      </c>
      <c r="V26" s="346">
        <v>397</v>
      </c>
      <c r="W26" s="346">
        <v>533</v>
      </c>
      <c r="X26" s="345">
        <v>432</v>
      </c>
      <c r="Y26" s="347">
        <v>338</v>
      </c>
      <c r="Z26" s="346">
        <v>1129</v>
      </c>
      <c r="AA26" s="346">
        <v>178</v>
      </c>
      <c r="AB26" s="345">
        <v>175</v>
      </c>
      <c r="AC26" s="347">
        <v>793</v>
      </c>
      <c r="AD26" s="346">
        <v>379</v>
      </c>
      <c r="AE26" s="346">
        <v>2318</v>
      </c>
      <c r="AF26" s="345">
        <v>2990</v>
      </c>
      <c r="AG26" s="347">
        <v>38</v>
      </c>
      <c r="AH26" s="346">
        <v>91</v>
      </c>
      <c r="AI26" s="346">
        <v>259</v>
      </c>
      <c r="AJ26" s="345">
        <v>28</v>
      </c>
      <c r="AK26" s="347">
        <v>158</v>
      </c>
      <c r="AL26" s="346">
        <v>603</v>
      </c>
      <c r="AM26" s="346">
        <v>55</v>
      </c>
      <c r="AN26" s="345">
        <v>153</v>
      </c>
      <c r="AO26" s="347">
        <v>76</v>
      </c>
      <c r="AP26" s="346">
        <v>46</v>
      </c>
      <c r="AQ26" s="346">
        <v>43</v>
      </c>
      <c r="AR26" s="348">
        <v>18</v>
      </c>
    </row>
    <row r="27" spans="1:44" x14ac:dyDescent="0.2">
      <c r="A27" s="342" t="s">
        <v>15</v>
      </c>
      <c r="B27" s="343" t="s">
        <v>36</v>
      </c>
      <c r="C27" s="344">
        <v>160898</v>
      </c>
      <c r="D27" s="345">
        <f t="shared" si="0"/>
        <v>39946</v>
      </c>
      <c r="E27" s="346">
        <v>24975</v>
      </c>
      <c r="F27" s="345">
        <v>16540</v>
      </c>
      <c r="G27" s="347">
        <v>5351</v>
      </c>
      <c r="H27" s="346">
        <v>8271</v>
      </c>
      <c r="I27" s="346">
        <v>1758</v>
      </c>
      <c r="J27" s="345">
        <v>990</v>
      </c>
      <c r="K27" s="347">
        <v>5172</v>
      </c>
      <c r="L27" s="346">
        <v>1246</v>
      </c>
      <c r="M27" s="346">
        <v>4190</v>
      </c>
      <c r="N27" s="345">
        <v>8789</v>
      </c>
      <c r="O27" s="347">
        <v>1269</v>
      </c>
      <c r="P27" s="345">
        <v>1232</v>
      </c>
      <c r="Q27" s="347">
        <v>3691</v>
      </c>
      <c r="R27" s="346">
        <v>2451</v>
      </c>
      <c r="S27" s="346">
        <v>4236</v>
      </c>
      <c r="T27" s="345">
        <v>2924</v>
      </c>
      <c r="U27" s="347">
        <v>1071</v>
      </c>
      <c r="V27" s="346">
        <v>1706</v>
      </c>
      <c r="W27" s="346">
        <v>1293</v>
      </c>
      <c r="X27" s="345">
        <v>1038</v>
      </c>
      <c r="Y27" s="347">
        <v>1126</v>
      </c>
      <c r="Z27" s="346">
        <v>2505</v>
      </c>
      <c r="AA27" s="346">
        <v>1937</v>
      </c>
      <c r="AB27" s="345">
        <v>1238</v>
      </c>
      <c r="AC27" s="347">
        <v>1488</v>
      </c>
      <c r="AD27" s="346">
        <v>1882</v>
      </c>
      <c r="AE27" s="346">
        <v>1242</v>
      </c>
      <c r="AF27" s="345">
        <v>2462</v>
      </c>
      <c r="AG27" s="347">
        <v>542</v>
      </c>
      <c r="AH27" s="346">
        <v>615</v>
      </c>
      <c r="AI27" s="346">
        <v>1142</v>
      </c>
      <c r="AJ27" s="345">
        <v>831</v>
      </c>
      <c r="AK27" s="347">
        <v>363</v>
      </c>
      <c r="AL27" s="346">
        <v>585</v>
      </c>
      <c r="AM27" s="346">
        <v>404</v>
      </c>
      <c r="AN27" s="345">
        <v>1129</v>
      </c>
      <c r="AO27" s="347">
        <v>404</v>
      </c>
      <c r="AP27" s="346">
        <v>899</v>
      </c>
      <c r="AQ27" s="346">
        <v>942</v>
      </c>
      <c r="AR27" s="348">
        <v>1023</v>
      </c>
    </row>
    <row r="28" spans="1:44" x14ac:dyDescent="0.2">
      <c r="A28" s="342" t="s">
        <v>16</v>
      </c>
      <c r="B28" s="343" t="s">
        <v>192</v>
      </c>
      <c r="C28" s="344">
        <v>7222</v>
      </c>
      <c r="D28" s="345">
        <f t="shared" si="0"/>
        <v>2084</v>
      </c>
      <c r="E28" s="346">
        <v>1982</v>
      </c>
      <c r="F28" s="345">
        <v>765</v>
      </c>
      <c r="G28" s="347">
        <v>179</v>
      </c>
      <c r="H28" s="346">
        <v>26</v>
      </c>
      <c r="I28" s="346">
        <v>199</v>
      </c>
      <c r="J28" s="345">
        <v>10</v>
      </c>
      <c r="K28" s="347">
        <v>0</v>
      </c>
      <c r="L28" s="346">
        <v>419</v>
      </c>
      <c r="M28" s="346">
        <v>196</v>
      </c>
      <c r="N28" s="345">
        <v>188</v>
      </c>
      <c r="O28" s="347">
        <v>250</v>
      </c>
      <c r="P28" s="345">
        <v>2</v>
      </c>
      <c r="Q28" s="347">
        <v>30</v>
      </c>
      <c r="R28" s="346">
        <v>7</v>
      </c>
      <c r="S28" s="346">
        <v>157</v>
      </c>
      <c r="T28" s="345">
        <v>0</v>
      </c>
      <c r="U28" s="347">
        <v>0</v>
      </c>
      <c r="V28" s="346">
        <v>219</v>
      </c>
      <c r="W28" s="346">
        <v>0</v>
      </c>
      <c r="X28" s="345">
        <v>17</v>
      </c>
      <c r="Y28" s="347">
        <v>3</v>
      </c>
      <c r="Z28" s="346">
        <v>23</v>
      </c>
      <c r="AA28" s="346">
        <v>1</v>
      </c>
      <c r="AB28" s="345">
        <v>223</v>
      </c>
      <c r="AC28" s="347">
        <v>9</v>
      </c>
      <c r="AD28" s="346">
        <v>17</v>
      </c>
      <c r="AE28" s="346">
        <v>143</v>
      </c>
      <c r="AF28" s="345">
        <v>3</v>
      </c>
      <c r="AG28" s="347">
        <v>13</v>
      </c>
      <c r="AH28" s="346">
        <v>0</v>
      </c>
      <c r="AI28" s="346">
        <v>0</v>
      </c>
      <c r="AJ28" s="345">
        <v>0</v>
      </c>
      <c r="AK28" s="347">
        <v>0</v>
      </c>
      <c r="AL28" s="346">
        <v>13</v>
      </c>
      <c r="AM28" s="346">
        <v>33</v>
      </c>
      <c r="AN28" s="345">
        <v>0</v>
      </c>
      <c r="AO28" s="347">
        <v>0</v>
      </c>
      <c r="AP28" s="346">
        <v>0</v>
      </c>
      <c r="AQ28" s="346">
        <v>11</v>
      </c>
      <c r="AR28" s="348">
        <v>0</v>
      </c>
    </row>
    <row r="29" spans="1:44" x14ac:dyDescent="0.2">
      <c r="A29" s="342" t="s">
        <v>17</v>
      </c>
      <c r="B29" s="343" t="s">
        <v>272</v>
      </c>
      <c r="C29" s="344">
        <v>3361</v>
      </c>
      <c r="D29" s="345">
        <f t="shared" si="0"/>
        <v>1174</v>
      </c>
      <c r="E29" s="346">
        <v>379</v>
      </c>
      <c r="F29" s="345">
        <v>382</v>
      </c>
      <c r="G29" s="347">
        <v>127</v>
      </c>
      <c r="H29" s="346">
        <v>264</v>
      </c>
      <c r="I29" s="346">
        <v>11</v>
      </c>
      <c r="J29" s="345">
        <v>64</v>
      </c>
      <c r="K29" s="347">
        <v>44</v>
      </c>
      <c r="L29" s="346">
        <v>38</v>
      </c>
      <c r="M29" s="346">
        <v>36</v>
      </c>
      <c r="N29" s="345">
        <v>131</v>
      </c>
      <c r="O29" s="347">
        <v>54</v>
      </c>
      <c r="P29" s="345">
        <v>6</v>
      </c>
      <c r="Q29" s="347">
        <v>72</v>
      </c>
      <c r="R29" s="346">
        <v>11</v>
      </c>
      <c r="S29" s="346">
        <v>119</v>
      </c>
      <c r="T29" s="345">
        <v>58</v>
      </c>
      <c r="U29" s="347">
        <v>46</v>
      </c>
      <c r="V29" s="346">
        <v>47</v>
      </c>
      <c r="W29" s="346">
        <v>7</v>
      </c>
      <c r="X29" s="345">
        <v>27</v>
      </c>
      <c r="Y29" s="347">
        <v>3</v>
      </c>
      <c r="Z29" s="346">
        <v>25</v>
      </c>
      <c r="AA29" s="346">
        <v>33</v>
      </c>
      <c r="AB29" s="345">
        <v>9</v>
      </c>
      <c r="AC29" s="347">
        <v>23</v>
      </c>
      <c r="AD29" s="346">
        <v>36</v>
      </c>
      <c r="AE29" s="346">
        <v>11</v>
      </c>
      <c r="AF29" s="345">
        <v>13</v>
      </c>
      <c r="AG29" s="347">
        <v>5</v>
      </c>
      <c r="AH29" s="346">
        <v>14</v>
      </c>
      <c r="AI29" s="346">
        <v>3</v>
      </c>
      <c r="AJ29" s="345">
        <v>11</v>
      </c>
      <c r="AK29" s="347">
        <v>5</v>
      </c>
      <c r="AL29" s="346">
        <v>7</v>
      </c>
      <c r="AM29" s="346">
        <v>8</v>
      </c>
      <c r="AN29" s="345">
        <v>4</v>
      </c>
      <c r="AO29" s="347">
        <v>39</v>
      </c>
      <c r="AP29" s="346">
        <v>8</v>
      </c>
      <c r="AQ29" s="346">
        <v>7</v>
      </c>
      <c r="AR29" s="348">
        <v>0</v>
      </c>
    </row>
    <row r="30" spans="1:44" x14ac:dyDescent="0.2">
      <c r="A30" s="342" t="s">
        <v>18</v>
      </c>
      <c r="B30" s="343" t="s">
        <v>281</v>
      </c>
      <c r="C30" s="344">
        <v>11375</v>
      </c>
      <c r="D30" s="345">
        <f t="shared" si="0"/>
        <v>3172</v>
      </c>
      <c r="E30" s="346">
        <v>1918</v>
      </c>
      <c r="F30" s="345">
        <v>1231</v>
      </c>
      <c r="G30" s="347">
        <v>410</v>
      </c>
      <c r="H30" s="346">
        <v>663</v>
      </c>
      <c r="I30" s="346">
        <v>143</v>
      </c>
      <c r="J30" s="345">
        <v>97</v>
      </c>
      <c r="K30" s="347">
        <v>199</v>
      </c>
      <c r="L30" s="346">
        <v>270</v>
      </c>
      <c r="M30" s="346">
        <v>221</v>
      </c>
      <c r="N30" s="345">
        <v>362</v>
      </c>
      <c r="O30" s="347">
        <v>248</v>
      </c>
      <c r="P30" s="345">
        <v>68</v>
      </c>
      <c r="Q30" s="347">
        <v>221</v>
      </c>
      <c r="R30" s="346">
        <v>90</v>
      </c>
      <c r="S30" s="346">
        <v>383</v>
      </c>
      <c r="T30" s="345">
        <v>166</v>
      </c>
      <c r="U30" s="347">
        <v>76</v>
      </c>
      <c r="V30" s="346">
        <v>217</v>
      </c>
      <c r="W30" s="346">
        <v>29</v>
      </c>
      <c r="X30" s="345">
        <v>76</v>
      </c>
      <c r="Y30" s="347">
        <v>44</v>
      </c>
      <c r="Z30" s="346">
        <v>106</v>
      </c>
      <c r="AA30" s="346">
        <v>93</v>
      </c>
      <c r="AB30" s="345">
        <v>92</v>
      </c>
      <c r="AC30" s="347">
        <v>74</v>
      </c>
      <c r="AD30" s="346">
        <v>60</v>
      </c>
      <c r="AE30" s="346">
        <v>108</v>
      </c>
      <c r="AF30" s="345">
        <v>121</v>
      </c>
      <c r="AG30" s="347">
        <v>48</v>
      </c>
      <c r="AH30" s="346">
        <v>3</v>
      </c>
      <c r="AI30" s="346">
        <v>30</v>
      </c>
      <c r="AJ30" s="345">
        <v>26</v>
      </c>
      <c r="AK30" s="347">
        <v>29</v>
      </c>
      <c r="AL30" s="346">
        <v>40</v>
      </c>
      <c r="AM30" s="346">
        <v>29</v>
      </c>
      <c r="AN30" s="345">
        <v>34</v>
      </c>
      <c r="AO30" s="347">
        <v>35</v>
      </c>
      <c r="AP30" s="346">
        <v>41</v>
      </c>
      <c r="AQ30" s="346">
        <v>41</v>
      </c>
      <c r="AR30" s="348">
        <v>61</v>
      </c>
    </row>
    <row r="31" spans="1:44" x14ac:dyDescent="0.2">
      <c r="A31" s="342" t="s">
        <v>19</v>
      </c>
      <c r="B31" s="343" t="s">
        <v>384</v>
      </c>
      <c r="C31" s="344">
        <v>462368</v>
      </c>
      <c r="D31" s="345">
        <f t="shared" si="0"/>
        <v>157638</v>
      </c>
      <c r="E31" s="346">
        <v>55660</v>
      </c>
      <c r="F31" s="345">
        <v>33001</v>
      </c>
      <c r="G31" s="347">
        <v>19312</v>
      </c>
      <c r="H31" s="346">
        <v>33440</v>
      </c>
      <c r="I31" s="346">
        <v>4238</v>
      </c>
      <c r="J31" s="345">
        <v>5258</v>
      </c>
      <c r="K31" s="347">
        <v>14704</v>
      </c>
      <c r="L31" s="346">
        <v>1946</v>
      </c>
      <c r="M31" s="346">
        <v>8721</v>
      </c>
      <c r="N31" s="345">
        <v>20083</v>
      </c>
      <c r="O31" s="347">
        <v>3744</v>
      </c>
      <c r="P31" s="345">
        <v>3770</v>
      </c>
      <c r="Q31" s="347">
        <v>11086</v>
      </c>
      <c r="R31" s="346">
        <v>8265</v>
      </c>
      <c r="S31" s="346">
        <v>6042</v>
      </c>
      <c r="T31" s="345">
        <v>9203</v>
      </c>
      <c r="U31" s="347">
        <v>4156</v>
      </c>
      <c r="V31" s="346">
        <v>7717</v>
      </c>
      <c r="W31" s="346">
        <v>3628</v>
      </c>
      <c r="X31" s="345">
        <v>3413</v>
      </c>
      <c r="Y31" s="347">
        <v>1893</v>
      </c>
      <c r="Z31" s="346">
        <v>4899</v>
      </c>
      <c r="AA31" s="346">
        <v>4535</v>
      </c>
      <c r="AB31" s="345">
        <v>3023</v>
      </c>
      <c r="AC31" s="347">
        <v>3609</v>
      </c>
      <c r="AD31" s="346">
        <v>2870</v>
      </c>
      <c r="AE31" s="346">
        <v>3352</v>
      </c>
      <c r="AF31" s="345">
        <v>5793</v>
      </c>
      <c r="AG31" s="347">
        <v>1989</v>
      </c>
      <c r="AH31" s="346">
        <v>1142</v>
      </c>
      <c r="AI31" s="346">
        <v>2459</v>
      </c>
      <c r="AJ31" s="345">
        <v>1432</v>
      </c>
      <c r="AK31" s="347">
        <v>546</v>
      </c>
      <c r="AL31" s="346">
        <v>2098</v>
      </c>
      <c r="AM31" s="346">
        <v>660</v>
      </c>
      <c r="AN31" s="345">
        <v>2596</v>
      </c>
      <c r="AO31" s="347">
        <v>903</v>
      </c>
      <c r="AP31" s="346">
        <v>1223</v>
      </c>
      <c r="AQ31" s="346">
        <v>1184</v>
      </c>
      <c r="AR31" s="348">
        <v>1137</v>
      </c>
    </row>
    <row r="32" spans="1:44" x14ac:dyDescent="0.2">
      <c r="A32" s="342" t="s">
        <v>20</v>
      </c>
      <c r="B32" s="343" t="s">
        <v>37</v>
      </c>
      <c r="C32" s="344">
        <v>52260</v>
      </c>
      <c r="D32" s="345">
        <f t="shared" si="0"/>
        <v>19391</v>
      </c>
      <c r="E32" s="346">
        <v>7668</v>
      </c>
      <c r="F32" s="345">
        <v>3775</v>
      </c>
      <c r="G32" s="347">
        <v>2950</v>
      </c>
      <c r="H32" s="346">
        <v>3128</v>
      </c>
      <c r="I32" s="346">
        <v>738</v>
      </c>
      <c r="J32" s="345">
        <v>800</v>
      </c>
      <c r="K32" s="347">
        <v>1116</v>
      </c>
      <c r="L32" s="346">
        <v>241</v>
      </c>
      <c r="M32" s="346">
        <v>1282</v>
      </c>
      <c r="N32" s="345">
        <v>2079</v>
      </c>
      <c r="O32" s="347">
        <v>353</v>
      </c>
      <c r="P32" s="345">
        <v>439</v>
      </c>
      <c r="Q32" s="347">
        <v>932</v>
      </c>
      <c r="R32" s="346">
        <v>490</v>
      </c>
      <c r="S32" s="346">
        <v>611</v>
      </c>
      <c r="T32" s="345">
        <v>1122</v>
      </c>
      <c r="U32" s="347">
        <v>309</v>
      </c>
      <c r="V32" s="346">
        <v>753</v>
      </c>
      <c r="W32" s="346">
        <v>303</v>
      </c>
      <c r="X32" s="345">
        <v>258</v>
      </c>
      <c r="Y32" s="347">
        <v>165</v>
      </c>
      <c r="Z32" s="346">
        <v>313</v>
      </c>
      <c r="AA32" s="346">
        <v>352</v>
      </c>
      <c r="AB32" s="345">
        <v>269</v>
      </c>
      <c r="AC32" s="347">
        <v>340</v>
      </c>
      <c r="AD32" s="346">
        <v>344</v>
      </c>
      <c r="AE32" s="346">
        <v>197</v>
      </c>
      <c r="AF32" s="345">
        <v>425</v>
      </c>
      <c r="AG32" s="347">
        <v>79</v>
      </c>
      <c r="AH32" s="346">
        <v>79</v>
      </c>
      <c r="AI32" s="346">
        <v>77</v>
      </c>
      <c r="AJ32" s="345">
        <v>87</v>
      </c>
      <c r="AK32" s="347">
        <v>25</v>
      </c>
      <c r="AL32" s="346">
        <v>208</v>
      </c>
      <c r="AM32" s="346">
        <v>48</v>
      </c>
      <c r="AN32" s="345">
        <v>153</v>
      </c>
      <c r="AO32" s="347">
        <v>62</v>
      </c>
      <c r="AP32" s="346">
        <v>84</v>
      </c>
      <c r="AQ32" s="346">
        <v>113</v>
      </c>
      <c r="AR32" s="348">
        <v>102</v>
      </c>
    </row>
    <row r="33" spans="1:45" x14ac:dyDescent="0.2">
      <c r="A33" s="342" t="s">
        <v>21</v>
      </c>
      <c r="B33" s="343" t="s">
        <v>38</v>
      </c>
      <c r="C33" s="344">
        <v>52349</v>
      </c>
      <c r="D33" s="345">
        <f t="shared" si="0"/>
        <v>20397</v>
      </c>
      <c r="E33" s="346">
        <v>4934</v>
      </c>
      <c r="F33" s="345">
        <v>5367</v>
      </c>
      <c r="G33" s="347">
        <v>2199</v>
      </c>
      <c r="H33" s="346">
        <v>5928</v>
      </c>
      <c r="I33" s="346">
        <v>251</v>
      </c>
      <c r="J33" s="345">
        <v>1478</v>
      </c>
      <c r="K33" s="347">
        <v>1727</v>
      </c>
      <c r="L33" s="346">
        <v>141</v>
      </c>
      <c r="M33" s="346">
        <v>422</v>
      </c>
      <c r="N33" s="345">
        <v>1870</v>
      </c>
      <c r="O33" s="347">
        <v>180</v>
      </c>
      <c r="P33" s="345">
        <v>137</v>
      </c>
      <c r="Q33" s="347">
        <v>2097</v>
      </c>
      <c r="R33" s="346">
        <v>390</v>
      </c>
      <c r="S33" s="346">
        <v>490</v>
      </c>
      <c r="T33" s="345">
        <v>1169</v>
      </c>
      <c r="U33" s="347">
        <v>166</v>
      </c>
      <c r="V33" s="346">
        <v>745</v>
      </c>
      <c r="W33" s="346">
        <v>113</v>
      </c>
      <c r="X33" s="345">
        <v>148</v>
      </c>
      <c r="Y33" s="347">
        <v>44</v>
      </c>
      <c r="Z33" s="346">
        <v>216</v>
      </c>
      <c r="AA33" s="346">
        <v>184</v>
      </c>
      <c r="AB33" s="345">
        <v>95</v>
      </c>
      <c r="AC33" s="347">
        <v>179</v>
      </c>
      <c r="AD33" s="346">
        <v>77</v>
      </c>
      <c r="AE33" s="346">
        <v>228</v>
      </c>
      <c r="AF33" s="345">
        <v>233</v>
      </c>
      <c r="AG33" s="347">
        <v>83</v>
      </c>
      <c r="AH33" s="346">
        <v>32</v>
      </c>
      <c r="AI33" s="346">
        <v>102</v>
      </c>
      <c r="AJ33" s="345">
        <v>154</v>
      </c>
      <c r="AK33" s="347">
        <v>9</v>
      </c>
      <c r="AL33" s="346">
        <v>84</v>
      </c>
      <c r="AM33" s="346">
        <v>18</v>
      </c>
      <c r="AN33" s="345">
        <v>143</v>
      </c>
      <c r="AO33" s="347">
        <v>55</v>
      </c>
      <c r="AP33" s="346">
        <v>29</v>
      </c>
      <c r="AQ33" s="346">
        <v>15</v>
      </c>
      <c r="AR33" s="348">
        <v>20</v>
      </c>
    </row>
    <row r="34" spans="1:45" x14ac:dyDescent="0.2">
      <c r="A34" s="342" t="s">
        <v>22</v>
      </c>
      <c r="B34" s="343" t="s">
        <v>535</v>
      </c>
      <c r="C34" s="344">
        <v>146857</v>
      </c>
      <c r="D34" s="345">
        <f t="shared" si="0"/>
        <v>58372</v>
      </c>
      <c r="E34" s="346">
        <v>16419</v>
      </c>
      <c r="F34" s="345">
        <v>13991</v>
      </c>
      <c r="G34" s="347">
        <v>4784</v>
      </c>
      <c r="H34" s="346">
        <v>10779</v>
      </c>
      <c r="I34" s="346">
        <v>684</v>
      </c>
      <c r="J34" s="345">
        <v>738</v>
      </c>
      <c r="K34" s="347">
        <v>4655</v>
      </c>
      <c r="L34" s="346">
        <v>526</v>
      </c>
      <c r="M34" s="346">
        <v>1177</v>
      </c>
      <c r="N34" s="345">
        <v>5450</v>
      </c>
      <c r="O34" s="347">
        <v>866</v>
      </c>
      <c r="P34" s="345">
        <v>999</v>
      </c>
      <c r="Q34" s="347">
        <v>2236</v>
      </c>
      <c r="R34" s="346">
        <v>1997</v>
      </c>
      <c r="S34" s="346">
        <v>1799</v>
      </c>
      <c r="T34" s="345">
        <v>1811</v>
      </c>
      <c r="U34" s="347">
        <v>1361</v>
      </c>
      <c r="V34" s="346">
        <v>1718</v>
      </c>
      <c r="W34" s="346">
        <v>1983</v>
      </c>
      <c r="X34" s="345">
        <v>846</v>
      </c>
      <c r="Y34" s="347">
        <v>580</v>
      </c>
      <c r="Z34" s="346">
        <v>1473</v>
      </c>
      <c r="AA34" s="346">
        <v>927</v>
      </c>
      <c r="AB34" s="345">
        <v>645</v>
      </c>
      <c r="AC34" s="347">
        <v>769</v>
      </c>
      <c r="AD34" s="346">
        <v>542</v>
      </c>
      <c r="AE34" s="346">
        <v>1367</v>
      </c>
      <c r="AF34" s="345">
        <v>1973</v>
      </c>
      <c r="AG34" s="347">
        <v>347</v>
      </c>
      <c r="AH34" s="346">
        <v>291</v>
      </c>
      <c r="AI34" s="346">
        <v>1199</v>
      </c>
      <c r="AJ34" s="345">
        <v>702</v>
      </c>
      <c r="AK34" s="347">
        <v>182</v>
      </c>
      <c r="AL34" s="346">
        <v>957</v>
      </c>
      <c r="AM34" s="346">
        <v>317</v>
      </c>
      <c r="AN34" s="345">
        <v>755</v>
      </c>
      <c r="AO34" s="347">
        <v>180</v>
      </c>
      <c r="AP34" s="346">
        <v>166</v>
      </c>
      <c r="AQ34" s="346">
        <v>155</v>
      </c>
      <c r="AR34" s="348">
        <v>139</v>
      </c>
    </row>
    <row r="35" spans="1:45" x14ac:dyDescent="0.2">
      <c r="A35" s="342" t="s">
        <v>23</v>
      </c>
      <c r="B35" s="343" t="s">
        <v>193</v>
      </c>
      <c r="C35" s="344">
        <v>29908</v>
      </c>
      <c r="D35" s="345">
        <f t="shared" si="0"/>
        <v>14890</v>
      </c>
      <c r="E35" s="346">
        <v>2790</v>
      </c>
      <c r="F35" s="345">
        <v>3249</v>
      </c>
      <c r="G35" s="347">
        <v>1499</v>
      </c>
      <c r="H35" s="346">
        <v>1884</v>
      </c>
      <c r="I35" s="346">
        <v>126</v>
      </c>
      <c r="J35" s="345">
        <v>253</v>
      </c>
      <c r="K35" s="347">
        <v>857</v>
      </c>
      <c r="L35" s="346">
        <v>55</v>
      </c>
      <c r="M35" s="346">
        <v>283</v>
      </c>
      <c r="N35" s="345">
        <v>844</v>
      </c>
      <c r="O35" s="347">
        <v>42</v>
      </c>
      <c r="P35" s="345">
        <v>58</v>
      </c>
      <c r="Q35" s="347">
        <v>576</v>
      </c>
      <c r="R35" s="346">
        <v>61</v>
      </c>
      <c r="S35" s="346">
        <v>588</v>
      </c>
      <c r="T35" s="345">
        <v>233</v>
      </c>
      <c r="U35" s="347">
        <v>49</v>
      </c>
      <c r="V35" s="346">
        <v>841</v>
      </c>
      <c r="W35" s="346">
        <v>41</v>
      </c>
      <c r="X35" s="345">
        <v>50</v>
      </c>
      <c r="Y35" s="347">
        <v>45</v>
      </c>
      <c r="Z35" s="346">
        <v>91</v>
      </c>
      <c r="AA35" s="346">
        <v>42</v>
      </c>
      <c r="AB35" s="345">
        <v>40</v>
      </c>
      <c r="AC35" s="347">
        <v>22</v>
      </c>
      <c r="AD35" s="346">
        <v>22</v>
      </c>
      <c r="AE35" s="346">
        <v>72</v>
      </c>
      <c r="AF35" s="345">
        <v>60</v>
      </c>
      <c r="AG35" s="347">
        <v>36</v>
      </c>
      <c r="AH35" s="346">
        <v>11</v>
      </c>
      <c r="AI35" s="346">
        <v>28</v>
      </c>
      <c r="AJ35" s="345">
        <v>24</v>
      </c>
      <c r="AK35" s="347">
        <v>10</v>
      </c>
      <c r="AL35" s="346">
        <v>14</v>
      </c>
      <c r="AM35" s="346">
        <v>13</v>
      </c>
      <c r="AN35" s="345">
        <v>45</v>
      </c>
      <c r="AO35" s="347">
        <v>13</v>
      </c>
      <c r="AP35" s="346">
        <v>18</v>
      </c>
      <c r="AQ35" s="346">
        <v>15</v>
      </c>
      <c r="AR35" s="348">
        <v>18</v>
      </c>
    </row>
    <row r="36" spans="1:45" x14ac:dyDescent="0.2">
      <c r="A36" s="342" t="s">
        <v>24</v>
      </c>
      <c r="B36" s="343" t="s">
        <v>39</v>
      </c>
      <c r="C36" s="344">
        <v>66571</v>
      </c>
      <c r="D36" s="345">
        <f t="shared" si="0"/>
        <v>21457</v>
      </c>
      <c r="E36" s="346">
        <v>5675</v>
      </c>
      <c r="F36" s="345">
        <v>3806</v>
      </c>
      <c r="G36" s="347">
        <v>3174</v>
      </c>
      <c r="H36" s="346">
        <v>3719</v>
      </c>
      <c r="I36" s="346">
        <v>904</v>
      </c>
      <c r="J36" s="345">
        <v>1158</v>
      </c>
      <c r="K36" s="347">
        <v>5057</v>
      </c>
      <c r="L36" s="346">
        <v>467</v>
      </c>
      <c r="M36" s="346">
        <v>1455</v>
      </c>
      <c r="N36" s="345">
        <v>2835</v>
      </c>
      <c r="O36" s="347">
        <v>532</v>
      </c>
      <c r="P36" s="345">
        <v>521</v>
      </c>
      <c r="Q36" s="347">
        <v>1746</v>
      </c>
      <c r="R36" s="346">
        <v>778</v>
      </c>
      <c r="S36" s="346">
        <v>863</v>
      </c>
      <c r="T36" s="345">
        <v>1203</v>
      </c>
      <c r="U36" s="347">
        <v>857</v>
      </c>
      <c r="V36" s="346">
        <v>976</v>
      </c>
      <c r="W36" s="346">
        <v>507</v>
      </c>
      <c r="X36" s="345">
        <v>589</v>
      </c>
      <c r="Y36" s="347">
        <v>409</v>
      </c>
      <c r="Z36" s="346">
        <v>907</v>
      </c>
      <c r="AA36" s="346">
        <v>508</v>
      </c>
      <c r="AB36" s="345">
        <v>545</v>
      </c>
      <c r="AC36" s="347">
        <v>572</v>
      </c>
      <c r="AD36" s="346">
        <v>599</v>
      </c>
      <c r="AE36" s="346">
        <v>850</v>
      </c>
      <c r="AF36" s="345">
        <v>913</v>
      </c>
      <c r="AG36" s="347">
        <v>261</v>
      </c>
      <c r="AH36" s="346">
        <v>237</v>
      </c>
      <c r="AI36" s="346">
        <v>228</v>
      </c>
      <c r="AJ36" s="345">
        <v>224</v>
      </c>
      <c r="AK36" s="347">
        <v>110</v>
      </c>
      <c r="AL36" s="346">
        <v>281</v>
      </c>
      <c r="AM36" s="346">
        <v>148</v>
      </c>
      <c r="AN36" s="345">
        <v>209</v>
      </c>
      <c r="AO36" s="347">
        <v>350</v>
      </c>
      <c r="AP36" s="346">
        <v>305</v>
      </c>
      <c r="AQ36" s="346">
        <v>344</v>
      </c>
      <c r="AR36" s="348">
        <v>292</v>
      </c>
    </row>
    <row r="37" spans="1:45" x14ac:dyDescent="0.2">
      <c r="A37" s="342" t="s">
        <v>25</v>
      </c>
      <c r="B37" s="343" t="s">
        <v>40</v>
      </c>
      <c r="C37" s="344">
        <v>138126</v>
      </c>
      <c r="D37" s="345">
        <f t="shared" si="0"/>
        <v>43795</v>
      </c>
      <c r="E37" s="346">
        <v>12968</v>
      </c>
      <c r="F37" s="345">
        <v>7577</v>
      </c>
      <c r="G37" s="347">
        <v>5322</v>
      </c>
      <c r="H37" s="346">
        <v>16151</v>
      </c>
      <c r="I37" s="346">
        <v>1121</v>
      </c>
      <c r="J37" s="345">
        <v>2875</v>
      </c>
      <c r="K37" s="347">
        <v>3760</v>
      </c>
      <c r="L37" s="346">
        <v>801</v>
      </c>
      <c r="M37" s="346">
        <v>2473</v>
      </c>
      <c r="N37" s="345">
        <v>4941</v>
      </c>
      <c r="O37" s="347">
        <v>1206</v>
      </c>
      <c r="P37" s="345">
        <v>950</v>
      </c>
      <c r="Q37" s="347">
        <v>4818</v>
      </c>
      <c r="R37" s="346">
        <v>1783</v>
      </c>
      <c r="S37" s="346">
        <v>1571</v>
      </c>
      <c r="T37" s="345">
        <v>2837</v>
      </c>
      <c r="U37" s="347">
        <v>931</v>
      </c>
      <c r="V37" s="346">
        <v>3683</v>
      </c>
      <c r="W37" s="346">
        <v>1038</v>
      </c>
      <c r="X37" s="345">
        <v>1159</v>
      </c>
      <c r="Y37" s="347">
        <v>608</v>
      </c>
      <c r="Z37" s="346">
        <v>1894</v>
      </c>
      <c r="AA37" s="346">
        <v>991</v>
      </c>
      <c r="AB37" s="345">
        <v>918</v>
      </c>
      <c r="AC37" s="347">
        <v>1045</v>
      </c>
      <c r="AD37" s="346">
        <v>957</v>
      </c>
      <c r="AE37" s="346">
        <v>1412</v>
      </c>
      <c r="AF37" s="345">
        <v>1939</v>
      </c>
      <c r="AG37" s="347">
        <v>770</v>
      </c>
      <c r="AH37" s="346">
        <v>637</v>
      </c>
      <c r="AI37" s="346">
        <v>716</v>
      </c>
      <c r="AJ37" s="345">
        <v>766</v>
      </c>
      <c r="AK37" s="347">
        <v>305</v>
      </c>
      <c r="AL37" s="346">
        <v>561</v>
      </c>
      <c r="AM37" s="346">
        <v>250</v>
      </c>
      <c r="AN37" s="345">
        <v>557</v>
      </c>
      <c r="AO37" s="347">
        <v>649</v>
      </c>
      <c r="AP37" s="346">
        <v>398</v>
      </c>
      <c r="AQ37" s="346">
        <v>625</v>
      </c>
      <c r="AR37" s="348">
        <v>368</v>
      </c>
    </row>
    <row r="38" spans="1:45" x14ac:dyDescent="0.2">
      <c r="A38" s="342" t="s">
        <v>26</v>
      </c>
      <c r="B38" s="343" t="s">
        <v>481</v>
      </c>
      <c r="C38" s="344">
        <v>297763</v>
      </c>
      <c r="D38" s="345">
        <f t="shared" si="0"/>
        <v>88946</v>
      </c>
      <c r="E38" s="346">
        <v>29406</v>
      </c>
      <c r="F38" s="345">
        <v>23893</v>
      </c>
      <c r="G38" s="347">
        <v>15856</v>
      </c>
      <c r="H38" s="346">
        <v>23984</v>
      </c>
      <c r="I38" s="346">
        <v>3407</v>
      </c>
      <c r="J38" s="345">
        <v>4333</v>
      </c>
      <c r="K38" s="347">
        <v>9314</v>
      </c>
      <c r="L38" s="346">
        <v>1963</v>
      </c>
      <c r="M38" s="346">
        <v>4830</v>
      </c>
      <c r="N38" s="345">
        <v>13053</v>
      </c>
      <c r="O38" s="347">
        <v>3234</v>
      </c>
      <c r="P38" s="345">
        <v>2394</v>
      </c>
      <c r="Q38" s="347">
        <v>11091</v>
      </c>
      <c r="R38" s="346">
        <v>4394</v>
      </c>
      <c r="S38" s="346">
        <v>3774</v>
      </c>
      <c r="T38" s="345">
        <v>8092</v>
      </c>
      <c r="U38" s="347">
        <v>3462</v>
      </c>
      <c r="V38" s="346">
        <v>5844</v>
      </c>
      <c r="W38" s="346">
        <v>2145</v>
      </c>
      <c r="X38" s="345">
        <v>2225</v>
      </c>
      <c r="Y38" s="347">
        <v>1968</v>
      </c>
      <c r="Z38" s="346">
        <v>3593</v>
      </c>
      <c r="AA38" s="346">
        <v>2285</v>
      </c>
      <c r="AB38" s="345">
        <v>1857</v>
      </c>
      <c r="AC38" s="347">
        <v>2560</v>
      </c>
      <c r="AD38" s="346">
        <v>2029</v>
      </c>
      <c r="AE38" s="346">
        <v>1810</v>
      </c>
      <c r="AF38" s="345">
        <v>4086</v>
      </c>
      <c r="AG38" s="347">
        <v>1453</v>
      </c>
      <c r="AH38" s="346">
        <v>1134</v>
      </c>
      <c r="AI38" s="346">
        <v>1621</v>
      </c>
      <c r="AJ38" s="345">
        <v>1027</v>
      </c>
      <c r="AK38" s="347">
        <v>332</v>
      </c>
      <c r="AL38" s="346">
        <v>1054</v>
      </c>
      <c r="AM38" s="346">
        <v>655</v>
      </c>
      <c r="AN38" s="345">
        <v>1084</v>
      </c>
      <c r="AO38" s="347">
        <v>710</v>
      </c>
      <c r="AP38" s="346">
        <v>1446</v>
      </c>
      <c r="AQ38" s="346">
        <v>767</v>
      </c>
      <c r="AR38" s="348">
        <v>652</v>
      </c>
    </row>
    <row r="39" spans="1:45" x14ac:dyDescent="0.2">
      <c r="A39" s="342" t="s">
        <v>51</v>
      </c>
      <c r="B39" s="343" t="s">
        <v>536</v>
      </c>
      <c r="C39" s="344">
        <v>24412</v>
      </c>
      <c r="D39" s="345">
        <f t="shared" si="0"/>
        <v>7105</v>
      </c>
      <c r="E39" s="346">
        <v>2880</v>
      </c>
      <c r="F39" s="345">
        <v>943</v>
      </c>
      <c r="G39" s="347">
        <v>900</v>
      </c>
      <c r="H39" s="346">
        <v>1300</v>
      </c>
      <c r="I39" s="346">
        <v>340</v>
      </c>
      <c r="J39" s="345">
        <v>185</v>
      </c>
      <c r="K39" s="347">
        <v>528</v>
      </c>
      <c r="L39" s="346">
        <v>183</v>
      </c>
      <c r="M39" s="346">
        <v>721</v>
      </c>
      <c r="N39" s="345">
        <v>924</v>
      </c>
      <c r="O39" s="347">
        <v>301</v>
      </c>
      <c r="P39" s="345">
        <v>345</v>
      </c>
      <c r="Q39" s="347">
        <v>591</v>
      </c>
      <c r="R39" s="346">
        <v>414</v>
      </c>
      <c r="S39" s="346">
        <v>357</v>
      </c>
      <c r="T39" s="345">
        <v>316</v>
      </c>
      <c r="U39" s="347">
        <v>257</v>
      </c>
      <c r="V39" s="346">
        <v>504</v>
      </c>
      <c r="W39" s="346">
        <v>317</v>
      </c>
      <c r="X39" s="345">
        <v>325</v>
      </c>
      <c r="Y39" s="347">
        <v>245</v>
      </c>
      <c r="Z39" s="346">
        <v>629</v>
      </c>
      <c r="AA39" s="346">
        <v>432</v>
      </c>
      <c r="AB39" s="345">
        <v>287</v>
      </c>
      <c r="AC39" s="347">
        <v>432</v>
      </c>
      <c r="AD39" s="346">
        <v>372</v>
      </c>
      <c r="AE39" s="346">
        <v>321</v>
      </c>
      <c r="AF39" s="345">
        <v>555</v>
      </c>
      <c r="AG39" s="347">
        <v>71</v>
      </c>
      <c r="AH39" s="346">
        <v>199</v>
      </c>
      <c r="AI39" s="346">
        <v>97</v>
      </c>
      <c r="AJ39" s="345">
        <v>92</v>
      </c>
      <c r="AK39" s="347">
        <v>69</v>
      </c>
      <c r="AL39" s="346">
        <v>115</v>
      </c>
      <c r="AM39" s="346">
        <v>112</v>
      </c>
      <c r="AN39" s="345">
        <v>81</v>
      </c>
      <c r="AO39" s="347">
        <v>108</v>
      </c>
      <c r="AP39" s="346">
        <v>149</v>
      </c>
      <c r="AQ39" s="346">
        <v>159</v>
      </c>
      <c r="AR39" s="348">
        <v>151</v>
      </c>
    </row>
    <row r="40" spans="1:45" x14ac:dyDescent="0.2">
      <c r="A40" s="342" t="s">
        <v>194</v>
      </c>
      <c r="B40" s="343" t="s">
        <v>41</v>
      </c>
      <c r="C40" s="344">
        <v>223814</v>
      </c>
      <c r="D40" s="345">
        <f t="shared" si="0"/>
        <v>82167</v>
      </c>
      <c r="E40" s="346">
        <v>23856</v>
      </c>
      <c r="F40" s="345">
        <v>20433</v>
      </c>
      <c r="G40" s="347">
        <v>10079</v>
      </c>
      <c r="H40" s="346">
        <v>13233</v>
      </c>
      <c r="I40" s="346">
        <v>1516</v>
      </c>
      <c r="J40" s="345">
        <v>3636</v>
      </c>
      <c r="K40" s="347">
        <v>4949</v>
      </c>
      <c r="L40" s="346">
        <v>933</v>
      </c>
      <c r="M40" s="346">
        <v>3211</v>
      </c>
      <c r="N40" s="345">
        <v>8567</v>
      </c>
      <c r="O40" s="347">
        <v>1103</v>
      </c>
      <c r="P40" s="345">
        <v>1505</v>
      </c>
      <c r="Q40" s="347">
        <v>6040</v>
      </c>
      <c r="R40" s="346">
        <v>1641</v>
      </c>
      <c r="S40" s="346">
        <v>11242</v>
      </c>
      <c r="T40" s="345">
        <v>3538</v>
      </c>
      <c r="U40" s="347">
        <v>1099</v>
      </c>
      <c r="V40" s="346">
        <v>3286</v>
      </c>
      <c r="W40" s="346">
        <v>1778</v>
      </c>
      <c r="X40" s="345">
        <v>1021</v>
      </c>
      <c r="Y40" s="347">
        <v>787</v>
      </c>
      <c r="Z40" s="346">
        <v>1865</v>
      </c>
      <c r="AA40" s="346">
        <v>953</v>
      </c>
      <c r="AB40" s="345">
        <v>1147</v>
      </c>
      <c r="AC40" s="347">
        <v>746</v>
      </c>
      <c r="AD40" s="346">
        <v>1017</v>
      </c>
      <c r="AE40" s="346">
        <v>1255</v>
      </c>
      <c r="AF40" s="345">
        <v>2642</v>
      </c>
      <c r="AG40" s="347">
        <v>617</v>
      </c>
      <c r="AH40" s="346">
        <v>461</v>
      </c>
      <c r="AI40" s="346">
        <v>769</v>
      </c>
      <c r="AJ40" s="345">
        <v>1621</v>
      </c>
      <c r="AK40" s="347">
        <v>227</v>
      </c>
      <c r="AL40" s="346">
        <v>479</v>
      </c>
      <c r="AM40" s="346">
        <v>142</v>
      </c>
      <c r="AN40" s="345">
        <v>566</v>
      </c>
      <c r="AO40" s="347">
        <v>624</v>
      </c>
      <c r="AP40" s="346">
        <v>2089</v>
      </c>
      <c r="AQ40" s="346">
        <v>390</v>
      </c>
      <c r="AR40" s="348">
        <v>584</v>
      </c>
    </row>
    <row r="41" spans="1:45" x14ac:dyDescent="0.2">
      <c r="A41" s="342" t="s">
        <v>200</v>
      </c>
      <c r="B41" s="343" t="s">
        <v>42</v>
      </c>
      <c r="C41" s="344">
        <v>341198</v>
      </c>
      <c r="D41" s="345">
        <f>C41-SUM(E41:AR41)</f>
        <v>114877</v>
      </c>
      <c r="E41" s="346">
        <v>35465</v>
      </c>
      <c r="F41" s="345">
        <v>27676</v>
      </c>
      <c r="G41" s="347">
        <v>15061</v>
      </c>
      <c r="H41" s="346">
        <v>27050</v>
      </c>
      <c r="I41" s="346">
        <v>3759</v>
      </c>
      <c r="J41" s="345">
        <v>4521</v>
      </c>
      <c r="K41" s="347">
        <v>9834</v>
      </c>
      <c r="L41" s="346">
        <v>1549</v>
      </c>
      <c r="M41" s="346">
        <v>7789</v>
      </c>
      <c r="N41" s="345">
        <v>13853</v>
      </c>
      <c r="O41" s="347">
        <v>2911</v>
      </c>
      <c r="P41" s="345">
        <v>2566</v>
      </c>
      <c r="Q41" s="347">
        <v>9760</v>
      </c>
      <c r="R41" s="346">
        <v>5091</v>
      </c>
      <c r="S41" s="346">
        <v>4340</v>
      </c>
      <c r="T41" s="345">
        <v>6066</v>
      </c>
      <c r="U41" s="347">
        <v>2737</v>
      </c>
      <c r="V41" s="346">
        <v>6638</v>
      </c>
      <c r="W41" s="346">
        <v>2283</v>
      </c>
      <c r="X41" s="345">
        <v>2907</v>
      </c>
      <c r="Y41" s="347">
        <v>1372</v>
      </c>
      <c r="Z41" s="346">
        <v>3235</v>
      </c>
      <c r="AA41" s="346">
        <v>3319</v>
      </c>
      <c r="AB41" s="345">
        <v>1890</v>
      </c>
      <c r="AC41" s="347">
        <v>3548</v>
      </c>
      <c r="AD41" s="346">
        <v>1930</v>
      </c>
      <c r="AE41" s="346">
        <v>3326</v>
      </c>
      <c r="AF41" s="345">
        <v>3672</v>
      </c>
      <c r="AG41" s="347">
        <v>1048</v>
      </c>
      <c r="AH41" s="346">
        <v>996</v>
      </c>
      <c r="AI41" s="346">
        <v>1300</v>
      </c>
      <c r="AJ41" s="345">
        <v>1257</v>
      </c>
      <c r="AK41" s="347">
        <v>394</v>
      </c>
      <c r="AL41" s="346">
        <v>1284</v>
      </c>
      <c r="AM41" s="346">
        <v>513</v>
      </c>
      <c r="AN41" s="345">
        <v>1311</v>
      </c>
      <c r="AO41" s="347">
        <v>652</v>
      </c>
      <c r="AP41" s="346">
        <v>973</v>
      </c>
      <c r="AQ41" s="346">
        <v>1192</v>
      </c>
      <c r="AR41" s="348">
        <v>1253</v>
      </c>
    </row>
    <row r="42" spans="1:45" x14ac:dyDescent="0.2">
      <c r="A42" s="342" t="s">
        <v>201</v>
      </c>
      <c r="B42" s="343" t="s">
        <v>282</v>
      </c>
      <c r="C42" s="344">
        <v>0</v>
      </c>
      <c r="D42" s="345">
        <v>0</v>
      </c>
      <c r="E42" s="346">
        <v>0</v>
      </c>
      <c r="F42" s="345">
        <v>0</v>
      </c>
      <c r="G42" s="347">
        <v>0</v>
      </c>
      <c r="H42" s="346">
        <v>0</v>
      </c>
      <c r="I42" s="346">
        <v>0</v>
      </c>
      <c r="J42" s="345">
        <v>0</v>
      </c>
      <c r="K42" s="347">
        <v>0</v>
      </c>
      <c r="L42" s="346">
        <v>0</v>
      </c>
      <c r="M42" s="346">
        <v>0</v>
      </c>
      <c r="N42" s="345">
        <v>0</v>
      </c>
      <c r="O42" s="347">
        <v>0</v>
      </c>
      <c r="P42" s="345">
        <v>0</v>
      </c>
      <c r="Q42" s="347">
        <v>0</v>
      </c>
      <c r="R42" s="346">
        <v>0</v>
      </c>
      <c r="S42" s="346">
        <v>0</v>
      </c>
      <c r="T42" s="345">
        <v>0</v>
      </c>
      <c r="U42" s="347">
        <v>0</v>
      </c>
      <c r="V42" s="346">
        <v>0</v>
      </c>
      <c r="W42" s="346">
        <v>0</v>
      </c>
      <c r="X42" s="345">
        <v>0</v>
      </c>
      <c r="Y42" s="347">
        <v>0</v>
      </c>
      <c r="Z42" s="346">
        <v>0</v>
      </c>
      <c r="AA42" s="346">
        <v>0</v>
      </c>
      <c r="AB42" s="345">
        <v>0</v>
      </c>
      <c r="AC42" s="347">
        <v>0</v>
      </c>
      <c r="AD42" s="346">
        <v>0</v>
      </c>
      <c r="AE42" s="346">
        <v>0</v>
      </c>
      <c r="AF42" s="345">
        <v>0</v>
      </c>
      <c r="AG42" s="347">
        <v>0</v>
      </c>
      <c r="AH42" s="346">
        <v>0</v>
      </c>
      <c r="AI42" s="346">
        <v>0</v>
      </c>
      <c r="AJ42" s="345">
        <v>0</v>
      </c>
      <c r="AK42" s="347">
        <v>0</v>
      </c>
      <c r="AL42" s="346">
        <v>0</v>
      </c>
      <c r="AM42" s="346">
        <v>0</v>
      </c>
      <c r="AN42" s="345">
        <v>0</v>
      </c>
      <c r="AO42" s="347">
        <v>0</v>
      </c>
      <c r="AP42" s="346">
        <v>0</v>
      </c>
      <c r="AQ42" s="346">
        <v>0</v>
      </c>
      <c r="AR42" s="348">
        <v>0</v>
      </c>
      <c r="AS42" s="329" t="s">
        <v>537</v>
      </c>
    </row>
    <row r="43" spans="1:45" x14ac:dyDescent="0.2">
      <c r="A43" s="342" t="s">
        <v>202</v>
      </c>
      <c r="B43" s="343" t="s">
        <v>283</v>
      </c>
      <c r="C43" s="344">
        <v>434</v>
      </c>
      <c r="D43" s="345">
        <f>C43-SUM(E43:AR43)</f>
        <v>110</v>
      </c>
      <c r="E43" s="346">
        <v>42</v>
      </c>
      <c r="F43" s="345">
        <v>18</v>
      </c>
      <c r="G43" s="347">
        <v>21</v>
      </c>
      <c r="H43" s="346">
        <v>53</v>
      </c>
      <c r="I43" s="346">
        <v>2</v>
      </c>
      <c r="J43" s="345">
        <v>14</v>
      </c>
      <c r="K43" s="347">
        <v>13</v>
      </c>
      <c r="L43" s="346">
        <v>2</v>
      </c>
      <c r="M43" s="346">
        <v>9</v>
      </c>
      <c r="N43" s="345">
        <v>23</v>
      </c>
      <c r="O43" s="347">
        <v>2</v>
      </c>
      <c r="P43" s="345">
        <v>3</v>
      </c>
      <c r="Q43" s="347">
        <v>17</v>
      </c>
      <c r="R43" s="346">
        <v>6</v>
      </c>
      <c r="S43" s="346">
        <v>8</v>
      </c>
      <c r="T43" s="345">
        <v>12</v>
      </c>
      <c r="U43" s="347">
        <v>3</v>
      </c>
      <c r="V43" s="346">
        <v>12</v>
      </c>
      <c r="W43" s="346">
        <v>4</v>
      </c>
      <c r="X43" s="345">
        <v>5</v>
      </c>
      <c r="Y43" s="347">
        <v>2</v>
      </c>
      <c r="Z43" s="346">
        <v>6</v>
      </c>
      <c r="AA43" s="346">
        <v>5</v>
      </c>
      <c r="AB43" s="345">
        <v>2</v>
      </c>
      <c r="AC43" s="347">
        <v>4</v>
      </c>
      <c r="AD43" s="346">
        <v>3</v>
      </c>
      <c r="AE43" s="346">
        <v>5</v>
      </c>
      <c r="AF43" s="345">
        <v>7</v>
      </c>
      <c r="AG43" s="347">
        <v>3</v>
      </c>
      <c r="AH43" s="346">
        <v>2</v>
      </c>
      <c r="AI43" s="346">
        <v>2</v>
      </c>
      <c r="AJ43" s="345">
        <v>3</v>
      </c>
      <c r="AK43" s="347">
        <v>0</v>
      </c>
      <c r="AL43" s="346">
        <v>2</v>
      </c>
      <c r="AM43" s="346">
        <v>1</v>
      </c>
      <c r="AN43" s="345">
        <v>2</v>
      </c>
      <c r="AO43" s="347">
        <v>2</v>
      </c>
      <c r="AP43" s="346">
        <v>1</v>
      </c>
      <c r="AQ43" s="346">
        <v>2</v>
      </c>
      <c r="AR43" s="348">
        <v>1</v>
      </c>
    </row>
    <row r="44" spans="1:45" x14ac:dyDescent="0.2">
      <c r="A44" s="349"/>
      <c r="B44" s="350" t="s">
        <v>538</v>
      </c>
      <c r="C44" s="351">
        <f>SUM(C5:C43)</f>
        <v>2516012</v>
      </c>
      <c r="D44" s="352">
        <f>SUM(D5:D43)</f>
        <v>773646</v>
      </c>
      <c r="E44" s="353">
        <f t="shared" ref="E44:AR44" si="1">SUM(E5:E43)</f>
        <v>286690</v>
      </c>
      <c r="F44" s="352">
        <f t="shared" si="1"/>
        <v>205034</v>
      </c>
      <c r="G44" s="354">
        <f t="shared" si="1"/>
        <v>114013</v>
      </c>
      <c r="H44" s="353">
        <f t="shared" si="1"/>
        <v>163870</v>
      </c>
      <c r="I44" s="353">
        <f t="shared" si="1"/>
        <v>25369</v>
      </c>
      <c r="J44" s="352">
        <f t="shared" si="1"/>
        <v>27463</v>
      </c>
      <c r="K44" s="354">
        <f t="shared" si="1"/>
        <v>79497</v>
      </c>
      <c r="L44" s="353">
        <f t="shared" si="1"/>
        <v>14190</v>
      </c>
      <c r="M44" s="353">
        <f t="shared" si="1"/>
        <v>48548</v>
      </c>
      <c r="N44" s="352">
        <f t="shared" si="1"/>
        <v>105721</v>
      </c>
      <c r="O44" s="354">
        <f t="shared" si="1"/>
        <v>22533</v>
      </c>
      <c r="P44" s="352">
        <f t="shared" si="1"/>
        <v>20121</v>
      </c>
      <c r="Q44" s="354">
        <f t="shared" si="1"/>
        <v>60589</v>
      </c>
      <c r="R44" s="353">
        <f t="shared" si="1"/>
        <v>39078</v>
      </c>
      <c r="S44" s="353">
        <f t="shared" si="1"/>
        <v>52735</v>
      </c>
      <c r="T44" s="352">
        <f t="shared" si="1"/>
        <v>42544</v>
      </c>
      <c r="U44" s="354">
        <f t="shared" si="1"/>
        <v>26737</v>
      </c>
      <c r="V44" s="353">
        <f t="shared" si="1"/>
        <v>46572</v>
      </c>
      <c r="W44" s="353">
        <f t="shared" si="1"/>
        <v>27308</v>
      </c>
      <c r="X44" s="352">
        <f t="shared" si="1"/>
        <v>21411</v>
      </c>
      <c r="Y44" s="354">
        <f t="shared" si="1"/>
        <v>12486</v>
      </c>
      <c r="Z44" s="353">
        <f t="shared" si="1"/>
        <v>35143</v>
      </c>
      <c r="AA44" s="353">
        <f t="shared" si="1"/>
        <v>27629</v>
      </c>
      <c r="AB44" s="352">
        <f t="shared" si="1"/>
        <v>17044</v>
      </c>
      <c r="AC44" s="354">
        <f t="shared" si="1"/>
        <v>22213</v>
      </c>
      <c r="AD44" s="353">
        <f t="shared" si="1"/>
        <v>18548</v>
      </c>
      <c r="AE44" s="353">
        <f t="shared" si="1"/>
        <v>26439</v>
      </c>
      <c r="AF44" s="352">
        <f t="shared" si="1"/>
        <v>38477</v>
      </c>
      <c r="AG44" s="354">
        <f t="shared" si="1"/>
        <v>8500</v>
      </c>
      <c r="AH44" s="353">
        <f t="shared" si="1"/>
        <v>9756</v>
      </c>
      <c r="AI44" s="353">
        <f t="shared" si="1"/>
        <v>16207</v>
      </c>
      <c r="AJ44" s="352">
        <f t="shared" si="1"/>
        <v>12848</v>
      </c>
      <c r="AK44" s="354">
        <f t="shared" si="1"/>
        <v>4534</v>
      </c>
      <c r="AL44" s="353">
        <f t="shared" si="1"/>
        <v>13373</v>
      </c>
      <c r="AM44" s="353">
        <f t="shared" si="1"/>
        <v>4407</v>
      </c>
      <c r="AN44" s="352">
        <f t="shared" si="1"/>
        <v>11384</v>
      </c>
      <c r="AO44" s="354">
        <f t="shared" si="1"/>
        <v>6226</v>
      </c>
      <c r="AP44" s="353">
        <f t="shared" si="1"/>
        <v>10035</v>
      </c>
      <c r="AQ44" s="353">
        <f t="shared" si="1"/>
        <v>8805</v>
      </c>
      <c r="AR44" s="355">
        <f t="shared" si="1"/>
        <v>7916</v>
      </c>
      <c r="AS44" s="356"/>
    </row>
    <row r="45" spans="1:45" x14ac:dyDescent="0.2">
      <c r="A45" s="327"/>
      <c r="B45" s="327"/>
      <c r="C45" s="357"/>
      <c r="D45" s="357" t="s">
        <v>539</v>
      </c>
      <c r="E45" s="357"/>
      <c r="F45" s="357"/>
      <c r="G45" s="357"/>
      <c r="H45" s="357"/>
      <c r="I45" s="357"/>
      <c r="J45" s="357"/>
      <c r="K45" s="357"/>
      <c r="L45" s="357"/>
      <c r="M45" s="357"/>
      <c r="N45" s="357"/>
      <c r="O45" s="357"/>
      <c r="P45" s="357"/>
      <c r="Q45" s="357"/>
      <c r="R45" s="357"/>
      <c r="S45" s="357"/>
      <c r="T45" s="357"/>
      <c r="U45" s="357"/>
      <c r="V45" s="357"/>
      <c r="W45" s="357"/>
      <c r="X45" s="357"/>
      <c r="Y45" s="357"/>
      <c r="Z45" s="357"/>
      <c r="AA45" s="357"/>
      <c r="AB45" s="357"/>
      <c r="AC45" s="357"/>
      <c r="AD45" s="357"/>
      <c r="AE45" s="357"/>
      <c r="AF45" s="357"/>
      <c r="AG45" s="357"/>
      <c r="AH45" s="357"/>
      <c r="AI45" s="357"/>
      <c r="AJ45" s="357"/>
      <c r="AK45" s="357"/>
      <c r="AL45" s="357"/>
      <c r="AM45" s="357"/>
      <c r="AN45" s="357"/>
      <c r="AO45" s="357"/>
      <c r="AP45" s="357"/>
      <c r="AQ45" s="357"/>
      <c r="AR45" s="357"/>
    </row>
    <row r="46" spans="1:45" x14ac:dyDescent="0.2">
      <c r="A46" s="327"/>
      <c r="B46" s="327"/>
      <c r="C46" s="357"/>
      <c r="D46" s="327"/>
      <c r="E46" s="327"/>
      <c r="F46" s="327"/>
      <c r="G46" s="327"/>
      <c r="H46" s="327"/>
      <c r="I46" s="327"/>
      <c r="J46" s="327"/>
      <c r="K46" s="327"/>
      <c r="L46" s="327"/>
      <c r="M46" s="327"/>
      <c r="N46" s="327"/>
      <c r="O46" s="327"/>
      <c r="P46" s="327"/>
      <c r="Q46" s="327"/>
      <c r="R46" s="327"/>
      <c r="S46" s="327"/>
      <c r="T46" s="327"/>
      <c r="U46" s="327"/>
      <c r="V46" s="327"/>
      <c r="W46" s="327"/>
      <c r="X46" s="327"/>
      <c r="Y46" s="327"/>
      <c r="Z46" s="327"/>
      <c r="AA46" s="327"/>
      <c r="AB46" s="327"/>
      <c r="AC46" s="327"/>
      <c r="AD46" s="327"/>
      <c r="AE46" s="327"/>
      <c r="AF46" s="327"/>
      <c r="AG46" s="327"/>
      <c r="AH46" s="327"/>
      <c r="AI46" s="327"/>
      <c r="AJ46" s="327"/>
      <c r="AK46" s="327"/>
      <c r="AL46" s="327"/>
      <c r="AM46" s="327"/>
      <c r="AN46" s="327"/>
      <c r="AO46" s="327"/>
      <c r="AP46" s="327"/>
      <c r="AQ46" s="327"/>
      <c r="AR46" s="327"/>
    </row>
    <row r="47" spans="1:45" x14ac:dyDescent="0.2">
      <c r="A47" s="325" t="s">
        <v>540</v>
      </c>
      <c r="B47" s="326"/>
      <c r="C47" s="327"/>
      <c r="D47" s="327"/>
      <c r="E47" s="327"/>
      <c r="F47" s="327"/>
      <c r="G47" s="327"/>
      <c r="H47" s="327"/>
      <c r="I47" s="327"/>
      <c r="J47" s="327"/>
      <c r="K47" s="327"/>
      <c r="L47" s="327"/>
      <c r="M47" s="327"/>
      <c r="N47" s="327"/>
      <c r="O47" s="327"/>
      <c r="P47" s="327"/>
      <c r="Q47" s="327"/>
      <c r="R47" s="327"/>
      <c r="S47" s="327"/>
      <c r="T47" s="327"/>
      <c r="U47" s="327"/>
      <c r="V47" s="327"/>
      <c r="W47" s="327"/>
      <c r="X47" s="327"/>
      <c r="Y47" s="327"/>
      <c r="Z47" s="327"/>
      <c r="AA47" s="327"/>
      <c r="AB47" s="327"/>
      <c r="AC47" s="327"/>
      <c r="AD47" s="327"/>
      <c r="AE47" s="327"/>
      <c r="AF47" s="327"/>
      <c r="AG47" s="327"/>
      <c r="AH47" s="327"/>
      <c r="AI47" s="327"/>
      <c r="AJ47" s="327"/>
      <c r="AK47" s="327"/>
      <c r="AL47" s="327"/>
      <c r="AM47" s="327"/>
      <c r="AN47" s="327"/>
      <c r="AO47" s="327"/>
      <c r="AP47" s="327"/>
      <c r="AQ47" s="327"/>
      <c r="AR47" s="327"/>
    </row>
    <row r="48" spans="1:45" x14ac:dyDescent="0.2">
      <c r="A48" s="326" t="s">
        <v>177</v>
      </c>
      <c r="B48" s="326" t="s">
        <v>541</v>
      </c>
      <c r="C48" s="327"/>
      <c r="D48" s="327"/>
      <c r="E48" s="327" t="s">
        <v>177</v>
      </c>
      <c r="F48" s="327"/>
      <c r="G48" s="327"/>
      <c r="H48" s="327"/>
      <c r="I48" s="327"/>
      <c r="J48" s="327"/>
      <c r="K48" s="327"/>
      <c r="L48" s="327"/>
      <c r="M48" s="327"/>
      <c r="N48" s="327"/>
      <c r="O48" s="327"/>
      <c r="P48" s="327"/>
      <c r="Q48" s="327"/>
      <c r="R48" s="327"/>
      <c r="S48" s="327"/>
      <c r="T48" s="327"/>
      <c r="U48" s="327"/>
      <c r="V48" s="327"/>
      <c r="W48" s="327"/>
      <c r="X48" s="327"/>
      <c r="Y48" s="327"/>
      <c r="Z48" s="327"/>
      <c r="AA48" s="327"/>
      <c r="AB48" s="327"/>
      <c r="AC48" s="327"/>
      <c r="AD48" s="327"/>
      <c r="AE48" s="327"/>
      <c r="AF48" s="327"/>
      <c r="AG48" s="327"/>
      <c r="AH48" s="327"/>
      <c r="AI48" s="327"/>
      <c r="AJ48" s="327"/>
      <c r="AK48" s="327"/>
      <c r="AL48" s="327"/>
      <c r="AM48" s="327"/>
      <c r="AN48" s="327"/>
      <c r="AO48" s="327"/>
      <c r="AP48" s="327"/>
      <c r="AQ48" s="327" t="s">
        <v>489</v>
      </c>
      <c r="AR48" s="327"/>
    </row>
    <row r="49" spans="1:44" ht="13.5" customHeight="1" x14ac:dyDescent="0.2">
      <c r="A49" s="462" t="s">
        <v>490</v>
      </c>
      <c r="B49" s="464"/>
      <c r="C49" s="330" t="s">
        <v>491</v>
      </c>
      <c r="D49" s="332" t="s">
        <v>133</v>
      </c>
      <c r="E49" s="332" t="s">
        <v>492</v>
      </c>
      <c r="F49" s="331" t="s">
        <v>493</v>
      </c>
      <c r="G49" s="333" t="s">
        <v>494</v>
      </c>
      <c r="H49" s="332" t="s">
        <v>495</v>
      </c>
      <c r="I49" s="332" t="s">
        <v>496</v>
      </c>
      <c r="J49" s="331" t="s">
        <v>497</v>
      </c>
      <c r="K49" s="333" t="s">
        <v>498</v>
      </c>
      <c r="L49" s="332" t="s">
        <v>499</v>
      </c>
      <c r="M49" s="332" t="s">
        <v>500</v>
      </c>
      <c r="N49" s="331" t="s">
        <v>501</v>
      </c>
      <c r="O49" s="333" t="s">
        <v>502</v>
      </c>
      <c r="P49" s="332" t="s">
        <v>503</v>
      </c>
      <c r="Q49" s="332" t="s">
        <v>504</v>
      </c>
      <c r="R49" s="331" t="s">
        <v>505</v>
      </c>
      <c r="S49" s="333" t="s">
        <v>506</v>
      </c>
      <c r="T49" s="332" t="s">
        <v>507</v>
      </c>
      <c r="U49" s="332" t="s">
        <v>508</v>
      </c>
      <c r="V49" s="331" t="s">
        <v>509</v>
      </c>
      <c r="W49" s="333" t="s">
        <v>510</v>
      </c>
      <c r="X49" s="332" t="s">
        <v>511</v>
      </c>
      <c r="Y49" s="332" t="s">
        <v>512</v>
      </c>
      <c r="Z49" s="331" t="s">
        <v>513</v>
      </c>
      <c r="AA49" s="333" t="s">
        <v>514</v>
      </c>
      <c r="AB49" s="332" t="s">
        <v>515</v>
      </c>
      <c r="AC49" s="332" t="s">
        <v>516</v>
      </c>
      <c r="AD49" s="331" t="s">
        <v>517</v>
      </c>
      <c r="AE49" s="333" t="s">
        <v>518</v>
      </c>
      <c r="AF49" s="332" t="s">
        <v>519</v>
      </c>
      <c r="AG49" s="332" t="s">
        <v>520</v>
      </c>
      <c r="AH49" s="331" t="s">
        <v>521</v>
      </c>
      <c r="AI49" s="333" t="s">
        <v>522</v>
      </c>
      <c r="AJ49" s="332" t="s">
        <v>523</v>
      </c>
      <c r="AK49" s="332" t="s">
        <v>524</v>
      </c>
      <c r="AL49" s="331" t="s">
        <v>525</v>
      </c>
      <c r="AM49" s="333" t="s">
        <v>526</v>
      </c>
      <c r="AN49" s="332" t="s">
        <v>527</v>
      </c>
      <c r="AO49" s="332" t="s">
        <v>528</v>
      </c>
      <c r="AP49" s="331" t="s">
        <v>529</v>
      </c>
      <c r="AQ49" s="333" t="s">
        <v>530</v>
      </c>
      <c r="AR49" s="334" t="s">
        <v>531</v>
      </c>
    </row>
    <row r="50" spans="1:44" ht="24" x14ac:dyDescent="0.2">
      <c r="A50" s="335"/>
      <c r="B50" s="358"/>
      <c r="C50" s="359" t="s">
        <v>542</v>
      </c>
      <c r="D50" s="360" t="s">
        <v>542</v>
      </c>
      <c r="E50" s="360" t="s">
        <v>542</v>
      </c>
      <c r="F50" s="361" t="s">
        <v>542</v>
      </c>
      <c r="G50" s="362" t="s">
        <v>542</v>
      </c>
      <c r="H50" s="360" t="s">
        <v>542</v>
      </c>
      <c r="I50" s="360" t="s">
        <v>542</v>
      </c>
      <c r="J50" s="361" t="s">
        <v>542</v>
      </c>
      <c r="K50" s="362" t="s">
        <v>542</v>
      </c>
      <c r="L50" s="360" t="s">
        <v>542</v>
      </c>
      <c r="M50" s="360" t="s">
        <v>542</v>
      </c>
      <c r="N50" s="361" t="s">
        <v>542</v>
      </c>
      <c r="O50" s="362" t="s">
        <v>542</v>
      </c>
      <c r="P50" s="360" t="s">
        <v>542</v>
      </c>
      <c r="Q50" s="360" t="s">
        <v>542</v>
      </c>
      <c r="R50" s="361" t="s">
        <v>542</v>
      </c>
      <c r="S50" s="362" t="s">
        <v>542</v>
      </c>
      <c r="T50" s="360" t="s">
        <v>542</v>
      </c>
      <c r="U50" s="360" t="s">
        <v>542</v>
      </c>
      <c r="V50" s="361" t="s">
        <v>542</v>
      </c>
      <c r="W50" s="362" t="s">
        <v>542</v>
      </c>
      <c r="X50" s="360" t="s">
        <v>542</v>
      </c>
      <c r="Y50" s="360" t="s">
        <v>542</v>
      </c>
      <c r="Z50" s="361" t="s">
        <v>542</v>
      </c>
      <c r="AA50" s="362" t="s">
        <v>542</v>
      </c>
      <c r="AB50" s="360" t="s">
        <v>542</v>
      </c>
      <c r="AC50" s="360" t="s">
        <v>542</v>
      </c>
      <c r="AD50" s="361" t="s">
        <v>542</v>
      </c>
      <c r="AE50" s="362" t="s">
        <v>542</v>
      </c>
      <c r="AF50" s="360" t="s">
        <v>542</v>
      </c>
      <c r="AG50" s="360" t="s">
        <v>542</v>
      </c>
      <c r="AH50" s="361" t="s">
        <v>542</v>
      </c>
      <c r="AI50" s="362" t="s">
        <v>542</v>
      </c>
      <c r="AJ50" s="360" t="s">
        <v>542</v>
      </c>
      <c r="AK50" s="360" t="s">
        <v>542</v>
      </c>
      <c r="AL50" s="361" t="s">
        <v>542</v>
      </c>
      <c r="AM50" s="362" t="s">
        <v>542</v>
      </c>
      <c r="AN50" s="360" t="s">
        <v>542</v>
      </c>
      <c r="AO50" s="360" t="s">
        <v>542</v>
      </c>
      <c r="AP50" s="361" t="s">
        <v>542</v>
      </c>
      <c r="AQ50" s="362" t="s">
        <v>542</v>
      </c>
      <c r="AR50" s="363" t="s">
        <v>542</v>
      </c>
    </row>
    <row r="51" spans="1:44" x14ac:dyDescent="0.2">
      <c r="A51" s="342" t="s">
        <v>263</v>
      </c>
      <c r="B51" s="326" t="s">
        <v>533</v>
      </c>
      <c r="C51" s="344">
        <v>32013</v>
      </c>
      <c r="D51" s="346">
        <v>5496</v>
      </c>
      <c r="E51" s="346">
        <v>920</v>
      </c>
      <c r="F51" s="345">
        <v>619</v>
      </c>
      <c r="G51" s="347">
        <v>541</v>
      </c>
      <c r="H51" s="346">
        <v>642</v>
      </c>
      <c r="I51" s="346">
        <v>875</v>
      </c>
      <c r="J51" s="345">
        <v>85</v>
      </c>
      <c r="K51" s="347">
        <v>567</v>
      </c>
      <c r="L51" s="346">
        <v>153</v>
      </c>
      <c r="M51" s="346">
        <v>1627</v>
      </c>
      <c r="N51" s="345">
        <v>689</v>
      </c>
      <c r="O51" s="347">
        <v>452</v>
      </c>
      <c r="P51" s="346">
        <v>119</v>
      </c>
      <c r="Q51" s="346">
        <v>716</v>
      </c>
      <c r="R51" s="345">
        <v>1569</v>
      </c>
      <c r="S51" s="347">
        <v>148</v>
      </c>
      <c r="T51" s="346">
        <v>368</v>
      </c>
      <c r="U51" s="346">
        <v>642</v>
      </c>
      <c r="V51" s="345">
        <v>806</v>
      </c>
      <c r="W51" s="347">
        <v>325</v>
      </c>
      <c r="X51" s="346">
        <v>1985</v>
      </c>
      <c r="Y51" s="346">
        <v>722</v>
      </c>
      <c r="Z51" s="345">
        <v>1460</v>
      </c>
      <c r="AA51" s="347">
        <v>4404</v>
      </c>
      <c r="AB51" s="346">
        <v>714</v>
      </c>
      <c r="AC51" s="346">
        <v>1642</v>
      </c>
      <c r="AD51" s="345">
        <v>459</v>
      </c>
      <c r="AE51" s="347">
        <v>569</v>
      </c>
      <c r="AF51" s="346">
        <v>705</v>
      </c>
      <c r="AG51" s="346">
        <v>251</v>
      </c>
      <c r="AH51" s="345">
        <v>328</v>
      </c>
      <c r="AI51" s="347">
        <v>473</v>
      </c>
      <c r="AJ51" s="346">
        <v>0</v>
      </c>
      <c r="AK51" s="346">
        <v>130</v>
      </c>
      <c r="AL51" s="345">
        <v>126</v>
      </c>
      <c r="AM51" s="347">
        <v>71</v>
      </c>
      <c r="AN51" s="346">
        <v>0</v>
      </c>
      <c r="AO51" s="346">
        <v>320</v>
      </c>
      <c r="AP51" s="345">
        <v>671</v>
      </c>
      <c r="AQ51" s="347">
        <v>635</v>
      </c>
      <c r="AR51" s="348">
        <v>664</v>
      </c>
    </row>
    <row r="52" spans="1:44" x14ac:dyDescent="0.2">
      <c r="A52" s="342" t="s">
        <v>219</v>
      </c>
      <c r="B52" s="326" t="s">
        <v>445</v>
      </c>
      <c r="C52" s="344">
        <v>924</v>
      </c>
      <c r="D52" s="346">
        <f t="shared" ref="D52:D86" si="2">C52-SUM(E52:AR52)</f>
        <v>52</v>
      </c>
      <c r="E52" s="346">
        <v>56</v>
      </c>
      <c r="F52" s="345">
        <v>0</v>
      </c>
      <c r="G52" s="347">
        <v>0</v>
      </c>
      <c r="H52" s="346">
        <v>7</v>
      </c>
      <c r="I52" s="346">
        <v>0</v>
      </c>
      <c r="J52" s="345">
        <v>0</v>
      </c>
      <c r="K52" s="347">
        <v>0</v>
      </c>
      <c r="L52" s="346">
        <v>0</v>
      </c>
      <c r="M52" s="346">
        <v>86</v>
      </c>
      <c r="N52" s="345">
        <v>0</v>
      </c>
      <c r="O52" s="347">
        <v>0</v>
      </c>
      <c r="P52" s="346">
        <v>6</v>
      </c>
      <c r="Q52" s="346">
        <v>0</v>
      </c>
      <c r="R52" s="345">
        <v>0</v>
      </c>
      <c r="S52" s="347">
        <v>0</v>
      </c>
      <c r="T52" s="346">
        <v>0</v>
      </c>
      <c r="U52" s="346">
        <v>0</v>
      </c>
      <c r="V52" s="345">
        <v>6</v>
      </c>
      <c r="W52" s="347">
        <v>0</v>
      </c>
      <c r="X52" s="346">
        <v>5</v>
      </c>
      <c r="Y52" s="346">
        <v>106</v>
      </c>
      <c r="Z52" s="345">
        <v>85</v>
      </c>
      <c r="AA52" s="347">
        <v>0</v>
      </c>
      <c r="AB52" s="346">
        <v>78</v>
      </c>
      <c r="AC52" s="346">
        <v>0</v>
      </c>
      <c r="AD52" s="345">
        <v>246</v>
      </c>
      <c r="AE52" s="347">
        <v>0</v>
      </c>
      <c r="AF52" s="346">
        <v>4</v>
      </c>
      <c r="AG52" s="346">
        <v>0</v>
      </c>
      <c r="AH52" s="345">
        <v>59</v>
      </c>
      <c r="AI52" s="347">
        <v>0</v>
      </c>
      <c r="AJ52" s="346">
        <v>0</v>
      </c>
      <c r="AK52" s="346">
        <v>0</v>
      </c>
      <c r="AL52" s="345">
        <v>14</v>
      </c>
      <c r="AM52" s="347">
        <v>47</v>
      </c>
      <c r="AN52" s="346">
        <v>0</v>
      </c>
      <c r="AO52" s="346">
        <v>2</v>
      </c>
      <c r="AP52" s="345">
        <v>7</v>
      </c>
      <c r="AQ52" s="347">
        <v>46</v>
      </c>
      <c r="AR52" s="348">
        <v>12</v>
      </c>
    </row>
    <row r="53" spans="1:44" x14ac:dyDescent="0.2">
      <c r="A53" s="342" t="s">
        <v>220</v>
      </c>
      <c r="B53" s="326" t="s">
        <v>249</v>
      </c>
      <c r="C53" s="344">
        <v>3104</v>
      </c>
      <c r="D53" s="346">
        <f t="shared" si="2"/>
        <v>252</v>
      </c>
      <c r="E53" s="346">
        <v>41</v>
      </c>
      <c r="F53" s="345">
        <v>0</v>
      </c>
      <c r="G53" s="347">
        <v>431</v>
      </c>
      <c r="H53" s="346">
        <v>0</v>
      </c>
      <c r="I53" s="346">
        <v>0</v>
      </c>
      <c r="J53" s="345">
        <v>0</v>
      </c>
      <c r="K53" s="347">
        <v>0</v>
      </c>
      <c r="L53" s="346">
        <v>52</v>
      </c>
      <c r="M53" s="346">
        <v>101</v>
      </c>
      <c r="N53" s="345">
        <v>0</v>
      </c>
      <c r="O53" s="347">
        <v>32</v>
      </c>
      <c r="P53" s="346">
        <v>0</v>
      </c>
      <c r="Q53" s="346">
        <v>0</v>
      </c>
      <c r="R53" s="345">
        <v>0</v>
      </c>
      <c r="S53" s="347">
        <v>18</v>
      </c>
      <c r="T53" s="346">
        <v>0</v>
      </c>
      <c r="U53" s="346">
        <v>0</v>
      </c>
      <c r="V53" s="345">
        <v>0</v>
      </c>
      <c r="W53" s="347">
        <v>0</v>
      </c>
      <c r="X53" s="346">
        <v>0</v>
      </c>
      <c r="Y53" s="346">
        <v>0</v>
      </c>
      <c r="Z53" s="345">
        <v>0</v>
      </c>
      <c r="AA53" s="347">
        <v>312</v>
      </c>
      <c r="AB53" s="346">
        <v>5</v>
      </c>
      <c r="AC53" s="346">
        <v>1208</v>
      </c>
      <c r="AD53" s="345">
        <v>11</v>
      </c>
      <c r="AE53" s="347">
        <v>0</v>
      </c>
      <c r="AF53" s="346">
        <v>155</v>
      </c>
      <c r="AG53" s="346">
        <v>0</v>
      </c>
      <c r="AH53" s="345">
        <v>0</v>
      </c>
      <c r="AI53" s="347">
        <v>0</v>
      </c>
      <c r="AJ53" s="346">
        <v>0</v>
      </c>
      <c r="AK53" s="346">
        <v>0</v>
      </c>
      <c r="AL53" s="345">
        <v>0</v>
      </c>
      <c r="AM53" s="347">
        <v>0</v>
      </c>
      <c r="AN53" s="346">
        <v>0</v>
      </c>
      <c r="AO53" s="346">
        <v>0</v>
      </c>
      <c r="AP53" s="345">
        <v>0</v>
      </c>
      <c r="AQ53" s="347">
        <v>347</v>
      </c>
      <c r="AR53" s="348">
        <v>139</v>
      </c>
    </row>
    <row r="54" spans="1:44" x14ac:dyDescent="0.2">
      <c r="A54" s="342" t="s">
        <v>221</v>
      </c>
      <c r="B54" s="326" t="s">
        <v>27</v>
      </c>
      <c r="C54" s="344">
        <v>240</v>
      </c>
      <c r="D54" s="346">
        <f t="shared" si="2"/>
        <v>17</v>
      </c>
      <c r="E54" s="346">
        <v>77</v>
      </c>
      <c r="F54" s="345">
        <v>15</v>
      </c>
      <c r="G54" s="347">
        <v>0</v>
      </c>
      <c r="H54" s="346">
        <v>4</v>
      </c>
      <c r="I54" s="346">
        <v>2</v>
      </c>
      <c r="J54" s="345">
        <v>0</v>
      </c>
      <c r="K54" s="347">
        <v>0</v>
      </c>
      <c r="L54" s="346">
        <v>3</v>
      </c>
      <c r="M54" s="346">
        <v>0</v>
      </c>
      <c r="N54" s="345">
        <v>0</v>
      </c>
      <c r="O54" s="347">
        <v>19</v>
      </c>
      <c r="P54" s="346">
        <v>1</v>
      </c>
      <c r="Q54" s="346">
        <v>0</v>
      </c>
      <c r="R54" s="345">
        <v>0</v>
      </c>
      <c r="S54" s="347">
        <v>3</v>
      </c>
      <c r="T54" s="346">
        <v>0</v>
      </c>
      <c r="U54" s="346">
        <v>0</v>
      </c>
      <c r="V54" s="345">
        <v>0</v>
      </c>
      <c r="W54" s="347">
        <v>4</v>
      </c>
      <c r="X54" s="346">
        <v>0</v>
      </c>
      <c r="Y54" s="346">
        <v>24</v>
      </c>
      <c r="Z54" s="345">
        <v>9</v>
      </c>
      <c r="AA54" s="347">
        <v>3</v>
      </c>
      <c r="AB54" s="346">
        <v>7</v>
      </c>
      <c r="AC54" s="346">
        <v>0</v>
      </c>
      <c r="AD54" s="345">
        <v>0</v>
      </c>
      <c r="AE54" s="347">
        <v>36</v>
      </c>
      <c r="AF54" s="346">
        <v>3</v>
      </c>
      <c r="AG54" s="346">
        <v>0</v>
      </c>
      <c r="AH54" s="345">
        <v>0</v>
      </c>
      <c r="AI54" s="347">
        <v>0</v>
      </c>
      <c r="AJ54" s="346">
        <v>0</v>
      </c>
      <c r="AK54" s="346">
        <v>0</v>
      </c>
      <c r="AL54" s="345">
        <v>0</v>
      </c>
      <c r="AM54" s="347">
        <v>7</v>
      </c>
      <c r="AN54" s="346">
        <v>0</v>
      </c>
      <c r="AO54" s="346">
        <v>0</v>
      </c>
      <c r="AP54" s="345">
        <v>0</v>
      </c>
      <c r="AQ54" s="347">
        <v>6</v>
      </c>
      <c r="AR54" s="348">
        <v>0</v>
      </c>
    </row>
    <row r="55" spans="1:44" x14ac:dyDescent="0.2">
      <c r="A55" s="342" t="s">
        <v>222</v>
      </c>
      <c r="B55" s="326" t="s">
        <v>190</v>
      </c>
      <c r="C55" s="344">
        <v>73039</v>
      </c>
      <c r="D55" s="346">
        <f t="shared" si="2"/>
        <v>21268</v>
      </c>
      <c r="E55" s="346">
        <v>6547</v>
      </c>
      <c r="F55" s="345">
        <v>2250</v>
      </c>
      <c r="G55" s="347">
        <v>2300</v>
      </c>
      <c r="H55" s="346">
        <v>6230</v>
      </c>
      <c r="I55" s="346">
        <v>139</v>
      </c>
      <c r="J55" s="345">
        <v>189</v>
      </c>
      <c r="K55" s="347">
        <v>4443</v>
      </c>
      <c r="L55" s="346">
        <v>517</v>
      </c>
      <c r="M55" s="346">
        <v>992</v>
      </c>
      <c r="N55" s="345">
        <v>4385</v>
      </c>
      <c r="O55" s="347">
        <v>220</v>
      </c>
      <c r="P55" s="346">
        <v>148</v>
      </c>
      <c r="Q55" s="346">
        <v>1953</v>
      </c>
      <c r="R55" s="345">
        <v>1548</v>
      </c>
      <c r="S55" s="347">
        <v>1051</v>
      </c>
      <c r="T55" s="346">
        <v>229</v>
      </c>
      <c r="U55" s="346">
        <v>2183</v>
      </c>
      <c r="V55" s="345">
        <v>1264</v>
      </c>
      <c r="W55" s="347">
        <v>743</v>
      </c>
      <c r="X55" s="346">
        <v>568</v>
      </c>
      <c r="Y55" s="346">
        <v>235</v>
      </c>
      <c r="Z55" s="345">
        <v>1012</v>
      </c>
      <c r="AA55" s="347">
        <v>787</v>
      </c>
      <c r="AB55" s="346">
        <v>638</v>
      </c>
      <c r="AC55" s="346">
        <v>833</v>
      </c>
      <c r="AD55" s="345">
        <v>1671</v>
      </c>
      <c r="AE55" s="347">
        <v>825</v>
      </c>
      <c r="AF55" s="346">
        <v>3111</v>
      </c>
      <c r="AG55" s="346">
        <v>18</v>
      </c>
      <c r="AH55" s="345">
        <v>345</v>
      </c>
      <c r="AI55" s="347">
        <v>1977</v>
      </c>
      <c r="AJ55" s="346">
        <v>19</v>
      </c>
      <c r="AK55" s="346">
        <v>15</v>
      </c>
      <c r="AL55" s="345">
        <v>204</v>
      </c>
      <c r="AM55" s="347">
        <v>329</v>
      </c>
      <c r="AN55" s="346">
        <v>210</v>
      </c>
      <c r="AO55" s="346">
        <v>178</v>
      </c>
      <c r="AP55" s="345">
        <v>169</v>
      </c>
      <c r="AQ55" s="347">
        <v>785</v>
      </c>
      <c r="AR55" s="348">
        <v>511</v>
      </c>
    </row>
    <row r="56" spans="1:44" x14ac:dyDescent="0.2">
      <c r="A56" s="342" t="s">
        <v>223</v>
      </c>
      <c r="B56" s="326" t="s">
        <v>28</v>
      </c>
      <c r="C56" s="344">
        <v>11242</v>
      </c>
      <c r="D56" s="346">
        <f t="shared" si="2"/>
        <v>536</v>
      </c>
      <c r="E56" s="346">
        <v>1898</v>
      </c>
      <c r="F56" s="345">
        <v>273</v>
      </c>
      <c r="G56" s="347">
        <v>63</v>
      </c>
      <c r="H56" s="346">
        <v>261</v>
      </c>
      <c r="I56" s="346">
        <v>189</v>
      </c>
      <c r="J56" s="345">
        <v>65</v>
      </c>
      <c r="K56" s="347">
        <v>385</v>
      </c>
      <c r="L56" s="346">
        <v>38</v>
      </c>
      <c r="M56" s="346">
        <v>324</v>
      </c>
      <c r="N56" s="345">
        <v>1291</v>
      </c>
      <c r="O56" s="347">
        <v>314</v>
      </c>
      <c r="P56" s="346">
        <v>1376</v>
      </c>
      <c r="Q56" s="346">
        <v>256</v>
      </c>
      <c r="R56" s="345">
        <v>109</v>
      </c>
      <c r="S56" s="347">
        <v>199</v>
      </c>
      <c r="T56" s="346">
        <v>61</v>
      </c>
      <c r="U56" s="346">
        <v>412</v>
      </c>
      <c r="V56" s="345">
        <v>37</v>
      </c>
      <c r="W56" s="347">
        <v>227</v>
      </c>
      <c r="X56" s="346">
        <v>40</v>
      </c>
      <c r="Y56" s="346">
        <v>131</v>
      </c>
      <c r="Z56" s="345">
        <v>470</v>
      </c>
      <c r="AA56" s="347">
        <v>76</v>
      </c>
      <c r="AB56" s="346">
        <v>369</v>
      </c>
      <c r="AC56" s="346">
        <v>66</v>
      </c>
      <c r="AD56" s="345">
        <v>132</v>
      </c>
      <c r="AE56" s="347">
        <v>235</v>
      </c>
      <c r="AF56" s="346">
        <v>165</v>
      </c>
      <c r="AG56" s="346">
        <v>0</v>
      </c>
      <c r="AH56" s="345">
        <v>608</v>
      </c>
      <c r="AI56" s="347">
        <v>77</v>
      </c>
      <c r="AJ56" s="346">
        <v>150</v>
      </c>
      <c r="AK56" s="346">
        <v>58</v>
      </c>
      <c r="AL56" s="345">
        <v>48</v>
      </c>
      <c r="AM56" s="347">
        <v>39</v>
      </c>
      <c r="AN56" s="346">
        <v>14</v>
      </c>
      <c r="AO56" s="346">
        <v>10</v>
      </c>
      <c r="AP56" s="345">
        <v>65</v>
      </c>
      <c r="AQ56" s="347">
        <v>132</v>
      </c>
      <c r="AR56" s="348">
        <v>43</v>
      </c>
    </row>
    <row r="57" spans="1:44" x14ac:dyDescent="0.2">
      <c r="A57" s="342" t="s">
        <v>224</v>
      </c>
      <c r="B57" s="326" t="s">
        <v>267</v>
      </c>
      <c r="C57" s="344">
        <v>14078</v>
      </c>
      <c r="D57" s="346">
        <f t="shared" si="2"/>
        <v>1405</v>
      </c>
      <c r="E57" s="346">
        <v>1471</v>
      </c>
      <c r="F57" s="345">
        <v>1325</v>
      </c>
      <c r="G57" s="347">
        <v>635</v>
      </c>
      <c r="H57" s="346">
        <v>290</v>
      </c>
      <c r="I57" s="346">
        <v>62</v>
      </c>
      <c r="J57" s="345">
        <v>6</v>
      </c>
      <c r="K57" s="347">
        <v>810</v>
      </c>
      <c r="L57" s="346">
        <v>63</v>
      </c>
      <c r="M57" s="346">
        <v>367</v>
      </c>
      <c r="N57" s="345">
        <v>499</v>
      </c>
      <c r="O57" s="347">
        <v>86</v>
      </c>
      <c r="P57" s="346">
        <v>99</v>
      </c>
      <c r="Q57" s="346">
        <v>21</v>
      </c>
      <c r="R57" s="345">
        <v>438</v>
      </c>
      <c r="S57" s="347">
        <v>639</v>
      </c>
      <c r="T57" s="346">
        <v>71</v>
      </c>
      <c r="U57" s="346">
        <v>419</v>
      </c>
      <c r="V57" s="345">
        <v>369</v>
      </c>
      <c r="W57" s="347">
        <v>728</v>
      </c>
      <c r="X57" s="346">
        <v>245</v>
      </c>
      <c r="Y57" s="346">
        <v>68</v>
      </c>
      <c r="Z57" s="345">
        <v>1123</v>
      </c>
      <c r="AA57" s="347">
        <v>67</v>
      </c>
      <c r="AB57" s="346">
        <v>80</v>
      </c>
      <c r="AC57" s="346">
        <v>13</v>
      </c>
      <c r="AD57" s="345">
        <v>548</v>
      </c>
      <c r="AE57" s="347">
        <v>612</v>
      </c>
      <c r="AF57" s="346">
        <v>570</v>
      </c>
      <c r="AG57" s="346">
        <v>7</v>
      </c>
      <c r="AH57" s="345">
        <v>91</v>
      </c>
      <c r="AI57" s="347">
        <v>233</v>
      </c>
      <c r="AJ57" s="346">
        <v>62</v>
      </c>
      <c r="AK57" s="346">
        <v>41</v>
      </c>
      <c r="AL57" s="345">
        <v>244</v>
      </c>
      <c r="AM57" s="347">
        <v>125</v>
      </c>
      <c r="AN57" s="346">
        <v>73</v>
      </c>
      <c r="AO57" s="346">
        <v>24</v>
      </c>
      <c r="AP57" s="345">
        <v>36</v>
      </c>
      <c r="AQ57" s="347">
        <v>11</v>
      </c>
      <c r="AR57" s="348">
        <v>2</v>
      </c>
    </row>
    <row r="58" spans="1:44" x14ac:dyDescent="0.2">
      <c r="A58" s="342" t="s">
        <v>225</v>
      </c>
      <c r="B58" s="326" t="s">
        <v>29</v>
      </c>
      <c r="C58" s="344">
        <v>24748</v>
      </c>
      <c r="D58" s="346">
        <f t="shared" si="2"/>
        <v>3256</v>
      </c>
      <c r="E58" s="346">
        <v>3897</v>
      </c>
      <c r="F58" s="345">
        <v>3715</v>
      </c>
      <c r="G58" s="347">
        <v>652</v>
      </c>
      <c r="H58" s="346">
        <v>744</v>
      </c>
      <c r="I58" s="346">
        <v>55</v>
      </c>
      <c r="J58" s="345">
        <v>205</v>
      </c>
      <c r="K58" s="347">
        <v>855</v>
      </c>
      <c r="L58" s="346">
        <v>128</v>
      </c>
      <c r="M58" s="346">
        <v>154</v>
      </c>
      <c r="N58" s="345">
        <v>526</v>
      </c>
      <c r="O58" s="347">
        <v>1762</v>
      </c>
      <c r="P58" s="346">
        <v>10</v>
      </c>
      <c r="Q58" s="346">
        <v>71</v>
      </c>
      <c r="R58" s="345">
        <v>341</v>
      </c>
      <c r="S58" s="347">
        <v>1689</v>
      </c>
      <c r="T58" s="346">
        <v>140</v>
      </c>
      <c r="U58" s="346">
        <v>554</v>
      </c>
      <c r="V58" s="345">
        <v>1404</v>
      </c>
      <c r="W58" s="347">
        <v>53</v>
      </c>
      <c r="X58" s="346">
        <v>455</v>
      </c>
      <c r="Y58" s="346">
        <v>92</v>
      </c>
      <c r="Z58" s="345">
        <v>733</v>
      </c>
      <c r="AA58" s="347">
        <v>0</v>
      </c>
      <c r="AB58" s="346">
        <v>116</v>
      </c>
      <c r="AC58" s="346">
        <v>99</v>
      </c>
      <c r="AD58" s="345">
        <v>31</v>
      </c>
      <c r="AE58" s="347">
        <v>547</v>
      </c>
      <c r="AF58" s="346">
        <v>802</v>
      </c>
      <c r="AG58" s="346">
        <v>42</v>
      </c>
      <c r="AH58" s="345">
        <v>3</v>
      </c>
      <c r="AI58" s="347">
        <v>120</v>
      </c>
      <c r="AJ58" s="346">
        <v>754</v>
      </c>
      <c r="AK58" s="346">
        <v>56</v>
      </c>
      <c r="AL58" s="345">
        <v>624</v>
      </c>
      <c r="AM58" s="347">
        <v>15</v>
      </c>
      <c r="AN58" s="346">
        <v>0</v>
      </c>
      <c r="AO58" s="346">
        <v>48</v>
      </c>
      <c r="AP58" s="345">
        <v>0</v>
      </c>
      <c r="AQ58" s="347">
        <v>0</v>
      </c>
      <c r="AR58" s="348">
        <v>0</v>
      </c>
    </row>
    <row r="59" spans="1:44" x14ac:dyDescent="0.2">
      <c r="A59" s="342" t="s">
        <v>226</v>
      </c>
      <c r="B59" s="326" t="s">
        <v>30</v>
      </c>
      <c r="C59" s="344">
        <v>1425</v>
      </c>
      <c r="D59" s="346">
        <f t="shared" si="2"/>
        <v>363</v>
      </c>
      <c r="E59" s="346">
        <v>71</v>
      </c>
      <c r="F59" s="345">
        <v>274</v>
      </c>
      <c r="G59" s="347">
        <v>23</v>
      </c>
      <c r="H59" s="346">
        <v>25</v>
      </c>
      <c r="I59" s="346">
        <v>2</v>
      </c>
      <c r="J59" s="345">
        <v>0</v>
      </c>
      <c r="K59" s="347">
        <v>10</v>
      </c>
      <c r="L59" s="346">
        <v>0</v>
      </c>
      <c r="M59" s="346">
        <v>0</v>
      </c>
      <c r="N59" s="345">
        <v>398</v>
      </c>
      <c r="O59" s="347">
        <v>69</v>
      </c>
      <c r="P59" s="346">
        <v>6</v>
      </c>
      <c r="Q59" s="346">
        <v>10</v>
      </c>
      <c r="R59" s="345">
        <v>19</v>
      </c>
      <c r="S59" s="347">
        <v>0</v>
      </c>
      <c r="T59" s="346">
        <v>0</v>
      </c>
      <c r="U59" s="346">
        <v>28</v>
      </c>
      <c r="V59" s="345">
        <v>41</v>
      </c>
      <c r="W59" s="347">
        <v>0</v>
      </c>
      <c r="X59" s="346">
        <v>0</v>
      </c>
      <c r="Y59" s="346">
        <v>3</v>
      </c>
      <c r="Z59" s="345">
        <v>20</v>
      </c>
      <c r="AA59" s="347">
        <v>0</v>
      </c>
      <c r="AB59" s="346">
        <v>8</v>
      </c>
      <c r="AC59" s="346">
        <v>4</v>
      </c>
      <c r="AD59" s="345">
        <v>16</v>
      </c>
      <c r="AE59" s="347">
        <v>9</v>
      </c>
      <c r="AF59" s="346">
        <v>1</v>
      </c>
      <c r="AG59" s="346">
        <v>0</v>
      </c>
      <c r="AH59" s="345">
        <v>0</v>
      </c>
      <c r="AI59" s="347">
        <v>0</v>
      </c>
      <c r="AJ59" s="346">
        <v>0</v>
      </c>
      <c r="AK59" s="346">
        <v>0</v>
      </c>
      <c r="AL59" s="345">
        <v>0</v>
      </c>
      <c r="AM59" s="347">
        <v>10</v>
      </c>
      <c r="AN59" s="346">
        <v>15</v>
      </c>
      <c r="AO59" s="346">
        <v>0</v>
      </c>
      <c r="AP59" s="345">
        <v>0</v>
      </c>
      <c r="AQ59" s="347">
        <v>0</v>
      </c>
      <c r="AR59" s="348">
        <v>0</v>
      </c>
    </row>
    <row r="60" spans="1:44" x14ac:dyDescent="0.2">
      <c r="A60" s="342" t="s">
        <v>2</v>
      </c>
      <c r="B60" s="326" t="s">
        <v>534</v>
      </c>
      <c r="C60" s="344">
        <v>23900</v>
      </c>
      <c r="D60" s="346">
        <f t="shared" si="2"/>
        <v>6083</v>
      </c>
      <c r="E60" s="346">
        <v>2050</v>
      </c>
      <c r="F60" s="345">
        <v>1659</v>
      </c>
      <c r="G60" s="347">
        <v>965</v>
      </c>
      <c r="H60" s="346">
        <v>280</v>
      </c>
      <c r="I60" s="346">
        <v>24</v>
      </c>
      <c r="J60" s="345">
        <v>23</v>
      </c>
      <c r="K60" s="347">
        <v>935</v>
      </c>
      <c r="L60" s="346">
        <v>55</v>
      </c>
      <c r="M60" s="346">
        <v>884</v>
      </c>
      <c r="N60" s="345">
        <v>1371</v>
      </c>
      <c r="O60" s="347">
        <v>186</v>
      </c>
      <c r="P60" s="346">
        <v>247</v>
      </c>
      <c r="Q60" s="346">
        <v>174</v>
      </c>
      <c r="R60" s="345">
        <v>407</v>
      </c>
      <c r="S60" s="347">
        <v>210</v>
      </c>
      <c r="T60" s="346">
        <v>33</v>
      </c>
      <c r="U60" s="346">
        <v>690</v>
      </c>
      <c r="V60" s="345">
        <v>1016</v>
      </c>
      <c r="W60" s="347">
        <v>817</v>
      </c>
      <c r="X60" s="346">
        <v>513</v>
      </c>
      <c r="Y60" s="346">
        <v>30</v>
      </c>
      <c r="Z60" s="345">
        <v>981</v>
      </c>
      <c r="AA60" s="347">
        <v>83</v>
      </c>
      <c r="AB60" s="346">
        <v>192</v>
      </c>
      <c r="AC60" s="346">
        <v>35</v>
      </c>
      <c r="AD60" s="345">
        <v>232</v>
      </c>
      <c r="AE60" s="347">
        <v>730</v>
      </c>
      <c r="AF60" s="346">
        <v>1365</v>
      </c>
      <c r="AG60" s="346">
        <v>0</v>
      </c>
      <c r="AH60" s="345">
        <v>195</v>
      </c>
      <c r="AI60" s="347">
        <v>495</v>
      </c>
      <c r="AJ60" s="346">
        <v>114</v>
      </c>
      <c r="AK60" s="346">
        <v>174</v>
      </c>
      <c r="AL60" s="345">
        <v>409</v>
      </c>
      <c r="AM60" s="347">
        <v>12</v>
      </c>
      <c r="AN60" s="346">
        <v>29</v>
      </c>
      <c r="AO60" s="346">
        <v>164</v>
      </c>
      <c r="AP60" s="345">
        <v>36</v>
      </c>
      <c r="AQ60" s="347">
        <v>1</v>
      </c>
      <c r="AR60" s="348">
        <v>1</v>
      </c>
    </row>
    <row r="61" spans="1:44" x14ac:dyDescent="0.2">
      <c r="A61" s="342" t="s">
        <v>3</v>
      </c>
      <c r="B61" s="326" t="s">
        <v>31</v>
      </c>
      <c r="C61" s="344">
        <v>10398</v>
      </c>
      <c r="D61" s="346">
        <f t="shared" si="2"/>
        <v>701</v>
      </c>
      <c r="E61" s="346">
        <v>1236</v>
      </c>
      <c r="F61" s="345">
        <v>1421</v>
      </c>
      <c r="G61" s="347">
        <v>296</v>
      </c>
      <c r="H61" s="346">
        <v>186</v>
      </c>
      <c r="I61" s="346">
        <v>6</v>
      </c>
      <c r="J61" s="345">
        <v>9</v>
      </c>
      <c r="K61" s="347">
        <v>183</v>
      </c>
      <c r="L61" s="346">
        <v>32</v>
      </c>
      <c r="M61" s="346">
        <v>207</v>
      </c>
      <c r="N61" s="345">
        <v>125</v>
      </c>
      <c r="O61" s="347">
        <v>891</v>
      </c>
      <c r="P61" s="346">
        <v>156</v>
      </c>
      <c r="Q61" s="346">
        <v>8</v>
      </c>
      <c r="R61" s="345">
        <v>95</v>
      </c>
      <c r="S61" s="347">
        <v>1560</v>
      </c>
      <c r="T61" s="346">
        <v>50</v>
      </c>
      <c r="U61" s="346">
        <v>287</v>
      </c>
      <c r="V61" s="345">
        <v>23</v>
      </c>
      <c r="W61" s="347">
        <v>250</v>
      </c>
      <c r="X61" s="346">
        <v>99</v>
      </c>
      <c r="Y61" s="346">
        <v>98</v>
      </c>
      <c r="Z61" s="345">
        <v>313</v>
      </c>
      <c r="AA61" s="347">
        <v>683</v>
      </c>
      <c r="AB61" s="346">
        <v>46</v>
      </c>
      <c r="AC61" s="346">
        <v>136</v>
      </c>
      <c r="AD61" s="345">
        <v>51</v>
      </c>
      <c r="AE61" s="347">
        <v>321</v>
      </c>
      <c r="AF61" s="346">
        <v>111</v>
      </c>
      <c r="AG61" s="346">
        <v>32</v>
      </c>
      <c r="AH61" s="345">
        <v>46</v>
      </c>
      <c r="AI61" s="347">
        <v>31</v>
      </c>
      <c r="AJ61" s="346">
        <v>345</v>
      </c>
      <c r="AK61" s="346">
        <v>90</v>
      </c>
      <c r="AL61" s="345">
        <v>53</v>
      </c>
      <c r="AM61" s="347">
        <v>44</v>
      </c>
      <c r="AN61" s="346">
        <v>4</v>
      </c>
      <c r="AO61" s="346">
        <v>5</v>
      </c>
      <c r="AP61" s="345">
        <v>105</v>
      </c>
      <c r="AQ61" s="347">
        <v>34</v>
      </c>
      <c r="AR61" s="348">
        <v>29</v>
      </c>
    </row>
    <row r="62" spans="1:44" x14ac:dyDescent="0.2">
      <c r="A62" s="342" t="s">
        <v>4</v>
      </c>
      <c r="B62" s="326" t="s">
        <v>32</v>
      </c>
      <c r="C62" s="344">
        <v>26698</v>
      </c>
      <c r="D62" s="346">
        <f t="shared" si="2"/>
        <v>4907</v>
      </c>
      <c r="E62" s="346">
        <v>7310</v>
      </c>
      <c r="F62" s="345">
        <v>3667</v>
      </c>
      <c r="G62" s="347">
        <v>57</v>
      </c>
      <c r="H62" s="346">
        <v>280</v>
      </c>
      <c r="I62" s="346">
        <v>13</v>
      </c>
      <c r="J62" s="345">
        <v>0</v>
      </c>
      <c r="K62" s="347">
        <v>1442</v>
      </c>
      <c r="L62" s="346">
        <v>88</v>
      </c>
      <c r="M62" s="346">
        <v>26</v>
      </c>
      <c r="N62" s="345">
        <v>5882</v>
      </c>
      <c r="O62" s="347">
        <v>12</v>
      </c>
      <c r="P62" s="346">
        <v>67</v>
      </c>
      <c r="Q62" s="346">
        <v>3</v>
      </c>
      <c r="R62" s="345">
        <v>155</v>
      </c>
      <c r="S62" s="347">
        <v>149</v>
      </c>
      <c r="T62" s="346">
        <v>163</v>
      </c>
      <c r="U62" s="346">
        <v>811</v>
      </c>
      <c r="V62" s="345">
        <v>69</v>
      </c>
      <c r="W62" s="347">
        <v>515</v>
      </c>
      <c r="X62" s="346">
        <v>61</v>
      </c>
      <c r="Y62" s="346">
        <v>18</v>
      </c>
      <c r="Z62" s="345">
        <v>42</v>
      </c>
      <c r="AA62" s="347">
        <v>7</v>
      </c>
      <c r="AB62" s="346">
        <v>121</v>
      </c>
      <c r="AC62" s="346">
        <v>21</v>
      </c>
      <c r="AD62" s="345">
        <v>2</v>
      </c>
      <c r="AE62" s="347">
        <v>55</v>
      </c>
      <c r="AF62" s="346">
        <v>100</v>
      </c>
      <c r="AG62" s="346">
        <v>11</v>
      </c>
      <c r="AH62" s="345">
        <v>90</v>
      </c>
      <c r="AI62" s="347">
        <v>119</v>
      </c>
      <c r="AJ62" s="346">
        <v>186</v>
      </c>
      <c r="AK62" s="346">
        <v>17</v>
      </c>
      <c r="AL62" s="345">
        <v>43</v>
      </c>
      <c r="AM62" s="347">
        <v>0</v>
      </c>
      <c r="AN62" s="346">
        <v>100</v>
      </c>
      <c r="AO62" s="346">
        <v>0</v>
      </c>
      <c r="AP62" s="345">
        <v>89</v>
      </c>
      <c r="AQ62" s="347">
        <v>0</v>
      </c>
      <c r="AR62" s="348">
        <v>0</v>
      </c>
    </row>
    <row r="63" spans="1:44" x14ac:dyDescent="0.2">
      <c r="A63" s="342" t="s">
        <v>5</v>
      </c>
      <c r="B63" s="326" t="s">
        <v>33</v>
      </c>
      <c r="C63" s="344">
        <v>7261</v>
      </c>
      <c r="D63" s="346">
        <f t="shared" si="2"/>
        <v>970</v>
      </c>
      <c r="E63" s="346">
        <v>736</v>
      </c>
      <c r="F63" s="345">
        <v>2042</v>
      </c>
      <c r="G63" s="347">
        <v>441</v>
      </c>
      <c r="H63" s="346">
        <v>53</v>
      </c>
      <c r="I63" s="346">
        <v>3</v>
      </c>
      <c r="J63" s="345">
        <v>4</v>
      </c>
      <c r="K63" s="347">
        <v>116</v>
      </c>
      <c r="L63" s="346">
        <v>72</v>
      </c>
      <c r="M63" s="346">
        <v>382</v>
      </c>
      <c r="N63" s="345">
        <v>309</v>
      </c>
      <c r="O63" s="347">
        <v>98</v>
      </c>
      <c r="P63" s="346">
        <v>0</v>
      </c>
      <c r="Q63" s="346">
        <v>64</v>
      </c>
      <c r="R63" s="345">
        <v>109</v>
      </c>
      <c r="S63" s="347">
        <v>184</v>
      </c>
      <c r="T63" s="346">
        <v>43</v>
      </c>
      <c r="U63" s="346">
        <v>78</v>
      </c>
      <c r="V63" s="345">
        <v>424</v>
      </c>
      <c r="W63" s="347">
        <v>62</v>
      </c>
      <c r="X63" s="346">
        <v>8</v>
      </c>
      <c r="Y63" s="346">
        <v>4</v>
      </c>
      <c r="Z63" s="345">
        <v>261</v>
      </c>
      <c r="AA63" s="347">
        <v>0</v>
      </c>
      <c r="AB63" s="346">
        <v>71</v>
      </c>
      <c r="AC63" s="346">
        <v>5</v>
      </c>
      <c r="AD63" s="345">
        <v>32</v>
      </c>
      <c r="AE63" s="347">
        <v>156</v>
      </c>
      <c r="AF63" s="346">
        <v>49</v>
      </c>
      <c r="AG63" s="346">
        <v>0</v>
      </c>
      <c r="AH63" s="345">
        <v>154</v>
      </c>
      <c r="AI63" s="347">
        <v>30</v>
      </c>
      <c r="AJ63" s="346">
        <v>195</v>
      </c>
      <c r="AK63" s="346">
        <v>4</v>
      </c>
      <c r="AL63" s="345">
        <v>44</v>
      </c>
      <c r="AM63" s="347">
        <v>13</v>
      </c>
      <c r="AN63" s="346">
        <v>0</v>
      </c>
      <c r="AO63" s="346">
        <v>0</v>
      </c>
      <c r="AP63" s="345">
        <v>38</v>
      </c>
      <c r="AQ63" s="347">
        <v>7</v>
      </c>
      <c r="AR63" s="348">
        <v>0</v>
      </c>
    </row>
    <row r="64" spans="1:44" x14ac:dyDescent="0.2">
      <c r="A64" s="342" t="s">
        <v>6</v>
      </c>
      <c r="B64" s="326" t="s">
        <v>34</v>
      </c>
      <c r="C64" s="344">
        <v>33535</v>
      </c>
      <c r="D64" s="346">
        <f t="shared" si="2"/>
        <v>3722</v>
      </c>
      <c r="E64" s="346">
        <v>3519</v>
      </c>
      <c r="F64" s="345">
        <v>5011</v>
      </c>
      <c r="G64" s="347">
        <v>4119</v>
      </c>
      <c r="H64" s="346">
        <v>282</v>
      </c>
      <c r="I64" s="346">
        <v>147</v>
      </c>
      <c r="J64" s="345">
        <v>4</v>
      </c>
      <c r="K64" s="347">
        <v>1420</v>
      </c>
      <c r="L64" s="346">
        <v>237</v>
      </c>
      <c r="M64" s="346">
        <v>589</v>
      </c>
      <c r="N64" s="345">
        <v>1091</v>
      </c>
      <c r="O64" s="347">
        <v>416</v>
      </c>
      <c r="P64" s="346">
        <v>344</v>
      </c>
      <c r="Q64" s="346">
        <v>182</v>
      </c>
      <c r="R64" s="345">
        <v>2042</v>
      </c>
      <c r="S64" s="347">
        <v>733</v>
      </c>
      <c r="T64" s="346">
        <v>344</v>
      </c>
      <c r="U64" s="346">
        <v>1259</v>
      </c>
      <c r="V64" s="345">
        <v>260</v>
      </c>
      <c r="W64" s="347">
        <v>1539</v>
      </c>
      <c r="X64" s="346">
        <v>314</v>
      </c>
      <c r="Y64" s="346">
        <v>135</v>
      </c>
      <c r="Z64" s="345">
        <v>683</v>
      </c>
      <c r="AA64" s="347">
        <v>68</v>
      </c>
      <c r="AB64" s="346">
        <v>1284</v>
      </c>
      <c r="AC64" s="346">
        <v>37</v>
      </c>
      <c r="AD64" s="345">
        <v>183</v>
      </c>
      <c r="AE64" s="347">
        <v>519</v>
      </c>
      <c r="AF64" s="346">
        <v>476</v>
      </c>
      <c r="AG64" s="346">
        <v>91</v>
      </c>
      <c r="AH64" s="345">
        <v>239</v>
      </c>
      <c r="AI64" s="347">
        <v>391</v>
      </c>
      <c r="AJ64" s="346">
        <v>486</v>
      </c>
      <c r="AK64" s="346">
        <v>549</v>
      </c>
      <c r="AL64" s="345">
        <v>488</v>
      </c>
      <c r="AM64" s="347">
        <v>1</v>
      </c>
      <c r="AN64" s="346">
        <v>72</v>
      </c>
      <c r="AO64" s="346">
        <v>69</v>
      </c>
      <c r="AP64" s="345">
        <v>150</v>
      </c>
      <c r="AQ64" s="347">
        <v>20</v>
      </c>
      <c r="AR64" s="348">
        <v>20</v>
      </c>
    </row>
    <row r="65" spans="1:44" x14ac:dyDescent="0.2">
      <c r="A65" s="342" t="s">
        <v>7</v>
      </c>
      <c r="B65" s="326" t="s">
        <v>268</v>
      </c>
      <c r="C65" s="344">
        <v>32705</v>
      </c>
      <c r="D65" s="346">
        <f t="shared" si="2"/>
        <v>9957</v>
      </c>
      <c r="E65" s="346">
        <v>2904</v>
      </c>
      <c r="F65" s="345">
        <v>2197</v>
      </c>
      <c r="G65" s="347">
        <v>496</v>
      </c>
      <c r="H65" s="346">
        <v>171</v>
      </c>
      <c r="I65" s="346">
        <v>173</v>
      </c>
      <c r="J65" s="345">
        <v>17</v>
      </c>
      <c r="K65" s="347">
        <v>635</v>
      </c>
      <c r="L65" s="346">
        <v>780</v>
      </c>
      <c r="M65" s="346">
        <v>169</v>
      </c>
      <c r="N65" s="345">
        <v>1287</v>
      </c>
      <c r="O65" s="347">
        <v>20</v>
      </c>
      <c r="P65" s="346">
        <v>91</v>
      </c>
      <c r="Q65" s="346">
        <v>66</v>
      </c>
      <c r="R65" s="345">
        <v>259</v>
      </c>
      <c r="S65" s="347">
        <v>8441</v>
      </c>
      <c r="T65" s="346">
        <v>118</v>
      </c>
      <c r="U65" s="346">
        <v>256</v>
      </c>
      <c r="V65" s="345">
        <v>51</v>
      </c>
      <c r="W65" s="347">
        <v>1686</v>
      </c>
      <c r="X65" s="346">
        <v>190</v>
      </c>
      <c r="Y65" s="346">
        <v>34</v>
      </c>
      <c r="Z65" s="345">
        <v>28</v>
      </c>
      <c r="AA65" s="347">
        <v>76</v>
      </c>
      <c r="AB65" s="346">
        <v>132</v>
      </c>
      <c r="AC65" s="346">
        <v>13</v>
      </c>
      <c r="AD65" s="345">
        <v>42</v>
      </c>
      <c r="AE65" s="347">
        <v>835</v>
      </c>
      <c r="AF65" s="346">
        <v>597</v>
      </c>
      <c r="AG65" s="346">
        <v>8</v>
      </c>
      <c r="AH65" s="345">
        <v>104</v>
      </c>
      <c r="AI65" s="347">
        <v>116</v>
      </c>
      <c r="AJ65" s="346">
        <v>624</v>
      </c>
      <c r="AK65" s="346">
        <v>10</v>
      </c>
      <c r="AL65" s="345">
        <v>44</v>
      </c>
      <c r="AM65" s="347">
        <v>4</v>
      </c>
      <c r="AN65" s="346">
        <v>45</v>
      </c>
      <c r="AO65" s="346">
        <v>0</v>
      </c>
      <c r="AP65" s="345">
        <v>7</v>
      </c>
      <c r="AQ65" s="347">
        <v>19</v>
      </c>
      <c r="AR65" s="348">
        <v>3</v>
      </c>
    </row>
    <row r="66" spans="1:44" x14ac:dyDescent="0.2">
      <c r="A66" s="342" t="s">
        <v>8</v>
      </c>
      <c r="B66" s="326" t="s">
        <v>269</v>
      </c>
      <c r="C66" s="344">
        <v>30021</v>
      </c>
      <c r="D66" s="346">
        <f t="shared" si="2"/>
        <v>5521</v>
      </c>
      <c r="E66" s="346">
        <v>1688</v>
      </c>
      <c r="F66" s="345">
        <v>5051</v>
      </c>
      <c r="G66" s="347">
        <v>4993</v>
      </c>
      <c r="H66" s="346">
        <v>574</v>
      </c>
      <c r="I66" s="346">
        <v>626</v>
      </c>
      <c r="J66" s="345">
        <v>12</v>
      </c>
      <c r="K66" s="347">
        <v>1314</v>
      </c>
      <c r="L66" s="346">
        <v>38</v>
      </c>
      <c r="M66" s="346">
        <v>187</v>
      </c>
      <c r="N66" s="345">
        <v>1544</v>
      </c>
      <c r="O66" s="347">
        <v>111</v>
      </c>
      <c r="P66" s="346">
        <v>243</v>
      </c>
      <c r="Q66" s="346">
        <v>114</v>
      </c>
      <c r="R66" s="345">
        <v>1045</v>
      </c>
      <c r="S66" s="347">
        <v>215</v>
      </c>
      <c r="T66" s="346">
        <v>690</v>
      </c>
      <c r="U66" s="346">
        <v>245</v>
      </c>
      <c r="V66" s="345">
        <v>220</v>
      </c>
      <c r="W66" s="347">
        <v>890</v>
      </c>
      <c r="X66" s="346">
        <v>155</v>
      </c>
      <c r="Y66" s="346">
        <v>249</v>
      </c>
      <c r="Z66" s="345">
        <v>208</v>
      </c>
      <c r="AA66" s="347">
        <v>222</v>
      </c>
      <c r="AB66" s="346">
        <v>221</v>
      </c>
      <c r="AC66" s="346">
        <v>91</v>
      </c>
      <c r="AD66" s="345">
        <v>55</v>
      </c>
      <c r="AE66" s="347">
        <v>620</v>
      </c>
      <c r="AF66" s="346">
        <v>212</v>
      </c>
      <c r="AG66" s="346">
        <v>0</v>
      </c>
      <c r="AH66" s="345">
        <v>157</v>
      </c>
      <c r="AI66" s="347">
        <v>905</v>
      </c>
      <c r="AJ66" s="346">
        <v>1298</v>
      </c>
      <c r="AK66" s="346">
        <v>46</v>
      </c>
      <c r="AL66" s="345">
        <v>133</v>
      </c>
      <c r="AM66" s="347">
        <v>5</v>
      </c>
      <c r="AN66" s="346">
        <v>15</v>
      </c>
      <c r="AO66" s="346">
        <v>23</v>
      </c>
      <c r="AP66" s="345">
        <v>7</v>
      </c>
      <c r="AQ66" s="347">
        <v>21</v>
      </c>
      <c r="AR66" s="348">
        <v>57</v>
      </c>
    </row>
    <row r="67" spans="1:44" x14ac:dyDescent="0.2">
      <c r="A67" s="342" t="s">
        <v>9</v>
      </c>
      <c r="B67" s="326" t="s">
        <v>270</v>
      </c>
      <c r="C67" s="344">
        <v>10683</v>
      </c>
      <c r="D67" s="346">
        <f t="shared" si="2"/>
        <v>2738</v>
      </c>
      <c r="E67" s="346">
        <v>2533</v>
      </c>
      <c r="F67" s="345">
        <v>569</v>
      </c>
      <c r="G67" s="347">
        <v>736</v>
      </c>
      <c r="H67" s="346">
        <v>666</v>
      </c>
      <c r="I67" s="346">
        <v>0</v>
      </c>
      <c r="J67" s="345">
        <v>52</v>
      </c>
      <c r="K67" s="347">
        <v>216</v>
      </c>
      <c r="L67" s="346">
        <v>25</v>
      </c>
      <c r="M67" s="346">
        <v>190</v>
      </c>
      <c r="N67" s="345">
        <v>270</v>
      </c>
      <c r="O67" s="347">
        <v>0</v>
      </c>
      <c r="P67" s="346">
        <v>11</v>
      </c>
      <c r="Q67" s="346">
        <v>636</v>
      </c>
      <c r="R67" s="345">
        <v>132</v>
      </c>
      <c r="S67" s="347">
        <v>47</v>
      </c>
      <c r="T67" s="346">
        <v>68</v>
      </c>
      <c r="U67" s="346">
        <v>0</v>
      </c>
      <c r="V67" s="345">
        <v>45</v>
      </c>
      <c r="W67" s="347">
        <v>152</v>
      </c>
      <c r="X67" s="346">
        <v>112</v>
      </c>
      <c r="Y67" s="346">
        <v>7</v>
      </c>
      <c r="Z67" s="345">
        <v>8</v>
      </c>
      <c r="AA67" s="347">
        <v>63</v>
      </c>
      <c r="AB67" s="346">
        <v>0</v>
      </c>
      <c r="AC67" s="346">
        <v>7</v>
      </c>
      <c r="AD67" s="345">
        <v>68</v>
      </c>
      <c r="AE67" s="347">
        <v>4</v>
      </c>
      <c r="AF67" s="346">
        <v>115</v>
      </c>
      <c r="AG67" s="346">
        <v>2</v>
      </c>
      <c r="AH67" s="345">
        <v>235</v>
      </c>
      <c r="AI67" s="347">
        <v>8</v>
      </c>
      <c r="AJ67" s="346">
        <v>73</v>
      </c>
      <c r="AK67" s="346">
        <v>207</v>
      </c>
      <c r="AL67" s="345">
        <v>548</v>
      </c>
      <c r="AM67" s="347">
        <v>0</v>
      </c>
      <c r="AN67" s="346">
        <v>0</v>
      </c>
      <c r="AO67" s="346">
        <v>9</v>
      </c>
      <c r="AP67" s="345">
        <v>104</v>
      </c>
      <c r="AQ67" s="347">
        <v>27</v>
      </c>
      <c r="AR67" s="348">
        <v>0</v>
      </c>
    </row>
    <row r="68" spans="1:44" x14ac:dyDescent="0.2">
      <c r="A68" s="342" t="s">
        <v>10</v>
      </c>
      <c r="B68" s="326" t="s">
        <v>280</v>
      </c>
      <c r="C68" s="344">
        <v>10590</v>
      </c>
      <c r="D68" s="346">
        <f t="shared" si="2"/>
        <v>960</v>
      </c>
      <c r="E68" s="346">
        <v>1440</v>
      </c>
      <c r="F68" s="345">
        <v>1410</v>
      </c>
      <c r="G68" s="347">
        <v>489</v>
      </c>
      <c r="H68" s="346">
        <v>139</v>
      </c>
      <c r="I68" s="346">
        <v>12</v>
      </c>
      <c r="J68" s="345">
        <v>7</v>
      </c>
      <c r="K68" s="347">
        <v>1220</v>
      </c>
      <c r="L68" s="346">
        <v>46</v>
      </c>
      <c r="M68" s="346">
        <v>260</v>
      </c>
      <c r="N68" s="345">
        <v>137</v>
      </c>
      <c r="O68" s="347">
        <v>193</v>
      </c>
      <c r="P68" s="346">
        <v>80</v>
      </c>
      <c r="Q68" s="346">
        <v>100</v>
      </c>
      <c r="R68" s="345">
        <v>51</v>
      </c>
      <c r="S68" s="347">
        <v>7</v>
      </c>
      <c r="T68" s="346">
        <v>60</v>
      </c>
      <c r="U68" s="346">
        <v>138</v>
      </c>
      <c r="V68" s="345">
        <v>131</v>
      </c>
      <c r="W68" s="347">
        <v>80</v>
      </c>
      <c r="X68" s="346">
        <v>155</v>
      </c>
      <c r="Y68" s="346">
        <v>24</v>
      </c>
      <c r="Z68" s="345">
        <v>359</v>
      </c>
      <c r="AA68" s="347">
        <v>7</v>
      </c>
      <c r="AB68" s="346">
        <v>100</v>
      </c>
      <c r="AC68" s="346">
        <v>0</v>
      </c>
      <c r="AD68" s="345">
        <v>8</v>
      </c>
      <c r="AE68" s="347">
        <v>424</v>
      </c>
      <c r="AF68" s="346">
        <v>244</v>
      </c>
      <c r="AG68" s="346">
        <v>311</v>
      </c>
      <c r="AH68" s="345">
        <v>160</v>
      </c>
      <c r="AI68" s="347">
        <v>0</v>
      </c>
      <c r="AJ68" s="346">
        <v>1</v>
      </c>
      <c r="AK68" s="346">
        <v>6</v>
      </c>
      <c r="AL68" s="345">
        <v>1</v>
      </c>
      <c r="AM68" s="347">
        <v>0</v>
      </c>
      <c r="AN68" s="346">
        <v>1561</v>
      </c>
      <c r="AO68" s="346">
        <v>17</v>
      </c>
      <c r="AP68" s="345">
        <v>156</v>
      </c>
      <c r="AQ68" s="347">
        <v>96</v>
      </c>
      <c r="AR68" s="348">
        <v>0</v>
      </c>
    </row>
    <row r="69" spans="1:44" x14ac:dyDescent="0.2">
      <c r="A69" s="342" t="s">
        <v>11</v>
      </c>
      <c r="B69" s="326" t="s">
        <v>35</v>
      </c>
      <c r="C69" s="344">
        <v>41425</v>
      </c>
      <c r="D69" s="346">
        <f t="shared" si="2"/>
        <v>7463</v>
      </c>
      <c r="E69" s="346">
        <v>11420</v>
      </c>
      <c r="F69" s="345">
        <v>3323</v>
      </c>
      <c r="G69" s="347">
        <v>1442</v>
      </c>
      <c r="H69" s="346">
        <v>580</v>
      </c>
      <c r="I69" s="346">
        <v>1443</v>
      </c>
      <c r="J69" s="345">
        <v>31</v>
      </c>
      <c r="K69" s="347">
        <v>1061</v>
      </c>
      <c r="L69" s="346">
        <v>51</v>
      </c>
      <c r="M69" s="346">
        <v>256</v>
      </c>
      <c r="N69" s="345">
        <v>1236</v>
      </c>
      <c r="O69" s="347">
        <v>792</v>
      </c>
      <c r="P69" s="346">
        <v>100</v>
      </c>
      <c r="Q69" s="346">
        <v>323</v>
      </c>
      <c r="R69" s="345">
        <v>135</v>
      </c>
      <c r="S69" s="347">
        <v>607</v>
      </c>
      <c r="T69" s="346">
        <v>308</v>
      </c>
      <c r="U69" s="346">
        <v>93</v>
      </c>
      <c r="V69" s="345">
        <v>1625</v>
      </c>
      <c r="W69" s="347">
        <v>1572</v>
      </c>
      <c r="X69" s="346">
        <v>260</v>
      </c>
      <c r="Y69" s="346">
        <v>339</v>
      </c>
      <c r="Z69" s="345">
        <v>1491</v>
      </c>
      <c r="AA69" s="347">
        <v>876</v>
      </c>
      <c r="AB69" s="346">
        <v>12</v>
      </c>
      <c r="AC69" s="346">
        <v>380</v>
      </c>
      <c r="AD69" s="345">
        <v>605</v>
      </c>
      <c r="AE69" s="347">
        <v>470</v>
      </c>
      <c r="AF69" s="346">
        <v>858</v>
      </c>
      <c r="AG69" s="346">
        <v>2</v>
      </c>
      <c r="AH69" s="345">
        <v>121</v>
      </c>
      <c r="AI69" s="347">
        <v>138</v>
      </c>
      <c r="AJ69" s="346">
        <v>101</v>
      </c>
      <c r="AK69" s="346">
        <v>119</v>
      </c>
      <c r="AL69" s="345">
        <v>1010</v>
      </c>
      <c r="AM69" s="347">
        <v>22</v>
      </c>
      <c r="AN69" s="346">
        <v>146</v>
      </c>
      <c r="AO69" s="346">
        <v>398</v>
      </c>
      <c r="AP69" s="345">
        <v>192</v>
      </c>
      <c r="AQ69" s="347">
        <v>0</v>
      </c>
      <c r="AR69" s="348">
        <v>24</v>
      </c>
    </row>
    <row r="70" spans="1:44" x14ac:dyDescent="0.2">
      <c r="A70" s="342" t="s">
        <v>12</v>
      </c>
      <c r="B70" s="326" t="s">
        <v>365</v>
      </c>
      <c r="C70" s="344">
        <v>15837</v>
      </c>
      <c r="D70" s="346">
        <f t="shared" si="2"/>
        <v>3725</v>
      </c>
      <c r="E70" s="346">
        <v>547</v>
      </c>
      <c r="F70" s="345">
        <v>4055</v>
      </c>
      <c r="G70" s="347">
        <v>602</v>
      </c>
      <c r="H70" s="346">
        <v>994</v>
      </c>
      <c r="I70" s="346">
        <v>0</v>
      </c>
      <c r="J70" s="345">
        <v>0</v>
      </c>
      <c r="K70" s="347">
        <v>862</v>
      </c>
      <c r="L70" s="346">
        <v>0</v>
      </c>
      <c r="M70" s="346">
        <v>9</v>
      </c>
      <c r="N70" s="345">
        <v>49</v>
      </c>
      <c r="O70" s="347">
        <v>0</v>
      </c>
      <c r="P70" s="346">
        <v>112</v>
      </c>
      <c r="Q70" s="346">
        <v>173</v>
      </c>
      <c r="R70" s="345">
        <v>511</v>
      </c>
      <c r="S70" s="347">
        <v>0</v>
      </c>
      <c r="T70" s="346">
        <v>34</v>
      </c>
      <c r="U70" s="346">
        <v>5</v>
      </c>
      <c r="V70" s="345">
        <v>2749</v>
      </c>
      <c r="W70" s="347">
        <v>24</v>
      </c>
      <c r="X70" s="346">
        <v>237</v>
      </c>
      <c r="Y70" s="346">
        <v>0</v>
      </c>
      <c r="Z70" s="345">
        <v>13</v>
      </c>
      <c r="AA70" s="347">
        <v>0</v>
      </c>
      <c r="AB70" s="346">
        <v>0</v>
      </c>
      <c r="AC70" s="346">
        <v>101</v>
      </c>
      <c r="AD70" s="345">
        <v>0</v>
      </c>
      <c r="AE70" s="347">
        <v>778</v>
      </c>
      <c r="AF70" s="346">
        <v>7</v>
      </c>
      <c r="AG70" s="346">
        <v>18</v>
      </c>
      <c r="AH70" s="345">
        <v>0</v>
      </c>
      <c r="AI70" s="347">
        <v>95</v>
      </c>
      <c r="AJ70" s="346">
        <v>0</v>
      </c>
      <c r="AK70" s="346">
        <v>3</v>
      </c>
      <c r="AL70" s="345">
        <v>125</v>
      </c>
      <c r="AM70" s="347">
        <v>0</v>
      </c>
      <c r="AN70" s="346">
        <v>0</v>
      </c>
      <c r="AO70" s="346">
        <v>0</v>
      </c>
      <c r="AP70" s="345">
        <v>0</v>
      </c>
      <c r="AQ70" s="347">
        <v>9</v>
      </c>
      <c r="AR70" s="348">
        <v>0</v>
      </c>
    </row>
    <row r="71" spans="1:44" x14ac:dyDescent="0.2">
      <c r="A71" s="342" t="s">
        <v>13</v>
      </c>
      <c r="B71" s="326" t="s">
        <v>191</v>
      </c>
      <c r="C71" s="344">
        <v>32143</v>
      </c>
      <c r="D71" s="346">
        <f t="shared" si="2"/>
        <v>10049</v>
      </c>
      <c r="E71" s="346">
        <v>2853</v>
      </c>
      <c r="F71" s="345">
        <v>1803</v>
      </c>
      <c r="G71" s="347">
        <v>6937</v>
      </c>
      <c r="H71" s="346">
        <v>689</v>
      </c>
      <c r="I71" s="346">
        <v>92</v>
      </c>
      <c r="J71" s="345">
        <v>13</v>
      </c>
      <c r="K71" s="347">
        <v>338</v>
      </c>
      <c r="L71" s="346">
        <v>907</v>
      </c>
      <c r="M71" s="346">
        <v>274</v>
      </c>
      <c r="N71" s="345">
        <v>416</v>
      </c>
      <c r="O71" s="347">
        <v>64</v>
      </c>
      <c r="P71" s="346">
        <v>161</v>
      </c>
      <c r="Q71" s="346">
        <v>185</v>
      </c>
      <c r="R71" s="345">
        <v>541</v>
      </c>
      <c r="S71" s="347">
        <v>448</v>
      </c>
      <c r="T71" s="346">
        <v>376</v>
      </c>
      <c r="U71" s="346">
        <v>729</v>
      </c>
      <c r="V71" s="345">
        <v>703</v>
      </c>
      <c r="W71" s="347">
        <v>538</v>
      </c>
      <c r="X71" s="346">
        <v>244</v>
      </c>
      <c r="Y71" s="346">
        <v>80</v>
      </c>
      <c r="Z71" s="345">
        <v>684</v>
      </c>
      <c r="AA71" s="347">
        <v>107</v>
      </c>
      <c r="AB71" s="346">
        <v>68</v>
      </c>
      <c r="AC71" s="346">
        <v>185</v>
      </c>
      <c r="AD71" s="345">
        <v>175</v>
      </c>
      <c r="AE71" s="347">
        <v>207</v>
      </c>
      <c r="AF71" s="346">
        <v>317</v>
      </c>
      <c r="AG71" s="346">
        <v>0</v>
      </c>
      <c r="AH71" s="345">
        <v>286</v>
      </c>
      <c r="AI71" s="347">
        <v>515</v>
      </c>
      <c r="AJ71" s="346">
        <v>147</v>
      </c>
      <c r="AK71" s="346">
        <v>21</v>
      </c>
      <c r="AL71" s="345">
        <v>682</v>
      </c>
      <c r="AM71" s="347">
        <v>59</v>
      </c>
      <c r="AN71" s="346">
        <v>18</v>
      </c>
      <c r="AO71" s="346">
        <v>0</v>
      </c>
      <c r="AP71" s="345">
        <v>74</v>
      </c>
      <c r="AQ71" s="347">
        <v>130</v>
      </c>
      <c r="AR71" s="348">
        <v>28</v>
      </c>
    </row>
    <row r="72" spans="1:44" x14ac:dyDescent="0.2">
      <c r="A72" s="342" t="s">
        <v>14</v>
      </c>
      <c r="B72" s="326" t="s">
        <v>50</v>
      </c>
      <c r="C72" s="344">
        <v>25566</v>
      </c>
      <c r="D72" s="346">
        <f t="shared" si="2"/>
        <v>6274</v>
      </c>
      <c r="E72" s="346">
        <v>3478</v>
      </c>
      <c r="F72" s="345">
        <v>1048</v>
      </c>
      <c r="G72" s="347">
        <v>482</v>
      </c>
      <c r="H72" s="346">
        <v>582</v>
      </c>
      <c r="I72" s="346">
        <v>152</v>
      </c>
      <c r="J72" s="345">
        <v>114</v>
      </c>
      <c r="K72" s="347">
        <v>440</v>
      </c>
      <c r="L72" s="346">
        <v>12</v>
      </c>
      <c r="M72" s="346">
        <v>2094</v>
      </c>
      <c r="N72" s="345">
        <v>377</v>
      </c>
      <c r="O72" s="347">
        <v>120</v>
      </c>
      <c r="P72" s="346">
        <v>597</v>
      </c>
      <c r="Q72" s="346">
        <v>88</v>
      </c>
      <c r="R72" s="345">
        <v>457</v>
      </c>
      <c r="S72" s="347">
        <v>244</v>
      </c>
      <c r="T72" s="346">
        <v>102</v>
      </c>
      <c r="U72" s="346">
        <v>245</v>
      </c>
      <c r="V72" s="345">
        <v>283</v>
      </c>
      <c r="W72" s="347">
        <v>366</v>
      </c>
      <c r="X72" s="346">
        <v>336</v>
      </c>
      <c r="Y72" s="346">
        <v>277</v>
      </c>
      <c r="Z72" s="345">
        <v>876</v>
      </c>
      <c r="AA72" s="347">
        <v>106</v>
      </c>
      <c r="AB72" s="346">
        <v>135</v>
      </c>
      <c r="AC72" s="346">
        <v>585</v>
      </c>
      <c r="AD72" s="345">
        <v>265</v>
      </c>
      <c r="AE72" s="347">
        <v>1956</v>
      </c>
      <c r="AF72" s="346">
        <v>2323</v>
      </c>
      <c r="AG72" s="346">
        <v>16</v>
      </c>
      <c r="AH72" s="345">
        <v>48</v>
      </c>
      <c r="AI72" s="347">
        <v>215</v>
      </c>
      <c r="AJ72" s="346">
        <v>13</v>
      </c>
      <c r="AK72" s="346">
        <v>88</v>
      </c>
      <c r="AL72" s="345">
        <v>517</v>
      </c>
      <c r="AM72" s="347">
        <v>43</v>
      </c>
      <c r="AN72" s="346">
        <v>106</v>
      </c>
      <c r="AO72" s="346">
        <v>58</v>
      </c>
      <c r="AP72" s="345">
        <v>19</v>
      </c>
      <c r="AQ72" s="347">
        <v>17</v>
      </c>
      <c r="AR72" s="348">
        <v>12</v>
      </c>
    </row>
    <row r="73" spans="1:44" x14ac:dyDescent="0.2">
      <c r="A73" s="342" t="s">
        <v>15</v>
      </c>
      <c r="B73" s="326" t="s">
        <v>36</v>
      </c>
      <c r="C73" s="344">
        <v>116652</v>
      </c>
      <c r="D73" s="346">
        <f t="shared" si="2"/>
        <v>30572</v>
      </c>
      <c r="E73" s="346">
        <v>19186</v>
      </c>
      <c r="F73" s="345">
        <v>12619</v>
      </c>
      <c r="G73" s="347">
        <v>3885</v>
      </c>
      <c r="H73" s="346">
        <v>6121</v>
      </c>
      <c r="I73" s="346">
        <v>1183</v>
      </c>
      <c r="J73" s="345">
        <v>674</v>
      </c>
      <c r="K73" s="347">
        <v>3561</v>
      </c>
      <c r="L73" s="346">
        <v>935</v>
      </c>
      <c r="M73" s="346">
        <v>2961</v>
      </c>
      <c r="N73" s="345">
        <v>6712</v>
      </c>
      <c r="O73" s="347">
        <v>859</v>
      </c>
      <c r="P73" s="346">
        <v>737</v>
      </c>
      <c r="Q73" s="346">
        <v>2498</v>
      </c>
      <c r="R73" s="345">
        <v>1594</v>
      </c>
      <c r="S73" s="347">
        <v>3227</v>
      </c>
      <c r="T73" s="346">
        <v>1863</v>
      </c>
      <c r="U73" s="346">
        <v>688</v>
      </c>
      <c r="V73" s="345">
        <v>1113</v>
      </c>
      <c r="W73" s="347">
        <v>781</v>
      </c>
      <c r="X73" s="346">
        <v>578</v>
      </c>
      <c r="Y73" s="346">
        <v>735</v>
      </c>
      <c r="Z73" s="345">
        <v>1438</v>
      </c>
      <c r="AA73" s="347">
        <v>1356</v>
      </c>
      <c r="AB73" s="346">
        <v>880</v>
      </c>
      <c r="AC73" s="346">
        <v>981</v>
      </c>
      <c r="AD73" s="345">
        <v>1027</v>
      </c>
      <c r="AE73" s="347">
        <v>827</v>
      </c>
      <c r="AF73" s="346">
        <v>1521</v>
      </c>
      <c r="AG73" s="346">
        <v>321</v>
      </c>
      <c r="AH73" s="345">
        <v>288</v>
      </c>
      <c r="AI73" s="347">
        <v>687</v>
      </c>
      <c r="AJ73" s="346">
        <v>558</v>
      </c>
      <c r="AK73" s="346">
        <v>185</v>
      </c>
      <c r="AL73" s="345">
        <v>337</v>
      </c>
      <c r="AM73" s="347">
        <v>220</v>
      </c>
      <c r="AN73" s="346">
        <v>749</v>
      </c>
      <c r="AO73" s="346">
        <v>207</v>
      </c>
      <c r="AP73" s="345">
        <v>616</v>
      </c>
      <c r="AQ73" s="347">
        <v>619</v>
      </c>
      <c r="AR73" s="348">
        <v>753</v>
      </c>
    </row>
    <row r="74" spans="1:44" x14ac:dyDescent="0.2">
      <c r="A74" s="342" t="s">
        <v>16</v>
      </c>
      <c r="B74" s="326" t="s">
        <v>192</v>
      </c>
      <c r="C74" s="344">
        <v>6284</v>
      </c>
      <c r="D74" s="346">
        <f t="shared" si="2"/>
        <v>1812</v>
      </c>
      <c r="E74" s="346">
        <v>1730</v>
      </c>
      <c r="F74" s="345">
        <v>668</v>
      </c>
      <c r="G74" s="347">
        <v>155</v>
      </c>
      <c r="H74" s="346">
        <v>23</v>
      </c>
      <c r="I74" s="346">
        <v>171</v>
      </c>
      <c r="J74" s="345">
        <v>7</v>
      </c>
      <c r="K74" s="347">
        <v>0</v>
      </c>
      <c r="L74" s="346">
        <v>366</v>
      </c>
      <c r="M74" s="346">
        <v>167</v>
      </c>
      <c r="N74" s="345">
        <v>164</v>
      </c>
      <c r="O74" s="347">
        <v>218</v>
      </c>
      <c r="P74" s="346">
        <v>2</v>
      </c>
      <c r="Q74" s="346">
        <v>26</v>
      </c>
      <c r="R74" s="345">
        <v>6</v>
      </c>
      <c r="S74" s="347">
        <v>137</v>
      </c>
      <c r="T74" s="346">
        <v>0</v>
      </c>
      <c r="U74" s="346">
        <v>0</v>
      </c>
      <c r="V74" s="345">
        <v>191</v>
      </c>
      <c r="W74" s="347">
        <v>0</v>
      </c>
      <c r="X74" s="346">
        <v>14</v>
      </c>
      <c r="Y74" s="346">
        <v>3</v>
      </c>
      <c r="Z74" s="345">
        <v>20</v>
      </c>
      <c r="AA74" s="347">
        <v>1</v>
      </c>
      <c r="AB74" s="346">
        <v>195</v>
      </c>
      <c r="AC74" s="346">
        <v>4</v>
      </c>
      <c r="AD74" s="345">
        <v>15</v>
      </c>
      <c r="AE74" s="347">
        <v>125</v>
      </c>
      <c r="AF74" s="346">
        <v>3</v>
      </c>
      <c r="AG74" s="346">
        <v>11</v>
      </c>
      <c r="AH74" s="345">
        <v>0</v>
      </c>
      <c r="AI74" s="347">
        <v>0</v>
      </c>
      <c r="AJ74" s="346">
        <v>0</v>
      </c>
      <c r="AK74" s="346">
        <v>0</v>
      </c>
      <c r="AL74" s="345">
        <v>11</v>
      </c>
      <c r="AM74" s="347">
        <v>29</v>
      </c>
      <c r="AN74" s="346">
        <v>0</v>
      </c>
      <c r="AO74" s="346">
        <v>0</v>
      </c>
      <c r="AP74" s="345">
        <v>0</v>
      </c>
      <c r="AQ74" s="347">
        <v>10</v>
      </c>
      <c r="AR74" s="348">
        <v>0</v>
      </c>
    </row>
    <row r="75" spans="1:44" x14ac:dyDescent="0.2">
      <c r="A75" s="342" t="s">
        <v>17</v>
      </c>
      <c r="B75" s="326" t="s">
        <v>272</v>
      </c>
      <c r="C75" s="344">
        <v>5038</v>
      </c>
      <c r="D75" s="346">
        <f t="shared" si="2"/>
        <v>1764</v>
      </c>
      <c r="E75" s="346">
        <v>566</v>
      </c>
      <c r="F75" s="345">
        <v>576</v>
      </c>
      <c r="G75" s="347">
        <v>191</v>
      </c>
      <c r="H75" s="346">
        <v>396</v>
      </c>
      <c r="I75" s="346">
        <v>17</v>
      </c>
      <c r="J75" s="345">
        <v>97</v>
      </c>
      <c r="K75" s="347">
        <v>66</v>
      </c>
      <c r="L75" s="346">
        <v>57</v>
      </c>
      <c r="M75" s="346">
        <v>54</v>
      </c>
      <c r="N75" s="345">
        <v>197</v>
      </c>
      <c r="O75" s="347">
        <v>82</v>
      </c>
      <c r="P75" s="346">
        <v>9</v>
      </c>
      <c r="Q75" s="346">
        <v>108</v>
      </c>
      <c r="R75" s="345">
        <v>17</v>
      </c>
      <c r="S75" s="347">
        <v>179</v>
      </c>
      <c r="T75" s="346">
        <v>87</v>
      </c>
      <c r="U75" s="346">
        <v>69</v>
      </c>
      <c r="V75" s="345">
        <v>68</v>
      </c>
      <c r="W75" s="347">
        <v>11</v>
      </c>
      <c r="X75" s="346">
        <v>40</v>
      </c>
      <c r="Y75" s="346">
        <v>4</v>
      </c>
      <c r="Z75" s="345">
        <v>32</v>
      </c>
      <c r="AA75" s="347">
        <v>50</v>
      </c>
      <c r="AB75" s="346">
        <v>13</v>
      </c>
      <c r="AC75" s="346">
        <v>35</v>
      </c>
      <c r="AD75" s="345">
        <v>50</v>
      </c>
      <c r="AE75" s="347">
        <v>16</v>
      </c>
      <c r="AF75" s="346">
        <v>20</v>
      </c>
      <c r="AG75" s="346">
        <v>8</v>
      </c>
      <c r="AH75" s="345">
        <v>21</v>
      </c>
      <c r="AI75" s="347">
        <v>5</v>
      </c>
      <c r="AJ75" s="346">
        <v>17</v>
      </c>
      <c r="AK75" s="346">
        <v>7</v>
      </c>
      <c r="AL75" s="345">
        <v>9</v>
      </c>
      <c r="AM75" s="347">
        <v>12</v>
      </c>
      <c r="AN75" s="346">
        <v>6</v>
      </c>
      <c r="AO75" s="346">
        <v>59</v>
      </c>
      <c r="AP75" s="345">
        <v>12</v>
      </c>
      <c r="AQ75" s="347">
        <v>11</v>
      </c>
      <c r="AR75" s="348">
        <v>0</v>
      </c>
    </row>
    <row r="76" spans="1:44" x14ac:dyDescent="0.2">
      <c r="A76" s="342" t="s">
        <v>18</v>
      </c>
      <c r="B76" s="326" t="s">
        <v>281</v>
      </c>
      <c r="C76" s="344">
        <v>11062</v>
      </c>
      <c r="D76" s="346">
        <f t="shared" si="2"/>
        <v>3158</v>
      </c>
      <c r="E76" s="346">
        <v>1899</v>
      </c>
      <c r="F76" s="345">
        <v>1210</v>
      </c>
      <c r="G76" s="347">
        <v>413</v>
      </c>
      <c r="H76" s="346">
        <v>644</v>
      </c>
      <c r="I76" s="346">
        <v>141</v>
      </c>
      <c r="J76" s="345">
        <v>100</v>
      </c>
      <c r="K76" s="347">
        <v>192</v>
      </c>
      <c r="L76" s="346">
        <v>286</v>
      </c>
      <c r="M76" s="346">
        <v>185</v>
      </c>
      <c r="N76" s="345">
        <v>345</v>
      </c>
      <c r="O76" s="347">
        <v>238</v>
      </c>
      <c r="P76" s="346">
        <v>60</v>
      </c>
      <c r="Q76" s="346">
        <v>217</v>
      </c>
      <c r="R76" s="345">
        <v>95</v>
      </c>
      <c r="S76" s="347">
        <v>347</v>
      </c>
      <c r="T76" s="346">
        <v>157</v>
      </c>
      <c r="U76" s="346">
        <v>70</v>
      </c>
      <c r="V76" s="345">
        <v>203</v>
      </c>
      <c r="W76" s="347">
        <v>27</v>
      </c>
      <c r="X76" s="346">
        <v>69</v>
      </c>
      <c r="Y76" s="346">
        <v>41</v>
      </c>
      <c r="Z76" s="345">
        <v>93</v>
      </c>
      <c r="AA76" s="347">
        <v>88</v>
      </c>
      <c r="AB76" s="346">
        <v>78</v>
      </c>
      <c r="AC76" s="346">
        <v>59</v>
      </c>
      <c r="AD76" s="345">
        <v>45</v>
      </c>
      <c r="AE76" s="347">
        <v>97</v>
      </c>
      <c r="AF76" s="346">
        <v>122</v>
      </c>
      <c r="AG76" s="346">
        <v>40</v>
      </c>
      <c r="AH76" s="345">
        <v>0</v>
      </c>
      <c r="AI76" s="347">
        <v>27</v>
      </c>
      <c r="AJ76" s="346">
        <v>25</v>
      </c>
      <c r="AK76" s="346">
        <v>25</v>
      </c>
      <c r="AL76" s="345">
        <v>32</v>
      </c>
      <c r="AM76" s="347">
        <v>31</v>
      </c>
      <c r="AN76" s="346">
        <v>32</v>
      </c>
      <c r="AO76" s="346">
        <v>36</v>
      </c>
      <c r="AP76" s="345">
        <v>37</v>
      </c>
      <c r="AQ76" s="347">
        <v>38</v>
      </c>
      <c r="AR76" s="348">
        <v>60</v>
      </c>
    </row>
    <row r="77" spans="1:44" x14ac:dyDescent="0.2">
      <c r="A77" s="342" t="s">
        <v>19</v>
      </c>
      <c r="B77" s="326" t="s">
        <v>384</v>
      </c>
      <c r="C77" s="344">
        <v>340314</v>
      </c>
      <c r="D77" s="346">
        <f t="shared" si="2"/>
        <v>118742</v>
      </c>
      <c r="E77" s="346">
        <v>40756</v>
      </c>
      <c r="F77" s="345">
        <v>24654</v>
      </c>
      <c r="G77" s="347">
        <v>14407</v>
      </c>
      <c r="H77" s="346">
        <v>25405</v>
      </c>
      <c r="I77" s="346">
        <v>2780</v>
      </c>
      <c r="J77" s="345">
        <v>3880</v>
      </c>
      <c r="K77" s="347">
        <v>10580</v>
      </c>
      <c r="L77" s="346">
        <v>1383</v>
      </c>
      <c r="M77" s="346">
        <v>5924</v>
      </c>
      <c r="N77" s="345">
        <v>15110</v>
      </c>
      <c r="O77" s="347">
        <v>2627</v>
      </c>
      <c r="P77" s="346">
        <v>2599</v>
      </c>
      <c r="Q77" s="346">
        <v>8190</v>
      </c>
      <c r="R77" s="345">
        <v>5986</v>
      </c>
      <c r="S77" s="347">
        <v>4379</v>
      </c>
      <c r="T77" s="346">
        <v>6890</v>
      </c>
      <c r="U77" s="346">
        <v>3017</v>
      </c>
      <c r="V77" s="345">
        <v>5926</v>
      </c>
      <c r="W77" s="347">
        <v>2486</v>
      </c>
      <c r="X77" s="346">
        <v>2337</v>
      </c>
      <c r="Y77" s="346">
        <v>1231</v>
      </c>
      <c r="Z77" s="345">
        <v>3279</v>
      </c>
      <c r="AA77" s="347">
        <v>2862</v>
      </c>
      <c r="AB77" s="346">
        <v>2096</v>
      </c>
      <c r="AC77" s="346">
        <v>2179</v>
      </c>
      <c r="AD77" s="345">
        <v>1874</v>
      </c>
      <c r="AE77" s="347">
        <v>2370</v>
      </c>
      <c r="AF77" s="346">
        <v>4130</v>
      </c>
      <c r="AG77" s="346">
        <v>1603</v>
      </c>
      <c r="AH77" s="345">
        <v>717</v>
      </c>
      <c r="AI77" s="347">
        <v>1855</v>
      </c>
      <c r="AJ77" s="346">
        <v>997</v>
      </c>
      <c r="AK77" s="346">
        <v>350</v>
      </c>
      <c r="AL77" s="345">
        <v>1586</v>
      </c>
      <c r="AM77" s="347">
        <v>434</v>
      </c>
      <c r="AN77" s="346">
        <v>1988</v>
      </c>
      <c r="AO77" s="346">
        <v>626</v>
      </c>
      <c r="AP77" s="345">
        <v>740</v>
      </c>
      <c r="AQ77" s="347">
        <v>674</v>
      </c>
      <c r="AR77" s="348">
        <v>665</v>
      </c>
    </row>
    <row r="78" spans="1:44" x14ac:dyDescent="0.2">
      <c r="A78" s="342" t="s">
        <v>20</v>
      </c>
      <c r="B78" s="326" t="s">
        <v>37</v>
      </c>
      <c r="C78" s="344">
        <v>46842</v>
      </c>
      <c r="D78" s="346">
        <f t="shared" si="2"/>
        <v>17383</v>
      </c>
      <c r="E78" s="346">
        <v>6892</v>
      </c>
      <c r="F78" s="345">
        <v>3398</v>
      </c>
      <c r="G78" s="347">
        <v>2645</v>
      </c>
      <c r="H78" s="346">
        <v>2819</v>
      </c>
      <c r="I78" s="346">
        <v>661</v>
      </c>
      <c r="J78" s="345">
        <v>712</v>
      </c>
      <c r="K78" s="347">
        <v>997</v>
      </c>
      <c r="L78" s="346">
        <v>208</v>
      </c>
      <c r="M78" s="346">
        <v>1131</v>
      </c>
      <c r="N78" s="345">
        <v>1870</v>
      </c>
      <c r="O78" s="347">
        <v>310</v>
      </c>
      <c r="P78" s="346">
        <v>391</v>
      </c>
      <c r="Q78" s="346">
        <v>813</v>
      </c>
      <c r="R78" s="345">
        <v>448</v>
      </c>
      <c r="S78" s="347">
        <v>554</v>
      </c>
      <c r="T78" s="346">
        <v>1001</v>
      </c>
      <c r="U78" s="346">
        <v>284</v>
      </c>
      <c r="V78" s="345">
        <v>689</v>
      </c>
      <c r="W78" s="347">
        <v>271</v>
      </c>
      <c r="X78" s="346">
        <v>232</v>
      </c>
      <c r="Y78" s="346">
        <v>151</v>
      </c>
      <c r="Z78" s="345">
        <v>287</v>
      </c>
      <c r="AA78" s="347">
        <v>326</v>
      </c>
      <c r="AB78" s="346">
        <v>244</v>
      </c>
      <c r="AC78" s="346">
        <v>314</v>
      </c>
      <c r="AD78" s="345">
        <v>295</v>
      </c>
      <c r="AE78" s="347">
        <v>178</v>
      </c>
      <c r="AF78" s="346">
        <v>369</v>
      </c>
      <c r="AG78" s="346">
        <v>69</v>
      </c>
      <c r="AH78" s="345">
        <v>63</v>
      </c>
      <c r="AI78" s="347">
        <v>72</v>
      </c>
      <c r="AJ78" s="346">
        <v>68</v>
      </c>
      <c r="AK78" s="346">
        <v>23</v>
      </c>
      <c r="AL78" s="345">
        <v>186</v>
      </c>
      <c r="AM78" s="347">
        <v>46</v>
      </c>
      <c r="AN78" s="346">
        <v>135</v>
      </c>
      <c r="AO78" s="346">
        <v>48</v>
      </c>
      <c r="AP78" s="345">
        <v>66</v>
      </c>
      <c r="AQ78" s="347">
        <v>98</v>
      </c>
      <c r="AR78" s="348">
        <v>95</v>
      </c>
    </row>
    <row r="79" spans="1:44" x14ac:dyDescent="0.2">
      <c r="A79" s="342" t="s">
        <v>21</v>
      </c>
      <c r="B79" s="326" t="s">
        <v>38</v>
      </c>
      <c r="C79" s="344">
        <v>26548</v>
      </c>
      <c r="D79" s="346">
        <f t="shared" si="2"/>
        <v>11246</v>
      </c>
      <c r="E79" s="346">
        <v>2409</v>
      </c>
      <c r="F79" s="345">
        <v>2829</v>
      </c>
      <c r="G79" s="347">
        <v>1077</v>
      </c>
      <c r="H79" s="346">
        <v>3066</v>
      </c>
      <c r="I79" s="346">
        <v>73</v>
      </c>
      <c r="J79" s="345">
        <v>927</v>
      </c>
      <c r="K79" s="347">
        <v>786</v>
      </c>
      <c r="L79" s="346">
        <v>34</v>
      </c>
      <c r="M79" s="346">
        <v>125</v>
      </c>
      <c r="N79" s="345">
        <v>834</v>
      </c>
      <c r="O79" s="347">
        <v>71</v>
      </c>
      <c r="P79" s="346">
        <v>28</v>
      </c>
      <c r="Q79" s="346">
        <v>1102</v>
      </c>
      <c r="R79" s="345">
        <v>150</v>
      </c>
      <c r="S79" s="347">
        <v>209</v>
      </c>
      <c r="T79" s="346">
        <v>470</v>
      </c>
      <c r="U79" s="346">
        <v>67</v>
      </c>
      <c r="V79" s="345">
        <v>359</v>
      </c>
      <c r="W79" s="347">
        <v>44</v>
      </c>
      <c r="X79" s="346">
        <v>37</v>
      </c>
      <c r="Y79" s="346">
        <v>10</v>
      </c>
      <c r="Z79" s="345">
        <v>60</v>
      </c>
      <c r="AA79" s="347">
        <v>48</v>
      </c>
      <c r="AB79" s="346">
        <v>18</v>
      </c>
      <c r="AC79" s="346">
        <v>44</v>
      </c>
      <c r="AD79" s="345">
        <v>17</v>
      </c>
      <c r="AE79" s="347">
        <v>95</v>
      </c>
      <c r="AF79" s="346">
        <v>63</v>
      </c>
      <c r="AG79" s="346">
        <v>64</v>
      </c>
      <c r="AH79" s="345">
        <v>12</v>
      </c>
      <c r="AI79" s="347">
        <v>33</v>
      </c>
      <c r="AJ79" s="346">
        <v>46</v>
      </c>
      <c r="AK79" s="346">
        <v>1</v>
      </c>
      <c r="AL79" s="345">
        <v>18</v>
      </c>
      <c r="AM79" s="347">
        <v>0</v>
      </c>
      <c r="AN79" s="346">
        <v>52</v>
      </c>
      <c r="AO79" s="346">
        <v>18</v>
      </c>
      <c r="AP79" s="345">
        <v>2</v>
      </c>
      <c r="AQ79" s="347">
        <v>3</v>
      </c>
      <c r="AR79" s="348">
        <v>1</v>
      </c>
    </row>
    <row r="80" spans="1:44" x14ac:dyDescent="0.2">
      <c r="A80" s="342" t="s">
        <v>22</v>
      </c>
      <c r="B80" s="326" t="s">
        <v>535</v>
      </c>
      <c r="C80" s="344">
        <v>136212</v>
      </c>
      <c r="D80" s="346">
        <f t="shared" si="2"/>
        <v>54185</v>
      </c>
      <c r="E80" s="346">
        <v>14874</v>
      </c>
      <c r="F80" s="345">
        <v>13132</v>
      </c>
      <c r="G80" s="347">
        <v>4586</v>
      </c>
      <c r="H80" s="346">
        <v>10185</v>
      </c>
      <c r="I80" s="346">
        <v>632</v>
      </c>
      <c r="J80" s="345">
        <v>707</v>
      </c>
      <c r="K80" s="347">
        <v>4350</v>
      </c>
      <c r="L80" s="346">
        <v>468</v>
      </c>
      <c r="M80" s="346">
        <v>1062</v>
      </c>
      <c r="N80" s="345">
        <v>5172</v>
      </c>
      <c r="O80" s="347">
        <v>805</v>
      </c>
      <c r="P80" s="346">
        <v>909</v>
      </c>
      <c r="Q80" s="346">
        <v>2132</v>
      </c>
      <c r="R80" s="345">
        <v>1840</v>
      </c>
      <c r="S80" s="347">
        <v>1649</v>
      </c>
      <c r="T80" s="346">
        <v>1720</v>
      </c>
      <c r="U80" s="346">
        <v>1276</v>
      </c>
      <c r="V80" s="345">
        <v>1541</v>
      </c>
      <c r="W80" s="347">
        <v>1828</v>
      </c>
      <c r="X80" s="346">
        <v>771</v>
      </c>
      <c r="Y80" s="346">
        <v>529</v>
      </c>
      <c r="Z80" s="345">
        <v>1318</v>
      </c>
      <c r="AA80" s="347">
        <v>774</v>
      </c>
      <c r="AB80" s="346">
        <v>598</v>
      </c>
      <c r="AC80" s="346">
        <v>692</v>
      </c>
      <c r="AD80" s="345">
        <v>484</v>
      </c>
      <c r="AE80" s="347">
        <v>1315</v>
      </c>
      <c r="AF80" s="346">
        <v>1832</v>
      </c>
      <c r="AG80" s="346">
        <v>332</v>
      </c>
      <c r="AH80" s="345">
        <v>254</v>
      </c>
      <c r="AI80" s="347">
        <v>1077</v>
      </c>
      <c r="AJ80" s="346">
        <v>625</v>
      </c>
      <c r="AK80" s="346">
        <v>153</v>
      </c>
      <c r="AL80" s="345">
        <v>905</v>
      </c>
      <c r="AM80" s="347">
        <v>284</v>
      </c>
      <c r="AN80" s="346">
        <v>715</v>
      </c>
      <c r="AO80" s="346">
        <v>141</v>
      </c>
      <c r="AP80" s="345">
        <v>136</v>
      </c>
      <c r="AQ80" s="347">
        <v>109</v>
      </c>
      <c r="AR80" s="348">
        <v>115</v>
      </c>
    </row>
    <row r="81" spans="1:45" x14ac:dyDescent="0.2">
      <c r="A81" s="342" t="s">
        <v>23</v>
      </c>
      <c r="B81" s="326" t="s">
        <v>193</v>
      </c>
      <c r="C81" s="344">
        <v>33345</v>
      </c>
      <c r="D81" s="346">
        <f t="shared" si="2"/>
        <v>17011</v>
      </c>
      <c r="E81" s="346">
        <v>3055</v>
      </c>
      <c r="F81" s="345">
        <v>3823</v>
      </c>
      <c r="G81" s="347">
        <v>1660</v>
      </c>
      <c r="H81" s="346">
        <v>2095</v>
      </c>
      <c r="I81" s="346">
        <v>122</v>
      </c>
      <c r="J81" s="345">
        <v>233</v>
      </c>
      <c r="K81" s="347">
        <v>933</v>
      </c>
      <c r="L81" s="346">
        <v>63</v>
      </c>
      <c r="M81" s="346">
        <v>290</v>
      </c>
      <c r="N81" s="345">
        <v>926</v>
      </c>
      <c r="O81" s="347">
        <v>35</v>
      </c>
      <c r="P81" s="346">
        <v>57</v>
      </c>
      <c r="Q81" s="346">
        <v>491</v>
      </c>
      <c r="R81" s="345">
        <v>59</v>
      </c>
      <c r="S81" s="347">
        <v>695</v>
      </c>
      <c r="T81" s="346">
        <v>160</v>
      </c>
      <c r="U81" s="346">
        <v>38</v>
      </c>
      <c r="V81" s="345">
        <v>929</v>
      </c>
      <c r="W81" s="347">
        <v>26</v>
      </c>
      <c r="X81" s="346">
        <v>57</v>
      </c>
      <c r="Y81" s="346">
        <v>51</v>
      </c>
      <c r="Z81" s="345">
        <v>75</v>
      </c>
      <c r="AA81" s="347">
        <v>40</v>
      </c>
      <c r="AB81" s="346">
        <v>36</v>
      </c>
      <c r="AC81" s="346">
        <v>21</v>
      </c>
      <c r="AD81" s="345">
        <v>15</v>
      </c>
      <c r="AE81" s="347">
        <v>59</v>
      </c>
      <c r="AF81" s="346">
        <v>51</v>
      </c>
      <c r="AG81" s="346">
        <v>28</v>
      </c>
      <c r="AH81" s="345">
        <v>10</v>
      </c>
      <c r="AI81" s="347">
        <v>35</v>
      </c>
      <c r="AJ81" s="346">
        <v>29</v>
      </c>
      <c r="AK81" s="346">
        <v>0</v>
      </c>
      <c r="AL81" s="345">
        <v>17</v>
      </c>
      <c r="AM81" s="347">
        <v>16</v>
      </c>
      <c r="AN81" s="346">
        <v>48</v>
      </c>
      <c r="AO81" s="346">
        <v>0</v>
      </c>
      <c r="AP81" s="345">
        <v>22</v>
      </c>
      <c r="AQ81" s="347">
        <v>12</v>
      </c>
      <c r="AR81" s="348">
        <v>22</v>
      </c>
    </row>
    <row r="82" spans="1:45" x14ac:dyDescent="0.2">
      <c r="A82" s="342" t="s">
        <v>24</v>
      </c>
      <c r="B82" s="326" t="s">
        <v>39</v>
      </c>
      <c r="C82" s="344">
        <v>83827</v>
      </c>
      <c r="D82" s="346">
        <f t="shared" si="2"/>
        <v>27092</v>
      </c>
      <c r="E82" s="346">
        <v>7174</v>
      </c>
      <c r="F82" s="345">
        <v>4731</v>
      </c>
      <c r="G82" s="347">
        <v>4020</v>
      </c>
      <c r="H82" s="346">
        <v>4702</v>
      </c>
      <c r="I82" s="346">
        <v>1144</v>
      </c>
      <c r="J82" s="345">
        <v>1467</v>
      </c>
      <c r="K82" s="347">
        <v>6407</v>
      </c>
      <c r="L82" s="346">
        <v>592</v>
      </c>
      <c r="M82" s="346">
        <v>1844</v>
      </c>
      <c r="N82" s="345">
        <v>3590</v>
      </c>
      <c r="O82" s="347">
        <v>674</v>
      </c>
      <c r="P82" s="346">
        <v>658</v>
      </c>
      <c r="Q82" s="346">
        <v>2209</v>
      </c>
      <c r="R82" s="345">
        <v>966</v>
      </c>
      <c r="S82" s="347">
        <v>1027</v>
      </c>
      <c r="T82" s="346">
        <v>1520</v>
      </c>
      <c r="U82" s="346">
        <v>1086</v>
      </c>
      <c r="V82" s="345">
        <v>1237</v>
      </c>
      <c r="W82" s="347">
        <v>643</v>
      </c>
      <c r="X82" s="346">
        <v>746</v>
      </c>
      <c r="Y82" s="346">
        <v>518</v>
      </c>
      <c r="Z82" s="345">
        <v>1141</v>
      </c>
      <c r="AA82" s="347">
        <v>643</v>
      </c>
      <c r="AB82" s="346">
        <v>656</v>
      </c>
      <c r="AC82" s="346">
        <v>698</v>
      </c>
      <c r="AD82" s="345">
        <v>712</v>
      </c>
      <c r="AE82" s="347">
        <v>1075</v>
      </c>
      <c r="AF82" s="346">
        <v>1151</v>
      </c>
      <c r="AG82" s="346">
        <v>331</v>
      </c>
      <c r="AH82" s="345">
        <v>298</v>
      </c>
      <c r="AI82" s="347">
        <v>289</v>
      </c>
      <c r="AJ82" s="346">
        <v>236</v>
      </c>
      <c r="AK82" s="346">
        <v>131</v>
      </c>
      <c r="AL82" s="345">
        <v>330</v>
      </c>
      <c r="AM82" s="347">
        <v>188</v>
      </c>
      <c r="AN82" s="346">
        <v>265</v>
      </c>
      <c r="AO82" s="346">
        <v>444</v>
      </c>
      <c r="AP82" s="345">
        <v>386</v>
      </c>
      <c r="AQ82" s="347">
        <v>436</v>
      </c>
      <c r="AR82" s="348">
        <v>370</v>
      </c>
    </row>
    <row r="83" spans="1:45" x14ac:dyDescent="0.2">
      <c r="A83" s="342" t="s">
        <v>25</v>
      </c>
      <c r="B83" s="326" t="s">
        <v>40</v>
      </c>
      <c r="C83" s="344">
        <v>84687</v>
      </c>
      <c r="D83" s="346">
        <f t="shared" si="2"/>
        <v>26984</v>
      </c>
      <c r="E83" s="346">
        <v>7939</v>
      </c>
      <c r="F83" s="345">
        <v>4721</v>
      </c>
      <c r="G83" s="347">
        <v>3322</v>
      </c>
      <c r="H83" s="346">
        <v>9802</v>
      </c>
      <c r="I83" s="346">
        <v>683</v>
      </c>
      <c r="J83" s="345">
        <v>1713</v>
      </c>
      <c r="K83" s="347">
        <v>2416</v>
      </c>
      <c r="L83" s="346">
        <v>506</v>
      </c>
      <c r="M83" s="346">
        <v>1391</v>
      </c>
      <c r="N83" s="345">
        <v>3096</v>
      </c>
      <c r="O83" s="347">
        <v>764</v>
      </c>
      <c r="P83" s="346">
        <v>602</v>
      </c>
      <c r="Q83" s="346">
        <v>2810</v>
      </c>
      <c r="R83" s="345">
        <v>1006</v>
      </c>
      <c r="S83" s="347">
        <v>984</v>
      </c>
      <c r="T83" s="346">
        <v>1562</v>
      </c>
      <c r="U83" s="346">
        <v>592</v>
      </c>
      <c r="V83" s="345">
        <v>2234</v>
      </c>
      <c r="W83" s="347">
        <v>682</v>
      </c>
      <c r="X83" s="346">
        <v>744</v>
      </c>
      <c r="Y83" s="346">
        <v>370</v>
      </c>
      <c r="Z83" s="345">
        <v>1172</v>
      </c>
      <c r="AA83" s="347">
        <v>609</v>
      </c>
      <c r="AB83" s="346">
        <v>528</v>
      </c>
      <c r="AC83" s="346">
        <v>626</v>
      </c>
      <c r="AD83" s="345">
        <v>599</v>
      </c>
      <c r="AE83" s="347">
        <v>890</v>
      </c>
      <c r="AF83" s="346">
        <v>1234</v>
      </c>
      <c r="AG83" s="346">
        <v>487</v>
      </c>
      <c r="AH83" s="345">
        <v>395</v>
      </c>
      <c r="AI83" s="347">
        <v>467</v>
      </c>
      <c r="AJ83" s="346">
        <v>490</v>
      </c>
      <c r="AK83" s="346">
        <v>170</v>
      </c>
      <c r="AL83" s="345">
        <v>353</v>
      </c>
      <c r="AM83" s="347">
        <v>152</v>
      </c>
      <c r="AN83" s="346">
        <v>321</v>
      </c>
      <c r="AO83" s="346">
        <v>390</v>
      </c>
      <c r="AP83" s="345">
        <v>258</v>
      </c>
      <c r="AQ83" s="347">
        <v>383</v>
      </c>
      <c r="AR83" s="348">
        <v>240</v>
      </c>
    </row>
    <row r="84" spans="1:45" x14ac:dyDescent="0.2">
      <c r="A84" s="342" t="s">
        <v>26</v>
      </c>
      <c r="B84" s="326" t="s">
        <v>481</v>
      </c>
      <c r="C84" s="344">
        <v>281131</v>
      </c>
      <c r="D84" s="346">
        <f t="shared" si="2"/>
        <v>83885</v>
      </c>
      <c r="E84" s="346">
        <v>28334</v>
      </c>
      <c r="F84" s="345">
        <v>22023</v>
      </c>
      <c r="G84" s="347">
        <v>14967</v>
      </c>
      <c r="H84" s="346">
        <v>22311</v>
      </c>
      <c r="I84" s="346">
        <v>3211</v>
      </c>
      <c r="J84" s="345">
        <v>3924</v>
      </c>
      <c r="K84" s="347">
        <v>8559</v>
      </c>
      <c r="L84" s="346">
        <v>1862</v>
      </c>
      <c r="M84" s="346">
        <v>4567</v>
      </c>
      <c r="N84" s="345">
        <v>12271</v>
      </c>
      <c r="O84" s="347">
        <v>3173</v>
      </c>
      <c r="P84" s="346">
        <v>2320</v>
      </c>
      <c r="Q84" s="346">
        <v>10390</v>
      </c>
      <c r="R84" s="345">
        <v>4137</v>
      </c>
      <c r="S84" s="347">
        <v>3586</v>
      </c>
      <c r="T84" s="346">
        <v>7564</v>
      </c>
      <c r="U84" s="346">
        <v>3269</v>
      </c>
      <c r="V84" s="345">
        <v>5696</v>
      </c>
      <c r="W84" s="347">
        <v>2147</v>
      </c>
      <c r="X84" s="346">
        <v>2164</v>
      </c>
      <c r="Y84" s="346">
        <v>1899</v>
      </c>
      <c r="Z84" s="345">
        <v>3337</v>
      </c>
      <c r="AA84" s="347">
        <v>2215</v>
      </c>
      <c r="AB84" s="346">
        <v>1791</v>
      </c>
      <c r="AC84" s="346">
        <v>2394</v>
      </c>
      <c r="AD84" s="345">
        <v>1881</v>
      </c>
      <c r="AE84" s="347">
        <v>1766</v>
      </c>
      <c r="AF84" s="346">
        <v>4065</v>
      </c>
      <c r="AG84" s="346">
        <v>1386</v>
      </c>
      <c r="AH84" s="345">
        <v>1095</v>
      </c>
      <c r="AI84" s="347">
        <v>1561</v>
      </c>
      <c r="AJ84" s="346">
        <v>972</v>
      </c>
      <c r="AK84" s="346">
        <v>315</v>
      </c>
      <c r="AL84" s="345">
        <v>992</v>
      </c>
      <c r="AM84" s="347">
        <v>643</v>
      </c>
      <c r="AN84" s="346">
        <v>995</v>
      </c>
      <c r="AO84" s="346">
        <v>706</v>
      </c>
      <c r="AP84" s="345">
        <v>1465</v>
      </c>
      <c r="AQ84" s="347">
        <v>694</v>
      </c>
      <c r="AR84" s="348">
        <v>599</v>
      </c>
    </row>
    <row r="85" spans="1:45" x14ac:dyDescent="0.2">
      <c r="A85" s="342" t="s">
        <v>51</v>
      </c>
      <c r="B85" s="326" t="s">
        <v>536</v>
      </c>
      <c r="C85" s="344">
        <v>20319</v>
      </c>
      <c r="D85" s="346">
        <f t="shared" si="2"/>
        <v>6081</v>
      </c>
      <c r="E85" s="346">
        <v>2395</v>
      </c>
      <c r="F85" s="345">
        <v>689</v>
      </c>
      <c r="G85" s="347">
        <v>799</v>
      </c>
      <c r="H85" s="346">
        <v>1199</v>
      </c>
      <c r="I85" s="346">
        <v>286</v>
      </c>
      <c r="J85" s="345">
        <v>163</v>
      </c>
      <c r="K85" s="347">
        <v>454</v>
      </c>
      <c r="L85" s="346">
        <v>167</v>
      </c>
      <c r="M85" s="346">
        <v>558</v>
      </c>
      <c r="N85" s="345">
        <v>792</v>
      </c>
      <c r="O85" s="347">
        <v>257</v>
      </c>
      <c r="P85" s="346">
        <v>310</v>
      </c>
      <c r="Q85" s="346">
        <v>507</v>
      </c>
      <c r="R85" s="345">
        <v>312</v>
      </c>
      <c r="S85" s="347">
        <v>246</v>
      </c>
      <c r="T85" s="346">
        <v>244</v>
      </c>
      <c r="U85" s="346">
        <v>227</v>
      </c>
      <c r="V85" s="345">
        <v>369</v>
      </c>
      <c r="W85" s="347">
        <v>242</v>
      </c>
      <c r="X85" s="346">
        <v>208</v>
      </c>
      <c r="Y85" s="346">
        <v>185</v>
      </c>
      <c r="Z85" s="345">
        <v>481</v>
      </c>
      <c r="AA85" s="347">
        <v>413</v>
      </c>
      <c r="AB85" s="346">
        <v>180</v>
      </c>
      <c r="AC85" s="346">
        <v>349</v>
      </c>
      <c r="AD85" s="345">
        <v>318</v>
      </c>
      <c r="AE85" s="347">
        <v>297</v>
      </c>
      <c r="AF85" s="346">
        <v>458</v>
      </c>
      <c r="AG85" s="346">
        <v>53</v>
      </c>
      <c r="AH85" s="345">
        <v>150</v>
      </c>
      <c r="AI85" s="347">
        <v>88</v>
      </c>
      <c r="AJ85" s="346">
        <v>82</v>
      </c>
      <c r="AK85" s="346">
        <v>50</v>
      </c>
      <c r="AL85" s="345">
        <v>95</v>
      </c>
      <c r="AM85" s="347">
        <v>85</v>
      </c>
      <c r="AN85" s="346">
        <v>58</v>
      </c>
      <c r="AO85" s="346">
        <v>91</v>
      </c>
      <c r="AP85" s="345">
        <v>104</v>
      </c>
      <c r="AQ85" s="347">
        <v>156</v>
      </c>
      <c r="AR85" s="348">
        <v>121</v>
      </c>
    </row>
    <row r="86" spans="1:45" x14ac:dyDescent="0.2">
      <c r="A86" s="342" t="s">
        <v>194</v>
      </c>
      <c r="B86" s="326" t="s">
        <v>41</v>
      </c>
      <c r="C86" s="344">
        <v>178642</v>
      </c>
      <c r="D86" s="346">
        <f t="shared" si="2"/>
        <v>67088</v>
      </c>
      <c r="E86" s="346">
        <v>19699</v>
      </c>
      <c r="F86" s="345">
        <v>16420</v>
      </c>
      <c r="G86" s="347">
        <v>8274</v>
      </c>
      <c r="H86" s="346">
        <v>10064</v>
      </c>
      <c r="I86" s="346">
        <v>1149</v>
      </c>
      <c r="J86" s="345">
        <v>2817</v>
      </c>
      <c r="K86" s="347">
        <v>3790</v>
      </c>
      <c r="L86" s="346">
        <v>755</v>
      </c>
      <c r="M86" s="346">
        <v>2644</v>
      </c>
      <c r="N86" s="345">
        <v>6778</v>
      </c>
      <c r="O86" s="347">
        <v>873</v>
      </c>
      <c r="P86" s="346">
        <v>1213</v>
      </c>
      <c r="Q86" s="346">
        <v>3960</v>
      </c>
      <c r="R86" s="345">
        <v>1378</v>
      </c>
      <c r="S86" s="347">
        <v>9166</v>
      </c>
      <c r="T86" s="346">
        <v>2622</v>
      </c>
      <c r="U86" s="346">
        <v>891</v>
      </c>
      <c r="V86" s="345">
        <v>2608</v>
      </c>
      <c r="W86" s="347">
        <v>1332</v>
      </c>
      <c r="X86" s="346">
        <v>754</v>
      </c>
      <c r="Y86" s="346">
        <v>555</v>
      </c>
      <c r="Z86" s="345">
        <v>1498</v>
      </c>
      <c r="AA86" s="347">
        <v>634</v>
      </c>
      <c r="AB86" s="346">
        <v>953</v>
      </c>
      <c r="AC86" s="346">
        <v>592</v>
      </c>
      <c r="AD86" s="345">
        <v>785</v>
      </c>
      <c r="AE86" s="347">
        <v>922</v>
      </c>
      <c r="AF86" s="346">
        <v>2165</v>
      </c>
      <c r="AG86" s="346">
        <v>395</v>
      </c>
      <c r="AH86" s="345">
        <v>314</v>
      </c>
      <c r="AI86" s="347">
        <v>587</v>
      </c>
      <c r="AJ86" s="346">
        <v>1253</v>
      </c>
      <c r="AK86" s="346">
        <v>141</v>
      </c>
      <c r="AL86" s="345">
        <v>369</v>
      </c>
      <c r="AM86" s="347">
        <v>79</v>
      </c>
      <c r="AN86" s="346">
        <v>449</v>
      </c>
      <c r="AO86" s="346">
        <v>513</v>
      </c>
      <c r="AP86" s="345">
        <v>1480</v>
      </c>
      <c r="AQ86" s="347">
        <v>233</v>
      </c>
      <c r="AR86" s="348">
        <v>450</v>
      </c>
    </row>
    <row r="87" spans="1:45" x14ac:dyDescent="0.2">
      <c r="A87" s="342" t="s">
        <v>200</v>
      </c>
      <c r="B87" s="326" t="s">
        <v>42</v>
      </c>
      <c r="C87" s="344">
        <v>248513</v>
      </c>
      <c r="D87" s="346">
        <f>C87-SUM(E87:AR87)</f>
        <v>85307</v>
      </c>
      <c r="E87" s="346">
        <v>25729</v>
      </c>
      <c r="F87" s="345">
        <v>19860</v>
      </c>
      <c r="G87" s="347">
        <v>11336</v>
      </c>
      <c r="H87" s="346">
        <v>20092</v>
      </c>
      <c r="I87" s="346">
        <v>2625</v>
      </c>
      <c r="J87" s="345">
        <v>3461</v>
      </c>
      <c r="K87" s="347">
        <v>7279</v>
      </c>
      <c r="L87" s="346">
        <v>1072</v>
      </c>
      <c r="M87" s="346">
        <v>5170</v>
      </c>
      <c r="N87" s="345">
        <v>10373</v>
      </c>
      <c r="O87" s="347">
        <v>2026</v>
      </c>
      <c r="P87" s="346">
        <v>1817</v>
      </c>
      <c r="Q87" s="346">
        <v>6944</v>
      </c>
      <c r="R87" s="345">
        <v>3891</v>
      </c>
      <c r="S87" s="347">
        <v>2902</v>
      </c>
      <c r="T87" s="346">
        <v>4658</v>
      </c>
      <c r="U87" s="346">
        <v>2095</v>
      </c>
      <c r="V87" s="345">
        <v>5198</v>
      </c>
      <c r="W87" s="347">
        <v>1616</v>
      </c>
      <c r="X87" s="346">
        <v>2162</v>
      </c>
      <c r="Y87" s="346">
        <v>780</v>
      </c>
      <c r="Z87" s="345">
        <v>2113</v>
      </c>
      <c r="AA87" s="347">
        <v>1968</v>
      </c>
      <c r="AB87" s="346">
        <v>1192</v>
      </c>
      <c r="AC87" s="346">
        <v>2512</v>
      </c>
      <c r="AD87" s="345">
        <v>1140</v>
      </c>
      <c r="AE87" s="347">
        <v>2603</v>
      </c>
      <c r="AF87" s="346">
        <v>2520</v>
      </c>
      <c r="AG87" s="346">
        <v>743</v>
      </c>
      <c r="AH87" s="345">
        <v>586</v>
      </c>
      <c r="AI87" s="347">
        <v>996</v>
      </c>
      <c r="AJ87" s="346">
        <v>847</v>
      </c>
      <c r="AK87" s="346">
        <v>282</v>
      </c>
      <c r="AL87" s="345">
        <v>868</v>
      </c>
      <c r="AM87" s="347">
        <v>290</v>
      </c>
      <c r="AN87" s="346">
        <v>996</v>
      </c>
      <c r="AO87" s="346">
        <v>423</v>
      </c>
      <c r="AP87" s="345">
        <v>642</v>
      </c>
      <c r="AQ87" s="347">
        <v>549</v>
      </c>
      <c r="AR87" s="348">
        <v>850</v>
      </c>
    </row>
    <row r="88" spans="1:45" x14ac:dyDescent="0.2">
      <c r="A88" s="342" t="s">
        <v>201</v>
      </c>
      <c r="B88" s="326" t="s">
        <v>282</v>
      </c>
      <c r="C88" s="344">
        <v>0</v>
      </c>
      <c r="D88" s="346">
        <v>0</v>
      </c>
      <c r="E88" s="346">
        <v>0</v>
      </c>
      <c r="F88" s="345">
        <v>0</v>
      </c>
      <c r="G88" s="347">
        <v>0</v>
      </c>
      <c r="H88" s="346">
        <v>0</v>
      </c>
      <c r="I88" s="346">
        <v>0</v>
      </c>
      <c r="J88" s="345">
        <v>0</v>
      </c>
      <c r="K88" s="347">
        <v>0</v>
      </c>
      <c r="L88" s="346">
        <v>0</v>
      </c>
      <c r="M88" s="346">
        <v>0</v>
      </c>
      <c r="N88" s="345">
        <v>0</v>
      </c>
      <c r="O88" s="347">
        <v>0</v>
      </c>
      <c r="P88" s="346">
        <v>0</v>
      </c>
      <c r="Q88" s="346">
        <v>0</v>
      </c>
      <c r="R88" s="345">
        <v>0</v>
      </c>
      <c r="S88" s="347">
        <v>0</v>
      </c>
      <c r="T88" s="346">
        <v>0</v>
      </c>
      <c r="U88" s="346">
        <v>0</v>
      </c>
      <c r="V88" s="345">
        <v>0</v>
      </c>
      <c r="W88" s="347">
        <v>0</v>
      </c>
      <c r="X88" s="346">
        <v>0</v>
      </c>
      <c r="Y88" s="346">
        <v>0</v>
      </c>
      <c r="Z88" s="345">
        <v>0</v>
      </c>
      <c r="AA88" s="347">
        <v>0</v>
      </c>
      <c r="AB88" s="346">
        <v>0</v>
      </c>
      <c r="AC88" s="346">
        <v>0</v>
      </c>
      <c r="AD88" s="345">
        <v>0</v>
      </c>
      <c r="AE88" s="347">
        <v>0</v>
      </c>
      <c r="AF88" s="346">
        <v>0</v>
      </c>
      <c r="AG88" s="346">
        <v>0</v>
      </c>
      <c r="AH88" s="345">
        <v>0</v>
      </c>
      <c r="AI88" s="347">
        <v>0</v>
      </c>
      <c r="AJ88" s="346">
        <v>0</v>
      </c>
      <c r="AK88" s="346">
        <v>0</v>
      </c>
      <c r="AL88" s="345">
        <v>0</v>
      </c>
      <c r="AM88" s="347">
        <v>0</v>
      </c>
      <c r="AN88" s="346">
        <v>0</v>
      </c>
      <c r="AO88" s="346">
        <v>0</v>
      </c>
      <c r="AP88" s="345">
        <v>0</v>
      </c>
      <c r="AQ88" s="347">
        <v>0</v>
      </c>
      <c r="AR88" s="348">
        <v>0</v>
      </c>
    </row>
    <row r="89" spans="1:45" x14ac:dyDescent="0.2">
      <c r="A89" s="342" t="s">
        <v>202</v>
      </c>
      <c r="B89" s="326" t="s">
        <v>283</v>
      </c>
      <c r="C89" s="344">
        <v>1210</v>
      </c>
      <c r="D89" s="346">
        <f>C89-SUM(E89:AR89)</f>
        <v>307</v>
      </c>
      <c r="E89" s="346">
        <v>120</v>
      </c>
      <c r="F89" s="345">
        <v>52</v>
      </c>
      <c r="G89" s="347">
        <v>61</v>
      </c>
      <c r="H89" s="346">
        <v>140</v>
      </c>
      <c r="I89" s="346">
        <v>7</v>
      </c>
      <c r="J89" s="345">
        <v>39</v>
      </c>
      <c r="K89" s="347">
        <v>37</v>
      </c>
      <c r="L89" s="346">
        <v>6</v>
      </c>
      <c r="M89" s="346">
        <v>23</v>
      </c>
      <c r="N89" s="345">
        <v>67</v>
      </c>
      <c r="O89" s="347">
        <v>6</v>
      </c>
      <c r="P89" s="346">
        <v>9</v>
      </c>
      <c r="Q89" s="346">
        <v>39</v>
      </c>
      <c r="R89" s="345">
        <v>15</v>
      </c>
      <c r="S89" s="347">
        <v>21</v>
      </c>
      <c r="T89" s="346">
        <v>33</v>
      </c>
      <c r="U89" s="346">
        <v>10</v>
      </c>
      <c r="V89" s="345">
        <v>31</v>
      </c>
      <c r="W89" s="347">
        <v>13</v>
      </c>
      <c r="X89" s="346">
        <v>14</v>
      </c>
      <c r="Y89" s="346">
        <v>4</v>
      </c>
      <c r="Z89" s="345">
        <v>17</v>
      </c>
      <c r="AA89" s="347">
        <v>15</v>
      </c>
      <c r="AB89" s="346">
        <v>5</v>
      </c>
      <c r="AC89" s="346">
        <v>13</v>
      </c>
      <c r="AD89" s="345">
        <v>10</v>
      </c>
      <c r="AE89" s="347">
        <v>14</v>
      </c>
      <c r="AF89" s="346">
        <v>21</v>
      </c>
      <c r="AG89" s="346">
        <v>9</v>
      </c>
      <c r="AH89" s="345">
        <v>6</v>
      </c>
      <c r="AI89" s="347">
        <v>6</v>
      </c>
      <c r="AJ89" s="346">
        <v>8</v>
      </c>
      <c r="AK89" s="346">
        <v>1</v>
      </c>
      <c r="AL89" s="345">
        <v>7</v>
      </c>
      <c r="AM89" s="347">
        <v>2</v>
      </c>
      <c r="AN89" s="346">
        <v>4</v>
      </c>
      <c r="AO89" s="346">
        <v>5</v>
      </c>
      <c r="AP89" s="345">
        <v>3</v>
      </c>
      <c r="AQ89" s="347">
        <v>7</v>
      </c>
      <c r="AR89" s="348">
        <v>3</v>
      </c>
    </row>
    <row r="90" spans="1:45" x14ac:dyDescent="0.2">
      <c r="A90" s="349"/>
      <c r="B90" s="364" t="s">
        <v>538</v>
      </c>
      <c r="C90" s="351">
        <f>SUM(C51:C89)</f>
        <v>2082201</v>
      </c>
      <c r="D90" s="353">
        <f>SUM(D51:D89)</f>
        <v>648332</v>
      </c>
      <c r="E90" s="353">
        <f t="shared" ref="E90:AR90" si="3">SUM(E51:E89)</f>
        <v>239449</v>
      </c>
      <c r="F90" s="352">
        <f t="shared" si="3"/>
        <v>173132</v>
      </c>
      <c r="G90" s="354">
        <f t="shared" si="3"/>
        <v>98498</v>
      </c>
      <c r="H90" s="353">
        <f t="shared" si="3"/>
        <v>132743</v>
      </c>
      <c r="I90" s="353">
        <f t="shared" si="3"/>
        <v>18900</v>
      </c>
      <c r="J90" s="352">
        <f t="shared" si="3"/>
        <v>21757</v>
      </c>
      <c r="K90" s="354">
        <f t="shared" si="3"/>
        <v>67659</v>
      </c>
      <c r="L90" s="353">
        <f t="shared" si="3"/>
        <v>12057</v>
      </c>
      <c r="M90" s="353">
        <f t="shared" si="3"/>
        <v>37274</v>
      </c>
      <c r="N90" s="352">
        <f t="shared" si="3"/>
        <v>90179</v>
      </c>
      <c r="O90" s="354">
        <f t="shared" si="3"/>
        <v>18875</v>
      </c>
      <c r="P90" s="353">
        <f t="shared" si="3"/>
        <v>15695</v>
      </c>
      <c r="Q90" s="353">
        <f t="shared" si="3"/>
        <v>47579</v>
      </c>
      <c r="R90" s="352">
        <f t="shared" si="3"/>
        <v>31863</v>
      </c>
      <c r="S90" s="354">
        <f t="shared" si="3"/>
        <v>45900</v>
      </c>
      <c r="T90" s="353">
        <f t="shared" si="3"/>
        <v>33809</v>
      </c>
      <c r="U90" s="353">
        <f t="shared" si="3"/>
        <v>22753</v>
      </c>
      <c r="V90" s="352">
        <f t="shared" si="3"/>
        <v>39918</v>
      </c>
      <c r="W90" s="354">
        <f t="shared" si="3"/>
        <v>22720</v>
      </c>
      <c r="X90" s="353">
        <f t="shared" si="3"/>
        <v>16909</v>
      </c>
      <c r="Y90" s="353">
        <f t="shared" si="3"/>
        <v>9742</v>
      </c>
      <c r="Z90" s="352">
        <f t="shared" si="3"/>
        <v>27220</v>
      </c>
      <c r="AA90" s="354">
        <f t="shared" si="3"/>
        <v>19989</v>
      </c>
      <c r="AB90" s="353">
        <f t="shared" si="3"/>
        <v>13860</v>
      </c>
      <c r="AC90" s="353">
        <f t="shared" si="3"/>
        <v>16974</v>
      </c>
      <c r="AD90" s="352">
        <f t="shared" si="3"/>
        <v>14099</v>
      </c>
      <c r="AE90" s="354">
        <f t="shared" si="3"/>
        <v>22557</v>
      </c>
      <c r="AF90" s="353">
        <f t="shared" si="3"/>
        <v>32015</v>
      </c>
      <c r="AG90" s="353">
        <f t="shared" si="3"/>
        <v>6689</v>
      </c>
      <c r="AH90" s="352">
        <f t="shared" si="3"/>
        <v>7478</v>
      </c>
      <c r="AI90" s="354">
        <f t="shared" si="3"/>
        <v>13723</v>
      </c>
      <c r="AJ90" s="353">
        <f t="shared" si="3"/>
        <v>10821</v>
      </c>
      <c r="AK90" s="353">
        <f t="shared" si="3"/>
        <v>3468</v>
      </c>
      <c r="AL90" s="352">
        <f t="shared" si="3"/>
        <v>11472</v>
      </c>
      <c r="AM90" s="354">
        <f t="shared" si="3"/>
        <v>3357</v>
      </c>
      <c r="AN90" s="353">
        <f t="shared" si="3"/>
        <v>9221</v>
      </c>
      <c r="AO90" s="353">
        <f t="shared" si="3"/>
        <v>5032</v>
      </c>
      <c r="AP90" s="352">
        <f t="shared" si="3"/>
        <v>7894</v>
      </c>
      <c r="AQ90" s="354">
        <f t="shared" si="3"/>
        <v>6375</v>
      </c>
      <c r="AR90" s="355">
        <f t="shared" si="3"/>
        <v>5889</v>
      </c>
      <c r="AS90" s="356" t="s">
        <v>537</v>
      </c>
    </row>
    <row r="91" spans="1:45" x14ac:dyDescent="0.2">
      <c r="D91" s="357" t="s">
        <v>539</v>
      </c>
    </row>
  </sheetData>
  <mergeCells count="2">
    <mergeCell ref="A3:B3"/>
    <mergeCell ref="A49:B49"/>
  </mergeCells>
  <phoneticPr fontId="5"/>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48</vt:i4>
      </vt:variant>
      <vt:variant>
        <vt:lpstr>名前付き一覧</vt:lpstr>
      </vt:variant>
      <vt:variant>
        <vt:i4>3</vt:i4>
      </vt:variant>
    </vt:vector>
  </HeadingPairs>
  <TitlesOfParts>
    <vt:vector size="51" baseType="lpstr">
      <vt:lpstr>WS目次</vt:lpstr>
      <vt:lpstr>利用上の注意</vt:lpstr>
      <vt:lpstr>最終需要_まとめ</vt:lpstr>
      <vt:lpstr>部門別まとめ</vt:lpstr>
      <vt:lpstr>1</vt:lpstr>
      <vt:lpstr>2</vt:lpstr>
      <vt:lpstr>3</vt:lpstr>
      <vt:lpstr>4</vt:lpstr>
      <vt:lpstr>5</vt:lpstr>
      <vt:lpstr>6</vt:lpstr>
      <vt:lpstr>7</vt:lpstr>
      <vt:lpstr>8</vt:lpstr>
      <vt:lpstr>9</vt:lpstr>
      <vt:lpstr>10</vt:lpstr>
      <vt:lpstr>11</vt:lpstr>
      <vt:lpstr>12</vt:lpstr>
      <vt:lpstr>13</vt:lpstr>
      <vt:lpstr>14</vt:lpstr>
      <vt:lpstr>15</vt:lpstr>
      <vt:lpstr>16</vt:lpstr>
      <vt:lpstr>17</vt:lpstr>
      <vt:lpstr>18</vt:lpstr>
      <vt:lpstr>19</vt:lpstr>
      <vt:lpstr>20</vt:lpstr>
      <vt:lpstr>21</vt:lpstr>
      <vt:lpstr>22</vt:lpstr>
      <vt:lpstr>23</vt:lpstr>
      <vt:lpstr>24</vt:lpstr>
      <vt:lpstr>25</vt:lpstr>
      <vt:lpstr>26</vt:lpstr>
      <vt:lpstr>27</vt:lpstr>
      <vt:lpstr>28</vt:lpstr>
      <vt:lpstr>29</vt:lpstr>
      <vt:lpstr>30</vt:lpstr>
      <vt:lpstr>31</vt:lpstr>
      <vt:lpstr>32</vt:lpstr>
      <vt:lpstr>33</vt:lpstr>
      <vt:lpstr>34</vt:lpstr>
      <vt:lpstr>35</vt:lpstr>
      <vt:lpstr>36</vt:lpstr>
      <vt:lpstr>37</vt:lpstr>
      <vt:lpstr>38</vt:lpstr>
      <vt:lpstr>39</vt:lpstr>
      <vt:lpstr>分析係数表</vt:lpstr>
      <vt:lpstr>取引基本表</vt:lpstr>
      <vt:lpstr>投入係数表</vt:lpstr>
      <vt:lpstr>逆行列係数</vt:lpstr>
      <vt:lpstr>雇用表</vt:lpstr>
      <vt:lpstr>逆行列係数!Print_Titles</vt:lpstr>
      <vt:lpstr>取引基本表!Print_Titles</vt:lpstr>
      <vt:lpstr>投入係数表!Print_Titles</vt:lpstr>
    </vt:vector>
  </TitlesOfParts>
  <Company>兵庫県</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兵庫県</dc:creator>
  <cp:lastModifiedBy>Owner</cp:lastModifiedBy>
  <cp:lastPrinted>2019-09-02T00:57:06Z</cp:lastPrinted>
  <dcterms:created xsi:type="dcterms:W3CDTF">2005-01-11T06:44:07Z</dcterms:created>
  <dcterms:modified xsi:type="dcterms:W3CDTF">2023-08-19T07:25:40Z</dcterms:modified>
</cp:coreProperties>
</file>