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01E2BAC2-E03A-4665-8159-4E1D479B2C0A}"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B8" i="4" s="1"/>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AP44" i="3" s="1"/>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R44" i="1" s="1"/>
  <c r="BI44" i="1"/>
  <c r="BJ43" i="1"/>
  <c r="BQ43" i="1"/>
  <c r="BP43" i="1"/>
  <c r="BI43" i="1"/>
  <c r="BK43" i="1" s="1"/>
  <c r="BL43" i="1" s="1"/>
  <c r="BP42" i="1"/>
  <c r="BI42" i="1"/>
  <c r="BQ42" i="1"/>
  <c r="BP41" i="1"/>
  <c r="BR41" i="1" s="1"/>
  <c r="BJ41" i="1"/>
  <c r="BK41" i="1" s="1"/>
  <c r="BL41" i="1" s="1"/>
  <c r="BI41" i="1"/>
  <c r="BQ41" i="1"/>
  <c r="BJ40" i="1"/>
  <c r="BK40" i="1" s="1"/>
  <c r="BL40" i="1" s="1"/>
  <c r="BP40" i="1"/>
  <c r="BI40" i="1"/>
  <c r="BI39" i="1"/>
  <c r="BQ39" i="1"/>
  <c r="BP39" i="1"/>
  <c r="BP38" i="1"/>
  <c r="BI38" i="1"/>
  <c r="BJ38" i="1"/>
  <c r="BK38" i="1" s="1"/>
  <c r="BL38" i="1" s="1"/>
  <c r="BP37" i="1"/>
  <c r="BJ37" i="1"/>
  <c r="BK37" i="1" s="1"/>
  <c r="BL37" i="1" s="1"/>
  <c r="BI37" i="1"/>
  <c r="BJ36" i="1"/>
  <c r="BQ36" i="1"/>
  <c r="BP36" i="1"/>
  <c r="BR36" i="1" s="1"/>
  <c r="BI36" i="1"/>
  <c r="BJ35" i="1"/>
  <c r="BQ35" i="1"/>
  <c r="BP35" i="1"/>
  <c r="BI35" i="1"/>
  <c r="BK35" i="1" s="1"/>
  <c r="BL35" i="1" s="1"/>
  <c r="BP34" i="1"/>
  <c r="BR34" i="1" s="1"/>
  <c r="BI34" i="1"/>
  <c r="BQ34" i="1"/>
  <c r="BP33" i="1"/>
  <c r="BR33" i="1" s="1"/>
  <c r="BJ33" i="1"/>
  <c r="BK33" i="1" s="1"/>
  <c r="BL33" i="1" s="1"/>
  <c r="BI33" i="1"/>
  <c r="BQ33" i="1"/>
  <c r="BJ32" i="1"/>
  <c r="BP32" i="1"/>
  <c r="BI32" i="1"/>
  <c r="BQ31" i="1"/>
  <c r="BP31" i="1"/>
  <c r="BI31" i="1"/>
  <c r="BP30" i="1"/>
  <c r="BI30" i="1"/>
  <c r="BJ30" i="1"/>
  <c r="BK30" i="1" s="1"/>
  <c r="BL30" i="1" s="1"/>
  <c r="BP29" i="1"/>
  <c r="BJ29" i="1"/>
  <c r="BK29" i="1" s="1"/>
  <c r="BL29" i="1" s="1"/>
  <c r="BI29" i="1"/>
  <c r="BJ28" i="1"/>
  <c r="BK28" i="1" s="1"/>
  <c r="BL28" i="1" s="1"/>
  <c r="BQ28" i="1"/>
  <c r="BP28" i="1"/>
  <c r="BI28" i="1"/>
  <c r="BI27" i="1"/>
  <c r="BJ27" i="1"/>
  <c r="BK27" i="1" s="1"/>
  <c r="BL27" i="1" s="1"/>
  <c r="BP27" i="1"/>
  <c r="BP26" i="1"/>
  <c r="BI26" i="1"/>
  <c r="BQ26" i="1"/>
  <c r="BP25" i="1"/>
  <c r="BJ25" i="1"/>
  <c r="BK25" i="1" s="1"/>
  <c r="BL25" i="1" s="1"/>
  <c r="BI25" i="1"/>
  <c r="BQ25" i="1"/>
  <c r="BQ24" i="1"/>
  <c r="BJ24" i="1"/>
  <c r="BK24" i="1" s="1"/>
  <c r="BL24" i="1" s="1"/>
  <c r="BP24" i="1"/>
  <c r="BR24" i="1" s="1"/>
  <c r="BI24" i="1"/>
  <c r="BQ23" i="1"/>
  <c r="BP23" i="1"/>
  <c r="BI23" i="1"/>
  <c r="BP22" i="1"/>
  <c r="BI22" i="1"/>
  <c r="BJ22" i="1"/>
  <c r="BK22" i="1" s="1"/>
  <c r="BL22" i="1" s="1"/>
  <c r="BP21" i="1"/>
  <c r="BJ21" i="1"/>
  <c r="BI21" i="1"/>
  <c r="BJ20" i="1"/>
  <c r="BQ20" i="1"/>
  <c r="BP20" i="1"/>
  <c r="BR20" i="1" s="1"/>
  <c r="BI20" i="1"/>
  <c r="BJ19" i="1"/>
  <c r="BK19" i="1" s="1"/>
  <c r="BL19" i="1" s="1"/>
  <c r="BP19" i="1"/>
  <c r="BI19" i="1"/>
  <c r="BP18" i="1"/>
  <c r="BI18" i="1"/>
  <c r="BQ18" i="1"/>
  <c r="BJ17" i="1"/>
  <c r="BK17" i="1" s="1"/>
  <c r="BL17" i="1" s="1"/>
  <c r="BI17" i="1"/>
  <c r="BQ17" i="1"/>
  <c r="BP17" i="1"/>
  <c r="BJ16" i="1"/>
  <c r="BK16" i="1" s="1"/>
  <c r="BL16" i="1" s="1"/>
  <c r="BP16" i="1"/>
  <c r="BI16" i="1"/>
  <c r="BQ15" i="1"/>
  <c r="BP15" i="1"/>
  <c r="BI15" i="1"/>
  <c r="BI14" i="1"/>
  <c r="BJ14" i="1"/>
  <c r="BK14" i="1" s="1"/>
  <c r="BL14" i="1" s="1"/>
  <c r="BP14" i="1"/>
  <c r="BP13" i="1"/>
  <c r="BI13" i="1"/>
  <c r="BJ13" i="1"/>
  <c r="BK13" i="1" s="1"/>
  <c r="BL13" i="1" s="1"/>
  <c r="BJ12" i="1"/>
  <c r="BQ12" i="1"/>
  <c r="BP12" i="1"/>
  <c r="BR12" i="1" s="1"/>
  <c r="BI12" i="1"/>
  <c r="BJ11" i="1"/>
  <c r="BK11" i="1" s="1"/>
  <c r="BL11" i="1" s="1"/>
  <c r="BP11" i="1"/>
  <c r="BI11" i="1"/>
  <c r="BP10" i="1"/>
  <c r="BQ10" i="1"/>
  <c r="BI10" i="1"/>
  <c r="BJ9" i="1"/>
  <c r="BK9" i="1" s="1"/>
  <c r="BL9" i="1" s="1"/>
  <c r="BI9" i="1"/>
  <c r="BQ9" i="1"/>
  <c r="BP9" i="1"/>
  <c r="BJ8" i="1"/>
  <c r="BP8" i="1"/>
  <c r="BI8" i="1"/>
  <c r="BQ7" i="1"/>
  <c r="BP7" i="1"/>
  <c r="BR7" i="1" s="1"/>
  <c r="BI7" i="1"/>
  <c r="BJ6" i="1"/>
  <c r="BK6" i="1" s="1"/>
  <c r="BL6" i="1" s="1"/>
  <c r="BI6" i="1"/>
  <c r="BQ6" i="1"/>
  <c r="BP6" i="1"/>
  <c r="BR6" i="1" s="1"/>
  <c r="BP5" i="1"/>
  <c r="BJ5" i="1"/>
  <c r="BI5" i="1"/>
  <c r="AB43" i="4" l="1"/>
  <c r="AD33" i="4"/>
  <c r="AF23" i="4"/>
  <c r="AD9" i="4"/>
  <c r="AE47" i="4"/>
  <c r="AB46" i="4"/>
  <c r="AD44" i="4"/>
  <c r="AF42" i="4"/>
  <c r="AC41" i="4"/>
  <c r="AE39" i="4"/>
  <c r="AB38" i="4"/>
  <c r="AD36" i="4"/>
  <c r="AF34" i="4"/>
  <c r="AC33" i="4"/>
  <c r="AE31" i="4"/>
  <c r="AB30" i="4"/>
  <c r="AD28" i="4"/>
  <c r="AF26" i="4"/>
  <c r="AC25" i="4"/>
  <c r="AE23" i="4"/>
  <c r="AB22" i="4"/>
  <c r="AD20" i="4"/>
  <c r="AF18" i="4"/>
  <c r="AC17" i="4"/>
  <c r="AE15" i="4"/>
  <c r="AB14" i="4"/>
  <c r="AD12" i="4"/>
  <c r="AF10" i="4"/>
  <c r="AC9" i="4"/>
  <c r="AD41" i="4"/>
  <c r="AB27" i="4"/>
  <c r="AB11" i="4"/>
  <c r="AD47" i="4"/>
  <c r="AF45" i="4"/>
  <c r="AC44" i="4"/>
  <c r="AE42" i="4"/>
  <c r="AB41" i="4"/>
  <c r="AD39" i="4"/>
  <c r="AF37" i="4"/>
  <c r="AC36" i="4"/>
  <c r="AE34" i="4"/>
  <c r="AB33" i="4"/>
  <c r="AD31" i="4"/>
  <c r="AF29" i="4"/>
  <c r="AC28" i="4"/>
  <c r="AE26" i="4"/>
  <c r="AB25" i="4"/>
  <c r="AD23" i="4"/>
  <c r="AF21" i="4"/>
  <c r="AC20" i="4"/>
  <c r="AE18" i="4"/>
  <c r="AB17" i="4"/>
  <c r="AD15" i="4"/>
  <c r="AF13" i="4"/>
  <c r="AC12" i="4"/>
  <c r="AE10" i="4"/>
  <c r="AB9" i="4"/>
  <c r="AF47" i="4"/>
  <c r="AC38" i="4"/>
  <c r="AE28" i="4"/>
  <c r="AC14"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F39" i="4"/>
  <c r="AF31" i="4"/>
  <c r="AE20" i="4"/>
  <c r="AE12"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15"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C46" i="4"/>
  <c r="AE36" i="4"/>
  <c r="AC30" i="4"/>
  <c r="AC22" i="4"/>
  <c r="AD17" i="4"/>
  <c r="AE46" i="4"/>
  <c r="AB45" i="4"/>
  <c r="AD43" i="4"/>
  <c r="AF41" i="4"/>
  <c r="AC40" i="4"/>
  <c r="AE38" i="4"/>
  <c r="AB37" i="4"/>
  <c r="AD35" i="4"/>
  <c r="AF33" i="4"/>
  <c r="AC32" i="4"/>
  <c r="AE30" i="4"/>
  <c r="AB29" i="4"/>
  <c r="AD27" i="4"/>
  <c r="AF25" i="4"/>
  <c r="AC24" i="4"/>
  <c r="AE22" i="4"/>
  <c r="AB21" i="4"/>
  <c r="AD19" i="4"/>
  <c r="AF17" i="4"/>
  <c r="AC16" i="4"/>
  <c r="AE14" i="4"/>
  <c r="AB13" i="4"/>
  <c r="AD11" i="4"/>
  <c r="AF9" i="4"/>
  <c r="AC8" i="4"/>
  <c r="AE44" i="4"/>
  <c r="AB35" i="4"/>
  <c r="AD25" i="4"/>
  <c r="AB19" i="4"/>
  <c r="AD46" i="4"/>
  <c r="AF44" i="4"/>
  <c r="AC43" i="4"/>
  <c r="AE41" i="4"/>
  <c r="AB40" i="4"/>
  <c r="AD38" i="4"/>
  <c r="AF36" i="4"/>
  <c r="AC35" i="4"/>
  <c r="AE33" i="4"/>
  <c r="AB32" i="4"/>
  <c r="AD30" i="4"/>
  <c r="AF28" i="4"/>
  <c r="AC27" i="4"/>
  <c r="AE25" i="4"/>
  <c r="AB24" i="4"/>
  <c r="AD22" i="4"/>
  <c r="AF20" i="4"/>
  <c r="AC19" i="4"/>
  <c r="AE17" i="4"/>
  <c r="AB16" i="4"/>
  <c r="AD14" i="4"/>
  <c r="AF12" i="4"/>
  <c r="AC11" i="4"/>
  <c r="AE9" i="4"/>
  <c r="BR32" i="1"/>
  <c r="BK8" i="1"/>
  <c r="BL8" i="1" s="1"/>
  <c r="BR42" i="1"/>
  <c r="BR10" i="1"/>
  <c r="BR18" i="1"/>
  <c r="BR31" i="1"/>
  <c r="BR43" i="1"/>
  <c r="BR11" i="1"/>
  <c r="BR17" i="1"/>
  <c r="BK21" i="1"/>
  <c r="BL21" i="1" s="1"/>
  <c r="BK32" i="1"/>
  <c r="BL32" i="1" s="1"/>
  <c r="BR37" i="1"/>
  <c r="BR38" i="1"/>
  <c r="BR40" i="1"/>
  <c r="BK5" i="1"/>
  <c r="BL5" i="1" s="1"/>
  <c r="BR9" i="1"/>
  <c r="BR25" i="1"/>
  <c r="BR26" i="1"/>
  <c r="BR28" i="1"/>
  <c r="BK36" i="1"/>
  <c r="BL36" i="1" s="1"/>
  <c r="BR39" i="1"/>
  <c r="BR16" i="1"/>
  <c r="BR27" i="1"/>
  <c r="BR8" i="1"/>
  <c r="BK12" i="1"/>
  <c r="BL12" i="1" s="1"/>
  <c r="BR15" i="1"/>
  <c r="BK20" i="1"/>
  <c r="BL20" i="1" s="1"/>
  <c r="BR23" i="1"/>
  <c r="BR35" i="1"/>
  <c r="BK44" i="1"/>
  <c r="BL44" i="1" s="1"/>
  <c r="BQ32" i="1"/>
  <c r="BQ40" i="1"/>
  <c r="BJ10" i="1"/>
  <c r="BK10" i="1" s="1"/>
  <c r="BL10" i="1" s="1"/>
  <c r="BQ14" i="1"/>
  <c r="BR14" i="1" s="1"/>
  <c r="BJ18" i="1"/>
  <c r="BK18" i="1" s="1"/>
  <c r="BL18" i="1" s="1"/>
  <c r="BQ22" i="1"/>
  <c r="BR22" i="1" s="1"/>
  <c r="BJ26" i="1"/>
  <c r="BK26" i="1" s="1"/>
  <c r="BL26" i="1" s="1"/>
  <c r="BQ30" i="1"/>
  <c r="BR30" i="1" s="1"/>
  <c r="BJ34" i="1"/>
  <c r="BK34" i="1" s="1"/>
  <c r="BL34" i="1" s="1"/>
  <c r="BQ38" i="1"/>
  <c r="BJ42" i="1"/>
  <c r="BK42" i="1" s="1"/>
  <c r="BL42" i="1" s="1"/>
  <c r="BQ13" i="1"/>
  <c r="BR13" i="1" s="1"/>
  <c r="BJ7" i="1"/>
  <c r="BK7" i="1" s="1"/>
  <c r="BL7" i="1" s="1"/>
  <c r="BQ11" i="1"/>
  <c r="BJ15" i="1"/>
  <c r="BK15" i="1" s="1"/>
  <c r="BL15" i="1" s="1"/>
  <c r="BQ19" i="1"/>
  <c r="BR19" i="1" s="1"/>
  <c r="BJ23" i="1"/>
  <c r="BK23" i="1" s="1"/>
  <c r="BL23" i="1" s="1"/>
  <c r="BQ27" i="1"/>
  <c r="BJ31" i="1"/>
  <c r="BK31" i="1" s="1"/>
  <c r="BL31" i="1" s="1"/>
  <c r="BJ39" i="1"/>
  <c r="BK39" i="1" s="1"/>
  <c r="BL39" i="1" s="1"/>
  <c r="BQ21" i="1"/>
  <c r="BR21" i="1" s="1"/>
  <c r="BQ29" i="1"/>
  <c r="BR29" i="1" s="1"/>
  <c r="BQ37" i="1"/>
  <c r="BQ16" i="1"/>
  <c r="BQ8" i="1"/>
  <c r="BQ5" i="1"/>
  <c r="BR5"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W10" i="4"/>
  <c r="X10" i="4"/>
  <c r="E10" i="4" s="1"/>
  <c r="W11" i="4"/>
  <c r="X11" i="4"/>
  <c r="E11" i="4" s="1"/>
  <c r="X8" i="23" s="1"/>
  <c r="W12" i="4"/>
  <c r="X12" i="4"/>
  <c r="E12" i="4" s="1"/>
  <c r="X9" i="37" s="1"/>
  <c r="W13" i="4"/>
  <c r="X13" i="4"/>
  <c r="E13" i="4" s="1"/>
  <c r="W14" i="4"/>
  <c r="X14" i="4"/>
  <c r="E14" i="4" s="1"/>
  <c r="X11" i="32" s="1"/>
  <c r="W15" i="4"/>
  <c r="D15" i="4" s="1"/>
  <c r="X15" i="4"/>
  <c r="E15" i="4" s="1"/>
  <c r="X12" i="15" s="1"/>
  <c r="W16" i="4"/>
  <c r="D16" i="4" s="1"/>
  <c r="X16" i="4"/>
  <c r="E16" i="4" s="1"/>
  <c r="X13" i="14" s="1"/>
  <c r="W17" i="4"/>
  <c r="X17" i="4"/>
  <c r="W18" i="4"/>
  <c r="X18" i="4"/>
  <c r="E18" i="4" s="1"/>
  <c r="W19" i="4"/>
  <c r="D19" i="4" s="1"/>
  <c r="X19" i="4"/>
  <c r="W20" i="4"/>
  <c r="D20" i="4" s="1"/>
  <c r="X20" i="4"/>
  <c r="E20" i="4" s="1"/>
  <c r="W21" i="4"/>
  <c r="D21" i="4" s="1"/>
  <c r="X21" i="4"/>
  <c r="E21" i="4" s="1"/>
  <c r="W22" i="4"/>
  <c r="X22" i="4"/>
  <c r="E22" i="4" s="1"/>
  <c r="X19" i="20" s="1"/>
  <c r="W23" i="4"/>
  <c r="X23" i="4"/>
  <c r="E23" i="4" s="1"/>
  <c r="W24" i="4"/>
  <c r="D24" i="4" s="1"/>
  <c r="X24" i="4"/>
  <c r="E24" i="4" s="1"/>
  <c r="X21" i="23" s="1"/>
  <c r="W25" i="4"/>
  <c r="X25" i="4"/>
  <c r="W26" i="4"/>
  <c r="X26" i="4"/>
  <c r="E26" i="4" s="1"/>
  <c r="X23" i="52" s="1"/>
  <c r="W27" i="4"/>
  <c r="D27" i="4" s="1"/>
  <c r="X27" i="4"/>
  <c r="E27" i="4" s="1"/>
  <c r="W28" i="4"/>
  <c r="D28" i="4" s="1"/>
  <c r="X28" i="4"/>
  <c r="E28" i="4" s="1"/>
  <c r="X25" i="12" s="1"/>
  <c r="W29" i="4"/>
  <c r="D29" i="4" s="1"/>
  <c r="X29" i="4"/>
  <c r="E29" i="4" s="1"/>
  <c r="W30" i="4"/>
  <c r="D30" i="4" s="1"/>
  <c r="V27" i="28" s="1"/>
  <c r="X30" i="4"/>
  <c r="E30" i="4" s="1"/>
  <c r="X27" i="22" s="1"/>
  <c r="W31" i="4"/>
  <c r="D31" i="4" s="1"/>
  <c r="X31" i="4"/>
  <c r="E31" i="4" s="1"/>
  <c r="X28" i="35" s="1"/>
  <c r="W32" i="4"/>
  <c r="X32" i="4"/>
  <c r="E32" i="4" s="1"/>
  <c r="X29" i="50" s="1"/>
  <c r="W33" i="4"/>
  <c r="X33" i="4"/>
  <c r="E33" i="4" s="1"/>
  <c r="W34" i="4"/>
  <c r="D34" i="4" s="1"/>
  <c r="X34" i="4"/>
  <c r="E34" i="4" s="1"/>
  <c r="W35" i="4"/>
  <c r="D35" i="4" s="1"/>
  <c r="X35" i="4"/>
  <c r="E35" i="4" s="1"/>
  <c r="X32" i="19" s="1"/>
  <c r="W36" i="4"/>
  <c r="X36" i="4"/>
  <c r="E36" i="4" s="1"/>
  <c r="X33" i="29" s="1"/>
  <c r="W37" i="4"/>
  <c r="X37" i="4"/>
  <c r="E37" i="4" s="1"/>
  <c r="W38" i="4"/>
  <c r="X38" i="4"/>
  <c r="E38" i="4" s="1"/>
  <c r="W39" i="4"/>
  <c r="X39" i="4"/>
  <c r="E39" i="4" s="1"/>
  <c r="X36" i="22" s="1"/>
  <c r="W40" i="4"/>
  <c r="X40" i="4"/>
  <c r="E40" i="4" s="1"/>
  <c r="X37" i="34" s="1"/>
  <c r="W41" i="4"/>
  <c r="D41" i="4" s="1"/>
  <c r="X41" i="4"/>
  <c r="W42" i="4"/>
  <c r="X42" i="4"/>
  <c r="E42" i="4" s="1"/>
  <c r="W43" i="4"/>
  <c r="D43" i="4" s="1"/>
  <c r="X43" i="4"/>
  <c r="W44" i="4"/>
  <c r="D44" i="4" s="1"/>
  <c r="V41" i="30" s="1"/>
  <c r="X44" i="4"/>
  <c r="E44" i="4" s="1"/>
  <c r="X41" i="21" s="1"/>
  <c r="W45" i="4"/>
  <c r="D45" i="4" s="1"/>
  <c r="V42" i="30" s="1"/>
  <c r="X45" i="4"/>
  <c r="W46" i="4"/>
  <c r="D46" i="4" s="1"/>
  <c r="V43" i="30" s="1"/>
  <c r="X46" i="4"/>
  <c r="E46" i="4" s="1"/>
  <c r="X47" i="4"/>
  <c r="E47" i="4" s="1"/>
  <c r="X8" i="4"/>
  <c r="W8" i="4"/>
  <c r="D8" i="4" s="1"/>
  <c r="D6" i="50"/>
  <c r="E6" i="50" s="1"/>
  <c r="D7" i="50"/>
  <c r="D8" i="50"/>
  <c r="D9" i="50"/>
  <c r="D10" i="50"/>
  <c r="D11" i="50"/>
  <c r="D12" i="50"/>
  <c r="D13" i="50"/>
  <c r="D14" i="50"/>
  <c r="D15" i="50"/>
  <c r="D16" i="50"/>
  <c r="D17" i="50"/>
  <c r="D18" i="50"/>
  <c r="D19" i="50"/>
  <c r="D20" i="50"/>
  <c r="D21" i="50"/>
  <c r="D22" i="50"/>
  <c r="E22" i="50" s="1"/>
  <c r="D23" i="50"/>
  <c r="D24" i="50"/>
  <c r="D25" i="50"/>
  <c r="D26" i="50"/>
  <c r="D27" i="50"/>
  <c r="D28" i="50"/>
  <c r="D29" i="50"/>
  <c r="D30" i="50"/>
  <c r="D31" i="50"/>
  <c r="D32" i="50"/>
  <c r="D33" i="50"/>
  <c r="D34" i="50"/>
  <c r="D35" i="50"/>
  <c r="D36" i="50"/>
  <c r="D37" i="50"/>
  <c r="D38" i="50"/>
  <c r="E38" i="50" s="1"/>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D24" i="52"/>
  <c r="D25" i="52"/>
  <c r="D26" i="52"/>
  <c r="D27" i="52"/>
  <c r="D28" i="52"/>
  <c r="D29" i="52"/>
  <c r="D30" i="52"/>
  <c r="D5" i="52"/>
  <c r="E5" i="52" s="1"/>
  <c r="D41" i="43"/>
  <c r="D42" i="43"/>
  <c r="D43" i="43"/>
  <c r="C40" i="51"/>
  <c r="C44" i="51" s="1"/>
  <c r="C39" i="52"/>
  <c r="C44" i="52" s="1"/>
  <c r="D42" i="4"/>
  <c r="V39" i="34" s="1"/>
  <c r="D38" i="4"/>
  <c r="D32" i="4"/>
  <c r="V29" i="12" s="1"/>
  <c r="D26" i="4"/>
  <c r="D18" i="4"/>
  <c r="V15" i="22" s="1"/>
  <c r="F45" i="4"/>
  <c r="T42" i="30" s="1"/>
  <c r="C45" i="7"/>
  <c r="L44" i="52"/>
  <c r="C5" i="8"/>
  <c r="C44" i="8" s="1"/>
  <c r="D5" i="8"/>
  <c r="D6" i="8"/>
  <c r="E6" i="8" s="1"/>
  <c r="D7" i="8"/>
  <c r="O10" i="4"/>
  <c r="P10" i="4" s="1"/>
  <c r="C10" i="4" s="1"/>
  <c r="D8" i="8"/>
  <c r="O11" i="4"/>
  <c r="P11" i="4" s="1"/>
  <c r="C11" i="4" s="1"/>
  <c r="F8" i="13" s="1"/>
  <c r="AN11" i="4"/>
  <c r="H11" i="4"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E21" i="8" s="1"/>
  <c r="D22" i="8"/>
  <c r="D23" i="8"/>
  <c r="D24" i="8"/>
  <c r="D25" i="8"/>
  <c r="D26" i="8"/>
  <c r="AN29" i="4"/>
  <c r="H29" i="4" s="1"/>
  <c r="N26" i="15" s="1"/>
  <c r="D27" i="8"/>
  <c r="D28" i="8"/>
  <c r="E28" i="8" s="1"/>
  <c r="O31" i="4"/>
  <c r="P31" i="4" s="1"/>
  <c r="C31" i="4" s="1"/>
  <c r="F28" i="17" s="1"/>
  <c r="AN31" i="4"/>
  <c r="H31" i="4" s="1"/>
  <c r="D29" i="8"/>
  <c r="D30" i="8"/>
  <c r="AN33" i="4"/>
  <c r="H33" i="4" s="1"/>
  <c r="D31" i="8"/>
  <c r="D32" i="8"/>
  <c r="D33" i="8"/>
  <c r="E33" i="8" s="1"/>
  <c r="O36" i="4"/>
  <c r="P36" i="4" s="1"/>
  <c r="C36" i="4" s="1"/>
  <c r="D34" i="8"/>
  <c r="AN37" i="4"/>
  <c r="H37" i="4" s="1"/>
  <c r="N34" i="12" s="1"/>
  <c r="D35" i="8"/>
  <c r="AN38" i="4"/>
  <c r="H38" i="4" s="1"/>
  <c r="N35" i="33" s="1"/>
  <c r="D36" i="8"/>
  <c r="AN39" i="4"/>
  <c r="H39" i="4" s="1"/>
  <c r="D37" i="8"/>
  <c r="E37" i="8" s="1"/>
  <c r="D38" i="8"/>
  <c r="D39" i="8"/>
  <c r="E39" i="8" s="1"/>
  <c r="D40" i="8"/>
  <c r="O43" i="4"/>
  <c r="P43" i="4" s="1"/>
  <c r="C43" i="4" s="1"/>
  <c r="L44" i="8"/>
  <c r="AN47" i="4"/>
  <c r="H47" i="4" s="1"/>
  <c r="D5" i="13"/>
  <c r="C6" i="13"/>
  <c r="C44" i="13" s="1"/>
  <c r="D6" i="13"/>
  <c r="D7" i="13"/>
  <c r="D8" i="13"/>
  <c r="D9" i="13"/>
  <c r="D10" i="13"/>
  <c r="D11" i="13"/>
  <c r="D12" i="13"/>
  <c r="D13" i="13"/>
  <c r="D14" i="13"/>
  <c r="D15" i="13"/>
  <c r="D16" i="13"/>
  <c r="D17" i="13"/>
  <c r="D18" i="13"/>
  <c r="D19" i="13"/>
  <c r="D20" i="13"/>
  <c r="D21" i="13"/>
  <c r="E21" i="13" s="1"/>
  <c r="D22" i="13"/>
  <c r="D23" i="13"/>
  <c r="D24" i="13"/>
  <c r="D25" i="13"/>
  <c r="D26" i="13"/>
  <c r="D27" i="13"/>
  <c r="D28" i="13"/>
  <c r="D29" i="13"/>
  <c r="D30" i="13"/>
  <c r="D31" i="13"/>
  <c r="D32" i="13"/>
  <c r="L44" i="13"/>
  <c r="D5" i="12"/>
  <c r="C7" i="12"/>
  <c r="C44" i="12" s="1"/>
  <c r="D6" i="12"/>
  <c r="D7" i="12"/>
  <c r="E7" i="12" s="1"/>
  <c r="D8" i="12"/>
  <c r="D9" i="12"/>
  <c r="D10" i="12"/>
  <c r="D11" i="12"/>
  <c r="D12" i="12"/>
  <c r="D13" i="12"/>
  <c r="D14" i="12"/>
  <c r="D15" i="12"/>
  <c r="D16" i="12"/>
  <c r="D17" i="12"/>
  <c r="D18" i="12"/>
  <c r="D19" i="12"/>
  <c r="D20" i="12"/>
  <c r="D21" i="12"/>
  <c r="E21" i="12" s="1"/>
  <c r="D22" i="12"/>
  <c r="D23" i="12"/>
  <c r="E23" i="12" s="1"/>
  <c r="D24" i="12"/>
  <c r="D25" i="12"/>
  <c r="D26" i="12"/>
  <c r="D27" i="12"/>
  <c r="D28" i="12"/>
  <c r="D29" i="12"/>
  <c r="D30" i="12"/>
  <c r="D31" i="12"/>
  <c r="D32" i="12"/>
  <c r="D33" i="12"/>
  <c r="D34" i="12"/>
  <c r="D35" i="12"/>
  <c r="E35" i="12" s="1"/>
  <c r="D36" i="12"/>
  <c r="D37" i="12"/>
  <c r="D38" i="12"/>
  <c r="D39" i="12"/>
  <c r="E39" i="12" s="1"/>
  <c r="D40" i="12"/>
  <c r="D5" i="14"/>
  <c r="C8" i="14"/>
  <c r="C44" i="14" s="1"/>
  <c r="D6" i="14"/>
  <c r="D7" i="14"/>
  <c r="D8" i="14"/>
  <c r="D9" i="14"/>
  <c r="D10" i="14"/>
  <c r="E10" i="14" s="1"/>
  <c r="D11" i="14"/>
  <c r="D12" i="14"/>
  <c r="D13" i="14"/>
  <c r="D14" i="14"/>
  <c r="D15" i="14"/>
  <c r="E15" i="14" s="1"/>
  <c r="D16" i="14"/>
  <c r="D17" i="14"/>
  <c r="D18" i="14"/>
  <c r="E18" i="14" s="1"/>
  <c r="D19" i="14"/>
  <c r="E19" i="14" s="1"/>
  <c r="D20" i="14"/>
  <c r="D21" i="14"/>
  <c r="D22" i="14"/>
  <c r="D23" i="14"/>
  <c r="D24" i="14"/>
  <c r="D25" i="14"/>
  <c r="D26" i="14"/>
  <c r="E26" i="14" s="1"/>
  <c r="D27" i="14"/>
  <c r="D28" i="14"/>
  <c r="E28" i="14" s="1"/>
  <c r="D29" i="14"/>
  <c r="D30" i="14"/>
  <c r="D31" i="14"/>
  <c r="E31" i="14" s="1"/>
  <c r="D32" i="14"/>
  <c r="D33" i="14"/>
  <c r="D34" i="14"/>
  <c r="E34" i="14" s="1"/>
  <c r="D35" i="14"/>
  <c r="E35" i="14" s="1"/>
  <c r="D36" i="14"/>
  <c r="D37" i="14"/>
  <c r="D38" i="14"/>
  <c r="D39" i="14"/>
  <c r="D40" i="14"/>
  <c r="L44" i="14"/>
  <c r="D5" i="15"/>
  <c r="E5" i="15" s="1"/>
  <c r="C9" i="15"/>
  <c r="C44" i="15" s="1"/>
  <c r="D6" i="15"/>
  <c r="D7" i="15"/>
  <c r="D8" i="15"/>
  <c r="D9" i="15"/>
  <c r="D10" i="15"/>
  <c r="D11" i="15"/>
  <c r="D12" i="15"/>
  <c r="E12" i="15" s="1"/>
  <c r="G12" i="15" s="1"/>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L44" i="15"/>
  <c r="D5" i="16"/>
  <c r="C10" i="16"/>
  <c r="C44" i="16" s="1"/>
  <c r="D6" i="16"/>
  <c r="E6" i="16" s="1"/>
  <c r="D7" i="16"/>
  <c r="D8" i="16"/>
  <c r="D9" i="16"/>
  <c r="D10" i="16"/>
  <c r="D11" i="16"/>
  <c r="D12" i="16"/>
  <c r="D13" i="16"/>
  <c r="D14" i="16"/>
  <c r="E14" i="16" s="1"/>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D39" i="18"/>
  <c r="D40" i="18"/>
  <c r="L44" i="18"/>
  <c r="D5" i="19"/>
  <c r="E5" i="19" s="1"/>
  <c r="C13" i="19"/>
  <c r="D6" i="19"/>
  <c r="D7" i="19"/>
  <c r="D8" i="19"/>
  <c r="D9" i="19"/>
  <c r="D10" i="19"/>
  <c r="D11" i="19"/>
  <c r="D12" i="19"/>
  <c r="E12" i="19" s="1"/>
  <c r="D13" i="19"/>
  <c r="D14" i="19"/>
  <c r="D15" i="19"/>
  <c r="D16" i="19"/>
  <c r="D17" i="19"/>
  <c r="D18" i="19"/>
  <c r="D19" i="19"/>
  <c r="D20" i="19"/>
  <c r="E20" i="19" s="1"/>
  <c r="D21" i="19"/>
  <c r="D22" i="19"/>
  <c r="D23" i="19"/>
  <c r="D24" i="19"/>
  <c r="D25" i="19"/>
  <c r="D26" i="19"/>
  <c r="D27" i="19"/>
  <c r="D28" i="19"/>
  <c r="D29" i="19"/>
  <c r="D30" i="19"/>
  <c r="D31" i="19"/>
  <c r="D32" i="19"/>
  <c r="D33" i="19"/>
  <c r="D34" i="19"/>
  <c r="D35" i="19"/>
  <c r="D36" i="19"/>
  <c r="E36" i="19" s="1"/>
  <c r="D37" i="19"/>
  <c r="D38" i="19"/>
  <c r="D39" i="19"/>
  <c r="D40" i="19"/>
  <c r="L44" i="19"/>
  <c r="D5" i="20"/>
  <c r="C14" i="20"/>
  <c r="D6" i="20"/>
  <c r="D7" i="20"/>
  <c r="D8" i="20"/>
  <c r="D9" i="20"/>
  <c r="E9" i="20" s="1"/>
  <c r="D10" i="20"/>
  <c r="D11" i="20"/>
  <c r="D12" i="20"/>
  <c r="D13" i="20"/>
  <c r="E13" i="20" s="1"/>
  <c r="D14" i="20"/>
  <c r="E14" i="20" s="1"/>
  <c r="D15" i="20"/>
  <c r="D16" i="20"/>
  <c r="D17" i="20"/>
  <c r="D18" i="20"/>
  <c r="D19" i="20"/>
  <c r="D20" i="20"/>
  <c r="D21" i="20"/>
  <c r="E21" i="20" s="1"/>
  <c r="D22" i="20"/>
  <c r="D23" i="20"/>
  <c r="D24" i="20"/>
  <c r="D25" i="20"/>
  <c r="E25" i="20" s="1"/>
  <c r="D26" i="20"/>
  <c r="D27" i="20"/>
  <c r="D28" i="20"/>
  <c r="D29" i="20"/>
  <c r="E29" i="20" s="1"/>
  <c r="D30" i="20"/>
  <c r="E30" i="20" s="1"/>
  <c r="D31" i="20"/>
  <c r="D32" i="20"/>
  <c r="D33" i="20"/>
  <c r="D34" i="20"/>
  <c r="D35" i="20"/>
  <c r="D36" i="20"/>
  <c r="D37" i="20"/>
  <c r="E37" i="20" s="1"/>
  <c r="D38" i="20"/>
  <c r="D39" i="20"/>
  <c r="D40" i="20"/>
  <c r="L44" i="20"/>
  <c r="D5" i="21"/>
  <c r="C15" i="21"/>
  <c r="C44" i="21" s="1"/>
  <c r="D6" i="21"/>
  <c r="D7" i="21"/>
  <c r="D8" i="21"/>
  <c r="E8" i="21" s="1"/>
  <c r="D9" i="21"/>
  <c r="D10" i="21"/>
  <c r="D11" i="21"/>
  <c r="D12" i="21"/>
  <c r="D13" i="21"/>
  <c r="D14" i="21"/>
  <c r="D15" i="21"/>
  <c r="D16" i="21"/>
  <c r="D17" i="21"/>
  <c r="D18" i="21"/>
  <c r="D19" i="21"/>
  <c r="D20" i="21"/>
  <c r="D21" i="21"/>
  <c r="D22" i="21"/>
  <c r="D23" i="21"/>
  <c r="D24" i="21"/>
  <c r="D25" i="21"/>
  <c r="D26" i="21"/>
  <c r="D27" i="21"/>
  <c r="D28" i="21"/>
  <c r="D29" i="21"/>
  <c r="D30" i="21"/>
  <c r="D31" i="21"/>
  <c r="D32" i="21"/>
  <c r="E32" i="21" s="1"/>
  <c r="D33" i="21"/>
  <c r="D34" i="21"/>
  <c r="D35" i="21"/>
  <c r="D36" i="21"/>
  <c r="D37" i="21"/>
  <c r="D38" i="21"/>
  <c r="D39" i="21"/>
  <c r="D40" i="21"/>
  <c r="L44" i="21"/>
  <c r="D5" i="22"/>
  <c r="C16" i="22"/>
  <c r="D6" i="22"/>
  <c r="D7" i="22"/>
  <c r="D8" i="22"/>
  <c r="D9" i="22"/>
  <c r="D10" i="22"/>
  <c r="E10" i="22" s="1"/>
  <c r="D11" i="22"/>
  <c r="D12" i="22"/>
  <c r="D13" i="22"/>
  <c r="D14" i="22"/>
  <c r="D15" i="22"/>
  <c r="D16" i="22"/>
  <c r="D17" i="22"/>
  <c r="D18" i="22"/>
  <c r="E18" i="22" s="1"/>
  <c r="D19" i="22"/>
  <c r="D20" i="22"/>
  <c r="D21" i="22"/>
  <c r="E21" i="22" s="1"/>
  <c r="D22" i="22"/>
  <c r="D23" i="22"/>
  <c r="D24" i="22"/>
  <c r="D25" i="22"/>
  <c r="D26" i="22"/>
  <c r="E26" i="22" s="1"/>
  <c r="D27" i="22"/>
  <c r="D28" i="22"/>
  <c r="D29" i="22"/>
  <c r="D30" i="22"/>
  <c r="D31" i="22"/>
  <c r="D32" i="22"/>
  <c r="D33" i="22"/>
  <c r="D34" i="22"/>
  <c r="E34" i="22" s="1"/>
  <c r="D35" i="22"/>
  <c r="D36" i="22"/>
  <c r="D37" i="22"/>
  <c r="E37" i="22" s="1"/>
  <c r="D38" i="22"/>
  <c r="D39" i="22"/>
  <c r="D40" i="22"/>
  <c r="L44" i="22"/>
  <c r="D5" i="23"/>
  <c r="E5" i="23" s="1"/>
  <c r="C17" i="23"/>
  <c r="C44" i="23" s="1"/>
  <c r="D6" i="23"/>
  <c r="D7" i="23"/>
  <c r="D8" i="23"/>
  <c r="E8" i="23" s="1"/>
  <c r="D9" i="23"/>
  <c r="D10" i="23"/>
  <c r="D11" i="23"/>
  <c r="D12" i="23"/>
  <c r="E12" i="23" s="1"/>
  <c r="D13" i="23"/>
  <c r="D14" i="23"/>
  <c r="D15" i="23"/>
  <c r="D16" i="23"/>
  <c r="D17" i="23"/>
  <c r="D18" i="23"/>
  <c r="D19" i="23"/>
  <c r="D20" i="23"/>
  <c r="E20" i="23" s="1"/>
  <c r="D21" i="23"/>
  <c r="D22" i="23"/>
  <c r="D23" i="23"/>
  <c r="D24" i="23"/>
  <c r="D25" i="23"/>
  <c r="D26" i="23"/>
  <c r="D27" i="23"/>
  <c r="D28" i="23"/>
  <c r="E28" i="23" s="1"/>
  <c r="D29" i="23"/>
  <c r="E29" i="23" s="1"/>
  <c r="D30" i="23"/>
  <c r="D31" i="23"/>
  <c r="D32" i="23"/>
  <c r="D33" i="23"/>
  <c r="D34" i="23"/>
  <c r="E34" i="23" s="1"/>
  <c r="D35" i="23"/>
  <c r="D36" i="23"/>
  <c r="E36" i="23" s="1"/>
  <c r="D37" i="23"/>
  <c r="D38" i="23"/>
  <c r="D39" i="23"/>
  <c r="D40" i="23"/>
  <c r="L44" i="23"/>
  <c r="D5" i="24"/>
  <c r="C18" i="24"/>
  <c r="D6" i="24"/>
  <c r="E6" i="24" s="1"/>
  <c r="D7" i="24"/>
  <c r="D8" i="24"/>
  <c r="D9" i="24"/>
  <c r="D10" i="24"/>
  <c r="D11" i="24"/>
  <c r="D12" i="24"/>
  <c r="D13" i="24"/>
  <c r="D14" i="24"/>
  <c r="D15" i="24"/>
  <c r="D16" i="24"/>
  <c r="D17" i="24"/>
  <c r="D18" i="24"/>
  <c r="D19" i="24"/>
  <c r="D20" i="24"/>
  <c r="D21" i="24"/>
  <c r="E21" i="24" s="1"/>
  <c r="D22" i="24"/>
  <c r="D23" i="24"/>
  <c r="D24" i="24"/>
  <c r="D25" i="24"/>
  <c r="D26" i="24"/>
  <c r="D27" i="24"/>
  <c r="D28" i="24"/>
  <c r="D29" i="24"/>
  <c r="D30" i="24"/>
  <c r="E30" i="24" s="1"/>
  <c r="D31" i="24"/>
  <c r="D32" i="24"/>
  <c r="D33" i="24"/>
  <c r="D34" i="24"/>
  <c r="D35" i="24"/>
  <c r="D36" i="24"/>
  <c r="D37" i="24"/>
  <c r="E37" i="24" s="1"/>
  <c r="D38" i="24"/>
  <c r="E38" i="24" s="1"/>
  <c r="D39" i="24"/>
  <c r="D40" i="24"/>
  <c r="L44" i="24"/>
  <c r="D5" i="25"/>
  <c r="C19" i="25"/>
  <c r="C44" i="25" s="1"/>
  <c r="D6" i="25"/>
  <c r="D7" i="25"/>
  <c r="D8" i="25"/>
  <c r="E8" i="25" s="1"/>
  <c r="D9" i="25"/>
  <c r="D10" i="25"/>
  <c r="D11" i="25"/>
  <c r="D12" i="25"/>
  <c r="D13" i="25"/>
  <c r="D14" i="25"/>
  <c r="D15" i="25"/>
  <c r="D16" i="25"/>
  <c r="E16" i="25" s="1"/>
  <c r="D17" i="25"/>
  <c r="D18" i="25"/>
  <c r="D19" i="25"/>
  <c r="D20" i="25"/>
  <c r="D21" i="25"/>
  <c r="D22" i="25"/>
  <c r="D23" i="25"/>
  <c r="D24" i="25"/>
  <c r="D25" i="25"/>
  <c r="D26" i="25"/>
  <c r="D27" i="25"/>
  <c r="D28" i="25"/>
  <c r="D29" i="25"/>
  <c r="D30" i="25"/>
  <c r="D31" i="25"/>
  <c r="E31" i="25" s="1"/>
  <c r="D32" i="25"/>
  <c r="E32" i="25" s="1"/>
  <c r="D33" i="25"/>
  <c r="D34" i="25"/>
  <c r="D35" i="25"/>
  <c r="D36" i="25"/>
  <c r="D37" i="25"/>
  <c r="D38" i="25"/>
  <c r="D39" i="25"/>
  <c r="D40" i="25"/>
  <c r="E40" i="25" s="1"/>
  <c r="L44" i="25"/>
  <c r="D5" i="26"/>
  <c r="C20" i="26"/>
  <c r="C44" i="26" s="1"/>
  <c r="D6" i="26"/>
  <c r="D7" i="26"/>
  <c r="D8" i="26"/>
  <c r="D9" i="26"/>
  <c r="E9" i="26" s="1"/>
  <c r="D10" i="26"/>
  <c r="E10" i="26" s="1"/>
  <c r="D11" i="26"/>
  <c r="D12" i="26"/>
  <c r="D13" i="26"/>
  <c r="D14" i="26"/>
  <c r="D15" i="26"/>
  <c r="D16" i="26"/>
  <c r="D17" i="26"/>
  <c r="D18" i="26"/>
  <c r="E18" i="26" s="1"/>
  <c r="D19" i="26"/>
  <c r="D20" i="26"/>
  <c r="D21" i="26"/>
  <c r="D22" i="26"/>
  <c r="D23" i="26"/>
  <c r="D24" i="26"/>
  <c r="D25" i="26"/>
  <c r="E25" i="26" s="1"/>
  <c r="D26" i="26"/>
  <c r="E26" i="26" s="1"/>
  <c r="D27" i="26"/>
  <c r="D28" i="26"/>
  <c r="D29" i="26"/>
  <c r="D30" i="26"/>
  <c r="D31" i="26"/>
  <c r="D32" i="26"/>
  <c r="D33" i="26"/>
  <c r="D34" i="26"/>
  <c r="E34" i="26" s="1"/>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E6" i="28" s="1"/>
  <c r="D7" i="28"/>
  <c r="D8" i="28"/>
  <c r="D9" i="28"/>
  <c r="D10" i="28"/>
  <c r="D11" i="28"/>
  <c r="D12" i="28"/>
  <c r="D13" i="28"/>
  <c r="D14" i="28"/>
  <c r="E14" i="28" s="1"/>
  <c r="D15" i="28"/>
  <c r="D16" i="28"/>
  <c r="D17" i="28"/>
  <c r="D18" i="28"/>
  <c r="D19" i="28"/>
  <c r="D20" i="28"/>
  <c r="D21" i="28"/>
  <c r="D22" i="28"/>
  <c r="E22" i="28" s="1"/>
  <c r="D23" i="28"/>
  <c r="D24" i="28"/>
  <c r="E24" i="28" s="1"/>
  <c r="D25" i="28"/>
  <c r="D26" i="28"/>
  <c r="D27" i="28"/>
  <c r="D28" i="28"/>
  <c r="D29" i="28"/>
  <c r="D30" i="28"/>
  <c r="E30" i="28" s="1"/>
  <c r="D31" i="28"/>
  <c r="D32" i="28"/>
  <c r="D33" i="28"/>
  <c r="D34" i="28"/>
  <c r="D35" i="28"/>
  <c r="D36" i="28"/>
  <c r="D37" i="28"/>
  <c r="D38" i="28"/>
  <c r="E38" i="28" s="1"/>
  <c r="D39" i="28"/>
  <c r="D40" i="28"/>
  <c r="E40" i="28" s="1"/>
  <c r="L44" i="28"/>
  <c r="D5" i="29"/>
  <c r="C23" i="29"/>
  <c r="C44" i="29" s="1"/>
  <c r="D6" i="29"/>
  <c r="D7" i="29"/>
  <c r="D8" i="29"/>
  <c r="E8" i="29" s="1"/>
  <c r="D9" i="29"/>
  <c r="D10" i="29"/>
  <c r="D11" i="29"/>
  <c r="D12" i="29"/>
  <c r="D13" i="29"/>
  <c r="D14" i="29"/>
  <c r="D15" i="29"/>
  <c r="D16" i="29"/>
  <c r="D17" i="29"/>
  <c r="D18" i="29"/>
  <c r="D19" i="29"/>
  <c r="D20" i="29"/>
  <c r="D21" i="29"/>
  <c r="D22" i="29"/>
  <c r="D23" i="29"/>
  <c r="D24" i="29"/>
  <c r="E24" i="29" s="1"/>
  <c r="D25" i="29"/>
  <c r="D26" i="29"/>
  <c r="D27" i="29"/>
  <c r="D28" i="29"/>
  <c r="D29" i="29"/>
  <c r="D30" i="29"/>
  <c r="D31" i="29"/>
  <c r="D32" i="29"/>
  <c r="D33" i="29"/>
  <c r="D34" i="29"/>
  <c r="D35" i="29"/>
  <c r="D36" i="29"/>
  <c r="D37" i="29"/>
  <c r="D38" i="29"/>
  <c r="D39" i="29"/>
  <c r="D40" i="29"/>
  <c r="E40" i="29" s="1"/>
  <c r="L44" i="29"/>
  <c r="D5" i="31"/>
  <c r="C25" i="31"/>
  <c r="D6" i="31"/>
  <c r="D7" i="31"/>
  <c r="D8" i="31"/>
  <c r="D9" i="31"/>
  <c r="D10" i="31"/>
  <c r="D11" i="31"/>
  <c r="D12" i="31"/>
  <c r="D13" i="31"/>
  <c r="D14" i="31"/>
  <c r="D15" i="31"/>
  <c r="D16" i="31"/>
  <c r="D17" i="31"/>
  <c r="D18" i="31"/>
  <c r="D19" i="31"/>
  <c r="D20" i="31"/>
  <c r="D21" i="31"/>
  <c r="D22" i="31"/>
  <c r="D23" i="31"/>
  <c r="D24" i="31"/>
  <c r="D25" i="31"/>
  <c r="D26" i="31"/>
  <c r="E26" i="31" s="1"/>
  <c r="D27" i="31"/>
  <c r="D28" i="31"/>
  <c r="D29" i="31"/>
  <c r="D30" i="31"/>
  <c r="D31" i="31"/>
  <c r="D32" i="31"/>
  <c r="D33" i="31"/>
  <c r="D34" i="31"/>
  <c r="E34" i="31" s="1"/>
  <c r="D35" i="31"/>
  <c r="D36" i="31"/>
  <c r="D37" i="31"/>
  <c r="D38" i="31"/>
  <c r="D39" i="31"/>
  <c r="D40" i="31"/>
  <c r="L44" i="31"/>
  <c r="D5" i="30"/>
  <c r="E5" i="30" s="1"/>
  <c r="C24" i="30"/>
  <c r="C44" i="30" s="1"/>
  <c r="D6" i="30"/>
  <c r="D7" i="30"/>
  <c r="D8" i="30"/>
  <c r="D9" i="30"/>
  <c r="D10" i="30"/>
  <c r="D11" i="30"/>
  <c r="D12" i="30"/>
  <c r="E12" i="30" s="1"/>
  <c r="D13" i="30"/>
  <c r="E13" i="30" s="1"/>
  <c r="D14" i="30"/>
  <c r="D15" i="30"/>
  <c r="D16" i="30"/>
  <c r="D17" i="30"/>
  <c r="D18" i="30"/>
  <c r="E18" i="30" s="1"/>
  <c r="D19" i="30"/>
  <c r="D20" i="30"/>
  <c r="E20" i="30" s="1"/>
  <c r="D21" i="30"/>
  <c r="D22" i="30"/>
  <c r="D23" i="30"/>
  <c r="D24" i="30"/>
  <c r="D25" i="30"/>
  <c r="D26" i="30"/>
  <c r="D27" i="30"/>
  <c r="D28" i="30"/>
  <c r="E28" i="30" s="1"/>
  <c r="D29" i="30"/>
  <c r="D30" i="30"/>
  <c r="D31" i="30"/>
  <c r="D32" i="30"/>
  <c r="D33" i="30"/>
  <c r="D34" i="30"/>
  <c r="E34" i="30" s="1"/>
  <c r="D35" i="30"/>
  <c r="D36" i="30"/>
  <c r="E36" i="30" s="1"/>
  <c r="D37" i="30"/>
  <c r="D38" i="30"/>
  <c r="D39" i="30"/>
  <c r="E39" i="30" s="1"/>
  <c r="D40" i="30"/>
  <c r="L44" i="30"/>
  <c r="D5" i="32"/>
  <c r="C26" i="32"/>
  <c r="C44" i="32" s="1"/>
  <c r="D6" i="32"/>
  <c r="D7" i="32"/>
  <c r="D8" i="32"/>
  <c r="D9" i="32"/>
  <c r="D10" i="32"/>
  <c r="D11" i="32"/>
  <c r="D12" i="32"/>
  <c r="D13" i="32"/>
  <c r="D14" i="32"/>
  <c r="E14" i="32" s="1"/>
  <c r="D15" i="32"/>
  <c r="D16" i="32"/>
  <c r="D17" i="32"/>
  <c r="D18" i="32"/>
  <c r="D19" i="32"/>
  <c r="D20" i="32"/>
  <c r="D21" i="32"/>
  <c r="D22" i="32"/>
  <c r="D23" i="32"/>
  <c r="D24" i="32"/>
  <c r="D25" i="32"/>
  <c r="D26" i="32"/>
  <c r="D27" i="32"/>
  <c r="D28" i="32"/>
  <c r="D29" i="32"/>
  <c r="D30" i="32"/>
  <c r="D31" i="32"/>
  <c r="D32" i="32"/>
  <c r="D33" i="32"/>
  <c r="D34" i="32"/>
  <c r="D35" i="32"/>
  <c r="D36" i="32"/>
  <c r="D37" i="32"/>
  <c r="D38" i="32"/>
  <c r="D39" i="32"/>
  <c r="D40" i="32"/>
  <c r="L44" i="32"/>
  <c r="D5" i="33"/>
  <c r="C27" i="33"/>
  <c r="C44" i="33" s="1"/>
  <c r="D6" i="33"/>
  <c r="D7" i="33"/>
  <c r="D8" i="33"/>
  <c r="E8" i="33" s="1"/>
  <c r="D9" i="33"/>
  <c r="D10" i="33"/>
  <c r="D11" i="33"/>
  <c r="D12" i="33"/>
  <c r="D13" i="33"/>
  <c r="D14" i="33"/>
  <c r="D15" i="33"/>
  <c r="D16" i="33"/>
  <c r="E16" i="33" s="1"/>
  <c r="D17" i="33"/>
  <c r="D18" i="33"/>
  <c r="D19" i="33"/>
  <c r="D20" i="33"/>
  <c r="D21" i="33"/>
  <c r="D22" i="33"/>
  <c r="D23" i="33"/>
  <c r="D24" i="33"/>
  <c r="E24" i="33" s="1"/>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D15" i="34"/>
  <c r="D16" i="34"/>
  <c r="D17" i="34"/>
  <c r="D18" i="34"/>
  <c r="D19" i="34"/>
  <c r="D20" i="34"/>
  <c r="D21" i="34"/>
  <c r="D22" i="34"/>
  <c r="D23" i="34"/>
  <c r="D24" i="34"/>
  <c r="D25" i="34"/>
  <c r="D26" i="34"/>
  <c r="E26" i="34" s="1"/>
  <c r="D27" i="34"/>
  <c r="D28" i="34"/>
  <c r="D29" i="34"/>
  <c r="D30" i="34"/>
  <c r="D31" i="34"/>
  <c r="D32" i="34"/>
  <c r="D33" i="34"/>
  <c r="D34" i="34"/>
  <c r="D35" i="34"/>
  <c r="D36" i="34"/>
  <c r="D37" i="34"/>
  <c r="D38" i="34"/>
  <c r="D39" i="34"/>
  <c r="D40" i="34"/>
  <c r="L44" i="34"/>
  <c r="D5" i="35"/>
  <c r="E5" i="35" s="1"/>
  <c r="C29" i="35"/>
  <c r="C44" i="35" s="1"/>
  <c r="D6" i="35"/>
  <c r="D7" i="35"/>
  <c r="D8" i="35"/>
  <c r="D9" i="35"/>
  <c r="D10" i="35"/>
  <c r="D11" i="35"/>
  <c r="D12" i="35"/>
  <c r="E12" i="35" s="1"/>
  <c r="D13" i="35"/>
  <c r="D14" i="35"/>
  <c r="D15" i="35"/>
  <c r="D16" i="35"/>
  <c r="D17" i="35"/>
  <c r="D18" i="35"/>
  <c r="D19" i="35"/>
  <c r="D20" i="35"/>
  <c r="E20" i="35" s="1"/>
  <c r="D21" i="35"/>
  <c r="D22" i="35"/>
  <c r="D23" i="35"/>
  <c r="D24" i="35"/>
  <c r="D25" i="35"/>
  <c r="D26" i="35"/>
  <c r="D27" i="35"/>
  <c r="D28" i="35"/>
  <c r="E28" i="35" s="1"/>
  <c r="D29" i="35"/>
  <c r="D30" i="35"/>
  <c r="D31" i="35"/>
  <c r="D32" i="35"/>
  <c r="D33" i="35"/>
  <c r="D34" i="35"/>
  <c r="D35" i="35"/>
  <c r="D36" i="35"/>
  <c r="E36" i="35" s="1"/>
  <c r="D37" i="35"/>
  <c r="D38" i="35"/>
  <c r="D39" i="35"/>
  <c r="D40" i="35"/>
  <c r="L44" i="35"/>
  <c r="D5" i="36"/>
  <c r="E5" i="36" s="1"/>
  <c r="C30" i="36"/>
  <c r="C44" i="36" s="1"/>
  <c r="D6" i="36"/>
  <c r="D7" i="36"/>
  <c r="D8" i="36"/>
  <c r="D9" i="36"/>
  <c r="D10" i="36"/>
  <c r="D11" i="36"/>
  <c r="D12" i="36"/>
  <c r="D13" i="36"/>
  <c r="E13" i="36" s="1"/>
  <c r="D14" i="36"/>
  <c r="E14" i="36" s="1"/>
  <c r="D15" i="36"/>
  <c r="D16" i="36"/>
  <c r="D17" i="36"/>
  <c r="D18" i="36"/>
  <c r="D19" i="36"/>
  <c r="D20" i="36"/>
  <c r="E20" i="36" s="1"/>
  <c r="D21" i="36"/>
  <c r="D22" i="36"/>
  <c r="D23" i="36"/>
  <c r="D24" i="36"/>
  <c r="D25" i="36"/>
  <c r="D26" i="36"/>
  <c r="D27" i="36"/>
  <c r="D28" i="36"/>
  <c r="D29" i="36"/>
  <c r="D30" i="36"/>
  <c r="E30" i="36" s="1"/>
  <c r="D31" i="36"/>
  <c r="D32" i="36"/>
  <c r="D33" i="36"/>
  <c r="D34" i="36"/>
  <c r="D35" i="36"/>
  <c r="D36" i="36"/>
  <c r="D37" i="36"/>
  <c r="D38" i="36"/>
  <c r="E38" i="36" s="1"/>
  <c r="D39" i="36"/>
  <c r="D40" i="36"/>
  <c r="L44" i="36"/>
  <c r="D5" i="37"/>
  <c r="C31" i="37"/>
  <c r="C44" i="37" s="1"/>
  <c r="D6" i="37"/>
  <c r="D7" i="37"/>
  <c r="D8" i="37"/>
  <c r="E8" i="37" s="1"/>
  <c r="D9" i="37"/>
  <c r="D10" i="37"/>
  <c r="D11" i="37"/>
  <c r="D12" i="37"/>
  <c r="D13" i="37"/>
  <c r="D14" i="37"/>
  <c r="D15" i="37"/>
  <c r="D16" i="37"/>
  <c r="D17" i="37"/>
  <c r="D18" i="37"/>
  <c r="D19" i="37"/>
  <c r="D20" i="37"/>
  <c r="D21" i="37"/>
  <c r="D22" i="37"/>
  <c r="D23" i="37"/>
  <c r="D24" i="37"/>
  <c r="E24" i="37" s="1"/>
  <c r="D25" i="37"/>
  <c r="D26" i="37"/>
  <c r="D27" i="37"/>
  <c r="D28" i="37"/>
  <c r="D29" i="37"/>
  <c r="D30" i="37"/>
  <c r="D31" i="37"/>
  <c r="D32" i="37"/>
  <c r="E32" i="37" s="1"/>
  <c r="D33" i="37"/>
  <c r="L44" i="37"/>
  <c r="D5" i="38"/>
  <c r="C32" i="38"/>
  <c r="C44" i="38" s="1"/>
  <c r="D6" i="38"/>
  <c r="D7" i="38"/>
  <c r="D8" i="38"/>
  <c r="D9" i="38"/>
  <c r="E9" i="38" s="1"/>
  <c r="D10" i="38"/>
  <c r="D11" i="38"/>
  <c r="D12" i="38"/>
  <c r="D13" i="38"/>
  <c r="D14" i="38"/>
  <c r="D15" i="38"/>
  <c r="E15" i="38" s="1"/>
  <c r="D16" i="38"/>
  <c r="D17" i="38"/>
  <c r="D18" i="38"/>
  <c r="D19" i="38"/>
  <c r="D20" i="38"/>
  <c r="D21" i="38"/>
  <c r="D22" i="38"/>
  <c r="D23" i="38"/>
  <c r="D24" i="38"/>
  <c r="D25" i="38"/>
  <c r="E25" i="38" s="1"/>
  <c r="D26" i="38"/>
  <c r="D27" i="38"/>
  <c r="D28" i="38"/>
  <c r="D29" i="38"/>
  <c r="D30" i="38"/>
  <c r="D31" i="38"/>
  <c r="E31" i="38" s="1"/>
  <c r="D32" i="38"/>
  <c r="D33" i="38"/>
  <c r="D34" i="38"/>
  <c r="D35" i="38"/>
  <c r="D36" i="38"/>
  <c r="D37" i="38"/>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D6" i="42"/>
  <c r="D7" i="42"/>
  <c r="D8" i="42"/>
  <c r="D9" i="42"/>
  <c r="D10" i="42"/>
  <c r="D11" i="42"/>
  <c r="D12" i="42"/>
  <c r="D13" i="42"/>
  <c r="D14" i="42"/>
  <c r="D15" i="42"/>
  <c r="D16" i="42"/>
  <c r="D17" i="42"/>
  <c r="E17" i="42" s="1"/>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V23" i="44"/>
  <c r="D24" i="44"/>
  <c r="D25" i="44"/>
  <c r="D26" i="44"/>
  <c r="D27" i="44"/>
  <c r="D28" i="44"/>
  <c r="D29" i="44"/>
  <c r="D30" i="44"/>
  <c r="D31" i="44"/>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D18" i="43"/>
  <c r="D19" i="43"/>
  <c r="D20" i="43"/>
  <c r="D21" i="43"/>
  <c r="D22" i="43"/>
  <c r="D23" i="43"/>
  <c r="D24" i="43"/>
  <c r="D25" i="43"/>
  <c r="D26" i="43"/>
  <c r="D27" i="43"/>
  <c r="D28" i="43"/>
  <c r="D29" i="43"/>
  <c r="D30" i="43"/>
  <c r="D31" i="43"/>
  <c r="D32" i="43"/>
  <c r="D33" i="43"/>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9" i="37"/>
  <c r="V26" i="51"/>
  <c r="V26" i="18"/>
  <c r="V26" i="22"/>
  <c r="V26" i="30"/>
  <c r="V26" i="37"/>
  <c r="V26" i="43"/>
  <c r="V26" i="17"/>
  <c r="V26" i="27"/>
  <c r="V26" i="31"/>
  <c r="V26" i="40"/>
  <c r="X34" i="49"/>
  <c r="V24" i="50"/>
  <c r="V23" i="49"/>
  <c r="V23" i="8"/>
  <c r="E6" i="44"/>
  <c r="E31" i="34"/>
  <c r="E18" i="28"/>
  <c r="E6" i="26"/>
  <c r="E33" i="26"/>
  <c r="E37" i="26"/>
  <c r="E17" i="26"/>
  <c r="E22" i="26"/>
  <c r="E19" i="25"/>
  <c r="E6" i="25"/>
  <c r="E35" i="25"/>
  <c r="E39" i="25"/>
  <c r="E36" i="25"/>
  <c r="E14" i="25"/>
  <c r="E38" i="25"/>
  <c r="E17" i="23"/>
  <c r="E16" i="23"/>
  <c r="E13" i="23"/>
  <c r="E22" i="23"/>
  <c r="E6" i="23"/>
  <c r="E33" i="23"/>
  <c r="E9" i="23"/>
  <c r="E17" i="19"/>
  <c r="E40" i="18"/>
  <c r="E29" i="18"/>
  <c r="E13" i="18"/>
  <c r="E27" i="18"/>
  <c r="E31" i="18"/>
  <c r="E36" i="18"/>
  <c r="E20" i="18"/>
  <c r="E27" i="17"/>
  <c r="E39" i="17"/>
  <c r="E7" i="17"/>
  <c r="E13" i="16"/>
  <c r="E8" i="16"/>
  <c r="E21" i="16"/>
  <c r="E39" i="15"/>
  <c r="E10" i="15"/>
  <c r="E35" i="15"/>
  <c r="E6" i="15"/>
  <c r="E5" i="12"/>
  <c r="E12" i="12"/>
  <c r="E16" i="12"/>
  <c r="E8" i="12"/>
  <c r="E29" i="12"/>
  <c r="E40" i="12"/>
  <c r="E14" i="12"/>
  <c r="E37" i="13"/>
  <c r="E33" i="13"/>
  <c r="E14" i="13"/>
  <c r="E24" i="13"/>
  <c r="E18" i="13"/>
  <c r="E9" i="13"/>
  <c r="E28" i="13"/>
  <c r="E17" i="13"/>
  <c r="E6" i="13"/>
  <c r="E29" i="8"/>
  <c r="E16" i="8"/>
  <c r="E31" i="8"/>
  <c r="E20" i="8"/>
  <c r="E40" i="8"/>
  <c r="E32" i="8"/>
  <c r="E30" i="8"/>
  <c r="E15" i="8"/>
  <c r="D36" i="4"/>
  <c r="V33" i="42" s="1"/>
  <c r="E29" i="41"/>
  <c r="F25" i="29"/>
  <c r="F25" i="21"/>
  <c r="P25" i="42"/>
  <c r="F25" i="44"/>
  <c r="F25" i="30"/>
  <c r="P25" i="38"/>
  <c r="F25" i="28"/>
  <c r="P25" i="27"/>
  <c r="F25" i="19"/>
  <c r="P25" i="30"/>
  <c r="F25" i="14"/>
  <c r="P25" i="36"/>
  <c r="E24" i="30"/>
  <c r="E33" i="30"/>
  <c r="E32"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8"/>
  <c r="E35" i="44"/>
  <c r="E8" i="44"/>
  <c r="E14" i="44"/>
  <c r="E16" i="44"/>
  <c r="E18" i="44"/>
  <c r="E21" i="44"/>
  <c r="E22" i="44"/>
  <c r="E24" i="44"/>
  <c r="E25" i="44"/>
  <c r="E28" i="44"/>
  <c r="E31" i="44"/>
  <c r="E36" i="44"/>
  <c r="E40" i="44"/>
  <c r="E33" i="44"/>
  <c r="E18" i="34"/>
  <c r="E14" i="34"/>
  <c r="E12" i="33"/>
  <c r="G12" i="33" s="1"/>
  <c r="E15" i="33"/>
  <c r="E21" i="33"/>
  <c r="E25" i="33"/>
  <c r="E30" i="33"/>
  <c r="E33" i="33"/>
  <c r="E18" i="24"/>
  <c r="E31" i="16"/>
  <c r="E28" i="16"/>
  <c r="E39" i="16"/>
  <c r="E33" i="16"/>
  <c r="E35" i="16"/>
  <c r="E32" i="16"/>
  <c r="E40" i="16"/>
  <c r="E37" i="16"/>
  <c r="E24" i="16"/>
  <c r="E20" i="16"/>
  <c r="E16" i="16"/>
  <c r="E23" i="16"/>
  <c r="E19" i="16"/>
  <c r="E15" i="16"/>
  <c r="E28" i="29"/>
  <c r="N8" i="14"/>
  <c r="N8" i="15"/>
  <c r="N8" i="17"/>
  <c r="N8" i="20"/>
  <c r="N8" i="19"/>
  <c r="N8" i="21"/>
  <c r="N8" i="23"/>
  <c r="N8" i="25"/>
  <c r="N8" i="35"/>
  <c r="N8" i="41"/>
  <c r="N8" i="44"/>
  <c r="N8" i="18"/>
  <c r="N8" i="27"/>
  <c r="N8" i="30"/>
  <c r="N8" i="33"/>
  <c r="N8" i="38"/>
  <c r="N8" i="12"/>
  <c r="N8" i="31"/>
  <c r="N8" i="39"/>
  <c r="N8" i="43"/>
  <c r="E31" i="36"/>
  <c r="N28" i="12"/>
  <c r="N28" i="24"/>
  <c r="N28" i="16"/>
  <c r="V23" i="13"/>
  <c r="V23" i="19"/>
  <c r="V23" i="31"/>
  <c r="V23" i="38"/>
  <c r="E38" i="15"/>
  <c r="V24" i="14"/>
  <c r="V24" i="15"/>
  <c r="V24" i="21"/>
  <c r="V24" i="24"/>
  <c r="E26" i="23"/>
  <c r="E26" i="15"/>
  <c r="E30" i="15"/>
  <c r="E15" i="15"/>
  <c r="E18" i="15"/>
  <c r="E19" i="15"/>
  <c r="E23" i="15"/>
  <c r="E25" i="15"/>
  <c r="E27" i="15"/>
  <c r="E34" i="15"/>
  <c r="E31" i="15"/>
  <c r="N18" i="16"/>
  <c r="E14" i="17"/>
  <c r="E15" i="17"/>
  <c r="E17" i="17"/>
  <c r="E18" i="17"/>
  <c r="E22" i="17"/>
  <c r="E23" i="17"/>
  <c r="L44" i="50"/>
  <c r="L44" i="12"/>
  <c r="E13" i="12"/>
  <c r="E22" i="12"/>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8" i="24"/>
  <c r="N8" i="28"/>
  <c r="N8" i="29"/>
  <c r="N8" i="32"/>
  <c r="N18" i="24"/>
  <c r="N18" i="32"/>
  <c r="N18" i="30"/>
  <c r="X32" i="37"/>
  <c r="X8" i="21"/>
  <c r="X8" i="44"/>
  <c r="X8" i="33"/>
  <c r="X28" i="26"/>
  <c r="X28" i="34"/>
  <c r="X28" i="22"/>
  <c r="X28" i="32"/>
  <c r="X28" i="24"/>
  <c r="X28" i="50"/>
  <c r="X28" i="52"/>
  <c r="X36" i="12"/>
  <c r="X36" i="21"/>
  <c r="X36" i="20"/>
  <c r="V33" i="31"/>
  <c r="X28" i="21"/>
  <c r="X8" i="36"/>
  <c r="X7" i="37"/>
  <c r="V13" i="16"/>
  <c r="V13" i="20"/>
  <c r="V13" i="26"/>
  <c r="V13" i="35"/>
  <c r="V13" i="37"/>
  <c r="V13" i="42"/>
  <c r="V13" i="17"/>
  <c r="V13" i="24"/>
  <c r="V13" i="30"/>
  <c r="V13" i="27"/>
  <c r="V13" i="38"/>
  <c r="V13" i="43"/>
  <c r="V13" i="49"/>
  <c r="V13" i="33"/>
  <c r="V13" i="48"/>
  <c r="X36" i="29"/>
  <c r="X36" i="40"/>
  <c r="V33" i="37"/>
  <c r="V16" i="21"/>
  <c r="V13" i="50"/>
  <c r="X28" i="49"/>
  <c r="X12" i="14"/>
  <c r="X12" i="21"/>
  <c r="X12" i="23"/>
  <c r="X12" i="29"/>
  <c r="V27" i="31"/>
  <c r="V12" i="20"/>
  <c r="V12" i="26"/>
  <c r="V12" i="28"/>
  <c r="V12" i="35"/>
  <c r="V12" i="36"/>
  <c r="V12" i="37"/>
  <c r="V12" i="41"/>
  <c r="V12" i="42"/>
  <c r="V28" i="25"/>
  <c r="V28" i="27"/>
  <c r="V28" i="28"/>
  <c r="V28" i="29"/>
  <c r="V23" i="29"/>
  <c r="V18" i="24"/>
  <c r="V18" i="29"/>
  <c r="E41" i="4"/>
  <c r="X38" i="14" s="1"/>
  <c r="N30" i="33"/>
  <c r="N28" i="35"/>
  <c r="N20" i="17"/>
  <c r="N20" i="19"/>
  <c r="N20" i="35"/>
  <c r="N18" i="20"/>
  <c r="N18" i="35"/>
  <c r="N18" i="34"/>
  <c r="N8" i="22"/>
  <c r="N8" i="26"/>
  <c r="N8" i="34"/>
  <c r="N8" i="16"/>
  <c r="N8" i="36"/>
  <c r="N8" i="37"/>
  <c r="D10" i="4"/>
  <c r="D11" i="4"/>
  <c r="D12" i="4"/>
  <c r="D13" i="4"/>
  <c r="V10" i="30" s="1"/>
  <c r="D14" i="4"/>
  <c r="V11" i="8" s="1"/>
  <c r="E19" i="4"/>
  <c r="X16" i="44" s="1"/>
  <c r="D37" i="4"/>
  <c r="V34" i="27" s="1"/>
  <c r="D39" i="4"/>
  <c r="V36" i="23" s="1"/>
  <c r="X36" i="28"/>
  <c r="X36" i="19"/>
  <c r="X36" i="15"/>
  <c r="X36" i="35"/>
  <c r="X28" i="20"/>
  <c r="X28" i="51"/>
  <c r="V33" i="15"/>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38" i="18"/>
  <c r="E16" i="18"/>
  <c r="E35" i="18"/>
  <c r="E30" i="14"/>
  <c r="E17" i="14"/>
  <c r="E43" i="4"/>
  <c r="X40" i="30" s="1"/>
  <c r="V39" i="38"/>
  <c r="V38" i="8"/>
  <c r="V38" i="49"/>
  <c r="V38" i="12"/>
  <c r="V38" i="21"/>
  <c r="V38" i="31"/>
  <c r="V38" i="38"/>
  <c r="V38" i="43"/>
  <c r="V38" i="19"/>
  <c r="V38" i="25"/>
  <c r="V38" i="33"/>
  <c r="V38" i="40"/>
  <c r="V38" i="50"/>
  <c r="V38" i="16"/>
  <c r="V38" i="28"/>
  <c r="V38" i="41"/>
  <c r="V38" i="14"/>
  <c r="V38" i="23"/>
  <c r="V38" i="36"/>
  <c r="V38" i="52"/>
  <c r="V38" i="24"/>
  <c r="V38" i="34"/>
  <c r="V38" i="44"/>
  <c r="V38" i="20"/>
  <c r="V38" i="29"/>
  <c r="V38" i="39"/>
  <c r="D40" i="4"/>
  <c r="V37" i="42" s="1"/>
  <c r="X16" i="16"/>
  <c r="F10" i="52"/>
  <c r="N8" i="8"/>
  <c r="N8" i="42"/>
  <c r="N8" i="40"/>
  <c r="F25" i="38"/>
  <c r="V9" i="26"/>
  <c r="V9" i="39"/>
  <c r="P27" i="8"/>
  <c r="F27" i="8"/>
  <c r="E9" i="33"/>
  <c r="N30" i="15"/>
  <c r="E25" i="4"/>
  <c r="X22" i="13" s="1"/>
  <c r="D25" i="4"/>
  <c r="V22" i="34" s="1"/>
  <c r="E38" i="34"/>
  <c r="E19" i="29"/>
  <c r="E39" i="28"/>
  <c r="O35" i="4"/>
  <c r="P35" i="4" s="1"/>
  <c r="C35" i="4" s="1"/>
  <c r="F32" i="42" s="1"/>
  <c r="V28" i="18"/>
  <c r="V28" i="24"/>
  <c r="V28" i="31"/>
  <c r="V28" i="35"/>
  <c r="V28" i="20"/>
  <c r="V28" i="21"/>
  <c r="V28" i="34"/>
  <c r="V28" i="36"/>
  <c r="V28" i="30"/>
  <c r="V28" i="33"/>
  <c r="V28" i="42"/>
  <c r="V28" i="43"/>
  <c r="V28" i="13"/>
  <c r="V23" i="18"/>
  <c r="V23" i="27"/>
  <c r="V23" i="17"/>
  <c r="V23" i="24"/>
  <c r="V23" i="30"/>
  <c r="V23" i="35"/>
  <c r="V18" i="21"/>
  <c r="V18" i="25"/>
  <c r="V18" i="32"/>
  <c r="V18" i="37"/>
  <c r="V18" i="31"/>
  <c r="V18" i="35"/>
  <c r="V18" i="15"/>
  <c r="V18" i="30"/>
  <c r="V18" i="33"/>
  <c r="V13" i="51"/>
  <c r="V12" i="23"/>
  <c r="V12" i="31"/>
  <c r="V12" i="38"/>
  <c r="V12" i="13"/>
  <c r="E40" i="38"/>
  <c r="E9" i="17"/>
  <c r="E12" i="16"/>
  <c r="E6" i="36"/>
  <c r="E29" i="36"/>
  <c r="E20" i="25"/>
  <c r="E11" i="25"/>
  <c r="E8" i="15"/>
  <c r="E45" i="4"/>
  <c r="X42" i="30" s="1"/>
  <c r="E24" i="35"/>
  <c r="E27" i="16"/>
  <c r="L44" i="49"/>
  <c r="V37" i="36"/>
  <c r="V37" i="8"/>
  <c r="V37" i="52"/>
  <c r="V37" i="22"/>
  <c r="V17" i="27"/>
  <c r="V17" i="37"/>
  <c r="V17" i="26"/>
  <c r="V17" i="22"/>
  <c r="V22" i="22"/>
  <c r="V22" i="24"/>
  <c r="V40" i="13"/>
  <c r="V40" i="24"/>
  <c r="V40" i="37"/>
  <c r="X40" i="51"/>
  <c r="X40" i="24"/>
  <c r="E22" i="42"/>
  <c r="E23" i="42"/>
  <c r="E38" i="42"/>
  <c r="E7" i="42"/>
  <c r="E8" i="42"/>
  <c r="E27" i="42"/>
  <c r="E42" i="42"/>
  <c r="E6" i="42"/>
  <c r="E10" i="42"/>
  <c r="E24" i="42"/>
  <c r="E11" i="42"/>
  <c r="E12" i="42"/>
  <c r="E43" i="42"/>
  <c r="E19" i="42"/>
  <c r="E5" i="42"/>
  <c r="E14" i="42"/>
  <c r="E15" i="42"/>
  <c r="E18" i="42"/>
  <c r="E20" i="42"/>
  <c r="E28" i="42"/>
  <c r="E13"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35" i="38"/>
  <c r="E24" i="38"/>
  <c r="E9" i="37"/>
  <c r="E31" i="37"/>
  <c r="E13" i="37"/>
  <c r="E43" i="37"/>
  <c r="E5" i="37"/>
  <c r="E12" i="37"/>
  <c r="E39" i="37"/>
  <c r="E15" i="36"/>
  <c r="E35" i="36"/>
  <c r="E27" i="36"/>
  <c r="E23" i="36"/>
  <c r="E25" i="36"/>
  <c r="E17" i="36"/>
  <c r="E17" i="35"/>
  <c r="E16" i="35"/>
  <c r="E39" i="35"/>
  <c r="E33" i="35"/>
  <c r="E23" i="35"/>
  <c r="E31" i="35"/>
  <c r="E41" i="35"/>
  <c r="E19" i="35"/>
  <c r="E21" i="35"/>
  <c r="E34" i="35"/>
  <c r="E37" i="35"/>
  <c r="E13" i="35"/>
  <c r="E8" i="35"/>
  <c r="E42" i="35"/>
  <c r="E9" i="35"/>
  <c r="E15" i="35"/>
  <c r="E29" i="35"/>
  <c r="E32" i="35"/>
  <c r="E35" i="35"/>
  <c r="E40" i="35"/>
  <c r="E25" i="35"/>
  <c r="E42" i="34"/>
  <c r="E25" i="34"/>
  <c r="E39" i="34"/>
  <c r="E19" i="34"/>
  <c r="E23" i="34"/>
  <c r="E39" i="33"/>
  <c r="E29" i="33"/>
  <c r="E7" i="33"/>
  <c r="E31" i="33"/>
  <c r="E23" i="33"/>
  <c r="E20" i="33"/>
  <c r="E17" i="33"/>
  <c r="E13" i="33"/>
  <c r="E11" i="33"/>
  <c r="E27" i="33"/>
  <c r="E43" i="32"/>
  <c r="E23" i="32"/>
  <c r="E31" i="32"/>
  <c r="E37" i="32"/>
  <c r="E29" i="32"/>
  <c r="E21" i="32"/>
  <c r="E27" i="32"/>
  <c r="E9" i="32"/>
  <c r="E32" i="32"/>
  <c r="E17" i="32"/>
  <c r="E11" i="32"/>
  <c r="E41" i="32"/>
  <c r="E28" i="32"/>
  <c r="E35" i="32"/>
  <c r="E39" i="32"/>
  <c r="E25" i="32"/>
  <c r="E7" i="32"/>
  <c r="E19" i="32"/>
  <c r="E33" i="32"/>
  <c r="E13" i="32"/>
  <c r="E34" i="32"/>
  <c r="E15" i="32"/>
  <c r="E42" i="32"/>
  <c r="E38" i="31"/>
  <c r="E30" i="31"/>
  <c r="E11" i="31"/>
  <c r="E9" i="31"/>
  <c r="E33" i="31"/>
  <c r="E14" i="31"/>
  <c r="E27" i="31"/>
  <c r="E35" i="31"/>
  <c r="E17" i="31"/>
  <c r="E6" i="31"/>
  <c r="E41" i="31"/>
  <c r="E13" i="31"/>
  <c r="E7" i="31"/>
  <c r="E23" i="31"/>
  <c r="E42" i="31"/>
  <c r="E15" i="31"/>
  <c r="E39" i="31"/>
  <c r="E31" i="31"/>
  <c r="E37" i="31"/>
  <c r="E29" i="31"/>
  <c r="E22" i="31"/>
  <c r="E19" i="31"/>
  <c r="E10" i="31"/>
  <c r="E41" i="30"/>
  <c r="E40" i="30"/>
  <c r="E31" i="30"/>
  <c r="E23" i="30"/>
  <c r="E16" i="30"/>
  <c r="E27" i="30"/>
  <c r="E8" i="30"/>
  <c r="E6" i="30"/>
  <c r="E19" i="30"/>
  <c r="E11" i="30"/>
  <c r="E35" i="30"/>
  <c r="E37" i="30"/>
  <c r="E7" i="30"/>
  <c r="E25" i="30"/>
  <c r="E21" i="30"/>
  <c r="E15" i="30"/>
  <c r="E29" i="30"/>
  <c r="E43" i="29"/>
  <c r="E11" i="29"/>
  <c r="E35" i="29"/>
  <c r="E9" i="28"/>
  <c r="E19" i="28"/>
  <c r="E23" i="28"/>
  <c r="E10" i="28"/>
  <c r="E29" i="28"/>
  <c r="E13" i="28"/>
  <c r="E27" i="28"/>
  <c r="E7" i="28"/>
  <c r="E37" i="28"/>
  <c r="E11" i="28"/>
  <c r="E41" i="28"/>
  <c r="E15" i="28"/>
  <c r="E34" i="28"/>
  <c r="E35" i="28"/>
  <c r="E21" i="28"/>
  <c r="E25" i="28"/>
  <c r="E42" i="28"/>
  <c r="E27" i="27"/>
  <c r="E27" i="25"/>
  <c r="E5" i="25"/>
  <c r="E43" i="25"/>
  <c r="E24" i="24"/>
  <c r="E31" i="24"/>
  <c r="E15" i="24"/>
  <c r="E23" i="24"/>
  <c r="E14" i="24"/>
  <c r="E35" i="24"/>
  <c r="E28" i="24"/>
  <c r="E27" i="24"/>
  <c r="E16" i="24"/>
  <c r="E26" i="24"/>
  <c r="E10" i="24"/>
  <c r="E41" i="24"/>
  <c r="E7" i="24"/>
  <c r="E40" i="24"/>
  <c r="E39" i="24"/>
  <c r="E12" i="24"/>
  <c r="E32" i="24"/>
  <c r="E5" i="24"/>
  <c r="E34" i="24"/>
  <c r="E22" i="24"/>
  <c r="E8" i="24"/>
  <c r="E11" i="24"/>
  <c r="E20" i="24"/>
  <c r="E42" i="24"/>
  <c r="E42" i="23"/>
  <c r="E30" i="23"/>
  <c r="E32" i="23"/>
  <c r="E24" i="23"/>
  <c r="E37" i="23"/>
  <c r="E18" i="23"/>
  <c r="E41" i="23"/>
  <c r="E25" i="23"/>
  <c r="E10" i="23"/>
  <c r="E21" i="23"/>
  <c r="E41" i="22"/>
  <c r="E14" i="22"/>
  <c r="E22" i="22"/>
  <c r="E32" i="22"/>
  <c r="E16" i="22"/>
  <c r="E35" i="22"/>
  <c r="E11" i="22"/>
  <c r="E42" i="22"/>
  <c r="E28" i="22"/>
  <c r="E12" i="22"/>
  <c r="E27" i="22"/>
  <c r="E38" i="22"/>
  <c r="E7" i="22"/>
  <c r="E23" i="22"/>
  <c r="E6" i="22"/>
  <c r="E39" i="22"/>
  <c r="E24" i="22"/>
  <c r="E5" i="22"/>
  <c r="E20" i="22"/>
  <c r="E40" i="22"/>
  <c r="E36" i="22"/>
  <c r="E31" i="22"/>
  <c r="E30" i="22"/>
  <c r="E42" i="21"/>
  <c r="E18" i="21"/>
  <c r="E10" i="21"/>
  <c r="E20" i="21"/>
  <c r="E17" i="21"/>
  <c r="E16" i="21"/>
  <c r="E34" i="21"/>
  <c r="E43" i="21"/>
  <c r="E12" i="21"/>
  <c r="E36" i="21"/>
  <c r="E13" i="21"/>
  <c r="E38" i="21"/>
  <c r="E9" i="21"/>
  <c r="E21" i="21"/>
  <c r="E41" i="21"/>
  <c r="E22" i="21"/>
  <c r="E30" i="21"/>
  <c r="E14" i="21"/>
  <c r="E28" i="21"/>
  <c r="E33" i="21"/>
  <c r="E29" i="21"/>
  <c r="E6" i="21"/>
  <c r="E39" i="20"/>
  <c r="E27" i="20"/>
  <c r="E15" i="20"/>
  <c r="E18" i="20"/>
  <c r="E6" i="20"/>
  <c r="E20" i="20"/>
  <c r="E32" i="20"/>
  <c r="E35" i="20"/>
  <c r="E5" i="20"/>
  <c r="E16" i="20"/>
  <c r="E41" i="20"/>
  <c r="E11" i="20"/>
  <c r="E40" i="20"/>
  <c r="E8" i="20"/>
  <c r="E31" i="20"/>
  <c r="E23" i="20"/>
  <c r="E7" i="20"/>
  <c r="E26" i="20"/>
  <c r="E10" i="20"/>
  <c r="E12" i="20"/>
  <c r="E42" i="20"/>
  <c r="E25" i="19"/>
  <c r="E29" i="19"/>
  <c r="E37" i="19"/>
  <c r="E11" i="19"/>
  <c r="E21" i="19"/>
  <c r="E14" i="19"/>
  <c r="E38" i="19"/>
  <c r="E41" i="19"/>
  <c r="E32" i="19"/>
  <c r="E40" i="19"/>
  <c r="E16" i="19"/>
  <c r="E9" i="19"/>
  <c r="E6" i="19"/>
  <c r="E34" i="19"/>
  <c r="E24" i="19"/>
  <c r="E42" i="19"/>
  <c r="E22" i="19"/>
  <c r="E13" i="19"/>
  <c r="E30" i="19"/>
  <c r="E43" i="19"/>
  <c r="E42" i="18"/>
  <c r="E11" i="18"/>
  <c r="E15" i="18"/>
  <c r="E23" i="18"/>
  <c r="E25" i="17"/>
  <c r="E11" i="17"/>
  <c r="E31" i="17"/>
  <c r="E34" i="17"/>
  <c r="E29" i="17"/>
  <c r="E30" i="17"/>
  <c r="E43" i="17"/>
  <c r="E21" i="17"/>
  <c r="E19" i="17"/>
  <c r="E13" i="17"/>
  <c r="E35" i="17"/>
  <c r="E33" i="17"/>
  <c r="E6" i="17"/>
  <c r="E37" i="17"/>
  <c r="E40" i="15"/>
  <c r="E22" i="15"/>
  <c r="E14" i="15"/>
  <c r="E11" i="15"/>
  <c r="E37" i="15"/>
  <c r="E41" i="15"/>
  <c r="E6" i="14"/>
  <c r="E27" i="14"/>
  <c r="E22" i="14"/>
  <c r="E13" i="14"/>
  <c r="E16" i="14"/>
  <c r="E23" i="14"/>
  <c r="E7" i="14"/>
  <c r="E38" i="14"/>
  <c r="E25" i="14"/>
  <c r="G25" i="14" s="1"/>
  <c r="E29" i="14"/>
  <c r="E41" i="14"/>
  <c r="E36" i="14"/>
  <c r="E9" i="14"/>
  <c r="E14" i="14"/>
  <c r="E21" i="14"/>
  <c r="E37" i="14"/>
  <c r="E41" i="12"/>
  <c r="E18" i="12"/>
  <c r="E32" i="12"/>
  <c r="E20" i="12"/>
  <c r="E30" i="12"/>
  <c r="E19" i="12"/>
  <c r="E6" i="12"/>
  <c r="E22" i="13"/>
  <c r="E30" i="13"/>
  <c r="E10" i="13"/>
  <c r="E39" i="13"/>
  <c r="E42" i="8"/>
  <c r="E22" i="8"/>
  <c r="E36" i="8"/>
  <c r="E14" i="8"/>
  <c r="E24" i="8"/>
  <c r="E8" i="8"/>
  <c r="E41" i="8"/>
  <c r="E10" i="8"/>
  <c r="E7" i="8"/>
  <c r="E17" i="8"/>
  <c r="E25" i="8"/>
  <c r="L44" i="51"/>
  <c r="E9" i="8"/>
  <c r="L44" i="48"/>
  <c r="E18" i="36"/>
  <c r="E9" i="16"/>
  <c r="E9" i="36"/>
  <c r="E43" i="36"/>
  <c r="E43" i="40"/>
  <c r="E28" i="17"/>
  <c r="E43" i="16"/>
  <c r="E10" i="12"/>
  <c r="E28" i="12"/>
  <c r="E6" i="52"/>
  <c r="E11" i="52"/>
  <c r="E14" i="52"/>
  <c r="E17" i="52"/>
  <c r="E18" i="52"/>
  <c r="E23"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0"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V36" i="38"/>
  <c r="V36" i="22"/>
  <c r="V36" i="48"/>
  <c r="V36" i="43"/>
  <c r="X18" i="26"/>
  <c r="X18" i="35"/>
  <c r="X18" i="14"/>
  <c r="X18" i="27"/>
  <c r="X16" i="50"/>
  <c r="X16" i="25"/>
  <c r="X16" i="26"/>
  <c r="X16" i="37"/>
  <c r="X16" i="21"/>
  <c r="X16" i="12"/>
  <c r="V10" i="28"/>
  <c r="V10" i="51"/>
  <c r="V10" i="18"/>
  <c r="V10" i="22"/>
  <c r="V10" i="37"/>
  <c r="V10" i="43"/>
  <c r="V10" i="40"/>
  <c r="V10" i="29"/>
  <c r="V10" i="32"/>
  <c r="V10" i="23"/>
  <c r="V10" i="24"/>
  <c r="V10" i="38"/>
  <c r="V10" i="16"/>
  <c r="V10" i="33"/>
  <c r="V10" i="44"/>
  <c r="V10" i="50"/>
  <c r="V10" i="39"/>
  <c r="V8" i="13"/>
  <c r="V8" i="18"/>
  <c r="X38" i="20"/>
  <c r="X38" i="36"/>
  <c r="X38" i="31"/>
  <c r="X38" i="44"/>
  <c r="V9" i="31"/>
  <c r="X18" i="43"/>
  <c r="X18" i="52"/>
  <c r="X18" i="21"/>
  <c r="X18" i="41"/>
  <c r="X18" i="25"/>
  <c r="X18" i="44"/>
  <c r="X18" i="28"/>
  <c r="X16" i="27"/>
  <c r="X16" i="29"/>
  <c r="X38" i="12"/>
  <c r="V36" i="25"/>
  <c r="V7" i="24"/>
  <c r="V7" i="25"/>
  <c r="V7" i="38"/>
  <c r="X38" i="34"/>
  <c r="X38" i="24"/>
  <c r="X38" i="48"/>
  <c r="X38" i="16"/>
  <c r="X38" i="40"/>
  <c r="X38" i="51"/>
  <c r="V34" i="14"/>
  <c r="V11" i="33"/>
  <c r="V9" i="51"/>
  <c r="V9" i="50"/>
  <c r="V9" i="44"/>
  <c r="V9" i="21"/>
  <c r="V7" i="16"/>
  <c r="V7" i="12"/>
  <c r="V9" i="27"/>
  <c r="V10" i="36"/>
  <c r="X18" i="50"/>
  <c r="X18" i="30"/>
  <c r="X18" i="48"/>
  <c r="X18" i="37"/>
  <c r="X18" i="22"/>
  <c r="X18" i="32"/>
  <c r="X18" i="18"/>
  <c r="X18" i="12"/>
  <c r="X18" i="38"/>
  <c r="X18" i="36"/>
  <c r="X18" i="20"/>
  <c r="X16" i="18"/>
  <c r="X38" i="22"/>
  <c r="V10" i="48"/>
  <c r="V8" i="50"/>
  <c r="V7" i="43"/>
  <c r="V7" i="44"/>
  <c r="V7" i="34"/>
  <c r="V7" i="32"/>
  <c r="V7" i="37"/>
  <c r="V7" i="27"/>
  <c r="X38" i="28"/>
  <c r="X38" i="17"/>
  <c r="X38" i="52"/>
  <c r="X38" i="41"/>
  <c r="X38" i="25"/>
  <c r="X38" i="21"/>
  <c r="X38" i="35"/>
  <c r="V36" i="42"/>
  <c r="V12" i="32"/>
  <c r="V12" i="39"/>
  <c r="V12" i="40"/>
  <c r="V12" i="34"/>
  <c r="V24" i="20"/>
  <c r="V24" i="32"/>
  <c r="V18" i="22"/>
  <c r="V18" i="23"/>
  <c r="V18" i="34"/>
  <c r="V18" i="38"/>
  <c r="V18" i="40"/>
  <c r="V18" i="17"/>
  <c r="V18" i="27"/>
  <c r="V18" i="36"/>
  <c r="V18" i="39"/>
  <c r="V18" i="41"/>
  <c r="V23" i="23"/>
  <c r="V23" i="39"/>
  <c r="V27" i="21"/>
  <c r="V28" i="14"/>
  <c r="V28" i="19"/>
  <c r="V28" i="32"/>
  <c r="V28" i="38"/>
  <c r="V28" i="39"/>
  <c r="V28" i="40"/>
  <c r="V28" i="22"/>
  <c r="V28" i="26"/>
  <c r="V28" i="37"/>
  <c r="D9" i="4"/>
  <c r="V6" i="24" s="1"/>
  <c r="D17" i="4"/>
  <c r="V14" i="15" s="1"/>
  <c r="E8" i="4"/>
  <c r="X5" i="28" s="1"/>
  <c r="D23" i="4"/>
  <c r="V20" i="27" s="1"/>
  <c r="D33" i="4"/>
  <c r="V30" i="52" s="1"/>
  <c r="E17" i="4"/>
  <c r="D22" i="4"/>
  <c r="V19" i="23" s="1"/>
  <c r="V6" i="27"/>
  <c r="V6" i="41"/>
  <c r="V6" i="12"/>
  <c r="V6" i="15"/>
  <c r="V6" i="16"/>
  <c r="V6" i="31"/>
  <c r="V6" i="49"/>
  <c r="V6" i="8"/>
  <c r="V6" i="51"/>
  <c r="V6" i="14"/>
  <c r="V6" i="21"/>
  <c r="V6" i="22"/>
  <c r="V6" i="33"/>
  <c r="V6" i="20"/>
  <c r="V6" i="40"/>
  <c r="V6" i="43"/>
  <c r="V6" i="38"/>
  <c r="V6" i="42"/>
  <c r="V6" i="35"/>
  <c r="V6" i="29"/>
  <c r="V6" i="23"/>
  <c r="X5" i="24"/>
  <c r="V20" i="49"/>
  <c r="V20" i="21"/>
  <c r="V14" i="36"/>
  <c r="X19" i="52"/>
  <c r="X19" i="43"/>
  <c r="V7" i="28"/>
  <c r="V7" i="48"/>
  <c r="X18" i="42"/>
  <c r="X18" i="24"/>
  <c r="V13" i="13"/>
  <c r="V13" i="52"/>
  <c r="V13" i="14"/>
  <c r="V27" i="8"/>
  <c r="V27" i="17"/>
  <c r="V35" i="36"/>
  <c r="V39" i="15"/>
  <c r="V39" i="29"/>
  <c r="V39" i="43"/>
  <c r="V39" i="8"/>
  <c r="V39" i="24"/>
  <c r="V39" i="40"/>
  <c r="V39" i="28"/>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50"/>
  <c r="V25" i="48"/>
  <c r="V25" i="24"/>
  <c r="V25" i="27"/>
  <c r="V25" i="15"/>
  <c r="V25" i="18"/>
  <c r="V25" i="29"/>
  <c r="V25" i="26"/>
  <c r="V25" i="34"/>
  <c r="V25" i="40"/>
  <c r="V25" i="44"/>
  <c r="V25" i="30"/>
  <c r="V25" i="12"/>
  <c r="V25" i="17"/>
  <c r="V25" i="8"/>
  <c r="V25" i="20"/>
  <c r="V25" i="25"/>
  <c r="V25" i="14"/>
  <c r="V25" i="16"/>
  <c r="V25" i="19"/>
  <c r="V25" i="36"/>
  <c r="V25" i="32"/>
  <c r="V25" i="37"/>
  <c r="V25" i="41"/>
  <c r="V25" i="21"/>
  <c r="V25" i="43"/>
  <c r="V38" i="51"/>
  <c r="V38" i="17"/>
  <c r="V38" i="32"/>
  <c r="V38" i="42"/>
  <c r="V38" i="18"/>
  <c r="V38" i="27"/>
  <c r="V38" i="37"/>
  <c r="V38" i="48"/>
  <c r="V38" i="15"/>
  <c r="V38" i="26"/>
  <c r="V38" i="35"/>
  <c r="V38" i="13"/>
  <c r="V38" i="22"/>
  <c r="V38" i="30"/>
  <c r="E10" i="40"/>
  <c r="E42" i="30"/>
  <c r="E31" i="28"/>
  <c r="E43" i="23"/>
  <c r="E34" i="20"/>
  <c r="E28" i="20"/>
  <c r="E42" i="17"/>
  <c r="E42" i="15"/>
  <c r="E42" i="14"/>
  <c r="E11" i="12"/>
  <c r="J7" i="46"/>
  <c r="E11" i="27"/>
  <c r="E41" i="18"/>
  <c r="E16" i="13"/>
  <c r="E8" i="38"/>
  <c r="E38" i="23"/>
  <c r="E20" i="13"/>
  <c r="V31" i="21"/>
  <c r="V31" i="28"/>
  <c r="V31" i="39"/>
  <c r="V31" i="14"/>
  <c r="V31" i="38"/>
  <c r="V31" i="36"/>
  <c r="V31" i="35"/>
  <c r="V31" i="26"/>
  <c r="V31" i="32"/>
  <c r="V31" i="43"/>
  <c r="V21" i="16"/>
  <c r="V21" i="20"/>
  <c r="V21" i="12"/>
  <c r="V21" i="17"/>
  <c r="V21" i="24"/>
  <c r="V21" i="26"/>
  <c r="V21" i="30"/>
  <c r="V21" i="38"/>
  <c r="V21" i="21"/>
  <c r="V21" i="31"/>
  <c r="V21" i="39"/>
  <c r="V21" i="42"/>
  <c r="V21" i="27"/>
  <c r="V21" i="35"/>
  <c r="V21" i="44"/>
  <c r="V21" i="34"/>
  <c r="V21" i="48"/>
  <c r="V21" i="49"/>
  <c r="V21" i="51"/>
  <c r="V21" i="50"/>
  <c r="V21" i="13"/>
  <c r="V21" i="19"/>
  <c r="V21" i="18"/>
  <c r="V21" i="14"/>
  <c r="V21" i="22"/>
  <c r="V21" i="25"/>
  <c r="V21" i="28"/>
  <c r="V21" i="33"/>
  <c r="V21" i="15"/>
  <c r="V21" i="29"/>
  <c r="V21" i="36"/>
  <c r="V21" i="41"/>
  <c r="V21" i="43"/>
  <c r="V21" i="32"/>
  <c r="V21" i="40"/>
  <c r="V21" i="23"/>
  <c r="V21" i="37"/>
  <c r="V21" i="52"/>
  <c r="V21" i="8"/>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43"/>
  <c r="V41" i="49"/>
  <c r="V41" i="44"/>
  <c r="V41" i="39"/>
  <c r="V41" i="35"/>
  <c r="V41" i="31"/>
  <c r="V41" i="27"/>
  <c r="V41" i="40"/>
  <c r="V41" i="36"/>
  <c r="V41" i="32"/>
  <c r="V41" i="28"/>
  <c r="V41" i="12"/>
  <c r="V41" i="16"/>
  <c r="V41" i="17"/>
  <c r="V41" i="18"/>
  <c r="V41" i="22"/>
  <c r="V41" i="8"/>
  <c r="V41" i="13"/>
  <c r="V41" i="19"/>
  <c r="V41" i="23"/>
  <c r="V41" i="24"/>
  <c r="V41" i="48"/>
  <c r="V41" i="52"/>
  <c r="V41" i="42"/>
  <c r="V41" i="51"/>
  <c r="V41" i="41"/>
  <c r="V41" i="37"/>
  <c r="V41" i="33"/>
  <c r="V41" i="29"/>
  <c r="V41" i="25"/>
  <c r="V41" i="38"/>
  <c r="V41" i="34"/>
  <c r="V41" i="26"/>
  <c r="V41" i="20"/>
  <c r="V41" i="14"/>
  <c r="V41" i="15"/>
  <c r="V41" i="21"/>
  <c r="X31" i="29"/>
  <c r="X31" i="15"/>
  <c r="X31" i="23"/>
  <c r="X31" i="36"/>
  <c r="X31" i="25"/>
  <c r="N18" i="51"/>
  <c r="F27" i="31"/>
  <c r="F27" i="30"/>
  <c r="F27" i="32"/>
  <c r="F27" i="33"/>
  <c r="G27" i="33" s="1"/>
  <c r="F27" i="34"/>
  <c r="F27" i="35"/>
  <c r="F27" i="36"/>
  <c r="F27" i="37"/>
  <c r="F27" i="38"/>
  <c r="F27" i="39"/>
  <c r="F27" i="40"/>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G10" i="41" s="1"/>
  <c r="F28" i="28"/>
  <c r="P28" i="21"/>
  <c r="O39" i="4"/>
  <c r="P39" i="4" s="1"/>
  <c r="C39" i="4" s="1"/>
  <c r="F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F27" i="26"/>
  <c r="F27" i="27"/>
  <c r="G27" i="27" s="1"/>
  <c r="F27" i="28"/>
  <c r="G27" i="28" s="1"/>
  <c r="F27" i="29"/>
  <c r="F11" i="43"/>
  <c r="AN46" i="4"/>
  <c r="H46" i="4" s="1"/>
  <c r="F34" i="17"/>
  <c r="F36" i="35"/>
  <c r="O38" i="4"/>
  <c r="P38" i="4" s="1"/>
  <c r="C38" i="4" s="1"/>
  <c r="O26" i="4"/>
  <c r="P26" i="4" s="1"/>
  <c r="C26" i="4" s="1"/>
  <c r="F33" i="28"/>
  <c r="F33" i="19"/>
  <c r="F33" i="26"/>
  <c r="G33" i="26" s="1"/>
  <c r="P33" i="16"/>
  <c r="F33" i="33"/>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32" i="52"/>
  <c r="P32" i="48"/>
  <c r="P32" i="32"/>
  <c r="F32" i="41"/>
  <c r="P12" i="13"/>
  <c r="F12" i="17"/>
  <c r="P12" i="16"/>
  <c r="F12" i="19"/>
  <c r="F12" i="12"/>
  <c r="P12" i="15"/>
  <c r="P12" i="18"/>
  <c r="AI28" i="4"/>
  <c r="G28" i="4" s="1"/>
  <c r="AI26" i="4"/>
  <c r="G26" i="4" s="1"/>
  <c r="J23" i="25" s="1"/>
  <c r="AI24" i="4"/>
  <c r="G24" i="4" s="1"/>
  <c r="J21" i="13" s="1"/>
  <c r="AI20" i="4"/>
  <c r="G20" i="4" s="1"/>
  <c r="AI18" i="4"/>
  <c r="G18" i="4" s="1"/>
  <c r="AI16" i="4"/>
  <c r="G16" i="4" s="1"/>
  <c r="AI12" i="4"/>
  <c r="G12" i="4" s="1"/>
  <c r="J9" i="28" s="1"/>
  <c r="AI10" i="4"/>
  <c r="G10" i="4" s="1"/>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G40" i="15" s="1"/>
  <c r="P40" i="14"/>
  <c r="P40" i="18"/>
  <c r="F40" i="18"/>
  <c r="G40" i="18" s="1"/>
  <c r="P40" i="19"/>
  <c r="P40" i="21"/>
  <c r="F40" i="21"/>
  <c r="F40" i="23"/>
  <c r="F40" i="24"/>
  <c r="G40" i="24" s="1"/>
  <c r="F40" i="25"/>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AI34" i="4"/>
  <c r="G34" i="4" s="1"/>
  <c r="J31" i="16" s="1"/>
  <c r="J21" i="48"/>
  <c r="F43" i="30"/>
  <c r="P43" i="37"/>
  <c r="F43" i="39"/>
  <c r="F43" i="23"/>
  <c r="P43" i="40"/>
  <c r="F43" i="16"/>
  <c r="P43" i="15"/>
  <c r="J15" i="49"/>
  <c r="J15" i="34"/>
  <c r="J15" i="17"/>
  <c r="J15" i="29"/>
  <c r="J15" i="24"/>
  <c r="J15" i="23"/>
  <c r="J15" i="39"/>
  <c r="J15" i="15"/>
  <c r="J15" i="22"/>
  <c r="J15" i="37"/>
  <c r="J15" i="33"/>
  <c r="J15" i="44"/>
  <c r="J15" i="19"/>
  <c r="J15" i="52"/>
  <c r="J15" i="8"/>
  <c r="J15" i="28"/>
  <c r="J15" i="18"/>
  <c r="J15" i="40"/>
  <c r="J15" i="48"/>
  <c r="J15" i="32"/>
  <c r="J15" i="35"/>
  <c r="J15" i="14"/>
  <c r="J15" i="21"/>
  <c r="J15" i="36"/>
  <c r="J15" i="42"/>
  <c r="J15" i="27"/>
  <c r="J15" i="38"/>
  <c r="J15" i="30"/>
  <c r="J15" i="43"/>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P33" i="22"/>
  <c r="F33" i="44"/>
  <c r="G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G33" i="23" s="1"/>
  <c r="F33" i="15"/>
  <c r="P33" i="34"/>
  <c r="P33" i="19"/>
  <c r="P33" i="48"/>
  <c r="F33" i="37"/>
  <c r="P33" i="23"/>
  <c r="F33" i="38"/>
  <c r="P33" i="18"/>
  <c r="F15" i="33"/>
  <c r="G15" i="33" s="1"/>
  <c r="P13" i="37"/>
  <c r="F13" i="14"/>
  <c r="F13" i="33"/>
  <c r="G13" i="33" s="1"/>
  <c r="P13" i="19"/>
  <c r="F13" i="41"/>
  <c r="G13" i="41" s="1"/>
  <c r="F13" i="13"/>
  <c r="P36" i="52"/>
  <c r="F36" i="44"/>
  <c r="G36" i="44" s="1"/>
  <c r="P36" i="20"/>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V9" i="25"/>
  <c r="V9" i="16"/>
  <c r="V9" i="34"/>
  <c r="V9" i="12"/>
  <c r="V9" i="40"/>
  <c r="V9" i="33"/>
  <c r="V9" i="42"/>
  <c r="V9" i="49"/>
  <c r="V9" i="52"/>
  <c r="V9" i="35"/>
  <c r="V9" i="41"/>
  <c r="V9" i="28"/>
  <c r="V9" i="30"/>
  <c r="V9" i="18"/>
  <c r="V9" i="23"/>
  <c r="V9" i="38"/>
  <c r="V9" i="43"/>
  <c r="V9" i="14"/>
  <c r="V9" i="15"/>
  <c r="V9" i="36"/>
  <c r="V9" i="24"/>
  <c r="V9" i="8"/>
  <c r="V9" i="19"/>
  <c r="V9" i="17"/>
  <c r="V9" i="13"/>
  <c r="V9" i="37"/>
  <c r="V9" i="48"/>
  <c r="V9" i="20"/>
  <c r="V33" i="14"/>
  <c r="V33" i="22"/>
  <c r="V33" i="34"/>
  <c r="V33" i="52"/>
  <c r="V33" i="43"/>
  <c r="V33" i="21"/>
  <c r="V33" i="29"/>
  <c r="V33" i="32"/>
  <c r="V33" i="12"/>
  <c r="V33" i="50"/>
  <c r="V33" i="13"/>
  <c r="V33" i="23"/>
  <c r="V33" i="18"/>
  <c r="V33" i="51"/>
  <c r="V33" i="28"/>
  <c r="V33" i="19"/>
  <c r="V33" i="8"/>
  <c r="V33" i="17"/>
  <c r="V33" i="27"/>
  <c r="V33" i="20"/>
  <c r="V33" i="25"/>
  <c r="V33" i="49"/>
  <c r="V33" i="48"/>
  <c r="V33" i="26"/>
  <c r="V33" i="44"/>
  <c r="V33" i="24"/>
  <c r="V33" i="39"/>
  <c r="V33" i="38"/>
  <c r="V33" i="33"/>
  <c r="V33" i="30"/>
  <c r="V33" i="16"/>
  <c r="X32" i="22"/>
  <c r="X32" i="40"/>
  <c r="X32" i="13"/>
  <c r="X32" i="36"/>
  <c r="X32" i="16"/>
  <c r="X32" i="49"/>
  <c r="X32" i="25"/>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V19" i="39"/>
  <c r="V19" i="40"/>
  <c r="V19" i="29"/>
  <c r="V19" i="14"/>
  <c r="V19" i="36"/>
  <c r="V19" i="8"/>
  <c r="X5" i="14"/>
  <c r="X5" i="40"/>
  <c r="X5" i="50"/>
  <c r="X5" i="18"/>
  <c r="X5" i="16"/>
  <c r="X5" i="31"/>
  <c r="X5" i="43"/>
  <c r="X5" i="34"/>
  <c r="X5" i="26"/>
  <c r="X5" i="13"/>
  <c r="X5" i="27"/>
  <c r="X5" i="37"/>
  <c r="X5" i="29"/>
  <c r="X5" i="35"/>
  <c r="X5" i="32"/>
  <c r="X5" i="51"/>
  <c r="X5" i="52"/>
  <c r="X5" i="30"/>
  <c r="X5" i="33"/>
  <c r="X5" i="15"/>
  <c r="V9" i="29"/>
  <c r="V33" i="40"/>
  <c r="V36" i="28"/>
  <c r="V36" i="37"/>
  <c r="V36" i="15"/>
  <c r="V36" i="52"/>
  <c r="V36" i="41"/>
  <c r="V36" i="49"/>
  <c r="V36" i="44"/>
  <c r="V36" i="13"/>
  <c r="V36" i="17"/>
  <c r="V36" i="51"/>
  <c r="V36" i="29"/>
  <c r="V36" i="50"/>
  <c r="V36" i="31"/>
  <c r="V36" i="8"/>
  <c r="V36" i="36"/>
  <c r="V36" i="39"/>
  <c r="V36" i="12"/>
  <c r="X18" i="33"/>
  <c r="X18" i="19"/>
  <c r="X18" i="29"/>
  <c r="X18" i="40"/>
  <c r="X18" i="8"/>
  <c r="X18" i="16"/>
  <c r="X18" i="17"/>
  <c r="X18" i="34"/>
  <c r="X18" i="13"/>
  <c r="X18" i="15"/>
  <c r="X18" i="49"/>
  <c r="X18" i="51"/>
  <c r="X18" i="39"/>
  <c r="X18" i="23"/>
  <c r="X18" i="31"/>
  <c r="V7" i="18"/>
  <c r="V7" i="19"/>
  <c r="V7" i="30"/>
  <c r="V7" i="31"/>
  <c r="V7" i="51"/>
  <c r="V7" i="17"/>
  <c r="V7" i="29"/>
  <c r="V7" i="20"/>
  <c r="V7" i="8"/>
  <c r="V7" i="40"/>
  <c r="V7" i="35"/>
  <c r="V7" i="42"/>
  <c r="V7" i="26"/>
  <c r="V7" i="5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X43" i="43"/>
  <c r="X43" i="27"/>
  <c r="X43" i="12"/>
  <c r="X43" i="34"/>
  <c r="X43" i="21"/>
  <c r="X39" i="42"/>
  <c r="X39" i="28"/>
  <c r="X39" i="31"/>
  <c r="X37" i="38"/>
  <c r="X27" i="14"/>
  <c r="X27" i="29"/>
  <c r="X27" i="17"/>
  <c r="X27" i="37"/>
  <c r="X27" i="20"/>
  <c r="X27" i="52"/>
  <c r="X23" i="49"/>
  <c r="X23" i="39"/>
  <c r="X23" i="48"/>
  <c r="X23" i="29"/>
  <c r="X23" i="13"/>
  <c r="X11" i="19"/>
  <c r="X11" i="18"/>
  <c r="X11" i="23"/>
  <c r="X11" i="25"/>
  <c r="X11" i="42"/>
  <c r="X11" i="34"/>
  <c r="N42" i="22"/>
  <c r="N42" i="21"/>
  <c r="N42" i="24"/>
  <c r="N42" i="17"/>
  <c r="N42" i="48"/>
  <c r="N42" i="49"/>
  <c r="N42" i="38"/>
  <c r="N42" i="37"/>
  <c r="V6" i="37"/>
  <c r="V6" i="39"/>
  <c r="V6" i="34"/>
  <c r="V6" i="25"/>
  <c r="V6" i="44"/>
  <c r="V6" i="28"/>
  <c r="V6" i="13"/>
  <c r="V6" i="48"/>
  <c r="V6" i="19"/>
  <c r="V30" i="37"/>
  <c r="V30" i="22"/>
  <c r="V37" i="27"/>
  <c r="V37" i="18"/>
  <c r="V37" i="13"/>
  <c r="V37" i="39"/>
  <c r="V37" i="23"/>
  <c r="V37" i="33"/>
  <c r="V37" i="35"/>
  <c r="V37" i="50"/>
  <c r="V37" i="16"/>
  <c r="V37" i="29"/>
  <c r="V37" i="31"/>
  <c r="V37" i="19"/>
  <c r="V37" i="26"/>
  <c r="V37" i="41"/>
  <c r="V37" i="44"/>
  <c r="V37" i="38"/>
  <c r="V37" i="49"/>
  <c r="V37" i="20"/>
  <c r="V37" i="15"/>
  <c r="V36" i="16"/>
  <c r="V10" i="49"/>
  <c r="V10" i="14"/>
  <c r="V10" i="41"/>
  <c r="V10" i="35"/>
  <c r="V10" i="15"/>
  <c r="V10" i="17"/>
  <c r="V10" i="42"/>
  <c r="V10" i="34"/>
  <c r="V10" i="19"/>
  <c r="V10" i="52"/>
  <c r="V10" i="8"/>
  <c r="V10" i="25"/>
  <c r="V10" i="20"/>
  <c r="V10" i="21"/>
  <c r="V10" i="12"/>
  <c r="V10" i="26"/>
  <c r="V10" i="27"/>
  <c r="V10" i="31"/>
  <c r="V10" i="13"/>
  <c r="F28" i="43"/>
  <c r="P10" i="19"/>
  <c r="P10" i="41"/>
  <c r="F10" i="29"/>
  <c r="F10" i="32"/>
  <c r="E7" i="36"/>
  <c r="F27" i="50"/>
  <c r="P27" i="52"/>
  <c r="P27" i="50"/>
  <c r="F27" i="52"/>
  <c r="G27" i="52" s="1"/>
  <c r="AI42" i="4"/>
  <c r="G42" i="4" s="1"/>
  <c r="J39" i="31" s="1"/>
  <c r="AH42" i="4"/>
  <c r="F42" i="4" s="1"/>
  <c r="T39" i="35" s="1"/>
  <c r="AH14" i="4"/>
  <c r="F14" i="4" s="1"/>
  <c r="T11" i="19" s="1"/>
  <c r="AH40" i="4"/>
  <c r="F40" i="4" s="1"/>
  <c r="T37" i="40" s="1"/>
  <c r="AH9" i="4"/>
  <c r="F9" i="4" s="1"/>
  <c r="T6" i="52" s="1"/>
  <c r="E26" i="36"/>
  <c r="E41" i="36"/>
  <c r="E19" i="36"/>
  <c r="E34" i="36"/>
  <c r="E39" i="36"/>
  <c r="E33" i="36"/>
  <c r="G33" i="36" s="1"/>
  <c r="E11" i="36"/>
  <c r="E21" i="36"/>
  <c r="E21" i="31"/>
  <c r="E26" i="28"/>
  <c r="E33" i="14"/>
  <c r="G33" i="14" s="1"/>
  <c r="N36" i="52"/>
  <c r="N36" i="48"/>
  <c r="N36" i="50"/>
  <c r="E5" i="50"/>
  <c r="E7" i="50"/>
  <c r="E11" i="50"/>
  <c r="E13" i="50"/>
  <c r="E15" i="50"/>
  <c r="E19" i="50"/>
  <c r="E21" i="50"/>
  <c r="E23" i="50"/>
  <c r="E27" i="50"/>
  <c r="E29" i="50"/>
  <c r="E31" i="50"/>
  <c r="E35" i="50"/>
  <c r="E37" i="50"/>
  <c r="E39" i="50"/>
  <c r="E43" i="50"/>
  <c r="E8" i="50"/>
  <c r="E10" i="50"/>
  <c r="E12" i="50"/>
  <c r="E14" i="50"/>
  <c r="E16" i="50"/>
  <c r="E18" i="50"/>
  <c r="E20" i="50"/>
  <c r="E24" i="50"/>
  <c r="E26" i="50"/>
  <c r="E28" i="50"/>
  <c r="E30" i="50"/>
  <c r="E32" i="50"/>
  <c r="E34" i="50"/>
  <c r="E36" i="50"/>
  <c r="E40" i="50"/>
  <c r="G40" i="50" s="1"/>
  <c r="E42" i="50"/>
  <c r="P12" i="50"/>
  <c r="P12" i="52"/>
  <c r="F12" i="48"/>
  <c r="F12" i="50"/>
  <c r="F12" i="49"/>
  <c r="P12" i="51"/>
  <c r="P25" i="49"/>
  <c r="P25" i="48"/>
  <c r="P25" i="14"/>
  <c r="E19" i="43"/>
  <c r="E15" i="43"/>
  <c r="E24" i="43"/>
  <c r="E27" i="43"/>
  <c r="E33" i="43"/>
  <c r="G33" i="43" s="1"/>
  <c r="E38" i="43"/>
  <c r="E34" i="43"/>
  <c r="E37" i="43"/>
  <c r="E39" i="43"/>
  <c r="E23" i="43"/>
  <c r="E26" i="43"/>
  <c r="E10" i="43"/>
  <c r="E35" i="43"/>
  <c r="E17" i="43"/>
  <c r="E13" i="38"/>
  <c r="G13" i="38" s="1"/>
  <c r="E16" i="38"/>
  <c r="E34" i="38"/>
  <c r="E37" i="38"/>
  <c r="E18" i="38"/>
  <c r="E11" i="34"/>
  <c r="E20" i="29"/>
  <c r="E33" i="18"/>
  <c r="G33" i="18" s="1"/>
  <c r="E25" i="18"/>
  <c r="E7" i="18"/>
  <c r="E24" i="12"/>
  <c r="E27" i="12"/>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7"/>
  <c r="X12" i="28"/>
  <c r="F40" i="30"/>
  <c r="G40" i="30" s="1"/>
  <c r="P40" i="52"/>
  <c r="P11" i="49"/>
  <c r="F5" i="18"/>
  <c r="P5" i="19"/>
  <c r="E27" i="35"/>
  <c r="G27" i="35" s="1"/>
  <c r="E12" i="25"/>
  <c r="G12" i="25" s="1"/>
  <c r="E33" i="25"/>
  <c r="G33" i="25" s="1"/>
  <c r="E25" i="25"/>
  <c r="E13" i="25"/>
  <c r="E37" i="25"/>
  <c r="E23" i="25"/>
  <c r="E7" i="25"/>
  <c r="E10" i="25"/>
  <c r="E24" i="20"/>
  <c r="E29" i="16"/>
  <c r="E17" i="16"/>
  <c r="E18" i="16"/>
  <c r="E25" i="16"/>
  <c r="N8" i="51"/>
  <c r="N8" i="13"/>
  <c r="N8" i="50"/>
  <c r="E9" i="40"/>
  <c r="J42" i="30"/>
  <c r="J42" i="8"/>
  <c r="E10" i="49"/>
  <c r="E18" i="49"/>
  <c r="E26" i="49"/>
  <c r="E34" i="49"/>
  <c r="E42" i="49"/>
  <c r="E8" i="49"/>
  <c r="E30" i="49"/>
  <c r="E40" i="49"/>
  <c r="E31" i="49"/>
  <c r="E32" i="49"/>
  <c r="E16" i="49"/>
  <c r="E39" i="48"/>
  <c r="E23" i="48"/>
  <c r="AI25" i="4"/>
  <c r="G25" i="4" s="1"/>
  <c r="AI17" i="4"/>
  <c r="G17" i="4" s="1"/>
  <c r="AI37" i="4"/>
  <c r="G37" i="4" s="1"/>
  <c r="J31" i="20"/>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T43" i="13" s="1"/>
  <c r="J37" i="41"/>
  <c r="J37" i="33"/>
  <c r="J37" i="24"/>
  <c r="T11" i="14"/>
  <c r="J41" i="31"/>
  <c r="J41" i="41"/>
  <c r="J41" i="44"/>
  <c r="J41" i="49"/>
  <c r="T39" i="39"/>
  <c r="J24" i="25"/>
  <c r="J24" i="20"/>
  <c r="J24" i="51"/>
  <c r="J24" i="28"/>
  <c r="J24" i="17"/>
  <c r="J24" i="36"/>
  <c r="J24" i="34"/>
  <c r="J24" i="49"/>
  <c r="J24" i="22"/>
  <c r="J39" i="12"/>
  <c r="T28" i="40"/>
  <c r="T28" i="38"/>
  <c r="T28" i="23"/>
  <c r="T28" i="34"/>
  <c r="T28" i="19"/>
  <c r="T43" i="29"/>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25"/>
  <c r="T6" i="24"/>
  <c r="T6" i="20"/>
  <c r="T6" i="28"/>
  <c r="T6" i="48"/>
  <c r="J14" i="51"/>
  <c r="J14" i="38"/>
  <c r="J14" i="24"/>
  <c r="J14" i="12"/>
  <c r="J14" i="35"/>
  <c r="J14" i="16"/>
  <c r="J14" i="22"/>
  <c r="J14" i="32"/>
  <c r="J14" i="33"/>
  <c r="T6" i="30" l="1"/>
  <c r="T6" i="37"/>
  <c r="T6" i="29"/>
  <c r="T6" i="43"/>
  <c r="T6" i="50"/>
  <c r="T43" i="25"/>
  <c r="J35" i="28"/>
  <c r="T6" i="41"/>
  <c r="T6" i="34"/>
  <c r="T6" i="22"/>
  <c r="T6" i="27"/>
  <c r="T6" i="44"/>
  <c r="T43" i="22"/>
  <c r="J35" i="38"/>
  <c r="J35" i="15"/>
  <c r="T6" i="26"/>
  <c r="T6" i="18"/>
  <c r="T6" i="31"/>
  <c r="T6" i="40"/>
  <c r="T43" i="37"/>
  <c r="J35" i="37"/>
  <c r="J35" i="12"/>
  <c r="J35" i="36"/>
  <c r="T6" i="8"/>
  <c r="T6" i="42"/>
  <c r="T6" i="12"/>
  <c r="T6" i="32"/>
  <c r="T43" i="15"/>
  <c r="J35" i="40"/>
  <c r="J35" i="41"/>
  <c r="T6" i="17"/>
  <c r="T6" i="33"/>
  <c r="T6" i="16"/>
  <c r="T6" i="51"/>
  <c r="T43" i="27"/>
  <c r="J35" i="42"/>
  <c r="J35" i="29"/>
  <c r="T6" i="35"/>
  <c r="T6" i="13"/>
  <c r="T6" i="39"/>
  <c r="T6" i="23"/>
  <c r="T6" i="36"/>
  <c r="T43" i="21"/>
  <c r="J35" i="31"/>
  <c r="J35" i="27"/>
  <c r="T6" i="21"/>
  <c r="T6" i="49"/>
  <c r="T6" i="19"/>
  <c r="T6" i="38"/>
  <c r="T43" i="23"/>
  <c r="T43" i="17"/>
  <c r="J35" i="52"/>
  <c r="X24" i="37"/>
  <c r="X24" i="38"/>
  <c r="X20" i="14"/>
  <c r="X20" i="28"/>
  <c r="X20" i="36"/>
  <c r="X20" i="52"/>
  <c r="X20" i="35"/>
  <c r="X20" i="22"/>
  <c r="X20" i="23"/>
  <c r="X20" i="26"/>
  <c r="X20" i="29"/>
  <c r="X20" i="19"/>
  <c r="X20" i="30"/>
  <c r="X20" i="38"/>
  <c r="X20" i="15"/>
  <c r="X20" i="40"/>
  <c r="X20" i="17"/>
  <c r="X20" i="50"/>
  <c r="X20" i="21"/>
  <c r="X20" i="49"/>
  <c r="X20" i="20"/>
  <c r="X20" i="12"/>
  <c r="X20" i="25"/>
  <c r="X20" i="39"/>
  <c r="X20" i="43"/>
  <c r="X20" i="34"/>
  <c r="X20" i="16"/>
  <c r="X20" i="33"/>
  <c r="X20" i="51"/>
  <c r="X20" i="31"/>
  <c r="X20" i="48"/>
  <c r="X20" i="32"/>
  <c r="X20" i="41"/>
  <c r="X20" i="37"/>
  <c r="X20" i="42"/>
  <c r="V29" i="31"/>
  <c r="X12" i="30"/>
  <c r="V30" i="38"/>
  <c r="V19" i="32"/>
  <c r="V19" i="43"/>
  <c r="V19" i="38"/>
  <c r="X32" i="31"/>
  <c r="X32" i="44"/>
  <c r="X32" i="18"/>
  <c r="V39" i="13"/>
  <c r="V39" i="17"/>
  <c r="V39" i="32"/>
  <c r="V20" i="15"/>
  <c r="V30" i="41"/>
  <c r="X16" i="36"/>
  <c r="X16" i="40"/>
  <c r="X16" i="32"/>
  <c r="X16" i="24"/>
  <c r="X40" i="16"/>
  <c r="V37" i="14"/>
  <c r="V37" i="21"/>
  <c r="X16" i="13"/>
  <c r="V39" i="23"/>
  <c r="X28" i="36"/>
  <c r="X36" i="31"/>
  <c r="X36" i="32"/>
  <c r="X12" i="36"/>
  <c r="X12" i="24"/>
  <c r="X36" i="37"/>
  <c r="X28" i="16"/>
  <c r="X36" i="36"/>
  <c r="X36" i="48"/>
  <c r="X28" i="42"/>
  <c r="X28" i="28"/>
  <c r="X28" i="31"/>
  <c r="X8" i="16"/>
  <c r="X8" i="13"/>
  <c r="V30" i="30"/>
  <c r="X32" i="20"/>
  <c r="V39" i="31"/>
  <c r="V39" i="48"/>
  <c r="V39" i="16"/>
  <c r="V20" i="41"/>
  <c r="V30" i="39"/>
  <c r="X16" i="8"/>
  <c r="X16" i="14"/>
  <c r="X16" i="35"/>
  <c r="X16" i="38"/>
  <c r="X40" i="28"/>
  <c r="X40" i="29"/>
  <c r="X8" i="15"/>
  <c r="X36" i="23"/>
  <c r="X36" i="38"/>
  <c r="X12" i="16"/>
  <c r="X28" i="27"/>
  <c r="X36" i="27"/>
  <c r="X8" i="24"/>
  <c r="X36" i="41"/>
  <c r="X28" i="48"/>
  <c r="X28" i="29"/>
  <c r="X28" i="17"/>
  <c r="X28" i="19"/>
  <c r="X8" i="25"/>
  <c r="X32" i="43"/>
  <c r="X12" i="52"/>
  <c r="V30" i="42"/>
  <c r="X32" i="26"/>
  <c r="X12" i="48"/>
  <c r="V30" i="25"/>
  <c r="V30" i="51"/>
  <c r="V19" i="25"/>
  <c r="V19" i="30"/>
  <c r="V19" i="13"/>
  <c r="X32" i="39"/>
  <c r="X32" i="34"/>
  <c r="X32" i="29"/>
  <c r="X32" i="35"/>
  <c r="V39" i="52"/>
  <c r="V39" i="19"/>
  <c r="V39" i="49"/>
  <c r="V39" i="37"/>
  <c r="V30" i="24"/>
  <c r="X16" i="23"/>
  <c r="X16" i="30"/>
  <c r="X16" i="33"/>
  <c r="X16" i="31"/>
  <c r="X16" i="48"/>
  <c r="X40" i="48"/>
  <c r="X40" i="19"/>
  <c r="V37" i="30"/>
  <c r="X8" i="30"/>
  <c r="X36" i="24"/>
  <c r="X36" i="44"/>
  <c r="X12" i="18"/>
  <c r="X28" i="40"/>
  <c r="X36" i="30"/>
  <c r="X28" i="13"/>
  <c r="X8" i="40"/>
  <c r="X36" i="26"/>
  <c r="X28" i="38"/>
  <c r="X28" i="18"/>
  <c r="X28" i="12"/>
  <c r="X28" i="15"/>
  <c r="X8" i="17"/>
  <c r="X32" i="8"/>
  <c r="X36" i="51"/>
  <c r="X12" i="33"/>
  <c r="V19" i="50"/>
  <c r="X32" i="50"/>
  <c r="X12" i="37"/>
  <c r="V30" i="12"/>
  <c r="X13" i="13"/>
  <c r="V30" i="32"/>
  <c r="V19" i="48"/>
  <c r="V19" i="28"/>
  <c r="V19" i="22"/>
  <c r="V19" i="24"/>
  <c r="X32" i="28"/>
  <c r="X32" i="24"/>
  <c r="X32" i="15"/>
  <c r="X32" i="12"/>
  <c r="V39" i="51"/>
  <c r="V39" i="39"/>
  <c r="V39" i="12"/>
  <c r="V39" i="30"/>
  <c r="V30" i="49"/>
  <c r="X16" i="28"/>
  <c r="V11" i="40"/>
  <c r="X16" i="51"/>
  <c r="V11" i="38"/>
  <c r="X16" i="34"/>
  <c r="X16" i="20"/>
  <c r="X40" i="17"/>
  <c r="X40" i="18"/>
  <c r="V37" i="43"/>
  <c r="V39" i="35"/>
  <c r="X8" i="35"/>
  <c r="X36" i="42"/>
  <c r="X36" i="8"/>
  <c r="X12" i="35"/>
  <c r="X8" i="12"/>
  <c r="X36" i="13"/>
  <c r="X28" i="30"/>
  <c r="X32" i="30"/>
  <c r="X36" i="17"/>
  <c r="X28" i="33"/>
  <c r="X28" i="41"/>
  <c r="X28" i="44"/>
  <c r="X28" i="8"/>
  <c r="X8" i="42"/>
  <c r="X36" i="49"/>
  <c r="X12" i="34"/>
  <c r="X12" i="22"/>
  <c r="V30" i="28"/>
  <c r="X9" i="36"/>
  <c r="V30" i="26"/>
  <c r="V19" i="42"/>
  <c r="V19" i="52"/>
  <c r="V19" i="21"/>
  <c r="X32" i="41"/>
  <c r="X32" i="48"/>
  <c r="X32" i="38"/>
  <c r="X32" i="51"/>
  <c r="V39" i="50"/>
  <c r="V39" i="33"/>
  <c r="V39" i="44"/>
  <c r="V39" i="25"/>
  <c r="V20" i="44"/>
  <c r="V30" i="8"/>
  <c r="X16" i="39"/>
  <c r="V11" i="36"/>
  <c r="V11" i="16"/>
  <c r="X16" i="43"/>
  <c r="X16" i="19"/>
  <c r="X16" i="41"/>
  <c r="X40" i="20"/>
  <c r="X40" i="12"/>
  <c r="V37" i="37"/>
  <c r="V39" i="42"/>
  <c r="X36" i="33"/>
  <c r="X36" i="18"/>
  <c r="X36" i="14"/>
  <c r="X12" i="40"/>
  <c r="X8" i="41"/>
  <c r="X36" i="25"/>
  <c r="X28" i="43"/>
  <c r="X8" i="50"/>
  <c r="X36" i="50"/>
  <c r="X28" i="25"/>
  <c r="X28" i="37"/>
  <c r="X28" i="39"/>
  <c r="X8" i="49"/>
  <c r="X8" i="37"/>
  <c r="X36" i="39"/>
  <c r="X12" i="19"/>
  <c r="X12" i="20"/>
  <c r="X25" i="8"/>
  <c r="V19" i="19"/>
  <c r="V19" i="35"/>
  <c r="X12" i="38"/>
  <c r="V30" i="50"/>
  <c r="V19" i="31"/>
  <c r="V19" i="34"/>
  <c r="X32" i="17"/>
  <c r="X32" i="33"/>
  <c r="X32" i="23"/>
  <c r="X32" i="32"/>
  <c r="V39" i="36"/>
  <c r="V39" i="20"/>
  <c r="V39" i="27"/>
  <c r="V39" i="22"/>
  <c r="V30" i="29"/>
  <c r="X16" i="49"/>
  <c r="X16" i="17"/>
  <c r="X16" i="22"/>
  <c r="X16" i="15"/>
  <c r="X16" i="42"/>
  <c r="X40" i="52"/>
  <c r="X16" i="52"/>
  <c r="X36" i="52"/>
  <c r="X36" i="34"/>
  <c r="X36" i="16"/>
  <c r="X12" i="39"/>
  <c r="X12" i="31"/>
  <c r="X36" i="43"/>
  <c r="X8" i="18"/>
  <c r="X28" i="14"/>
  <c r="X28" i="23"/>
  <c r="X8" i="39"/>
  <c r="G40" i="25"/>
  <c r="G27" i="40"/>
  <c r="G27" i="34"/>
  <c r="G33" i="17"/>
  <c r="G8" i="8"/>
  <c r="E26" i="42"/>
  <c r="G10" i="52"/>
  <c r="E27" i="34"/>
  <c r="G27" i="25"/>
  <c r="G36" i="19"/>
  <c r="G27" i="36"/>
  <c r="G33" i="33"/>
  <c r="T43" i="28"/>
  <c r="T43" i="39"/>
  <c r="T43" i="42"/>
  <c r="T43" i="43"/>
  <c r="T43" i="30"/>
  <c r="J37" i="50"/>
  <c r="J37" i="21"/>
  <c r="J37" i="34"/>
  <c r="V29" i="43"/>
  <c r="V29" i="14"/>
  <c r="F5" i="50"/>
  <c r="F5" i="26"/>
  <c r="X24" i="20"/>
  <c r="P10" i="13"/>
  <c r="P10" i="23"/>
  <c r="P10" i="40"/>
  <c r="X9" i="44"/>
  <c r="X13" i="38"/>
  <c r="X25" i="30"/>
  <c r="X37" i="32"/>
  <c r="F15" i="40"/>
  <c r="P36" i="40"/>
  <c r="F36" i="15"/>
  <c r="F10" i="48"/>
  <c r="P36" i="28"/>
  <c r="F10" i="30"/>
  <c r="F10" i="40"/>
  <c r="F10" i="15"/>
  <c r="G10" i="15" s="1"/>
  <c r="P5" i="44"/>
  <c r="F5" i="39"/>
  <c r="F5" i="36"/>
  <c r="V14" i="12"/>
  <c r="X29" i="23"/>
  <c r="G10" i="42"/>
  <c r="V29" i="20"/>
  <c r="AN19" i="4"/>
  <c r="H19" i="4" s="1"/>
  <c r="AN15" i="4"/>
  <c r="H15" i="4" s="1"/>
  <c r="T43" i="26"/>
  <c r="T43" i="20"/>
  <c r="T43" i="50"/>
  <c r="T43" i="16"/>
  <c r="T8" i="19"/>
  <c r="J37" i="44"/>
  <c r="J37" i="27"/>
  <c r="J37" i="26"/>
  <c r="V29" i="36"/>
  <c r="V29" i="49"/>
  <c r="P5" i="49"/>
  <c r="P5" i="17"/>
  <c r="X24" i="30"/>
  <c r="F10" i="36"/>
  <c r="P10" i="12"/>
  <c r="F10" i="27"/>
  <c r="X25" i="22"/>
  <c r="X33" i="44"/>
  <c r="P15" i="39"/>
  <c r="F36" i="42"/>
  <c r="P36" i="44"/>
  <c r="F10" i="31"/>
  <c r="F10" i="34"/>
  <c r="F5" i="43"/>
  <c r="P5" i="40"/>
  <c r="P5" i="36"/>
  <c r="F5" i="33"/>
  <c r="X41" i="27"/>
  <c r="V14" i="14"/>
  <c r="X29" i="24"/>
  <c r="F5" i="40"/>
  <c r="V29" i="51"/>
  <c r="J37" i="39"/>
  <c r="V29" i="27"/>
  <c r="P5" i="23"/>
  <c r="P5" i="15"/>
  <c r="X24" i="52"/>
  <c r="F10" i="33"/>
  <c r="P10" i="34"/>
  <c r="P10" i="25"/>
  <c r="X25" i="15"/>
  <c r="X33" i="48"/>
  <c r="F15" i="13"/>
  <c r="P10" i="52"/>
  <c r="F10" i="26"/>
  <c r="G10" i="26" s="1"/>
  <c r="F10" i="35"/>
  <c r="F5" i="41"/>
  <c r="F5" i="37"/>
  <c r="P5" i="33"/>
  <c r="P5" i="31"/>
  <c r="X41" i="40"/>
  <c r="X29" i="28"/>
  <c r="P5" i="42"/>
  <c r="F10" i="42"/>
  <c r="J37" i="25"/>
  <c r="T43" i="41"/>
  <c r="T43" i="14"/>
  <c r="T43" i="40"/>
  <c r="T43" i="34"/>
  <c r="T8" i="44"/>
  <c r="J39" i="33"/>
  <c r="J37" i="35"/>
  <c r="J37" i="23"/>
  <c r="V29" i="23"/>
  <c r="F5" i="15"/>
  <c r="G5" i="15" s="1"/>
  <c r="F5" i="19"/>
  <c r="G5" i="19" s="1"/>
  <c r="P5" i="50"/>
  <c r="F5" i="16"/>
  <c r="X24" i="41"/>
  <c r="F10" i="28"/>
  <c r="G10" i="28" s="1"/>
  <c r="F10" i="50"/>
  <c r="P10" i="17"/>
  <c r="X9" i="22"/>
  <c r="X33" i="23"/>
  <c r="P15" i="18"/>
  <c r="P36" i="25"/>
  <c r="J35" i="19"/>
  <c r="P19" i="15"/>
  <c r="P10" i="49"/>
  <c r="F15" i="41"/>
  <c r="F10" i="23"/>
  <c r="P10" i="28"/>
  <c r="P5" i="37"/>
  <c r="P5" i="34"/>
  <c r="F5" i="30"/>
  <c r="F5" i="28"/>
  <c r="V14" i="44"/>
  <c r="X21" i="31"/>
  <c r="X33" i="43"/>
  <c r="F10" i="16"/>
  <c r="P10" i="38"/>
  <c r="X24" i="48"/>
  <c r="V29" i="42"/>
  <c r="G10" i="49"/>
  <c r="G10" i="50"/>
  <c r="P5" i="51"/>
  <c r="T43" i="18"/>
  <c r="T43" i="32"/>
  <c r="T43" i="35"/>
  <c r="T43" i="33"/>
  <c r="T43" i="31"/>
  <c r="T8" i="17"/>
  <c r="J39" i="30"/>
  <c r="J37" i="16"/>
  <c r="J37" i="36"/>
  <c r="V29" i="17"/>
  <c r="P5" i="20"/>
  <c r="F5" i="27"/>
  <c r="P5" i="48"/>
  <c r="F5" i="14"/>
  <c r="X24" i="34"/>
  <c r="F10" i="22"/>
  <c r="G10" i="22" s="1"/>
  <c r="P10" i="37"/>
  <c r="F10" i="38"/>
  <c r="X9" i="16"/>
  <c r="X37" i="18"/>
  <c r="F15" i="25"/>
  <c r="P36" i="37"/>
  <c r="F36" i="18"/>
  <c r="G36" i="18" s="1"/>
  <c r="P10" i="48"/>
  <c r="F10" i="18"/>
  <c r="G10" i="18" s="1"/>
  <c r="P10" i="29"/>
  <c r="F5" i="34"/>
  <c r="P5" i="30"/>
  <c r="P5" i="29"/>
  <c r="V14" i="32"/>
  <c r="X21" i="13"/>
  <c r="P10" i="24"/>
  <c r="P10" i="20"/>
  <c r="X24" i="44"/>
  <c r="V29" i="28"/>
  <c r="G10" i="8"/>
  <c r="P5" i="25"/>
  <c r="T43" i="49"/>
  <c r="T43" i="12"/>
  <c r="T43" i="19"/>
  <c r="T43" i="36"/>
  <c r="T43" i="38"/>
  <c r="T8" i="51"/>
  <c r="J39" i="22"/>
  <c r="J37" i="37"/>
  <c r="J37" i="40"/>
  <c r="V29" i="40"/>
  <c r="F5" i="24"/>
  <c r="P5" i="18"/>
  <c r="G27" i="12"/>
  <c r="F5" i="12"/>
  <c r="G5" i="12" s="1"/>
  <c r="X24" i="35"/>
  <c r="X24" i="19"/>
  <c r="F10" i="13"/>
  <c r="F10" i="25"/>
  <c r="G10" i="25" s="1"/>
  <c r="P10" i="36"/>
  <c r="X9" i="40"/>
  <c r="X37" i="43"/>
  <c r="F15" i="38"/>
  <c r="G15" i="38" s="1"/>
  <c r="F36" i="28"/>
  <c r="P36" i="23"/>
  <c r="P10" i="51"/>
  <c r="P10" i="44"/>
  <c r="P10" i="16"/>
  <c r="F10" i="20"/>
  <c r="G10" i="20" s="1"/>
  <c r="P5" i="32"/>
  <c r="F5" i="29"/>
  <c r="P5" i="43"/>
  <c r="V14" i="43"/>
  <c r="X37" i="41"/>
  <c r="P10" i="8"/>
  <c r="X24" i="23"/>
  <c r="V29" i="22"/>
  <c r="T8" i="16"/>
  <c r="T43" i="8"/>
  <c r="T43" i="52"/>
  <c r="T43" i="48"/>
  <c r="T43" i="24"/>
  <c r="J39" i="36"/>
  <c r="J37" i="19"/>
  <c r="V29" i="34"/>
  <c r="P5" i="14"/>
  <c r="P5" i="8"/>
  <c r="F5" i="8"/>
  <c r="X24" i="36"/>
  <c r="F10" i="21"/>
  <c r="G10" i="21" s="1"/>
  <c r="P10" i="42"/>
  <c r="F10" i="8"/>
  <c r="P10" i="27"/>
  <c r="X9" i="27"/>
  <c r="X37" i="31"/>
  <c r="F36" i="31"/>
  <c r="P36" i="49"/>
  <c r="F10" i="51"/>
  <c r="F36" i="41"/>
  <c r="P10" i="39"/>
  <c r="F10" i="12"/>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G5" i="37"/>
  <c r="E29" i="29"/>
  <c r="E7" i="37"/>
  <c r="E12" i="40"/>
  <c r="G12" i="40" s="1"/>
  <c r="E5" i="40"/>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G5" i="14" s="1"/>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G5" i="41" s="1"/>
  <c r="E22" i="37"/>
  <c r="E6" i="37"/>
  <c r="E38" i="29"/>
  <c r="E22" i="29"/>
  <c r="E6" i="29"/>
  <c r="E19" i="13"/>
  <c r="G10" i="51"/>
  <c r="G8" i="20"/>
  <c r="G40" i="41"/>
  <c r="E34" i="37"/>
  <c r="E5" i="29"/>
  <c r="E18" i="41"/>
  <c r="G40" i="38"/>
  <c r="E32" i="29"/>
  <c r="E14" i="41"/>
  <c r="E24" i="25"/>
  <c r="E33" i="24"/>
  <c r="E17" i="24"/>
  <c r="E32" i="13"/>
  <c r="G32" i="13" s="1"/>
  <c r="E15" i="49"/>
  <c r="E18" i="37"/>
  <c r="E34" i="29"/>
  <c r="E18" i="29"/>
  <c r="E5" i="18"/>
  <c r="G5" i="18" s="1"/>
  <c r="E33" i="12"/>
  <c r="E17" i="12"/>
  <c r="E31" i="13"/>
  <c r="E15" i="13"/>
  <c r="G33" i="37"/>
  <c r="G27" i="37"/>
  <c r="E21" i="37"/>
  <c r="E25" i="37"/>
  <c r="E9" i="41"/>
  <c r="E33" i="37"/>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G36" i="51" s="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24"/>
  <c r="N16" i="39"/>
  <c r="N16" i="25"/>
  <c r="N16" i="40"/>
  <c r="N16" i="29"/>
  <c r="N16" i="42"/>
  <c r="N16" i="16"/>
  <c r="N16" i="31"/>
  <c r="N16" i="44"/>
  <c r="N16" i="32"/>
  <c r="N16" i="43"/>
  <c r="N16" i="14"/>
  <c r="N16" i="18"/>
  <c r="N16" i="21"/>
  <c r="N16" i="20"/>
  <c r="N16" i="22"/>
  <c r="N16" i="27"/>
  <c r="N16" i="30"/>
  <c r="N16" i="34"/>
  <c r="N16" i="15"/>
  <c r="N16" i="37"/>
  <c r="N16" i="26"/>
  <c r="N16" i="41"/>
  <c r="N16" i="28"/>
  <c r="N16" i="33"/>
  <c r="N16" i="35"/>
  <c r="N16" i="19"/>
  <c r="N16" i="36"/>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G19" i="36" s="1"/>
  <c r="F36" i="17"/>
  <c r="G36" i="17" s="1"/>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G15" i="41" s="1"/>
  <c r="E27" i="39"/>
  <c r="E11" i="39"/>
  <c r="E19" i="38"/>
  <c r="E24" i="36"/>
  <c r="E8" i="36"/>
  <c r="E30" i="35"/>
  <c r="E14" i="35"/>
  <c r="E5" i="34"/>
  <c r="E26" i="33"/>
  <c r="E10" i="33"/>
  <c r="G10" i="33" s="1"/>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27" i="29"/>
  <c r="G10" i="12"/>
  <c r="V36" i="26"/>
  <c r="X40" i="43"/>
  <c r="X40" i="38"/>
  <c r="X24" i="51"/>
  <c r="E20" i="39"/>
  <c r="E31" i="43"/>
  <c r="E34" i="18"/>
  <c r="E18" i="18"/>
  <c r="E40" i="17"/>
  <c r="E24" i="17"/>
  <c r="E8" i="17"/>
  <c r="E30" i="16"/>
  <c r="E36" i="15"/>
  <c r="G36" i="15" s="1"/>
  <c r="E20" i="15"/>
  <c r="E41" i="50"/>
  <c r="E25" i="50"/>
  <c r="E9" i="50"/>
  <c r="E31" i="48"/>
  <c r="E15" i="48"/>
  <c r="P39" i="32"/>
  <c r="J35" i="21"/>
  <c r="G27" i="32"/>
  <c r="V36" i="40"/>
  <c r="V36" i="32"/>
  <c r="X40" i="37"/>
  <c r="X40" i="39"/>
  <c r="X24" i="13"/>
  <c r="X24" i="26"/>
  <c r="E17" i="39"/>
  <c r="E11" i="43"/>
  <c r="G11" i="43" s="1"/>
  <c r="E40" i="43"/>
  <c r="E39" i="39"/>
  <c r="G39" i="39" s="1"/>
  <c r="E23" i="39"/>
  <c r="E7" i="39"/>
  <c r="E32" i="34"/>
  <c r="E36" i="28"/>
  <c r="E5" i="28"/>
  <c r="E32" i="26"/>
  <c r="G32" i="26" s="1"/>
  <c r="E16" i="26"/>
  <c r="E22" i="25"/>
  <c r="E29" i="24"/>
  <c r="E13" i="24"/>
  <c r="G13" i="24" s="1"/>
  <c r="E35" i="23"/>
  <c r="E19" i="23"/>
  <c r="E25" i="22"/>
  <c r="E9" i="22"/>
  <c r="E31" i="21"/>
  <c r="E15" i="21"/>
  <c r="E27" i="19"/>
  <c r="E13" i="13"/>
  <c r="AN41" i="4"/>
  <c r="H41" i="4" s="1"/>
  <c r="E24" i="52"/>
  <c r="E8" i="52"/>
  <c r="E31" i="51"/>
  <c r="E15" i="51"/>
  <c r="E39" i="52"/>
  <c r="E41" i="42"/>
  <c r="E41" i="38"/>
  <c r="E36" i="13"/>
  <c r="G36" i="13" s="1"/>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G5" i="30"/>
  <c r="X40" i="42"/>
  <c r="X40" i="15"/>
  <c r="V22" i="16"/>
  <c r="X24" i="18"/>
  <c r="E20" i="43"/>
  <c r="E5" i="43"/>
  <c r="G5" i="43" s="1"/>
  <c r="E33" i="42"/>
  <c r="E39" i="41"/>
  <c r="E23" i="41"/>
  <c r="E7" i="41"/>
  <c r="E35" i="39"/>
  <c r="E19" i="39"/>
  <c r="E5" i="39"/>
  <c r="E27" i="38"/>
  <c r="G27" i="38" s="1"/>
  <c r="E11" i="38"/>
  <c r="E32" i="36"/>
  <c r="E38" i="35"/>
  <c r="E22" i="35"/>
  <c r="E6" i="35"/>
  <c r="E28" i="34"/>
  <c r="G28" i="34" s="1"/>
  <c r="E12" i="34"/>
  <c r="G12" i="34" s="1"/>
  <c r="E34" i="33"/>
  <c r="E18" i="33"/>
  <c r="E40" i="32"/>
  <c r="G40" i="32" s="1"/>
  <c r="E24" i="32"/>
  <c r="E8" i="32"/>
  <c r="E30" i="30"/>
  <c r="E14" i="30"/>
  <c r="E20" i="31"/>
  <c r="E32" i="28"/>
  <c r="E16" i="28"/>
  <c r="E28" i="26"/>
  <c r="E12" i="26"/>
  <c r="E34" i="25"/>
  <c r="G34" i="25" s="1"/>
  <c r="E18" i="25"/>
  <c r="E31" i="23"/>
  <c r="E15" i="23"/>
  <c r="G15" i="23" s="1"/>
  <c r="E27" i="21"/>
  <c r="G27" i="21" s="1"/>
  <c r="E11" i="21"/>
  <c r="E23" i="19"/>
  <c r="G23" i="19" s="1"/>
  <c r="E20" i="52"/>
  <c r="E43" i="51"/>
  <c r="E27" i="51"/>
  <c r="E11" i="51"/>
  <c r="E35" i="52"/>
  <c r="E41" i="41"/>
  <c r="E41" i="37"/>
  <c r="V36" i="34"/>
  <c r="X40" i="21"/>
  <c r="X40" i="40"/>
  <c r="V22" i="20"/>
  <c r="V36" i="20"/>
  <c r="X24" i="31"/>
  <c r="E34" i="39"/>
  <c r="E18" i="39"/>
  <c r="E27" i="26"/>
  <c r="G27" i="26" s="1"/>
  <c r="E11" i="2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G28" i="36" s="1"/>
  <c r="E12" i="36"/>
  <c r="E40" i="34"/>
  <c r="E24" i="34"/>
  <c r="E14" i="33"/>
  <c r="E36" i="32"/>
  <c r="E20" i="32"/>
  <c r="E5" i="32"/>
  <c r="G5" i="32" s="1"/>
  <c r="E26" i="30"/>
  <c r="E10" i="30"/>
  <c r="G10" i="30" s="1"/>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15" i="50"/>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G15" i="48" s="1"/>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P15" i="32"/>
  <c r="F15" i="30"/>
  <c r="G15" i="30" s="1"/>
  <c r="F15" i="27"/>
  <c r="P15" i="22"/>
  <c r="F34" i="49"/>
  <c r="G34" i="49" s="1"/>
  <c r="P23" i="40"/>
  <c r="P23" i="42"/>
  <c r="P23" i="31"/>
  <c r="F23" i="19"/>
  <c r="P43" i="52"/>
  <c r="F43" i="21"/>
  <c r="G43" i="21" s="1"/>
  <c r="P43" i="14"/>
  <c r="P43" i="50"/>
  <c r="F43" i="34"/>
  <c r="G43" i="34" s="1"/>
  <c r="F43" i="22"/>
  <c r="G43" i="22" s="1"/>
  <c r="F43" i="28"/>
  <c r="G43" i="28" s="1"/>
  <c r="F32" i="17"/>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P43" i="18"/>
  <c r="F43" i="38"/>
  <c r="F43" i="20"/>
  <c r="G43" i="20" s="1"/>
  <c r="P43" i="22"/>
  <c r="P43" i="51"/>
  <c r="P43" i="16"/>
  <c r="F43" i="49"/>
  <c r="F43" i="44"/>
  <c r="G43" i="44" s="1"/>
  <c r="F43" i="27"/>
  <c r="F43" i="14"/>
  <c r="G43" i="14" s="1"/>
  <c r="F43" i="8"/>
  <c r="F43" i="52"/>
  <c r="G43" i="52" s="1"/>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G32" i="18" s="1"/>
  <c r="F32" i="34"/>
  <c r="F32" i="12"/>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G28" i="15" s="1"/>
  <c r="P28" i="29"/>
  <c r="F28" i="36"/>
  <c r="P28" i="44"/>
  <c r="P28" i="19"/>
  <c r="F28" i="33"/>
  <c r="P28" i="39"/>
  <c r="F28" i="18"/>
  <c r="G28" i="18" s="1"/>
  <c r="P28" i="30"/>
  <c r="F28" i="39"/>
  <c r="F28" i="40"/>
  <c r="P28" i="8"/>
  <c r="P28" i="25"/>
  <c r="F28" i="35"/>
  <c r="G28" i="35" s="1"/>
  <c r="P28" i="42"/>
  <c r="F28" i="22"/>
  <c r="G28" i="22" s="1"/>
  <c r="P28" i="34"/>
  <c r="F28" i="41"/>
  <c r="G28" i="41" s="1"/>
  <c r="P11" i="52"/>
  <c r="F28" i="26"/>
  <c r="P28" i="38"/>
  <c r="P28" i="26"/>
  <c r="F28" i="19"/>
  <c r="P28" i="41"/>
  <c r="P28" i="24"/>
  <c r="P28" i="13"/>
  <c r="F28" i="12"/>
  <c r="G28" i="12" s="1"/>
  <c r="F28" i="14"/>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G32" i="30" s="1"/>
  <c r="F32" i="38"/>
  <c r="G32" i="38" s="1"/>
  <c r="P32" i="25"/>
  <c r="P32" i="36"/>
  <c r="P32" i="33"/>
  <c r="P32" i="43"/>
  <c r="F15" i="19"/>
  <c r="P34" i="52"/>
  <c r="P15" i="21"/>
  <c r="P28" i="43"/>
  <c r="P11" i="38"/>
  <c r="F11" i="12"/>
  <c r="G11" i="12" s="1"/>
  <c r="P11" i="48"/>
  <c r="P28" i="36"/>
  <c r="P28" i="31"/>
  <c r="F28" i="16"/>
  <c r="G28" i="16" s="1"/>
  <c r="P28" i="52"/>
  <c r="P28" i="33"/>
  <c r="F28" i="31"/>
  <c r="F28" i="50"/>
  <c r="G28" i="50" s="1"/>
  <c r="P28" i="51"/>
  <c r="F28" i="51"/>
  <c r="G28" i="51" s="1"/>
  <c r="P34" i="39"/>
  <c r="F34" i="36"/>
  <c r="G34" i="36" s="1"/>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P11" i="40"/>
  <c r="F28" i="44"/>
  <c r="G28" i="44" s="1"/>
  <c r="P28" i="35"/>
  <c r="F28" i="24"/>
  <c r="G12" i="30"/>
  <c r="G15" i="49"/>
  <c r="G27" i="48"/>
  <c r="P39" i="12"/>
  <c r="F39" i="19"/>
  <c r="F39" i="27"/>
  <c r="P39" i="28"/>
  <c r="P39" i="15"/>
  <c r="F39" i="34"/>
  <c r="G39" i="34" s="1"/>
  <c r="P39" i="22"/>
  <c r="P39" i="49"/>
  <c r="F39" i="37"/>
  <c r="G39" i="37" s="1"/>
  <c r="F39" i="25"/>
  <c r="G39" i="25" s="1"/>
  <c r="F39" i="18"/>
  <c r="G39" i="18" s="1"/>
  <c r="F39" i="30"/>
  <c r="G39" i="30" s="1"/>
  <c r="P39" i="29"/>
  <c r="P39" i="24"/>
  <c r="G28" i="24"/>
  <c r="G12" i="43"/>
  <c r="G10" i="29"/>
  <c r="F39" i="20"/>
  <c r="G39" i="20" s="1"/>
  <c r="F39" i="36"/>
  <c r="G39" i="36" s="1"/>
  <c r="P39" i="44"/>
  <c r="F39" i="23"/>
  <c r="G39" i="23" s="1"/>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15" i="36"/>
  <c r="G15" i="44"/>
  <c r="G13" i="42"/>
  <c r="G36" i="8"/>
  <c r="G33" i="42"/>
  <c r="G43" i="38"/>
  <c r="G43" i="51"/>
  <c r="G43" i="31"/>
  <c r="G12" i="31"/>
  <c r="G25" i="52"/>
  <c r="G8" i="13"/>
  <c r="G33" i="24"/>
  <c r="G28" i="26"/>
  <c r="G34" i="29"/>
  <c r="G34" i="44"/>
  <c r="G34" i="30"/>
  <c r="G13" i="20"/>
  <c r="G13" i="40"/>
  <c r="G43" i="32"/>
  <c r="G40" i="43"/>
  <c r="G27" i="39"/>
  <c r="G12" i="26"/>
  <c r="G10" i="13"/>
  <c r="G15" i="25"/>
  <c r="G13" i="22"/>
  <c r="G33" i="40"/>
  <c r="G43" i="23"/>
  <c r="G43" i="30"/>
  <c r="G12" i="28"/>
  <c r="G40" i="26"/>
  <c r="G40" i="39"/>
  <c r="G32" i="12"/>
  <c r="G32" i="34"/>
  <c r="G12" i="12"/>
  <c r="G19" i="17"/>
  <c r="G15" i="51"/>
  <c r="G27" i="14"/>
  <c r="G27" i="22"/>
  <c r="G10" i="31"/>
  <c r="G5" i="35"/>
  <c r="G10" i="16"/>
  <c r="G25" i="44"/>
  <c r="G40" i="19"/>
  <c r="G32" i="22"/>
  <c r="G12" i="19"/>
  <c r="G33" i="20"/>
  <c r="G36" i="35"/>
  <c r="G27" i="19"/>
  <c r="G10" i="35"/>
  <c r="G27" i="41"/>
  <c r="G5" i="28"/>
  <c r="G40" i="22"/>
  <c r="G40" i="13"/>
  <c r="G32" i="17"/>
  <c r="G32" i="15"/>
  <c r="G32" i="32"/>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G14" i="37" s="1"/>
  <c r="P14" i="20"/>
  <c r="P14" i="35"/>
  <c r="P14" i="42"/>
  <c r="F14" i="44"/>
  <c r="G14" i="44" s="1"/>
  <c r="F14" i="52"/>
  <c r="G14" i="52" s="1"/>
  <c r="F14" i="36"/>
  <c r="G14" i="36" s="1"/>
  <c r="F14" i="33"/>
  <c r="P14" i="41"/>
  <c r="F14" i="13"/>
  <c r="G14" i="13" s="1"/>
  <c r="P14" i="19"/>
  <c r="F14" i="34"/>
  <c r="G14" i="34" s="1"/>
  <c r="P14" i="23"/>
  <c r="P14" i="38"/>
  <c r="P14" i="21"/>
  <c r="F14" i="22"/>
  <c r="G14" i="22" s="1"/>
  <c r="P14" i="14"/>
  <c r="F14" i="43"/>
  <c r="G14" i="43" s="1"/>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G8" i="41" s="1"/>
  <c r="F8" i="28"/>
  <c r="F8" i="21"/>
  <c r="G8" i="21" s="1"/>
  <c r="F8" i="27"/>
  <c r="F8" i="24"/>
  <c r="G8" i="24" s="1"/>
  <c r="P8" i="39"/>
  <c r="P8" i="26"/>
  <c r="P8" i="24"/>
  <c r="P8" i="15"/>
  <c r="P8" i="8"/>
  <c r="F8" i="40"/>
  <c r="G8" i="40" s="1"/>
  <c r="P8" i="49"/>
  <c r="F8" i="51"/>
  <c r="G8" i="51" s="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G8" i="49" s="1"/>
  <c r="P8" i="27"/>
  <c r="F8" i="23"/>
  <c r="G8" i="23" s="1"/>
  <c r="F8" i="32"/>
  <c r="G8" i="32" s="1"/>
  <c r="F8" i="30"/>
  <c r="G8" i="30" s="1"/>
  <c r="F8" i="48"/>
  <c r="F8" i="19"/>
  <c r="F8" i="36"/>
  <c r="G8" i="36" s="1"/>
  <c r="P8" i="25"/>
  <c r="P8" i="42"/>
  <c r="P8" i="48"/>
  <c r="F8" i="25"/>
  <c r="G8" i="25" s="1"/>
  <c r="P8" i="13"/>
  <c r="P8" i="29"/>
  <c r="P8" i="20"/>
  <c r="F8" i="44"/>
  <c r="G8" i="44" s="1"/>
  <c r="F8" i="37"/>
  <c r="G8" i="37" s="1"/>
  <c r="F8" i="39"/>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G15" i="43"/>
  <c r="J19" i="14"/>
  <c r="J11" i="41"/>
  <c r="J11" i="8"/>
  <c r="J11" i="24"/>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G25" i="12" s="1"/>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G11" i="42" s="1"/>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25" i="28"/>
  <c r="G12" i="35"/>
  <c r="G25" i="38"/>
  <c r="G11" i="51"/>
  <c r="G25" i="51"/>
  <c r="G25" i="19"/>
  <c r="G25" i="30"/>
  <c r="G25" i="35"/>
  <c r="G5" i="40"/>
  <c r="O34" i="4"/>
  <c r="P34" i="4" s="1"/>
  <c r="C34" i="4" s="1"/>
  <c r="O25" i="4"/>
  <c r="P25" i="4" s="1"/>
  <c r="C25" i="4" s="1"/>
  <c r="P22" i="20"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G19" i="39" s="1"/>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G14" i="27" s="1"/>
  <c r="E34" i="27"/>
  <c r="E17" i="27"/>
  <c r="E18" i="27"/>
  <c r="E37" i="27"/>
  <c r="E29" i="27"/>
  <c r="G29" i="27" s="1"/>
  <c r="E5" i="27"/>
  <c r="G5" i="27" s="1"/>
  <c r="E22" i="27"/>
  <c r="E9" i="27"/>
  <c r="E38" i="27"/>
  <c r="E8" i="27"/>
  <c r="G8" i="27" s="1"/>
  <c r="E40" i="27"/>
  <c r="G40" i="27" s="1"/>
  <c r="E43" i="27"/>
  <c r="G43" i="27" s="1"/>
  <c r="E24" i="27"/>
  <c r="E21" i="27"/>
  <c r="E42" i="27"/>
  <c r="E36" i="27"/>
  <c r="E10" i="27"/>
  <c r="G10" i="27" s="1"/>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G19" i="27" s="1"/>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F32" i="39"/>
  <c r="G32" i="39" s="1"/>
  <c r="F32" i="19"/>
  <c r="G32" i="19" s="1"/>
  <c r="F32" i="48"/>
  <c r="F14" i="12"/>
  <c r="G14" i="12" s="1"/>
  <c r="P14" i="17"/>
  <c r="F14" i="30"/>
  <c r="G14" i="30" s="1"/>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G36" i="20" s="1"/>
  <c r="E38" i="20"/>
  <c r="E22" i="20"/>
  <c r="F28" i="52"/>
  <c r="G28" i="52" s="1"/>
  <c r="P28" i="32"/>
  <c r="F28" i="20"/>
  <c r="G28" i="20" s="1"/>
  <c r="F28" i="8"/>
  <c r="G28" i="8" s="1"/>
  <c r="P28" i="12"/>
  <c r="F28" i="23"/>
  <c r="G28" i="23" s="1"/>
  <c r="F28" i="32"/>
  <c r="G28" i="32" s="1"/>
  <c r="P28" i="14"/>
  <c r="P28" i="17"/>
  <c r="P28" i="40"/>
  <c r="F28" i="21"/>
  <c r="G28" i="21" s="1"/>
  <c r="P28" i="20"/>
  <c r="F22" i="41"/>
  <c r="P22" i="42"/>
  <c r="F22" i="24"/>
  <c r="G22" i="24" s="1"/>
  <c r="G25" i="21"/>
  <c r="E40" i="42"/>
  <c r="G40" i="42" s="1"/>
  <c r="E36" i="42"/>
  <c r="G36" i="42" s="1"/>
  <c r="E32" i="42"/>
  <c r="G32" i="42" s="1"/>
  <c r="E40" i="31"/>
  <c r="G40" i="31" s="1"/>
  <c r="E36" i="31"/>
  <c r="G36" i="31" s="1"/>
  <c r="E32" i="31"/>
  <c r="G32" i="31" s="1"/>
  <c r="E28" i="31"/>
  <c r="E16" i="31"/>
  <c r="E8" i="31"/>
  <c r="G8" i="31" s="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23"/>
  <c r="T22" i="39"/>
  <c r="T22" i="22"/>
  <c r="T22" i="52"/>
  <c r="T22" i="14"/>
  <c r="J16" i="38"/>
  <c r="J39" i="17"/>
  <c r="J39" i="21"/>
  <c r="J39" i="39"/>
  <c r="J39" i="50"/>
  <c r="J39" i="42"/>
  <c r="J39" i="25"/>
  <c r="J39" i="44"/>
  <c r="J39" i="51"/>
  <c r="J39" i="40"/>
  <c r="J39" i="52"/>
  <c r="J39" i="29"/>
  <c r="J39" i="41"/>
  <c r="J39" i="32"/>
  <c r="J39" i="38"/>
  <c r="J39" i="49"/>
  <c r="J39" i="28"/>
  <c r="J39" i="15"/>
  <c r="J39" i="19"/>
  <c r="J39" i="8"/>
  <c r="G27" i="50"/>
  <c r="AH10" i="4"/>
  <c r="F10" i="4" s="1"/>
  <c r="T7" i="29" s="1"/>
  <c r="AH22" i="4"/>
  <c r="F22" i="4" s="1"/>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G30" i="27" s="1"/>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G28" i="1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28" i="31"/>
  <c r="G33" i="15"/>
  <c r="G36" i="24"/>
  <c r="F38" i="28"/>
  <c r="G38" i="28" s="1"/>
  <c r="F38" i="39"/>
  <c r="G38" i="39" s="1"/>
  <c r="F38" i="38"/>
  <c r="G38" i="38" s="1"/>
  <c r="F38" i="43"/>
  <c r="G38" i="43" s="1"/>
  <c r="F38" i="22"/>
  <c r="G38" i="22" s="1"/>
  <c r="F38" i="41"/>
  <c r="G38" i="41" s="1"/>
  <c r="P38" i="33"/>
  <c r="F38" i="37"/>
  <c r="P38" i="17"/>
  <c r="P38" i="23"/>
  <c r="P38" i="13"/>
  <c r="P38" i="16"/>
  <c r="F38" i="17"/>
  <c r="G38" i="17" s="1"/>
  <c r="P38" i="30"/>
  <c r="P38" i="34"/>
  <c r="F38" i="44"/>
  <c r="G38" i="44" s="1"/>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G39" i="26" s="1"/>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28"/>
  <c r="T10" i="20"/>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G23" i="38" s="1"/>
  <c r="E29" i="38"/>
  <c r="G29" i="38" s="1"/>
  <c r="E29" i="44"/>
  <c r="G29" i="44" s="1"/>
  <c r="E39" i="44"/>
  <c r="G39" i="44" s="1"/>
  <c r="E10" i="44"/>
  <c r="G10" i="44" s="1"/>
  <c r="E13" i="43"/>
  <c r="G13" i="43" s="1"/>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E26" i="32"/>
  <c r="E22" i="32"/>
  <c r="E6" i="32"/>
  <c r="E8" i="28"/>
  <c r="G8" i="28" s="1"/>
  <c r="E24" i="26"/>
  <c r="E20" i="26"/>
  <c r="E8" i="26"/>
  <c r="E5" i="26"/>
  <c r="E35" i="21"/>
  <c r="E11" i="16"/>
  <c r="G11" i="16" s="1"/>
  <c r="E29" i="15"/>
  <c r="G29" i="15" s="1"/>
  <c r="E21" i="15"/>
  <c r="E9" i="15"/>
  <c r="E7" i="15"/>
  <c r="E40" i="14"/>
  <c r="G40" i="14" s="1"/>
  <c r="E20" i="14"/>
  <c r="E36" i="12"/>
  <c r="E44" i="12" s="1"/>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T25" i="44"/>
  <c r="T25" i="35"/>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G35" i="19" s="1"/>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G35" i="23" s="1"/>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G25" i="37" s="1"/>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E6" i="49"/>
  <c r="E41" i="48"/>
  <c r="E29" i="48"/>
  <c r="G29" i="48" s="1"/>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E6" i="48"/>
  <c r="E44" i="21" l="1"/>
  <c r="E44" i="41"/>
  <c r="E44" i="50"/>
  <c r="G5" i="8"/>
  <c r="G36" i="28"/>
  <c r="G12" i="36"/>
  <c r="G15" i="12"/>
  <c r="E44" i="39"/>
  <c r="G29" i="42"/>
  <c r="G36" i="37"/>
  <c r="G19" i="23"/>
  <c r="G32" i="28"/>
  <c r="G8" i="39"/>
  <c r="G10" i="48"/>
  <c r="T10" i="39"/>
  <c r="G15" i="19"/>
  <c r="G5" i="34"/>
  <c r="G34" i="27"/>
  <c r="G36" i="27"/>
  <c r="J33" i="29"/>
  <c r="G5" i="16"/>
  <c r="N12" i="33"/>
  <c r="N12" i="22"/>
  <c r="N12" i="13"/>
  <c r="N12" i="15"/>
  <c r="N12" i="41"/>
  <c r="N12" i="14"/>
  <c r="T9" i="14"/>
  <c r="T10" i="8"/>
  <c r="G23" i="39"/>
  <c r="N16" i="50"/>
  <c r="N16" i="17"/>
  <c r="N16" i="8"/>
  <c r="N16" i="12"/>
  <c r="N16" i="51"/>
  <c r="G14" i="49"/>
  <c r="T9" i="17"/>
  <c r="G5" i="33"/>
  <c r="T10" i="42"/>
  <c r="G5" i="31"/>
  <c r="T9" i="18"/>
  <c r="T10" i="21"/>
  <c r="G15" i="13"/>
  <c r="T9" i="27"/>
  <c r="G5" i="29"/>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6" i="31"/>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G41" i="40" s="1"/>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G6" i="32" s="1"/>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E44" i="40"/>
  <c r="G12" i="14"/>
  <c r="E44" i="14"/>
  <c r="G22" i="18"/>
  <c r="E44" i="18"/>
  <c r="E44" i="23"/>
  <c r="G7" i="23"/>
  <c r="G44" i="20" l="1"/>
  <c r="H5" i="24" a="1"/>
  <c r="H40" i="24" s="1"/>
  <c r="I4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20" i="44"/>
  <c r="I20" i="44" s="1"/>
  <c r="K20" i="44" s="1"/>
  <c r="H22" i="8"/>
  <c r="I22" i="8" s="1"/>
  <c r="H38" i="8"/>
  <c r="I38" i="8" s="1"/>
  <c r="H14" i="8"/>
  <c r="I14" i="8" s="1"/>
  <c r="H39" i="8"/>
  <c r="I39" i="8" s="1"/>
  <c r="H41" i="8"/>
  <c r="I41" i="8" s="1"/>
  <c r="H25" i="8"/>
  <c r="I25" i="8" s="1"/>
  <c r="H43" i="8"/>
  <c r="I43" i="8" s="1"/>
  <c r="H21" i="8"/>
  <c r="I21" i="8" s="1"/>
  <c r="H29" i="8"/>
  <c r="I29" i="8" s="1"/>
  <c r="H32" i="8"/>
  <c r="I32" i="8" s="1"/>
  <c r="H5" i="8"/>
  <c r="H12" i="20"/>
  <c r="I12" i="20" s="1"/>
  <c r="H24" i="20"/>
  <c r="I24" i="20" s="1"/>
  <c r="H40" i="20"/>
  <c r="I40" i="20" s="1"/>
  <c r="H14" i="20"/>
  <c r="I14" i="20" s="1"/>
  <c r="H29" i="20"/>
  <c r="I29" i="20" s="1"/>
  <c r="H6" i="37"/>
  <c r="I6" i="37" s="1"/>
  <c r="H33" i="37"/>
  <c r="I33" i="37" s="1"/>
  <c r="H25" i="37"/>
  <c r="I25" i="37" s="1"/>
  <c r="H17" i="37"/>
  <c r="I17" i="37" s="1"/>
  <c r="H9" i="37"/>
  <c r="I9" i="37" s="1"/>
  <c r="H32" i="37"/>
  <c r="I32" i="37" s="1"/>
  <c r="H24" i="37"/>
  <c r="I24" i="37" s="1"/>
  <c r="H16" i="37"/>
  <c r="I16" i="37" s="1"/>
  <c r="H35" i="37"/>
  <c r="I35" i="37" s="1"/>
  <c r="H23" i="37"/>
  <c r="I23" i="37" s="1"/>
  <c r="H13" i="37"/>
  <c r="I13" i="37" s="1"/>
  <c r="H30" i="37"/>
  <c r="I30" i="37" s="1"/>
  <c r="H20" i="37"/>
  <c r="I20" i="37" s="1"/>
  <c r="H10" i="37"/>
  <c r="I10" i="37" s="1"/>
  <c r="H31" i="37"/>
  <c r="I31" i="37" s="1"/>
  <c r="H5" i="37"/>
  <c r="H28" i="37"/>
  <c r="I28" i="37" s="1"/>
  <c r="H37" i="37"/>
  <c r="I37" i="37" s="1"/>
  <c r="H15" i="37"/>
  <c r="I15" i="37" s="1"/>
  <c r="H36" i="37"/>
  <c r="I36" i="37" s="1"/>
  <c r="H18" i="37"/>
  <c r="I18" i="37" s="1"/>
  <c r="H43" i="37"/>
  <c r="I43" i="37" s="1"/>
  <c r="H7" i="37"/>
  <c r="I7" i="37" s="1"/>
  <c r="H11" i="37"/>
  <c r="I11" i="37" s="1"/>
  <c r="H12" i="37"/>
  <c r="I12" i="37" s="1"/>
  <c r="H29" i="37"/>
  <c r="I29" i="37" s="1"/>
  <c r="H34" i="37"/>
  <c r="I34" i="37" s="1"/>
  <c r="H39" i="37"/>
  <c r="I39" i="37" s="1"/>
  <c r="H38" i="37"/>
  <c r="I38" i="37" s="1"/>
  <c r="H16" i="28"/>
  <c r="I16" i="28" s="1"/>
  <c r="H24" i="28"/>
  <c r="I24" i="28" s="1"/>
  <c r="H5" i="28"/>
  <c r="H36" i="28"/>
  <c r="I36" i="28" s="1"/>
  <c r="H22" i="28"/>
  <c r="I22" i="28" s="1"/>
  <c r="H12" i="28"/>
  <c r="I12" i="28" s="1"/>
  <c r="H34" i="28"/>
  <c r="I34" i="28" s="1"/>
  <c r="H6" i="28"/>
  <c r="I6" i="28" s="1"/>
  <c r="H18" i="28"/>
  <c r="I18" i="28" s="1"/>
  <c r="H27" i="28"/>
  <c r="I27" i="28" s="1"/>
  <c r="H43" i="28"/>
  <c r="I43" i="28" s="1"/>
  <c r="H39" i="28"/>
  <c r="I39" i="28" s="1"/>
  <c r="H25" i="28"/>
  <c r="I25" i="28" s="1"/>
  <c r="H11" i="28"/>
  <c r="I11" i="28" s="1"/>
  <c r="H15" i="28"/>
  <c r="I15" i="28" s="1"/>
  <c r="H35" i="28"/>
  <c r="I35" i="28" s="1"/>
  <c r="H8" i="24"/>
  <c r="I8" i="24" s="1"/>
  <c r="H16" i="24"/>
  <c r="I16" i="24" s="1"/>
  <c r="H24" i="24"/>
  <c r="I24" i="24" s="1"/>
  <c r="H32" i="24"/>
  <c r="I32" i="24" s="1"/>
  <c r="H20" i="24"/>
  <c r="I20" i="24" s="1"/>
  <c r="H42" i="24"/>
  <c r="I42" i="24" s="1"/>
  <c r="H12" i="24"/>
  <c r="I12" i="24" s="1"/>
  <c r="H26" i="24"/>
  <c r="I26" i="24" s="1"/>
  <c r="H38" i="24"/>
  <c r="I38" i="24" s="1"/>
  <c r="H34" i="24"/>
  <c r="I34" i="24" s="1"/>
  <c r="H28" i="24"/>
  <c r="I28" i="24" s="1"/>
  <c r="H14" i="24"/>
  <c r="I14" i="24" s="1"/>
  <c r="H22" i="24"/>
  <c r="I22" i="24" s="1"/>
  <c r="H36" i="24"/>
  <c r="I36" i="24" s="1"/>
  <c r="H27" i="24"/>
  <c r="I27" i="24" s="1"/>
  <c r="H19" i="24"/>
  <c r="I19" i="24" s="1"/>
  <c r="H11" i="24"/>
  <c r="I11" i="24" s="1"/>
  <c r="H41" i="24"/>
  <c r="I41" i="24" s="1"/>
  <c r="H37" i="24"/>
  <c r="I37" i="24" s="1"/>
  <c r="H25" i="24"/>
  <c r="I25" i="24" s="1"/>
  <c r="H21" i="24"/>
  <c r="I21" i="24" s="1"/>
  <c r="H7" i="24"/>
  <c r="I7" i="24" s="1"/>
  <c r="H29" i="24"/>
  <c r="I29" i="24" s="1"/>
  <c r="H15" i="24"/>
  <c r="I15" i="24" s="1"/>
  <c r="H13" i="24"/>
  <c r="I13" i="24" s="1"/>
  <c r="H17" i="24"/>
  <c r="I17" i="24" s="1"/>
  <c r="H22" i="19"/>
  <c r="I22" i="19" s="1"/>
  <c r="H23" i="19"/>
  <c r="I23" i="19" s="1"/>
  <c r="H15" i="19"/>
  <c r="I15" i="19" s="1"/>
  <c r="H7" i="19"/>
  <c r="I7" i="19" s="1"/>
  <c r="H35" i="19"/>
  <c r="I35" i="19" s="1"/>
  <c r="H24" i="19"/>
  <c r="I24" i="19" s="1"/>
  <c r="H32" i="19"/>
  <c r="I32"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2" i="29"/>
  <c r="I12" i="29" s="1"/>
  <c r="H30" i="29"/>
  <c r="I30" i="29" s="1"/>
  <c r="H14" i="29"/>
  <c r="I14" i="29" s="1"/>
  <c r="H24" i="29"/>
  <c r="I24" i="29" s="1"/>
  <c r="H34" i="29"/>
  <c r="I34" i="29" s="1"/>
  <c r="H22" i="29"/>
  <c r="I22" i="29" s="1"/>
  <c r="H42" i="29"/>
  <c r="I42" i="29" s="1"/>
  <c r="H26" i="29"/>
  <c r="I26" i="29" s="1"/>
  <c r="H16" i="29"/>
  <c r="I16" i="29" s="1"/>
  <c r="H38" i="29"/>
  <c r="I38" i="29" s="1"/>
  <c r="H27" i="29"/>
  <c r="I27" i="29" s="1"/>
  <c r="H19" i="29"/>
  <c r="I19" i="29" s="1"/>
  <c r="H13" i="29"/>
  <c r="I13" i="29" s="1"/>
  <c r="H33" i="29"/>
  <c r="I33" i="29" s="1"/>
  <c r="H29" i="29"/>
  <c r="I29" i="29" s="1"/>
  <c r="H41" i="29"/>
  <c r="I41" i="29" s="1"/>
  <c r="H39" i="29"/>
  <c r="I39" i="29" s="1"/>
  <c r="H23" i="29"/>
  <c r="I23" i="29" s="1"/>
  <c r="H9" i="29"/>
  <c r="I9" i="29" s="1"/>
  <c r="H5" i="29"/>
  <c r="H5" i="14" a="1"/>
  <c r="H10" i="32"/>
  <c r="I10" i="32" s="1"/>
  <c r="H26" i="32"/>
  <c r="I26" i="32" s="1"/>
  <c r="H22" i="32"/>
  <c r="I22" i="32" s="1"/>
  <c r="H32" i="32"/>
  <c r="I32" i="32" s="1"/>
  <c r="H5" i="32"/>
  <c r="H30" i="32"/>
  <c r="I30" i="32" s="1"/>
  <c r="H20" i="32"/>
  <c r="I20" i="32" s="1"/>
  <c r="H8" i="32"/>
  <c r="I8" i="32" s="1"/>
  <c r="H24" i="32"/>
  <c r="I24" i="32" s="1"/>
  <c r="H14" i="32"/>
  <c r="I14" i="32" s="1"/>
  <c r="H36" i="32"/>
  <c r="I36" i="32" s="1"/>
  <c r="H21" i="32"/>
  <c r="I21" i="32" s="1"/>
  <c r="H35" i="32"/>
  <c r="I35" i="32" s="1"/>
  <c r="H17" i="32"/>
  <c r="I17" i="32" s="1"/>
  <c r="H33" i="32"/>
  <c r="I33" i="32" s="1"/>
  <c r="H23" i="32"/>
  <c r="I23" i="32" s="1"/>
  <c r="H43" i="32"/>
  <c r="I43" i="32" s="1"/>
  <c r="H41" i="32"/>
  <c r="I41" i="32" s="1"/>
  <c r="H39" i="32"/>
  <c r="I39" i="32" s="1"/>
  <c r="H25" i="32"/>
  <c r="I25" i="32" s="1"/>
  <c r="H16" i="35"/>
  <c r="I16" i="35" s="1"/>
  <c r="H10" i="35"/>
  <c r="I10" i="35" s="1"/>
  <c r="H33" i="35"/>
  <c r="I33" i="35" s="1"/>
  <c r="H12" i="35"/>
  <c r="I12" i="35" s="1"/>
  <c r="H42" i="35"/>
  <c r="I42" i="35" s="1"/>
  <c r="H40" i="35"/>
  <c r="I40" i="35" s="1"/>
  <c r="H26" i="35"/>
  <c r="I26" i="35" s="1"/>
  <c r="H35" i="35"/>
  <c r="I35" i="35" s="1"/>
  <c r="H6" i="41"/>
  <c r="I6" i="41" s="1"/>
  <c r="H17" i="41"/>
  <c r="I17" i="41" s="1"/>
  <c r="H9" i="41"/>
  <c r="I9" i="41" s="1"/>
  <c r="H32" i="41"/>
  <c r="I32" i="41" s="1"/>
  <c r="H24" i="41"/>
  <c r="I24" i="41" s="1"/>
  <c r="H16" i="41"/>
  <c r="I16" i="41" s="1"/>
  <c r="H8" i="41"/>
  <c r="I8" i="41" s="1"/>
  <c r="H42" i="41"/>
  <c r="I42" i="41" s="1"/>
  <c r="H10" i="41"/>
  <c r="I10" i="41" s="1"/>
  <c r="H31" i="41"/>
  <c r="I31" i="41" s="1"/>
  <c r="H19" i="41"/>
  <c r="I19" i="41" s="1"/>
  <c r="H5" i="41"/>
  <c r="H27" i="41"/>
  <c r="I27" i="41" s="1"/>
  <c r="H11" i="41"/>
  <c r="I11" i="41" s="1"/>
  <c r="H22" i="41"/>
  <c r="I22" i="41" s="1"/>
  <c r="H21" i="41"/>
  <c r="I21" i="41" s="1"/>
  <c r="H34" i="41"/>
  <c r="I34" i="41" s="1"/>
  <c r="H29" i="41"/>
  <c r="I29" i="41" s="1"/>
  <c r="H12" i="41"/>
  <c r="I12" i="41" s="1"/>
  <c r="H26" i="41"/>
  <c r="I26" i="41" s="1"/>
  <c r="H35" i="33"/>
  <c r="I35" i="33" s="1"/>
  <c r="H41" i="33"/>
  <c r="I41" i="33" s="1"/>
  <c r="H37" i="33"/>
  <c r="I37" i="33" s="1"/>
  <c r="H33" i="33"/>
  <c r="I33" i="33" s="1"/>
  <c r="H6" i="33"/>
  <c r="I6" i="33" s="1"/>
  <c r="H38" i="33"/>
  <c r="I38" i="33" s="1"/>
  <c r="H32" i="33"/>
  <c r="I32" i="33" s="1"/>
  <c r="H8" i="33"/>
  <c r="I8" i="33" s="1"/>
  <c r="H24" i="33"/>
  <c r="I24" i="33" s="1"/>
  <c r="H33" i="36"/>
  <c r="I33" i="36" s="1"/>
  <c r="H6" i="39"/>
  <c r="I6" i="39" s="1"/>
  <c r="H33" i="39"/>
  <c r="I33" i="39" s="1"/>
  <c r="H26" i="39"/>
  <c r="I26" i="39" s="1"/>
  <c r="H38" i="39"/>
  <c r="I38" i="39" s="1"/>
  <c r="H37" i="39"/>
  <c r="I37" i="39" s="1"/>
  <c r="H33" i="42"/>
  <c r="I33" i="42" s="1"/>
  <c r="H17" i="42"/>
  <c r="I17" i="42" s="1"/>
  <c r="H24" i="42"/>
  <c r="I24" i="42" s="1"/>
  <c r="H8" i="42"/>
  <c r="I8" i="42" s="1"/>
  <c r="H34" i="42"/>
  <c r="I34" i="42" s="1"/>
  <c r="H29" i="42"/>
  <c r="I29" i="42" s="1"/>
  <c r="H42" i="42"/>
  <c r="I42" i="42" s="1"/>
  <c r="H12" i="42"/>
  <c r="I12" i="42" s="1"/>
  <c r="H22" i="42"/>
  <c r="I22" i="42" s="1"/>
  <c r="H6" i="22"/>
  <c r="I6" i="22" s="1"/>
  <c r="H5" i="22"/>
  <c r="H32" i="22"/>
  <c r="I32" i="22" s="1"/>
  <c r="H8" i="22"/>
  <c r="I8" i="22" s="1"/>
  <c r="H43" i="22"/>
  <c r="I43" i="22" s="1"/>
  <c r="H41" i="22"/>
  <c r="I41" i="22" s="1"/>
  <c r="H23" i="22"/>
  <c r="I23" i="22" s="1"/>
  <c r="H9" i="22"/>
  <c r="I9" i="22" s="1"/>
  <c r="H20" i="25"/>
  <c r="I20" i="25" s="1"/>
  <c r="H18" i="25"/>
  <c r="I18" i="25" s="1"/>
  <c r="H30" i="25"/>
  <c r="I30" i="25" s="1"/>
  <c r="H24" i="25"/>
  <c r="I24" i="25" s="1"/>
  <c r="H38" i="25"/>
  <c r="I38" i="25" s="1"/>
  <c r="H16" i="25"/>
  <c r="I16" i="25" s="1"/>
  <c r="H32" i="25"/>
  <c r="I32" i="25" s="1"/>
  <c r="H26" i="25"/>
  <c r="I26" i="25" s="1"/>
  <c r="H14" i="25"/>
  <c r="I14" i="25" s="1"/>
  <c r="H42" i="25"/>
  <c r="I42" i="25" s="1"/>
  <c r="H22" i="25"/>
  <c r="I22" i="25" s="1"/>
  <c r="H25" i="25"/>
  <c r="I25" i="25" s="1"/>
  <c r="H17" i="25"/>
  <c r="I17" i="25" s="1"/>
  <c r="H27" i="25"/>
  <c r="I27" i="25" s="1"/>
  <c r="H13" i="25"/>
  <c r="I13" i="25" s="1"/>
  <c r="H43" i="25"/>
  <c r="I43" i="25" s="1"/>
  <c r="H29" i="25"/>
  <c r="I29" i="25" s="1"/>
  <c r="H15" i="25"/>
  <c r="I15" i="25" s="1"/>
  <c r="H11" i="25"/>
  <c r="I11" i="25" s="1"/>
  <c r="H19" i="25"/>
  <c r="I19" i="25" s="1"/>
  <c r="H37" i="25"/>
  <c r="I37" i="25" s="1"/>
  <c r="H21" i="25"/>
  <c r="I21" i="25" s="1"/>
  <c r="H5" i="25"/>
  <c r="G44" i="27"/>
  <c r="H5" i="27" a="1"/>
  <c r="G44" i="16"/>
  <c r="H5" i="16" a="1"/>
  <c r="G44" i="13"/>
  <c r="H5" i="13" a="1"/>
  <c r="H5" i="49" a="1"/>
  <c r="G44" i="49"/>
  <c r="H5" i="48" a="1"/>
  <c r="G44" i="48"/>
  <c r="H15" i="51"/>
  <c r="I15" i="51" s="1"/>
  <c r="H37" i="51"/>
  <c r="I37" i="51" s="1"/>
  <c r="H12" i="22" l="1"/>
  <c r="I12" i="22" s="1"/>
  <c r="H6" i="42"/>
  <c r="I6" i="42" s="1"/>
  <c r="H27" i="39"/>
  <c r="I27" i="39" s="1"/>
  <c r="H28" i="33"/>
  <c r="I28" i="33" s="1"/>
  <c r="H11" i="33"/>
  <c r="I11" i="33" s="1"/>
  <c r="H18" i="41"/>
  <c r="I18" i="41" s="1"/>
  <c r="H20" i="41"/>
  <c r="I20" i="41" s="1"/>
  <c r="H41" i="41"/>
  <c r="I41" i="41" s="1"/>
  <c r="H27" i="35"/>
  <c r="I27" i="35" s="1"/>
  <c r="H15" i="32"/>
  <c r="I15" i="32" s="1"/>
  <c r="H40" i="32"/>
  <c r="I40" i="32" s="1"/>
  <c r="H18" i="32"/>
  <c r="I18" i="32" s="1"/>
  <c r="H15" i="29"/>
  <c r="I15" i="29" s="1"/>
  <c r="H6" i="29"/>
  <c r="I6" i="29" s="1"/>
  <c r="H20" i="29"/>
  <c r="I20" i="29" s="1"/>
  <c r="H12" i="19"/>
  <c r="I12" i="19" s="1"/>
  <c r="H23" i="24"/>
  <c r="I23" i="24" s="1"/>
  <c r="H6" i="24"/>
  <c r="I6" i="24" s="1"/>
  <c r="H30" i="24"/>
  <c r="I30" i="24" s="1"/>
  <c r="H7" i="28"/>
  <c r="I7" i="28" s="1"/>
  <c r="H28" i="28"/>
  <c r="I28" i="28" s="1"/>
  <c r="H21" i="37"/>
  <c r="I21" i="37" s="1"/>
  <c r="H27" i="37"/>
  <c r="I27" i="37" s="1"/>
  <c r="H19" i="37"/>
  <c r="I19" i="37" s="1"/>
  <c r="H8" i="37"/>
  <c r="I8" i="37" s="1"/>
  <c r="H41" i="37"/>
  <c r="I41" i="37" s="1"/>
  <c r="H40" i="8"/>
  <c r="I40" i="8" s="1"/>
  <c r="H42" i="8"/>
  <c r="I42" i="8" s="1"/>
  <c r="H27" i="52"/>
  <c r="I27" i="52" s="1"/>
  <c r="H36" i="42"/>
  <c r="I36" i="42" s="1"/>
  <c r="H40" i="42"/>
  <c r="I40" i="42" s="1"/>
  <c r="H41" i="39"/>
  <c r="I41" i="39" s="1"/>
  <c r="H14" i="33"/>
  <c r="I14" i="33" s="1"/>
  <c r="H39" i="30"/>
  <c r="I39" i="30" s="1"/>
  <c r="H41" i="52"/>
  <c r="I41" i="52" s="1"/>
  <c r="H6" i="51"/>
  <c r="I6" i="51" s="1"/>
  <c r="H35" i="22"/>
  <c r="I35" i="22" s="1"/>
  <c r="H30" i="42"/>
  <c r="I30" i="42" s="1"/>
  <c r="H28" i="42"/>
  <c r="I28" i="42" s="1"/>
  <c r="H13" i="39"/>
  <c r="I13" i="39" s="1"/>
  <c r="H36" i="33"/>
  <c r="I36" i="33" s="1"/>
  <c r="H23" i="33"/>
  <c r="I23" i="33" s="1"/>
  <c r="H43" i="41"/>
  <c r="I43" i="41" s="1"/>
  <c r="H36" i="41"/>
  <c r="I36" i="41" s="1"/>
  <c r="H30" i="41"/>
  <c r="I30" i="41" s="1"/>
  <c r="H25" i="41"/>
  <c r="I25" i="41" s="1"/>
  <c r="H8" i="35"/>
  <c r="I8" i="35" s="1"/>
  <c r="H7" i="32"/>
  <c r="I7" i="32" s="1"/>
  <c r="H29" i="32"/>
  <c r="I29" i="32" s="1"/>
  <c r="H16" i="32"/>
  <c r="I16" i="32" s="1"/>
  <c r="H16" i="19"/>
  <c r="I16" i="19" s="1"/>
  <c r="H27" i="26"/>
  <c r="I27" i="26" s="1"/>
  <c r="H18" i="26"/>
  <c r="I18" i="26" s="1"/>
  <c r="H27" i="20"/>
  <c r="I27" i="20" s="1"/>
  <c r="H19" i="8"/>
  <c r="I19" i="8" s="1"/>
  <c r="H30" i="8"/>
  <c r="I30" i="8" s="1"/>
  <c r="H15" i="26"/>
  <c r="I15" i="26" s="1"/>
  <c r="H6" i="26"/>
  <c r="I6" i="26" s="1"/>
  <c r="H16" i="26"/>
  <c r="I16" i="26" s="1"/>
  <c r="H26" i="26"/>
  <c r="I26" i="26" s="1"/>
  <c r="H29" i="51"/>
  <c r="I29" i="51" s="1"/>
  <c r="H19" i="51"/>
  <c r="I19" i="51" s="1"/>
  <c r="H19" i="26"/>
  <c r="I19" i="26" s="1"/>
  <c r="H40" i="26"/>
  <c r="I40" i="26" s="1"/>
  <c r="H37" i="26"/>
  <c r="I37" i="26" s="1"/>
  <c r="H32" i="26"/>
  <c r="I32" i="26" s="1"/>
  <c r="H41" i="26"/>
  <c r="I41" i="26" s="1"/>
  <c r="H24" i="26"/>
  <c r="I24" i="26" s="1"/>
  <c r="H15" i="30"/>
  <c r="I15" i="30" s="1"/>
  <c r="H7" i="52"/>
  <c r="I7" i="52" s="1"/>
  <c r="H33" i="26"/>
  <c r="I33" i="26" s="1"/>
  <c r="H17" i="26"/>
  <c r="I17" i="26" s="1"/>
  <c r="H25" i="26"/>
  <c r="I25" i="26" s="1"/>
  <c r="H28" i="40"/>
  <c r="I28" i="40" s="1"/>
  <c r="H13" i="51"/>
  <c r="I13" i="51" s="1"/>
  <c r="H11" i="22"/>
  <c r="I11" i="22" s="1"/>
  <c r="H36" i="22"/>
  <c r="I36" i="22" s="1"/>
  <c r="H38" i="40"/>
  <c r="I38" i="40" s="1"/>
  <c r="H21" i="40"/>
  <c r="I21" i="40" s="1"/>
  <c r="K21" i="40" s="1"/>
  <c r="H14" i="42"/>
  <c r="I14" i="42" s="1"/>
  <c r="H23" i="42"/>
  <c r="I23" i="42" s="1"/>
  <c r="K23" i="42" s="1"/>
  <c r="H21" i="39"/>
  <c r="I21" i="39" s="1"/>
  <c r="H43" i="39"/>
  <c r="I43" i="39" s="1"/>
  <c r="H10" i="36"/>
  <c r="I10" i="36" s="1"/>
  <c r="H16" i="33"/>
  <c r="I16" i="33" s="1"/>
  <c r="H29" i="33"/>
  <c r="I29" i="33" s="1"/>
  <c r="H7" i="33"/>
  <c r="I7" i="33" s="1"/>
  <c r="K7" i="33" s="1"/>
  <c r="H28" i="52"/>
  <c r="I28" i="52" s="1"/>
  <c r="H38" i="41"/>
  <c r="I38" i="41" s="1"/>
  <c r="K38" i="41" s="1"/>
  <c r="H28" i="41"/>
  <c r="I28" i="41" s="1"/>
  <c r="H35" i="41"/>
  <c r="I35" i="41" s="1"/>
  <c r="H33" i="41"/>
  <c r="I33" i="41" s="1"/>
  <c r="H28" i="35"/>
  <c r="I28" i="35" s="1"/>
  <c r="H27" i="32"/>
  <c r="I27" i="32" s="1"/>
  <c r="H31" i="32"/>
  <c r="I31" i="32" s="1"/>
  <c r="H6" i="32"/>
  <c r="I6" i="32" s="1"/>
  <c r="H12" i="32"/>
  <c r="I12" i="32" s="1"/>
  <c r="H37" i="29"/>
  <c r="I37" i="29" s="1"/>
  <c r="H31" i="29"/>
  <c r="I31" i="29" s="1"/>
  <c r="H32" i="29"/>
  <c r="I32" i="29" s="1"/>
  <c r="H18" i="29"/>
  <c r="I18" i="29" s="1"/>
  <c r="H26" i="50"/>
  <c r="I26" i="50" s="1"/>
  <c r="H10" i="50"/>
  <c r="I10" i="50" s="1"/>
  <c r="H6" i="50"/>
  <c r="I6" i="50" s="1"/>
  <c r="H9" i="21"/>
  <c r="I9" i="21" s="1"/>
  <c r="H15" i="21"/>
  <c r="I15" i="21" s="1"/>
  <c r="H38" i="21"/>
  <c r="I38" i="21" s="1"/>
  <c r="H8" i="19"/>
  <c r="I8" i="19" s="1"/>
  <c r="H31" i="19"/>
  <c r="I31" i="19" s="1"/>
  <c r="H35" i="26"/>
  <c r="I35" i="26" s="1"/>
  <c r="H38" i="26"/>
  <c r="I38" i="26" s="1"/>
  <c r="K38" i="26" s="1"/>
  <c r="H31" i="24"/>
  <c r="I31" i="24" s="1"/>
  <c r="H39" i="24"/>
  <c r="I39" i="24" s="1"/>
  <c r="H35" i="24"/>
  <c r="I35" i="24" s="1"/>
  <c r="H18" i="24"/>
  <c r="I18" i="24" s="1"/>
  <c r="H10" i="24"/>
  <c r="I10" i="24" s="1"/>
  <c r="H22" i="37"/>
  <c r="I22" i="37" s="1"/>
  <c r="H26" i="37"/>
  <c r="I26" i="37" s="1"/>
  <c r="H14" i="37"/>
  <c r="I14" i="37" s="1"/>
  <c r="K14" i="37" s="1"/>
  <c r="H42" i="37"/>
  <c r="I42" i="37" s="1"/>
  <c r="H43" i="20"/>
  <c r="I43" i="20" s="1"/>
  <c r="H36" i="20"/>
  <c r="I36" i="20" s="1"/>
  <c r="H24" i="8"/>
  <c r="I24" i="8" s="1"/>
  <c r="H17" i="8"/>
  <c r="I17" i="8" s="1"/>
  <c r="H20" i="8"/>
  <c r="I20" i="8" s="1"/>
  <c r="H31" i="50"/>
  <c r="I31" i="50" s="1"/>
  <c r="H42" i="40"/>
  <c r="I42" i="40" s="1"/>
  <c r="H12" i="50"/>
  <c r="I12" i="50" s="1"/>
  <c r="H41" i="50"/>
  <c r="I41" i="50" s="1"/>
  <c r="H39" i="50"/>
  <c r="I39" i="50" s="1"/>
  <c r="H26" i="51"/>
  <c r="I26" i="51" s="1"/>
  <c r="H27" i="22"/>
  <c r="I27" i="22" s="1"/>
  <c r="H20" i="22"/>
  <c r="I20" i="22" s="1"/>
  <c r="H5" i="40"/>
  <c r="H33" i="40"/>
  <c r="I33" i="40" s="1"/>
  <c r="K33" i="40" s="1"/>
  <c r="H42" i="39"/>
  <c r="I42" i="39" s="1"/>
  <c r="H14" i="39"/>
  <c r="I14" i="39" s="1"/>
  <c r="K14" i="39" s="1"/>
  <c r="H42" i="33"/>
  <c r="I42" i="33" s="1"/>
  <c r="H15" i="33"/>
  <c r="I15" i="33" s="1"/>
  <c r="H21" i="33"/>
  <c r="I21" i="33" s="1"/>
  <c r="H19" i="52"/>
  <c r="I19" i="52" s="1"/>
  <c r="H25" i="29"/>
  <c r="I25" i="29" s="1"/>
  <c r="H11" i="29"/>
  <c r="I11" i="29" s="1"/>
  <c r="K11" i="29" s="1"/>
  <c r="H10" i="29"/>
  <c r="I10" i="29" s="1"/>
  <c r="H36" i="29"/>
  <c r="I36" i="29" s="1"/>
  <c r="K36" i="29" s="1"/>
  <c r="H43" i="50"/>
  <c r="I43" i="50" s="1"/>
  <c r="H20" i="50"/>
  <c r="I20" i="50" s="1"/>
  <c r="H33" i="50"/>
  <c r="I33" i="50" s="1"/>
  <c r="H21" i="19"/>
  <c r="I21" i="19" s="1"/>
  <c r="H14" i="19"/>
  <c r="I14" i="19" s="1"/>
  <c r="H33" i="24"/>
  <c r="I33" i="24" s="1"/>
  <c r="K33" i="24" s="1"/>
  <c r="H9" i="24"/>
  <c r="I9" i="24" s="1"/>
  <c r="H43" i="24"/>
  <c r="I43" i="24" s="1"/>
  <c r="K43" i="24" s="1"/>
  <c r="H5" i="24"/>
  <c r="H13" i="20"/>
  <c r="I13" i="20" s="1"/>
  <c r="H28" i="20"/>
  <c r="I28" i="20" s="1"/>
  <c r="H8" i="8"/>
  <c r="I8" i="8" s="1"/>
  <c r="H23" i="8"/>
  <c r="I23" i="8" s="1"/>
  <c r="H12" i="8"/>
  <c r="I12" i="8" s="1"/>
  <c r="H27" i="50"/>
  <c r="I27" i="50" s="1"/>
  <c r="H19" i="40"/>
  <c r="I19" i="40" s="1"/>
  <c r="K19" i="40" s="1"/>
  <c r="H10" i="40"/>
  <c r="I10" i="40" s="1"/>
  <c r="H19" i="50"/>
  <c r="I19" i="50" s="1"/>
  <c r="H41" i="40"/>
  <c r="I41" i="40" s="1"/>
  <c r="H25" i="50"/>
  <c r="I25" i="50" s="1"/>
  <c r="H40" i="51"/>
  <c r="I40" i="51" s="1"/>
  <c r="H7" i="22"/>
  <c r="I7" i="22" s="1"/>
  <c r="K7" i="22" s="1"/>
  <c r="H28" i="22"/>
  <c r="I28" i="22" s="1"/>
  <c r="H30" i="40"/>
  <c r="I30" i="40" s="1"/>
  <c r="H14" i="40"/>
  <c r="I14" i="40" s="1"/>
  <c r="H30" i="39"/>
  <c r="I30" i="39" s="1"/>
  <c r="H17" i="39"/>
  <c r="I17" i="39" s="1"/>
  <c r="H34" i="33"/>
  <c r="I34" i="33" s="1"/>
  <c r="H20" i="33"/>
  <c r="I20" i="33" s="1"/>
  <c r="H13" i="33"/>
  <c r="I13" i="33" s="1"/>
  <c r="H19" i="33"/>
  <c r="I19" i="33" s="1"/>
  <c r="H11" i="52"/>
  <c r="I11" i="52" s="1"/>
  <c r="K11" i="52" s="1"/>
  <c r="H24" i="50"/>
  <c r="I24" i="50" s="1"/>
  <c r="H35" i="50"/>
  <c r="I35" i="50" s="1"/>
  <c r="H17" i="19"/>
  <c r="I17" i="19" s="1"/>
  <c r="H38" i="19"/>
  <c r="I38" i="19" s="1"/>
  <c r="H41" i="20"/>
  <c r="I41" i="20" s="1"/>
  <c r="H34" i="17"/>
  <c r="I34" i="17" s="1"/>
  <c r="K34" i="17" s="1"/>
  <c r="H16" i="44"/>
  <c r="I16" i="44" s="1"/>
  <c r="K16" i="44" s="1"/>
  <c r="H43" i="40"/>
  <c r="I43" i="40" s="1"/>
  <c r="K43" i="40" s="1"/>
  <c r="H21" i="50"/>
  <c r="I21" i="50" s="1"/>
  <c r="H16" i="50"/>
  <c r="I16" i="50" s="1"/>
  <c r="H27" i="40"/>
  <c r="I27" i="40" s="1"/>
  <c r="H26" i="40"/>
  <c r="I26" i="40" s="1"/>
  <c r="H10" i="39"/>
  <c r="I10" i="39" s="1"/>
  <c r="H25" i="39"/>
  <c r="I25" i="39" s="1"/>
  <c r="K25" i="39" s="1"/>
  <c r="H12" i="33"/>
  <c r="I12" i="33" s="1"/>
  <c r="H10" i="33"/>
  <c r="I10" i="33" s="1"/>
  <c r="K10" i="33" s="1"/>
  <c r="H9" i="33"/>
  <c r="I9" i="33" s="1"/>
  <c r="H27" i="33"/>
  <c r="I27" i="33" s="1"/>
  <c r="H5" i="50"/>
  <c r="H36" i="50"/>
  <c r="I36" i="50" s="1"/>
  <c r="H7" i="50"/>
  <c r="I7" i="50" s="1"/>
  <c r="H11" i="19"/>
  <c r="I11" i="19" s="1"/>
  <c r="K11" i="19" s="1"/>
  <c r="H18" i="19"/>
  <c r="I18" i="19" s="1"/>
  <c r="H15" i="20"/>
  <c r="I15" i="20" s="1"/>
  <c r="K15" i="20" s="1"/>
  <c r="H20" i="17"/>
  <c r="I20" i="17" s="1"/>
  <c r="H41" i="44"/>
  <c r="I41" i="44" s="1"/>
  <c r="K41" i="44" s="1"/>
  <c r="H6" i="40"/>
  <c r="I6" i="40" s="1"/>
  <c r="H23" i="40"/>
  <c r="I23" i="40" s="1"/>
  <c r="H28" i="50"/>
  <c r="I28" i="50" s="1"/>
  <c r="H11" i="50"/>
  <c r="I11" i="50" s="1"/>
  <c r="K11" i="50" s="1"/>
  <c r="H23" i="50"/>
  <c r="I23" i="50" s="1"/>
  <c r="H20" i="43"/>
  <c r="I20" i="43" s="1"/>
  <c r="K20" i="43" s="1"/>
  <c r="H8" i="17"/>
  <c r="I8" i="17" s="1"/>
  <c r="H25" i="19"/>
  <c r="I25" i="19" s="1"/>
  <c r="H42" i="19"/>
  <c r="I42" i="19" s="1"/>
  <c r="H41" i="28"/>
  <c r="I41" i="28" s="1"/>
  <c r="H18" i="22"/>
  <c r="I18" i="22" s="1"/>
  <c r="H39" i="40"/>
  <c r="I39" i="40" s="1"/>
  <c r="H5" i="39"/>
  <c r="H8" i="39"/>
  <c r="I8" i="39" s="1"/>
  <c r="K8" i="39" s="1"/>
  <c r="H18" i="50"/>
  <c r="I18" i="50" s="1"/>
  <c r="H14" i="50"/>
  <c r="I14" i="50" s="1"/>
  <c r="H40" i="21"/>
  <c r="I40" i="21" s="1"/>
  <c r="H26" i="19"/>
  <c r="I26" i="19" s="1"/>
  <c r="H13" i="28"/>
  <c r="I13" i="28" s="1"/>
  <c r="H30" i="28"/>
  <c r="I30" i="28" s="1"/>
  <c r="K30" i="28" s="1"/>
  <c r="H17" i="20"/>
  <c r="I17" i="20" s="1"/>
  <c r="H18" i="20"/>
  <c r="I18" i="20" s="1"/>
  <c r="K18" i="20" s="1"/>
  <c r="H7" i="17"/>
  <c r="I7" i="17" s="1"/>
  <c r="H32" i="44"/>
  <c r="I32" i="44" s="1"/>
  <c r="K32" i="44" s="1"/>
  <c r="H33" i="51"/>
  <c r="I33" i="51" s="1"/>
  <c r="H15" i="22"/>
  <c r="I15" i="22" s="1"/>
  <c r="H42" i="22"/>
  <c r="I42" i="22" s="1"/>
  <c r="H31" i="40"/>
  <c r="I31" i="40" s="1"/>
  <c r="K31" i="40" s="1"/>
  <c r="H28" i="39"/>
  <c r="I28" i="39" s="1"/>
  <c r="H39" i="39"/>
  <c r="I39" i="39" s="1"/>
  <c r="H12" i="31"/>
  <c r="I12" i="31" s="1"/>
  <c r="H7" i="35"/>
  <c r="I7" i="35" s="1"/>
  <c r="H42" i="28"/>
  <c r="I42" i="28" s="1"/>
  <c r="H10" i="20"/>
  <c r="I10" i="20" s="1"/>
  <c r="H18" i="51"/>
  <c r="I18" i="51" s="1"/>
  <c r="H7" i="25"/>
  <c r="I7" i="25" s="1"/>
  <c r="H33" i="25"/>
  <c r="I33" i="25" s="1"/>
  <c r="K33" i="25" s="1"/>
  <c r="H8" i="25"/>
  <c r="I8" i="25" s="1"/>
  <c r="K8" i="25" s="1"/>
  <c r="H13" i="22"/>
  <c r="I13" i="22" s="1"/>
  <c r="H34" i="40"/>
  <c r="I34" i="40" s="1"/>
  <c r="H35" i="31"/>
  <c r="I35" i="31" s="1"/>
  <c r="H14" i="21"/>
  <c r="I14" i="21" s="1"/>
  <c r="H8" i="40"/>
  <c r="I8" i="40" s="1"/>
  <c r="H34" i="50"/>
  <c r="I34" i="50" s="1"/>
  <c r="K34" i="50" s="1"/>
  <c r="H34" i="20"/>
  <c r="I34" i="20" s="1"/>
  <c r="H20" i="40"/>
  <c r="I20" i="40" s="1"/>
  <c r="K20" i="40" s="1"/>
  <c r="H5" i="20"/>
  <c r="H31" i="17"/>
  <c r="I31" i="17" s="1"/>
  <c r="H39" i="35"/>
  <c r="I39" i="35" s="1"/>
  <c r="H5" i="21"/>
  <c r="H43" i="19"/>
  <c r="I43" i="19" s="1"/>
  <c r="H32" i="51"/>
  <c r="I32" i="51" s="1"/>
  <c r="K32" i="51" s="1"/>
  <c r="H35" i="25"/>
  <c r="I35" i="25" s="1"/>
  <c r="H41" i="25"/>
  <c r="I41" i="25" s="1"/>
  <c r="K41" i="25" s="1"/>
  <c r="H36" i="25"/>
  <c r="I36" i="25" s="1"/>
  <c r="H21" i="22"/>
  <c r="I21" i="22" s="1"/>
  <c r="H10" i="22"/>
  <c r="I10" i="22" s="1"/>
  <c r="H9" i="40"/>
  <c r="I9" i="40" s="1"/>
  <c r="H18" i="39"/>
  <c r="I18" i="39" s="1"/>
  <c r="H16" i="39"/>
  <c r="I16" i="39" s="1"/>
  <c r="K16" i="39" s="1"/>
  <c r="H21" i="31"/>
  <c r="I21" i="31" s="1"/>
  <c r="H43" i="35"/>
  <c r="I43" i="35" s="1"/>
  <c r="K43" i="35" s="1"/>
  <c r="H22" i="50"/>
  <c r="I22" i="50" s="1"/>
  <c r="H29" i="21"/>
  <c r="I29" i="21" s="1"/>
  <c r="H36" i="21"/>
  <c r="I36" i="21" s="1"/>
  <c r="H10" i="21"/>
  <c r="I10" i="21" s="1"/>
  <c r="H9" i="19"/>
  <c r="I9" i="19" s="1"/>
  <c r="H10" i="19"/>
  <c r="I10" i="19" s="1"/>
  <c r="H30" i="26"/>
  <c r="I30" i="26" s="1"/>
  <c r="H31" i="28"/>
  <c r="I31" i="28" s="1"/>
  <c r="H21" i="28"/>
  <c r="I21" i="28" s="1"/>
  <c r="H20" i="28"/>
  <c r="I20" i="28" s="1"/>
  <c r="H33" i="20"/>
  <c r="I33" i="20" s="1"/>
  <c r="K33" i="20" s="1"/>
  <c r="H38" i="20"/>
  <c r="I38" i="20" s="1"/>
  <c r="H9" i="17"/>
  <c r="I9" i="17" s="1"/>
  <c r="H25" i="44"/>
  <c r="I25" i="44" s="1"/>
  <c r="K25" i="44" s="1"/>
  <c r="H21" i="51"/>
  <c r="I21" i="51" s="1"/>
  <c r="H23" i="25"/>
  <c r="I23" i="25" s="1"/>
  <c r="K23" i="25" s="1"/>
  <c r="H6" i="25"/>
  <c r="I6" i="25" s="1"/>
  <c r="H28" i="25"/>
  <c r="I28" i="25" s="1"/>
  <c r="H29" i="22"/>
  <c r="I29" i="22" s="1"/>
  <c r="H40" i="12"/>
  <c r="I40" i="12" s="1"/>
  <c r="H25" i="40"/>
  <c r="I25" i="40" s="1"/>
  <c r="H16" i="40"/>
  <c r="I16" i="40" s="1"/>
  <c r="K16" i="40" s="1"/>
  <c r="H11" i="42"/>
  <c r="I11" i="42" s="1"/>
  <c r="K11" i="42" s="1"/>
  <c r="H34" i="39"/>
  <c r="I34" i="39" s="1"/>
  <c r="K34" i="39" s="1"/>
  <c r="H24" i="39"/>
  <c r="I24" i="39" s="1"/>
  <c r="H39" i="31"/>
  <c r="I39" i="31" s="1"/>
  <c r="H20" i="35"/>
  <c r="I20" i="35" s="1"/>
  <c r="H13" i="32"/>
  <c r="I13" i="32" s="1"/>
  <c r="H42" i="32"/>
  <c r="I42" i="32" s="1"/>
  <c r="H17" i="29"/>
  <c r="I17" i="29" s="1"/>
  <c r="K17" i="29" s="1"/>
  <c r="H40" i="29"/>
  <c r="I40" i="29" s="1"/>
  <c r="H9" i="50"/>
  <c r="I9" i="50" s="1"/>
  <c r="K9" i="50" s="1"/>
  <c r="H38" i="50"/>
  <c r="I38" i="50" s="1"/>
  <c r="H13" i="21"/>
  <c r="I13" i="21" s="1"/>
  <c r="H32" i="21"/>
  <c r="I32" i="21" s="1"/>
  <c r="H6" i="21"/>
  <c r="I6" i="21" s="1"/>
  <c r="H13" i="19"/>
  <c r="I13" i="19" s="1"/>
  <c r="H36" i="19"/>
  <c r="I36" i="19" s="1"/>
  <c r="H14" i="26"/>
  <c r="I14" i="26" s="1"/>
  <c r="K14" i="26" s="1"/>
  <c r="H17" i="28"/>
  <c r="I17" i="28" s="1"/>
  <c r="K17" i="28" s="1"/>
  <c r="H29" i="28"/>
  <c r="I29" i="28" s="1"/>
  <c r="H10" i="28"/>
  <c r="I10" i="28" s="1"/>
  <c r="H37" i="20"/>
  <c r="I37" i="20" s="1"/>
  <c r="H22" i="20"/>
  <c r="I22" i="20" s="1"/>
  <c r="H17" i="17"/>
  <c r="I17" i="17" s="1"/>
  <c r="H31" i="8"/>
  <c r="I31" i="8" s="1"/>
  <c r="K31" i="8" s="1"/>
  <c r="H23" i="44"/>
  <c r="I23" i="44" s="1"/>
  <c r="K23" i="44" s="1"/>
  <c r="H19" i="39"/>
  <c r="I19" i="39" s="1"/>
  <c r="K19" i="39" s="1"/>
  <c r="H11" i="39"/>
  <c r="I11" i="39" s="1"/>
  <c r="H35" i="51"/>
  <c r="I35" i="51" s="1"/>
  <c r="H37" i="22"/>
  <c r="I37" i="22" s="1"/>
  <c r="H35" i="40"/>
  <c r="I35" i="40" s="1"/>
  <c r="H37" i="40"/>
  <c r="I37" i="40" s="1"/>
  <c r="H24" i="40"/>
  <c r="I24" i="40" s="1"/>
  <c r="K24" i="40" s="1"/>
  <c r="H15" i="39"/>
  <c r="I15" i="39" s="1"/>
  <c r="H32" i="39"/>
  <c r="I32" i="39" s="1"/>
  <c r="H28" i="31"/>
  <c r="I28" i="31" s="1"/>
  <c r="H5" i="19"/>
  <c r="H27" i="19"/>
  <c r="I27" i="19" s="1"/>
  <c r="H28" i="19"/>
  <c r="I28" i="19" s="1"/>
  <c r="H19" i="28"/>
  <c r="I19" i="28" s="1"/>
  <c r="H37" i="28"/>
  <c r="I37" i="28" s="1"/>
  <c r="H40" i="28"/>
  <c r="I40" i="28" s="1"/>
  <c r="H11" i="20"/>
  <c r="I11" i="20" s="1"/>
  <c r="K11" i="20" s="1"/>
  <c r="H6" i="20"/>
  <c r="I6" i="20" s="1"/>
  <c r="H25" i="17"/>
  <c r="I25" i="17" s="1"/>
  <c r="H27" i="51"/>
  <c r="I27" i="51" s="1"/>
  <c r="K27" i="51" s="1"/>
  <c r="H39" i="25"/>
  <c r="I39" i="25" s="1"/>
  <c r="H34" i="25"/>
  <c r="I34" i="25" s="1"/>
  <c r="H12" i="25"/>
  <c r="I12" i="25" s="1"/>
  <c r="H40" i="22"/>
  <c r="I40" i="22" s="1"/>
  <c r="K40" i="22" s="1"/>
  <c r="H22" i="40"/>
  <c r="I22" i="40" s="1"/>
  <c r="H12" i="40"/>
  <c r="I12" i="40" s="1"/>
  <c r="H32" i="40"/>
  <c r="I32" i="40" s="1"/>
  <c r="H35" i="39"/>
  <c r="I35" i="39" s="1"/>
  <c r="K35" i="39" s="1"/>
  <c r="H9" i="39"/>
  <c r="I9" i="39" s="1"/>
  <c r="H5" i="35"/>
  <c r="H34" i="35"/>
  <c r="I34" i="35" s="1"/>
  <c r="H8" i="50"/>
  <c r="I8" i="50" s="1"/>
  <c r="H15" i="50"/>
  <c r="I15" i="50" s="1"/>
  <c r="H25" i="21"/>
  <c r="I25" i="21" s="1"/>
  <c r="H24" i="21"/>
  <c r="I24" i="21" s="1"/>
  <c r="H40" i="19"/>
  <c r="I40" i="19" s="1"/>
  <c r="H41" i="19"/>
  <c r="I41" i="19" s="1"/>
  <c r="H20" i="19"/>
  <c r="I20" i="19" s="1"/>
  <c r="H33" i="28"/>
  <c r="I33" i="28" s="1"/>
  <c r="H38" i="28"/>
  <c r="I38" i="28" s="1"/>
  <c r="H32" i="28"/>
  <c r="I32" i="28" s="1"/>
  <c r="K32" i="28" s="1"/>
  <c r="H25" i="20"/>
  <c r="I25" i="20" s="1"/>
  <c r="H30" i="20"/>
  <c r="I30" i="20" s="1"/>
  <c r="H38" i="17"/>
  <c r="I38" i="17" s="1"/>
  <c r="H8" i="28"/>
  <c r="I8" i="28" s="1"/>
  <c r="H9" i="20"/>
  <c r="I9" i="20" s="1"/>
  <c r="H32" i="20"/>
  <c r="I32" i="20" s="1"/>
  <c r="K32" i="20" s="1"/>
  <c r="H12" i="17"/>
  <c r="I12" i="17" s="1"/>
  <c r="H31" i="25"/>
  <c r="I31" i="25" s="1"/>
  <c r="K31" i="25" s="1"/>
  <c r="H10" i="25"/>
  <c r="I10" i="25" s="1"/>
  <c r="H17" i="22"/>
  <c r="I17" i="22" s="1"/>
  <c r="H9" i="28"/>
  <c r="I9" i="28" s="1"/>
  <c r="H23" i="20"/>
  <c r="I23" i="20" s="1"/>
  <c r="H24" i="17"/>
  <c r="I24" i="17" s="1"/>
  <c r="H8" i="51"/>
  <c r="I8" i="51" s="1"/>
  <c r="K8" i="51" s="1"/>
  <c r="H22" i="22"/>
  <c r="I22" i="22" s="1"/>
  <c r="K22" i="22" s="1"/>
  <c r="H18" i="40"/>
  <c r="I18" i="40" s="1"/>
  <c r="K18" i="40" s="1"/>
  <c r="H7" i="40"/>
  <c r="I7" i="40" s="1"/>
  <c r="H31" i="39"/>
  <c r="I31" i="39" s="1"/>
  <c r="H36" i="39"/>
  <c r="I36" i="39" s="1"/>
  <c r="H11" i="35"/>
  <c r="I11" i="35" s="1"/>
  <c r="H40" i="50"/>
  <c r="I40" i="50" s="1"/>
  <c r="H32" i="50"/>
  <c r="I32" i="50" s="1"/>
  <c r="K32" i="50" s="1"/>
  <c r="H19" i="19"/>
  <c r="I19" i="19" s="1"/>
  <c r="H6" i="19"/>
  <c r="I6" i="19" s="1"/>
  <c r="K6" i="19" s="1"/>
  <c r="H26" i="28"/>
  <c r="I26" i="28" s="1"/>
  <c r="H25" i="51"/>
  <c r="I25" i="51" s="1"/>
  <c r="H9" i="25"/>
  <c r="I9" i="25" s="1"/>
  <c r="H31" i="22"/>
  <c r="I31" i="22" s="1"/>
  <c r="H14" i="22"/>
  <c r="I14" i="22" s="1"/>
  <c r="H17" i="40"/>
  <c r="I17" i="40" s="1"/>
  <c r="K17" i="40" s="1"/>
  <c r="H15" i="40"/>
  <c r="I15" i="40" s="1"/>
  <c r="H12" i="39"/>
  <c r="I12" i="39" s="1"/>
  <c r="H7" i="39"/>
  <c r="I7" i="39" s="1"/>
  <c r="H13" i="35"/>
  <c r="I13" i="35" s="1"/>
  <c r="H29" i="50"/>
  <c r="I29" i="50" s="1"/>
  <c r="H13" i="50"/>
  <c r="I13" i="50" s="1"/>
  <c r="H33" i="21"/>
  <c r="I33" i="21" s="1"/>
  <c r="H23" i="21"/>
  <c r="I23" i="21" s="1"/>
  <c r="K23" i="21" s="1"/>
  <c r="H33" i="19"/>
  <c r="I33" i="19" s="1"/>
  <c r="H30" i="19"/>
  <c r="I30" i="19" s="1"/>
  <c r="K30" i="19" s="1"/>
  <c r="H7" i="26"/>
  <c r="I7" i="26" s="1"/>
  <c r="H23" i="28"/>
  <c r="I23" i="28" s="1"/>
  <c r="H39" i="20"/>
  <c r="I39" i="20" s="1"/>
  <c r="K39" i="20" s="1"/>
  <c r="H16" i="17"/>
  <c r="I16" i="17" s="1"/>
  <c r="H15" i="17"/>
  <c r="I15" i="17" s="1"/>
  <c r="H33" i="17"/>
  <c r="I33" i="17" s="1"/>
  <c r="K33" i="17" s="1"/>
  <c r="H5" i="51"/>
  <c r="H43" i="51"/>
  <c r="I43" i="51" s="1"/>
  <c r="K43" i="51" s="1"/>
  <c r="H17" i="51"/>
  <c r="I17" i="51" s="1"/>
  <c r="H10" i="51"/>
  <c r="I10" i="51" s="1"/>
  <c r="H9" i="51"/>
  <c r="I9" i="51" s="1"/>
  <c r="K9" i="51" s="1"/>
  <c r="H30" i="35"/>
  <c r="I30" i="35" s="1"/>
  <c r="H32" i="35"/>
  <c r="I32" i="35" s="1"/>
  <c r="H43" i="17"/>
  <c r="I43" i="17" s="1"/>
  <c r="K43" i="17" s="1"/>
  <c r="H41" i="17"/>
  <c r="I41" i="17" s="1"/>
  <c r="H29" i="17"/>
  <c r="I29" i="17" s="1"/>
  <c r="K29" i="17" s="1"/>
  <c r="H6" i="17"/>
  <c r="I6" i="17" s="1"/>
  <c r="H37" i="35"/>
  <c r="I37" i="35" s="1"/>
  <c r="H25" i="35"/>
  <c r="I25" i="35" s="1"/>
  <c r="H24" i="35"/>
  <c r="I24" i="35" s="1"/>
  <c r="H14" i="51"/>
  <c r="I14" i="51" s="1"/>
  <c r="H20" i="51"/>
  <c r="I20" i="51" s="1"/>
  <c r="K20" i="51" s="1"/>
  <c r="H12" i="51"/>
  <c r="I12" i="51" s="1"/>
  <c r="K12" i="51" s="1"/>
  <c r="H39" i="26"/>
  <c r="I39" i="26" s="1"/>
  <c r="K39" i="26" s="1"/>
  <c r="H11" i="17"/>
  <c r="I11" i="17" s="1"/>
  <c r="H30" i="17"/>
  <c r="I30" i="17" s="1"/>
  <c r="H13" i="8"/>
  <c r="I13" i="8" s="1"/>
  <c r="H10" i="8"/>
  <c r="I10" i="8" s="1"/>
  <c r="H22" i="51"/>
  <c r="I22" i="51" s="1"/>
  <c r="K22" i="51" s="1"/>
  <c r="H11" i="51"/>
  <c r="I11" i="51" s="1"/>
  <c r="K11" i="51" s="1"/>
  <c r="H24" i="51"/>
  <c r="I24" i="51" s="1"/>
  <c r="K24" i="51" s="1"/>
  <c r="H19" i="22"/>
  <c r="I19" i="22" s="1"/>
  <c r="K19" i="22" s="1"/>
  <c r="H38" i="22"/>
  <c r="I38" i="22" s="1"/>
  <c r="H5" i="33"/>
  <c r="H30" i="33"/>
  <c r="I30" i="33" s="1"/>
  <c r="K30" i="33" s="1"/>
  <c r="H25" i="33"/>
  <c r="I25" i="33" s="1"/>
  <c r="H38" i="31"/>
  <c r="I38" i="31" s="1"/>
  <c r="H7" i="41"/>
  <c r="I7" i="41" s="1"/>
  <c r="K7" i="41" s="1"/>
  <c r="H13" i="41"/>
  <c r="I13" i="41" s="1"/>
  <c r="H17" i="35"/>
  <c r="I17" i="35" s="1"/>
  <c r="K17" i="35" s="1"/>
  <c r="H29" i="35"/>
  <c r="I29" i="35" s="1"/>
  <c r="H21" i="26"/>
  <c r="I21" i="26" s="1"/>
  <c r="H20" i="26"/>
  <c r="I20" i="26" s="1"/>
  <c r="H27" i="17"/>
  <c r="I27" i="17" s="1"/>
  <c r="H22" i="17"/>
  <c r="I22" i="17" s="1"/>
  <c r="H27" i="8"/>
  <c r="I27" i="8" s="1"/>
  <c r="K27" i="8" s="1"/>
  <c r="H34" i="8"/>
  <c r="I34" i="8" s="1"/>
  <c r="H30" i="51"/>
  <c r="I30" i="51" s="1"/>
  <c r="K30" i="51" s="1"/>
  <c r="H41" i="51"/>
  <c r="I41" i="51" s="1"/>
  <c r="H34" i="51"/>
  <c r="I34" i="51" s="1"/>
  <c r="H33" i="22"/>
  <c r="I33" i="22" s="1"/>
  <c r="H30" i="22"/>
  <c r="I30" i="22" s="1"/>
  <c r="H13" i="40"/>
  <c r="I13" i="40" s="1"/>
  <c r="H11" i="40"/>
  <c r="I11" i="40" s="1"/>
  <c r="H40" i="40"/>
  <c r="I40" i="40" s="1"/>
  <c r="H31" i="42"/>
  <c r="I31" i="42" s="1"/>
  <c r="K31" i="42" s="1"/>
  <c r="H23" i="39"/>
  <c r="I23" i="39" s="1"/>
  <c r="H29" i="39"/>
  <c r="I29" i="39" s="1"/>
  <c r="H40" i="33"/>
  <c r="I40" i="33" s="1"/>
  <c r="H22" i="33"/>
  <c r="I22" i="33" s="1"/>
  <c r="H39" i="33"/>
  <c r="I39" i="33" s="1"/>
  <c r="H11" i="31"/>
  <c r="I11" i="31" s="1"/>
  <c r="H37" i="41"/>
  <c r="I37" i="41" s="1"/>
  <c r="H23" i="41"/>
  <c r="I23" i="41" s="1"/>
  <c r="K23" i="41" s="1"/>
  <c r="H19" i="35"/>
  <c r="I19" i="35" s="1"/>
  <c r="H9" i="35"/>
  <c r="I9" i="35" s="1"/>
  <c r="H11" i="32"/>
  <c r="I11" i="32" s="1"/>
  <c r="H37" i="32"/>
  <c r="I37" i="32" s="1"/>
  <c r="K37" i="32" s="1"/>
  <c r="H34" i="32"/>
  <c r="I34" i="32" s="1"/>
  <c r="H17" i="50"/>
  <c r="I17" i="50" s="1"/>
  <c r="K17" i="50" s="1"/>
  <c r="H42" i="50"/>
  <c r="I42" i="50" s="1"/>
  <c r="H37" i="19"/>
  <c r="I37" i="19" s="1"/>
  <c r="K37" i="19" s="1"/>
  <c r="H39" i="19"/>
  <c r="I39" i="19" s="1"/>
  <c r="H31" i="26"/>
  <c r="I31" i="26" s="1"/>
  <c r="H42" i="26"/>
  <c r="I42" i="26" s="1"/>
  <c r="K42" i="26" s="1"/>
  <c r="H7" i="20"/>
  <c r="I7" i="20" s="1"/>
  <c r="H16" i="20"/>
  <c r="I16" i="20" s="1"/>
  <c r="H19" i="17"/>
  <c r="I19" i="17" s="1"/>
  <c r="K19" i="17" s="1"/>
  <c r="H42" i="17"/>
  <c r="I42" i="17" s="1"/>
  <c r="H37" i="8"/>
  <c r="I37" i="8" s="1"/>
  <c r="H18" i="8"/>
  <c r="I18" i="8" s="1"/>
  <c r="H23" i="17"/>
  <c r="I23" i="17" s="1"/>
  <c r="H26" i="17"/>
  <c r="I26" i="17" s="1"/>
  <c r="H13" i="44"/>
  <c r="I13" i="44" s="1"/>
  <c r="K13" i="44" s="1"/>
  <c r="H38" i="51"/>
  <c r="I38" i="51" s="1"/>
  <c r="H7" i="51"/>
  <c r="I7" i="51" s="1"/>
  <c r="K7" i="51" s="1"/>
  <c r="H36" i="51"/>
  <c r="I36" i="51" s="1"/>
  <c r="K36" i="51" s="1"/>
  <c r="H37" i="17"/>
  <c r="I37" i="17" s="1"/>
  <c r="H10" i="17"/>
  <c r="I10" i="17" s="1"/>
  <c r="H13" i="26"/>
  <c r="I13" i="26" s="1"/>
  <c r="H36" i="26"/>
  <c r="I36" i="26" s="1"/>
  <c r="H5" i="17"/>
  <c r="H21" i="17"/>
  <c r="I21" i="17" s="1"/>
  <c r="H18" i="17"/>
  <c r="I18" i="17" s="1"/>
  <c r="K18" i="17" s="1"/>
  <c r="H29" i="44"/>
  <c r="I29" i="44" s="1"/>
  <c r="K29" i="44" s="1"/>
  <c r="H23" i="51"/>
  <c r="I23" i="51" s="1"/>
  <c r="H16" i="51"/>
  <c r="I16" i="51" s="1"/>
  <c r="K16" i="51" s="1"/>
  <c r="H31" i="51"/>
  <c r="I31" i="51" s="1"/>
  <c r="H28" i="51"/>
  <c r="I28" i="51" s="1"/>
  <c r="K28" i="51" s="1"/>
  <c r="H18" i="33"/>
  <c r="I18" i="33" s="1"/>
  <c r="H17" i="33"/>
  <c r="I17" i="33" s="1"/>
  <c r="H43" i="33"/>
  <c r="I43" i="33" s="1"/>
  <c r="K43" i="33" s="1"/>
  <c r="H10" i="31"/>
  <c r="I10" i="31" s="1"/>
  <c r="H39" i="41"/>
  <c r="I39" i="41" s="1"/>
  <c r="H22" i="35"/>
  <c r="I22" i="35" s="1"/>
  <c r="H18" i="44"/>
  <c r="I18" i="44" s="1"/>
  <c r="K18" i="44" s="1"/>
  <c r="H18" i="35"/>
  <c r="I18" i="35" s="1"/>
  <c r="H15" i="35"/>
  <c r="I15" i="35" s="1"/>
  <c r="H25" i="22"/>
  <c r="I25" i="22" s="1"/>
  <c r="K25" i="22" s="1"/>
  <c r="H16" i="22"/>
  <c r="I16" i="22" s="1"/>
  <c r="K16" i="22" s="1"/>
  <c r="H34" i="22"/>
  <c r="I34" i="22" s="1"/>
  <c r="K34" i="22" s="1"/>
  <c r="H23" i="35"/>
  <c r="I23" i="35" s="1"/>
  <c r="K23" i="35" s="1"/>
  <c r="H43" i="26"/>
  <c r="I43" i="26" s="1"/>
  <c r="H22" i="26"/>
  <c r="I22" i="26" s="1"/>
  <c r="H40" i="17"/>
  <c r="I40" i="17" s="1"/>
  <c r="H35" i="17"/>
  <c r="I35" i="17" s="1"/>
  <c r="K35" i="17" s="1"/>
  <c r="H36" i="17"/>
  <c r="I36" i="17" s="1"/>
  <c r="H9" i="8"/>
  <c r="I9" i="8" s="1"/>
  <c r="K9" i="8" s="1"/>
  <c r="H6" i="8"/>
  <c r="I6" i="8" s="1"/>
  <c r="H39" i="51"/>
  <c r="I39" i="51" s="1"/>
  <c r="K39" i="51" s="1"/>
  <c r="H39" i="22"/>
  <c r="I39" i="22" s="1"/>
  <c r="H24" i="22"/>
  <c r="I24" i="22" s="1"/>
  <c r="H29" i="40"/>
  <c r="I29" i="40" s="1"/>
  <c r="K29" i="40" s="1"/>
  <c r="H39" i="42"/>
  <c r="I39" i="42" s="1"/>
  <c r="K39" i="42" s="1"/>
  <c r="H20" i="39"/>
  <c r="I20" i="39" s="1"/>
  <c r="H22" i="39"/>
  <c r="I22" i="39" s="1"/>
  <c r="K22" i="39" s="1"/>
  <c r="H26" i="33"/>
  <c r="I26" i="33" s="1"/>
  <c r="H10" i="52"/>
  <c r="I10" i="52" s="1"/>
  <c r="H15" i="41"/>
  <c r="I15" i="41" s="1"/>
  <c r="H14" i="41"/>
  <c r="I14" i="41" s="1"/>
  <c r="H6" i="35"/>
  <c r="I6" i="35" s="1"/>
  <c r="H31" i="35"/>
  <c r="I31" i="35" s="1"/>
  <c r="H9" i="32"/>
  <c r="I9" i="32" s="1"/>
  <c r="H28" i="32"/>
  <c r="I28" i="32" s="1"/>
  <c r="K28" i="32" s="1"/>
  <c r="H7" i="29"/>
  <c r="I7" i="29" s="1"/>
  <c r="K7" i="29" s="1"/>
  <c r="H43" i="29"/>
  <c r="I43" i="29" s="1"/>
  <c r="K43" i="29" s="1"/>
  <c r="H28" i="29"/>
  <c r="I28" i="29" s="1"/>
  <c r="H37" i="50"/>
  <c r="I37" i="50" s="1"/>
  <c r="H29" i="19"/>
  <c r="I29" i="19" s="1"/>
  <c r="H11" i="26"/>
  <c r="I11" i="26" s="1"/>
  <c r="H5" i="26"/>
  <c r="H21" i="20"/>
  <c r="I21" i="20" s="1"/>
  <c r="K21" i="20" s="1"/>
  <c r="H26" i="20"/>
  <c r="I26" i="20" s="1"/>
  <c r="H32" i="17"/>
  <c r="I32" i="17" s="1"/>
  <c r="H39" i="17"/>
  <c r="I39" i="17" s="1"/>
  <c r="H28" i="17"/>
  <c r="I28" i="17" s="1"/>
  <c r="H15" i="8"/>
  <c r="I15" i="8" s="1"/>
  <c r="H36" i="8"/>
  <c r="I36" i="8" s="1"/>
  <c r="K36" i="8" s="1"/>
  <c r="H9" i="44"/>
  <c r="I9" i="44" s="1"/>
  <c r="K9" i="44" s="1"/>
  <c r="H34" i="38"/>
  <c r="I34" i="38" s="1"/>
  <c r="K34" i="38" s="1"/>
  <c r="H35" i="36"/>
  <c r="I35" i="36" s="1"/>
  <c r="K35" i="36" s="1"/>
  <c r="H7" i="36"/>
  <c r="I7" i="36" s="1"/>
  <c r="H5" i="31"/>
  <c r="H41" i="31"/>
  <c r="I41" i="31" s="1"/>
  <c r="H36" i="31"/>
  <c r="I36" i="31" s="1"/>
  <c r="H12" i="38"/>
  <c r="I12" i="38" s="1"/>
  <c r="H28" i="38"/>
  <c r="I28" i="38" s="1"/>
  <c r="K28" i="38" s="1"/>
  <c r="H6" i="38"/>
  <c r="I6" i="38" s="1"/>
  <c r="H18" i="36"/>
  <c r="I18" i="36" s="1"/>
  <c r="H15" i="36"/>
  <c r="I15" i="36" s="1"/>
  <c r="K15" i="36" s="1"/>
  <c r="H17" i="52"/>
  <c r="I17" i="52" s="1"/>
  <c r="H34" i="31"/>
  <c r="I34" i="31" s="1"/>
  <c r="K34" i="31" s="1"/>
  <c r="H27" i="31"/>
  <c r="I27" i="31" s="1"/>
  <c r="K27" i="31" s="1"/>
  <c r="H40" i="31"/>
  <c r="I40" i="31" s="1"/>
  <c r="K40" i="31" s="1"/>
  <c r="H34" i="36"/>
  <c r="I34" i="36" s="1"/>
  <c r="H23" i="36"/>
  <c r="I23" i="36" s="1"/>
  <c r="K23" i="36" s="1"/>
  <c r="H5" i="52"/>
  <c r="I5" i="52" s="1"/>
  <c r="H16" i="52"/>
  <c r="I16" i="52" s="1"/>
  <c r="H24" i="31"/>
  <c r="I24" i="31" s="1"/>
  <c r="H31" i="31"/>
  <c r="I31" i="31" s="1"/>
  <c r="H20" i="31"/>
  <c r="I20" i="31" s="1"/>
  <c r="H10" i="38"/>
  <c r="I10" i="38" s="1"/>
  <c r="H11" i="38"/>
  <c r="I11" i="38" s="1"/>
  <c r="H29" i="26"/>
  <c r="I29" i="26" s="1"/>
  <c r="K29" i="26" s="1"/>
  <c r="H23" i="26"/>
  <c r="I23" i="26" s="1"/>
  <c r="H12" i="26"/>
  <c r="I12" i="26" s="1"/>
  <c r="K12" i="26" s="1"/>
  <c r="H35" i="20"/>
  <c r="I35" i="20" s="1"/>
  <c r="H42" i="20"/>
  <c r="I42" i="20" s="1"/>
  <c r="H20" i="20"/>
  <c r="I20" i="20" s="1"/>
  <c r="H35" i="8"/>
  <c r="I35" i="8" s="1"/>
  <c r="H33" i="8"/>
  <c r="I33" i="8" s="1"/>
  <c r="H21" i="44"/>
  <c r="I21" i="44" s="1"/>
  <c r="K21" i="44" s="1"/>
  <c r="H38" i="44"/>
  <c r="I38" i="44" s="1"/>
  <c r="K38" i="44" s="1"/>
  <c r="H40" i="44"/>
  <c r="I40" i="44" s="1"/>
  <c r="K40" i="44" s="1"/>
  <c r="H9" i="36"/>
  <c r="I9" i="36" s="1"/>
  <c r="K9" i="36" s="1"/>
  <c r="H31" i="36"/>
  <c r="I31" i="36" s="1"/>
  <c r="H26" i="38"/>
  <c r="I26" i="38" s="1"/>
  <c r="H21" i="38"/>
  <c r="I21" i="38" s="1"/>
  <c r="H32" i="31"/>
  <c r="I32" i="31" s="1"/>
  <c r="H27" i="38"/>
  <c r="I27" i="38" s="1"/>
  <c r="H43" i="38"/>
  <c r="I43" i="38" s="1"/>
  <c r="H11" i="44"/>
  <c r="I11" i="44" s="1"/>
  <c r="K11" i="44" s="1"/>
  <c r="H7" i="44"/>
  <c r="I7" i="44" s="1"/>
  <c r="K7" i="44" s="1"/>
  <c r="H19" i="36"/>
  <c r="I19" i="36" s="1"/>
  <c r="K19" i="36" s="1"/>
  <c r="H25" i="36"/>
  <c r="I25" i="36" s="1"/>
  <c r="H39" i="36"/>
  <c r="I39" i="36" s="1"/>
  <c r="H20" i="36"/>
  <c r="I20" i="36" s="1"/>
  <c r="K20" i="36" s="1"/>
  <c r="H12" i="52"/>
  <c r="I12" i="52" s="1"/>
  <c r="H22" i="52"/>
  <c r="I22" i="52" s="1"/>
  <c r="H25" i="31"/>
  <c r="I25" i="31" s="1"/>
  <c r="K25" i="31" s="1"/>
  <c r="H42" i="52"/>
  <c r="I42" i="52" s="1"/>
  <c r="H14" i="38"/>
  <c r="I14" i="38" s="1"/>
  <c r="H8" i="38"/>
  <c r="I8" i="38" s="1"/>
  <c r="H41" i="36"/>
  <c r="I41" i="36" s="1"/>
  <c r="H12" i="36"/>
  <c r="I12" i="36" s="1"/>
  <c r="H16" i="36"/>
  <c r="I16" i="36" s="1"/>
  <c r="H15" i="52"/>
  <c r="I15" i="52" s="1"/>
  <c r="H22" i="31"/>
  <c r="I22" i="31" s="1"/>
  <c r="K22" i="31" s="1"/>
  <c r="H29" i="31"/>
  <c r="I29" i="31" s="1"/>
  <c r="H18" i="31"/>
  <c r="I18" i="31" s="1"/>
  <c r="H38" i="36"/>
  <c r="I38" i="36" s="1"/>
  <c r="K38" i="36" s="1"/>
  <c r="H28" i="36"/>
  <c r="I28" i="36" s="1"/>
  <c r="K28" i="36" s="1"/>
  <c r="H24" i="36"/>
  <c r="I24" i="36" s="1"/>
  <c r="K24" i="36" s="1"/>
  <c r="H26" i="52"/>
  <c r="I26" i="52" s="1"/>
  <c r="K26" i="52" s="1"/>
  <c r="H31" i="52"/>
  <c r="I31" i="52" s="1"/>
  <c r="H14" i="31"/>
  <c r="I14" i="31" s="1"/>
  <c r="H7" i="31"/>
  <c r="I7" i="31" s="1"/>
  <c r="H38" i="35"/>
  <c r="I38" i="35" s="1"/>
  <c r="H41" i="35"/>
  <c r="I41" i="35" s="1"/>
  <c r="H36" i="38"/>
  <c r="I36" i="38" s="1"/>
  <c r="H16" i="38"/>
  <c r="I16" i="38" s="1"/>
  <c r="H9" i="26"/>
  <c r="I9" i="26" s="1"/>
  <c r="K9" i="26" s="1"/>
  <c r="H10" i="26"/>
  <c r="I10" i="26" s="1"/>
  <c r="H8" i="26"/>
  <c r="I8" i="26" s="1"/>
  <c r="K8" i="26" s="1"/>
  <c r="H11" i="8"/>
  <c r="I11" i="8" s="1"/>
  <c r="H26" i="8"/>
  <c r="I26" i="8" s="1"/>
  <c r="H28" i="44"/>
  <c r="I28" i="44" s="1"/>
  <c r="K28" i="44" s="1"/>
  <c r="H37" i="36"/>
  <c r="I37" i="36" s="1"/>
  <c r="K37" i="36" s="1"/>
  <c r="H8" i="36"/>
  <c r="I8" i="36" s="1"/>
  <c r="K8" i="36" s="1"/>
  <c r="H30" i="31"/>
  <c r="I30" i="31" s="1"/>
  <c r="K30" i="31" s="1"/>
  <c r="H29" i="36"/>
  <c r="I29" i="36" s="1"/>
  <c r="H42" i="36"/>
  <c r="I42" i="36" s="1"/>
  <c r="K42" i="36" s="1"/>
  <c r="H32" i="36"/>
  <c r="I32" i="36" s="1"/>
  <c r="H9" i="52"/>
  <c r="I9" i="52" s="1"/>
  <c r="H6" i="52"/>
  <c r="I6" i="52" s="1"/>
  <c r="K6" i="52" s="1"/>
  <c r="H6" i="31"/>
  <c r="I6" i="31" s="1"/>
  <c r="H17" i="31"/>
  <c r="I17" i="31" s="1"/>
  <c r="H15" i="38"/>
  <c r="I15" i="38" s="1"/>
  <c r="K15" i="38" s="1"/>
  <c r="H24" i="38"/>
  <c r="I24" i="38" s="1"/>
  <c r="H26" i="44"/>
  <c r="I26" i="44" s="1"/>
  <c r="K26" i="44" s="1"/>
  <c r="H30" i="36"/>
  <c r="I30" i="36" s="1"/>
  <c r="K30" i="36" s="1"/>
  <c r="H11" i="36"/>
  <c r="I11" i="36" s="1"/>
  <c r="K11" i="36" s="1"/>
  <c r="H40" i="36"/>
  <c r="I40" i="36" s="1"/>
  <c r="K40" i="36" s="1"/>
  <c r="H29" i="52"/>
  <c r="I29" i="52" s="1"/>
  <c r="H25" i="52"/>
  <c r="I25" i="52" s="1"/>
  <c r="K25" i="52" s="1"/>
  <c r="H9" i="31"/>
  <c r="I9" i="31" s="1"/>
  <c r="K9" i="31" s="1"/>
  <c r="H23" i="31"/>
  <c r="I23" i="31" s="1"/>
  <c r="K23" i="31" s="1"/>
  <c r="H35" i="38"/>
  <c r="I35" i="38" s="1"/>
  <c r="H32" i="38"/>
  <c r="I32" i="38" s="1"/>
  <c r="H5" i="38"/>
  <c r="H31" i="38"/>
  <c r="I31" i="38" s="1"/>
  <c r="K31" i="38" s="1"/>
  <c r="H13" i="36"/>
  <c r="I13" i="36" s="1"/>
  <c r="K13" i="36" s="1"/>
  <c r="H21" i="36"/>
  <c r="I21" i="36" s="1"/>
  <c r="K21" i="36" s="1"/>
  <c r="H5" i="36"/>
  <c r="H30" i="52"/>
  <c r="I30" i="52" s="1"/>
  <c r="K30" i="52" s="1"/>
  <c r="H8" i="52"/>
  <c r="I8" i="52" s="1"/>
  <c r="K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H23" i="52"/>
  <c r="I23" i="52" s="1"/>
  <c r="K23" i="52" s="1"/>
  <c r="H19" i="31"/>
  <c r="I19" i="31" s="1"/>
  <c r="K19" i="31" s="1"/>
  <c r="H6" i="36"/>
  <c r="I6" i="36" s="1"/>
  <c r="H14" i="36"/>
  <c r="I14" i="36" s="1"/>
  <c r="K14" i="36" s="1"/>
  <c r="H35" i="52"/>
  <c r="I35" i="52" s="1"/>
  <c r="H32" i="52"/>
  <c r="I32" i="52" s="1"/>
  <c r="H37" i="31"/>
  <c r="I37" i="31" s="1"/>
  <c r="K37" i="31" s="1"/>
  <c r="H42" i="31"/>
  <c r="I42" i="31" s="1"/>
  <c r="K42" i="31" s="1"/>
  <c r="H39" i="38"/>
  <c r="I39" i="38" s="1"/>
  <c r="H23" i="38"/>
  <c r="I23" i="38" s="1"/>
  <c r="K23" i="38" s="1"/>
  <c r="H25" i="38"/>
  <c r="I25" i="38" s="1"/>
  <c r="H19" i="38"/>
  <c r="I19" i="38" s="1"/>
  <c r="K19" i="38" s="1"/>
  <c r="H22" i="36"/>
  <c r="I22" i="36" s="1"/>
  <c r="H26" i="36"/>
  <c r="I26" i="36" s="1"/>
  <c r="H24" i="52"/>
  <c r="I24" i="52" s="1"/>
  <c r="H21" i="52"/>
  <c r="I21" i="52" s="1"/>
  <c r="K21" i="52" s="1"/>
  <c r="H13" i="31"/>
  <c r="I13" i="31" s="1"/>
  <c r="H8" i="31"/>
  <c r="I8" i="31" s="1"/>
  <c r="K8" i="31" s="1"/>
  <c r="H30" i="38"/>
  <c r="I30" i="38" s="1"/>
  <c r="H37" i="38"/>
  <c r="I37" i="38" s="1"/>
  <c r="K37" i="38" s="1"/>
  <c r="H33" i="38"/>
  <c r="I33" i="38" s="1"/>
  <c r="H9" i="38"/>
  <c r="I9" i="38" s="1"/>
  <c r="H17" i="36"/>
  <c r="I17" i="36" s="1"/>
  <c r="K17" i="36" s="1"/>
  <c r="H13" i="52"/>
  <c r="I13" i="52" s="1"/>
  <c r="H15" i="31"/>
  <c r="I15" i="31" s="1"/>
  <c r="K15" i="31" s="1"/>
  <c r="H21" i="35"/>
  <c r="I21" i="35" s="1"/>
  <c r="H14" i="35"/>
  <c r="I14" i="35" s="1"/>
  <c r="K14" i="35" s="1"/>
  <c r="H19" i="32"/>
  <c r="I19" i="32" s="1"/>
  <c r="K19" i="32" s="1"/>
  <c r="H21" i="29"/>
  <c r="I21" i="29" s="1"/>
  <c r="H35" i="29"/>
  <c r="I35" i="29" s="1"/>
  <c r="H29" i="38"/>
  <c r="I29" i="38" s="1"/>
  <c r="H18" i="38"/>
  <c r="I18" i="38" s="1"/>
  <c r="H41" i="38"/>
  <c r="I41" i="38" s="1"/>
  <c r="H34" i="26"/>
  <c r="I34" i="26" s="1"/>
  <c r="K34" i="26" s="1"/>
  <c r="H19" i="20"/>
  <c r="I19" i="20" s="1"/>
  <c r="H31" i="20"/>
  <c r="I31" i="20" s="1"/>
  <c r="K31" i="20" s="1"/>
  <c r="H13" i="17"/>
  <c r="I13" i="17" s="1"/>
  <c r="H16" i="8"/>
  <c r="I16" i="8" s="1"/>
  <c r="H7" i="8"/>
  <c r="I7" i="8" s="1"/>
  <c r="H13" i="38"/>
  <c r="I13" i="38" s="1"/>
  <c r="H27" i="44"/>
  <c r="I27" i="44" s="1"/>
  <c r="K27" i="44" s="1"/>
  <c r="H41" i="30"/>
  <c r="I41" i="30" s="1"/>
  <c r="K41" i="30" s="1"/>
  <c r="H42" i="30"/>
  <c r="I42" i="30" s="1"/>
  <c r="H5" i="42"/>
  <c r="H13" i="42"/>
  <c r="I13" i="42" s="1"/>
  <c r="K13" i="42" s="1"/>
  <c r="H27" i="42"/>
  <c r="I27" i="42" s="1"/>
  <c r="H15" i="42"/>
  <c r="I15" i="42" s="1"/>
  <c r="K15" i="42" s="1"/>
  <c r="H7" i="42"/>
  <c r="I7" i="42" s="1"/>
  <c r="H18" i="42"/>
  <c r="I18" i="42" s="1"/>
  <c r="H21" i="42"/>
  <c r="I21" i="42" s="1"/>
  <c r="K21" i="42" s="1"/>
  <c r="H16" i="42"/>
  <c r="I16" i="42" s="1"/>
  <c r="H9" i="42"/>
  <c r="I9" i="42" s="1"/>
  <c r="K9" i="42" s="1"/>
  <c r="H41" i="42"/>
  <c r="I41" i="42" s="1"/>
  <c r="H40" i="52"/>
  <c r="I40" i="52" s="1"/>
  <c r="H33" i="52"/>
  <c r="I33" i="52" s="1"/>
  <c r="H14" i="52"/>
  <c r="I14" i="52" s="1"/>
  <c r="H39" i="52"/>
  <c r="I39" i="52" s="1"/>
  <c r="K39" i="52" s="1"/>
  <c r="H43" i="52"/>
  <c r="I43" i="52" s="1"/>
  <c r="H36" i="52"/>
  <c r="I36" i="52" s="1"/>
  <c r="H38" i="52"/>
  <c r="I38" i="52" s="1"/>
  <c r="K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K10" i="42" s="1"/>
  <c r="H26" i="42"/>
  <c r="I26" i="42" s="1"/>
  <c r="K26" i="42" s="1"/>
  <c r="H20" i="42"/>
  <c r="I20" i="42" s="1"/>
  <c r="K20" i="42" s="1"/>
  <c r="H37" i="42"/>
  <c r="I37" i="42" s="1"/>
  <c r="K37" i="42" s="1"/>
  <c r="H38" i="42"/>
  <c r="I38" i="42" s="1"/>
  <c r="H43" i="42"/>
  <c r="I43" i="42" s="1"/>
  <c r="H32" i="42"/>
  <c r="I32" i="42" s="1"/>
  <c r="H5" i="44"/>
  <c r="I5" i="44" s="1"/>
  <c r="K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H38" i="30"/>
  <c r="I38" i="30" s="1"/>
  <c r="H10" i="30"/>
  <c r="I10" i="30" s="1"/>
  <c r="K10" i="30" s="1"/>
  <c r="H37" i="43"/>
  <c r="I37" i="43" s="1"/>
  <c r="K37" i="43" s="1"/>
  <c r="H11" i="12"/>
  <c r="I11" i="12" s="1"/>
  <c r="K11" i="12" s="1"/>
  <c r="H10" i="12"/>
  <c r="I10" i="12" s="1"/>
  <c r="K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K28" i="12" s="1"/>
  <c r="H8" i="12"/>
  <c r="I8" i="12" s="1"/>
  <c r="H11" i="30"/>
  <c r="I11" i="30" s="1"/>
  <c r="K11" i="30" s="1"/>
  <c r="H23" i="30"/>
  <c r="I23" i="30" s="1"/>
  <c r="K23" i="30" s="1"/>
  <c r="H33" i="30"/>
  <c r="I33" i="30" s="1"/>
  <c r="K33" i="30" s="1"/>
  <c r="H29" i="30"/>
  <c r="I29" i="30" s="1"/>
  <c r="K29" i="30" s="1"/>
  <c r="H9" i="30"/>
  <c r="I9" i="30" s="1"/>
  <c r="H32" i="30"/>
  <c r="I32" i="30" s="1"/>
  <c r="K32" i="30" s="1"/>
  <c r="H12" i="30"/>
  <c r="I12" i="30" s="1"/>
  <c r="K12" i="30" s="1"/>
  <c r="H22" i="30"/>
  <c r="I22" i="30" s="1"/>
  <c r="H16" i="30"/>
  <c r="I16" i="30" s="1"/>
  <c r="K16" i="30" s="1"/>
  <c r="H26" i="30"/>
  <c r="I26" i="30" s="1"/>
  <c r="K26" i="30" s="1"/>
  <c r="H22" i="43"/>
  <c r="I22" i="43" s="1"/>
  <c r="K22" i="43" s="1"/>
  <c r="H25" i="43"/>
  <c r="I25" i="43" s="1"/>
  <c r="K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K27" i="12" s="1"/>
  <c r="H29" i="12"/>
  <c r="I29" i="12" s="1"/>
  <c r="K29" i="12" s="1"/>
  <c r="H25" i="12"/>
  <c r="I25" i="12" s="1"/>
  <c r="H30" i="12"/>
  <c r="I30" i="12" s="1"/>
  <c r="K30" i="12" s="1"/>
  <c r="H42" i="12"/>
  <c r="I42" i="12" s="1"/>
  <c r="K42" i="12" s="1"/>
  <c r="H18" i="12"/>
  <c r="I18" i="12" s="1"/>
  <c r="K18" i="12" s="1"/>
  <c r="H12" i="12"/>
  <c r="I12" i="12" s="1"/>
  <c r="K12" i="12" s="1"/>
  <c r="H24" i="12"/>
  <c r="I24" i="12" s="1"/>
  <c r="K24" i="12" s="1"/>
  <c r="H13" i="30"/>
  <c r="I13" i="30" s="1"/>
  <c r="K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K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H26" i="43"/>
  <c r="I26" i="43" s="1"/>
  <c r="H34" i="43"/>
  <c r="I34" i="43" s="1"/>
  <c r="K34" i="43" s="1"/>
  <c r="H24" i="43"/>
  <c r="I24" i="43" s="1"/>
  <c r="K24" i="43" s="1"/>
  <c r="H41" i="43"/>
  <c r="I41" i="43" s="1"/>
  <c r="H40" i="43"/>
  <c r="I40" i="43" s="1"/>
  <c r="K40" i="43" s="1"/>
  <c r="H43" i="43"/>
  <c r="I43" i="43" s="1"/>
  <c r="K43" i="43" s="1"/>
  <c r="H15" i="43"/>
  <c r="I15" i="43" s="1"/>
  <c r="K15" i="43" s="1"/>
  <c r="H6" i="43"/>
  <c r="I6" i="43" s="1"/>
  <c r="K6" i="43" s="1"/>
  <c r="H5" i="23"/>
  <c r="I5" i="23" s="1"/>
  <c r="H27" i="34"/>
  <c r="I27" i="34" s="1"/>
  <c r="H23" i="15"/>
  <c r="I23" i="15" s="1"/>
  <c r="H16" i="15"/>
  <c r="I16" i="15" s="1"/>
  <c r="H23" i="12"/>
  <c r="I23" i="12" s="1"/>
  <c r="K23" i="12" s="1"/>
  <c r="H19" i="12"/>
  <c r="I19" i="12" s="1"/>
  <c r="K19" i="12" s="1"/>
  <c r="H21" i="12"/>
  <c r="I21" i="12" s="1"/>
  <c r="K21" i="12" s="1"/>
  <c r="H13" i="12"/>
  <c r="I13" i="12" s="1"/>
  <c r="H31" i="12"/>
  <c r="I31" i="12" s="1"/>
  <c r="H15" i="12"/>
  <c r="I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H5" i="43"/>
  <c r="H18" i="43"/>
  <c r="I18" i="43" s="1"/>
  <c r="K18" i="43" s="1"/>
  <c r="H17" i="43"/>
  <c r="I17" i="43" s="1"/>
  <c r="H14" i="43"/>
  <c r="I14" i="43" s="1"/>
  <c r="H36" i="43"/>
  <c r="I36" i="43" s="1"/>
  <c r="H27" i="43"/>
  <c r="I27" i="43" s="1"/>
  <c r="H12" i="43"/>
  <c r="I12" i="43" s="1"/>
  <c r="H28" i="43"/>
  <c r="I28" i="43" s="1"/>
  <c r="H11" i="43"/>
  <c r="I11" i="43" s="1"/>
  <c r="K11" i="43" s="1"/>
  <c r="H33" i="43"/>
  <c r="I33" i="43" s="1"/>
  <c r="K33" i="43" s="1"/>
  <c r="H30" i="43"/>
  <c r="I30" i="43" s="1"/>
  <c r="K30" i="43" s="1"/>
  <c r="H7" i="43"/>
  <c r="I7" i="43" s="1"/>
  <c r="K7" i="43" s="1"/>
  <c r="H23" i="43"/>
  <c r="I23" i="43" s="1"/>
  <c r="K23" i="43" s="1"/>
  <c r="H13" i="23"/>
  <c r="I13" i="23" s="1"/>
  <c r="K13" i="23" s="1"/>
  <c r="H35" i="34"/>
  <c r="I35" i="34" s="1"/>
  <c r="H32" i="34"/>
  <c r="I32" i="34" s="1"/>
  <c r="H26" i="34"/>
  <c r="I26" i="34" s="1"/>
  <c r="H33" i="15"/>
  <c r="I33" i="15" s="1"/>
  <c r="K33" i="15" s="1"/>
  <c r="H36" i="15"/>
  <c r="I36" i="15" s="1"/>
  <c r="H25" i="23"/>
  <c r="I25" i="23" s="1"/>
  <c r="K25" i="23" s="1"/>
  <c r="H30" i="23"/>
  <c r="I30" i="23" s="1"/>
  <c r="K30" i="23" s="1"/>
  <c r="H17" i="34"/>
  <c r="I17" i="34" s="1"/>
  <c r="H29" i="34"/>
  <c r="I29" i="34" s="1"/>
  <c r="H23" i="34"/>
  <c r="I23" i="34" s="1"/>
  <c r="H24" i="34"/>
  <c r="I24" i="34" s="1"/>
  <c r="K24" i="34" s="1"/>
  <c r="H20" i="34"/>
  <c r="I20" i="34" s="1"/>
  <c r="H17" i="15"/>
  <c r="I17" i="15" s="1"/>
  <c r="K17" i="15" s="1"/>
  <c r="H39" i="15"/>
  <c r="I39" i="15" s="1"/>
  <c r="K39" i="15" s="1"/>
  <c r="H37" i="15"/>
  <c r="I37" i="15" s="1"/>
  <c r="K37" i="15" s="1"/>
  <c r="H18" i="15"/>
  <c r="I18" i="15" s="1"/>
  <c r="H5" i="15"/>
  <c r="H43" i="23"/>
  <c r="I43" i="23" s="1"/>
  <c r="K43" i="23" s="1"/>
  <c r="H35" i="23"/>
  <c r="I35" i="23" s="1"/>
  <c r="K35" i="23" s="1"/>
  <c r="H8" i="23"/>
  <c r="I8" i="23" s="1"/>
  <c r="H40" i="23"/>
  <c r="I40" i="23" s="1"/>
  <c r="K40" i="23" s="1"/>
  <c r="H28" i="23"/>
  <c r="I28" i="23" s="1"/>
  <c r="K28" i="23" s="1"/>
  <c r="H33" i="34"/>
  <c r="I33" i="34" s="1"/>
  <c r="K33" i="34" s="1"/>
  <c r="H11" i="34"/>
  <c r="I11" i="34" s="1"/>
  <c r="H9" i="34"/>
  <c r="I9" i="34" s="1"/>
  <c r="K9" i="34" s="1"/>
  <c r="H7" i="34"/>
  <c r="I7" i="34" s="1"/>
  <c r="H39" i="34"/>
  <c r="I39" i="34" s="1"/>
  <c r="K39" i="34" s="1"/>
  <c r="H5" i="34"/>
  <c r="I5" i="34" s="1"/>
  <c r="H36" i="34"/>
  <c r="I36" i="34" s="1"/>
  <c r="H40" i="34"/>
  <c r="I40" i="34" s="1"/>
  <c r="K40" i="34" s="1"/>
  <c r="H42" i="34"/>
  <c r="I42" i="34" s="1"/>
  <c r="H10" i="34"/>
  <c r="I10" i="34" s="1"/>
  <c r="H13" i="15"/>
  <c r="I13" i="15" s="1"/>
  <c r="H31" i="15"/>
  <c r="I31" i="15" s="1"/>
  <c r="H25" i="15"/>
  <c r="I25" i="15" s="1"/>
  <c r="K25" i="15" s="1"/>
  <c r="H21" i="15"/>
  <c r="I21" i="15" s="1"/>
  <c r="H30" i="15"/>
  <c r="I30" i="15" s="1"/>
  <c r="H14" i="15"/>
  <c r="I14" i="15" s="1"/>
  <c r="K14" i="15" s="1"/>
  <c r="H26" i="15"/>
  <c r="I26" i="15" s="1"/>
  <c r="H20" i="15"/>
  <c r="I20" i="15" s="1"/>
  <c r="H32" i="15"/>
  <c r="I32" i="15" s="1"/>
  <c r="K32" i="15" s="1"/>
  <c r="H27" i="23"/>
  <c r="I27" i="23" s="1"/>
  <c r="K27" i="23" s="1"/>
  <c r="H23" i="23"/>
  <c r="I23" i="23" s="1"/>
  <c r="H17" i="23"/>
  <c r="I17" i="23" s="1"/>
  <c r="K17" i="23" s="1"/>
  <c r="H19" i="23"/>
  <c r="I19" i="23" s="1"/>
  <c r="K19" i="23" s="1"/>
  <c r="H29" i="23"/>
  <c r="I29" i="23" s="1"/>
  <c r="K29" i="23" s="1"/>
  <c r="H38" i="23"/>
  <c r="I38" i="23" s="1"/>
  <c r="H18" i="23"/>
  <c r="I18" i="23" s="1"/>
  <c r="H14" i="23"/>
  <c r="I14" i="23" s="1"/>
  <c r="K14" i="23" s="1"/>
  <c r="H10" i="23"/>
  <c r="I10" i="23" s="1"/>
  <c r="K10" i="23" s="1"/>
  <c r="H12" i="23"/>
  <c r="I12" i="23" s="1"/>
  <c r="K12" i="23" s="1"/>
  <c r="H19" i="34"/>
  <c r="I19" i="34" s="1"/>
  <c r="H21" i="34"/>
  <c r="I21" i="34" s="1"/>
  <c r="K21" i="34" s="1"/>
  <c r="H37" i="34"/>
  <c r="I37" i="34" s="1"/>
  <c r="K37" i="34" s="1"/>
  <c r="H25" i="34"/>
  <c r="I25" i="34" s="1"/>
  <c r="K25" i="34" s="1"/>
  <c r="H43" i="34"/>
  <c r="I43" i="34" s="1"/>
  <c r="H13" i="34"/>
  <c r="I13" i="34" s="1"/>
  <c r="K13" i="34" s="1"/>
  <c r="H41" i="34"/>
  <c r="I41" i="34" s="1"/>
  <c r="K41" i="34" s="1"/>
  <c r="H15" i="34"/>
  <c r="I15" i="34" s="1"/>
  <c r="K15" i="34" s="1"/>
  <c r="H31" i="34"/>
  <c r="I31" i="34" s="1"/>
  <c r="K31" i="34" s="1"/>
  <c r="H12" i="34"/>
  <c r="I12" i="34" s="1"/>
  <c r="K12" i="34" s="1"/>
  <c r="H38" i="34"/>
  <c r="I38" i="34" s="1"/>
  <c r="K38" i="34" s="1"/>
  <c r="H22" i="34"/>
  <c r="I22" i="34" s="1"/>
  <c r="K22" i="34" s="1"/>
  <c r="H6" i="34"/>
  <c r="I6" i="34" s="1"/>
  <c r="K6" i="34" s="1"/>
  <c r="H16" i="34"/>
  <c r="I16" i="34" s="1"/>
  <c r="K16" i="34" s="1"/>
  <c r="H14" i="34"/>
  <c r="I14" i="34" s="1"/>
  <c r="K14" i="34" s="1"/>
  <c r="H30" i="34"/>
  <c r="I30" i="34" s="1"/>
  <c r="K30" i="34" s="1"/>
  <c r="H8" i="34"/>
  <c r="I8" i="34" s="1"/>
  <c r="K8" i="34" s="1"/>
  <c r="H34" i="34"/>
  <c r="I34" i="34" s="1"/>
  <c r="K34" i="34" s="1"/>
  <c r="H9" i="15"/>
  <c r="I9" i="15" s="1"/>
  <c r="K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K10" i="15" s="1"/>
  <c r="H28" i="15"/>
  <c r="I28" i="15" s="1"/>
  <c r="K28" i="15" s="1"/>
  <c r="H12" i="15"/>
  <c r="I12" i="15" s="1"/>
  <c r="K12" i="15" s="1"/>
  <c r="H40" i="15"/>
  <c r="I40" i="15" s="1"/>
  <c r="K40" i="15" s="1"/>
  <c r="H24" i="15"/>
  <c r="I24" i="15" s="1"/>
  <c r="K24" i="15" s="1"/>
  <c r="H41" i="23"/>
  <c r="I41" i="23" s="1"/>
  <c r="K41" i="23" s="1"/>
  <c r="H7" i="23"/>
  <c r="I7" i="23" s="1"/>
  <c r="H9" i="23"/>
  <c r="I9" i="23" s="1"/>
  <c r="K9" i="23" s="1"/>
  <c r="H11" i="23"/>
  <c r="I11" i="23" s="1"/>
  <c r="K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K16" i="23" s="1"/>
  <c r="H34" i="23"/>
  <c r="I34" i="23" s="1"/>
  <c r="K34" i="23" s="1"/>
  <c r="H6" i="23"/>
  <c r="I6" i="23" s="1"/>
  <c r="H26" i="23"/>
  <c r="I26" i="23" s="1"/>
  <c r="K26" i="23" s="1"/>
  <c r="H42" i="23"/>
  <c r="I42" i="23" s="1"/>
  <c r="H22" i="23"/>
  <c r="I22" i="23" s="1"/>
  <c r="K22" i="23" s="1"/>
  <c r="H36" i="23"/>
  <c r="I36" i="23" s="1"/>
  <c r="K14" i="51"/>
  <c r="K23" i="51"/>
  <c r="K13" i="51"/>
  <c r="K29" i="51"/>
  <c r="K41" i="51"/>
  <c r="K42" i="51"/>
  <c r="K33" i="51"/>
  <c r="K21" i="51"/>
  <c r="K34" i="51"/>
  <c r="K17" i="51"/>
  <c r="K37" i="51"/>
  <c r="K38" i="51"/>
  <c r="K15" i="51"/>
  <c r="K31" i="51"/>
  <c r="K6" i="51"/>
  <c r="K26" i="51"/>
  <c r="K10" i="51"/>
  <c r="K40" i="51"/>
  <c r="K25" i="51"/>
  <c r="K19" i="51"/>
  <c r="K18" i="51"/>
  <c r="K35"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39" i="25"/>
  <c r="K11" i="25"/>
  <c r="K29" i="25"/>
  <c r="K13" i="25"/>
  <c r="K17" i="25"/>
  <c r="K6" i="25"/>
  <c r="K34" i="25"/>
  <c r="K14" i="25"/>
  <c r="K32" i="25"/>
  <c r="K38" i="25"/>
  <c r="K10" i="25"/>
  <c r="K30" i="25"/>
  <c r="K28" i="25"/>
  <c r="K12" i="25"/>
  <c r="K23" i="22"/>
  <c r="K27" i="22"/>
  <c r="K17" i="22"/>
  <c r="K35" i="22"/>
  <c r="K13" i="22"/>
  <c r="K29" i="22"/>
  <c r="K32" i="22"/>
  <c r="K20" i="22"/>
  <c r="K28" i="22"/>
  <c r="K38" i="22"/>
  <c r="K6" i="22"/>
  <c r="K18" i="22"/>
  <c r="K35" i="12"/>
  <c r="K25" i="12"/>
  <c r="K40" i="12"/>
  <c r="K8" i="12"/>
  <c r="K22" i="40"/>
  <c r="I5" i="40"/>
  <c r="K41" i="40"/>
  <c r="K27" i="40"/>
  <c r="K6" i="40"/>
  <c r="K34" i="40"/>
  <c r="K25" i="40"/>
  <c r="K12" i="40"/>
  <c r="K42" i="40"/>
  <c r="K26" i="40"/>
  <c r="K7" i="40"/>
  <c r="K23" i="40"/>
  <c r="K39" i="40"/>
  <c r="K32" i="40"/>
  <c r="K15" i="30"/>
  <c r="K35" i="30"/>
  <c r="K9" i="30"/>
  <c r="K39" i="30"/>
  <c r="K24" i="30"/>
  <c r="K22" i="30"/>
  <c r="K38" i="30"/>
  <c r="K42" i="30"/>
  <c r="K14" i="42"/>
  <c r="K30" i="42"/>
  <c r="K22" i="42"/>
  <c r="K36" i="42"/>
  <c r="K12" i="42"/>
  <c r="K42" i="42"/>
  <c r="K29" i="42"/>
  <c r="K34" i="42"/>
  <c r="K6" i="42"/>
  <c r="K28" i="42"/>
  <c r="K8" i="42"/>
  <c r="K24" i="42"/>
  <c r="K40" i="42"/>
  <c r="K17" i="42"/>
  <c r="K33" i="42"/>
  <c r="K20" i="39"/>
  <c r="K42" i="39"/>
  <c r="K30" i="39"/>
  <c r="K12" i="39"/>
  <c r="K28" i="39"/>
  <c r="K23" i="39"/>
  <c r="K13" i="39"/>
  <c r="K43" i="39"/>
  <c r="K26" i="39"/>
  <c r="K7" i="39"/>
  <c r="K29" i="39"/>
  <c r="K24" i="39"/>
  <c r="K40" i="39"/>
  <c r="K17" i="39"/>
  <c r="K33" i="39"/>
  <c r="K6" i="39"/>
  <c r="K10" i="36"/>
  <c r="K6" i="36"/>
  <c r="K18" i="36"/>
  <c r="K33" i="36"/>
  <c r="K36" i="36"/>
  <c r="K31" i="36"/>
  <c r="I5" i="33"/>
  <c r="K24" i="33"/>
  <c r="K12" i="33"/>
  <c r="K18" i="33"/>
  <c r="K8" i="33"/>
  <c r="K16" i="33"/>
  <c r="K32" i="33"/>
  <c r="K14" i="33"/>
  <c r="K29" i="33"/>
  <c r="K17" i="33"/>
  <c r="K33" i="33"/>
  <c r="K9" i="33"/>
  <c r="K37" i="33"/>
  <c r="K25" i="33"/>
  <c r="K11" i="33"/>
  <c r="K27" i="33"/>
  <c r="K10" i="52"/>
  <c r="K27" i="52"/>
  <c r="K42" i="52"/>
  <c r="K29" i="52"/>
  <c r="K35" i="52"/>
  <c r="K13" i="52"/>
  <c r="K28" i="52"/>
  <c r="K16" i="52"/>
  <c r="K19" i="52"/>
  <c r="K22" i="52"/>
  <c r="K15" i="52"/>
  <c r="K8" i="43"/>
  <c r="K26" i="43"/>
  <c r="K41" i="43"/>
  <c r="K12" i="31"/>
  <c r="K14" i="31"/>
  <c r="K11" i="31"/>
  <c r="K35" i="31"/>
  <c r="K7" i="31"/>
  <c r="K39" i="31"/>
  <c r="K16" i="31"/>
  <c r="K28" i="31"/>
  <c r="K32" i="31"/>
  <c r="K15" i="41"/>
  <c r="K26" i="41"/>
  <c r="K29" i="41"/>
  <c r="K34" i="41"/>
  <c r="K18" i="41"/>
  <c r="K37" i="41"/>
  <c r="K36" i="41"/>
  <c r="K27" i="41"/>
  <c r="K14" i="41"/>
  <c r="I5" i="41"/>
  <c r="K31" i="41"/>
  <c r="K20" i="41"/>
  <c r="K42" i="41"/>
  <c r="K8" i="41"/>
  <c r="K24" i="41"/>
  <c r="K40" i="41"/>
  <c r="K17" i="41"/>
  <c r="K33" i="41"/>
  <c r="K6" i="41"/>
  <c r="K21" i="35"/>
  <c r="I5" i="35"/>
  <c r="K40" i="35"/>
  <c r="K38" i="35"/>
  <c r="K6" i="35"/>
  <c r="K12" i="35"/>
  <c r="K8" i="35"/>
  <c r="K11" i="35"/>
  <c r="K29" i="35"/>
  <c r="K13" i="35"/>
  <c r="K41" i="35"/>
  <c r="K15" i="35"/>
  <c r="K31" i="35"/>
  <c r="K36" i="35"/>
  <c r="K32" i="35"/>
  <c r="K16" i="35"/>
  <c r="K25" i="32"/>
  <c r="K39" i="32"/>
  <c r="K41" i="32"/>
  <c r="K43" i="32"/>
  <c r="K23" i="32"/>
  <c r="K17" i="32"/>
  <c r="K35" i="32"/>
  <c r="K21" i="32"/>
  <c r="K14" i="32"/>
  <c r="K40" i="32"/>
  <c r="K38" i="32"/>
  <c r="K30" i="32"/>
  <c r="I5" i="32"/>
  <c r="K22" i="32"/>
  <c r="K42" i="32"/>
  <c r="K26" i="32"/>
  <c r="K10" i="32"/>
  <c r="K23" i="23"/>
  <c r="K8" i="23"/>
  <c r="K38" i="23"/>
  <c r="K18" i="23"/>
  <c r="K9" i="29"/>
  <c r="K37" i="29"/>
  <c r="K39" i="29"/>
  <c r="K15" i="29"/>
  <c r="K33" i="29"/>
  <c r="K27" i="29"/>
  <c r="K16" i="29"/>
  <c r="K26" i="29"/>
  <c r="K10" i="29"/>
  <c r="K22" i="29"/>
  <c r="K24" i="29"/>
  <c r="K40" i="29"/>
  <c r="K18" i="29"/>
  <c r="K20" i="29"/>
  <c r="I5" i="50"/>
  <c r="K19" i="50"/>
  <c r="K40" i="50"/>
  <c r="K26" i="50"/>
  <c r="K43" i="50"/>
  <c r="K21" i="50"/>
  <c r="K8" i="50"/>
  <c r="K36" i="50"/>
  <c r="K27" i="50"/>
  <c r="K10" i="50"/>
  <c r="K13" i="50"/>
  <c r="K35" i="50"/>
  <c r="K22" i="50"/>
  <c r="K38" i="50"/>
  <c r="K15" i="50"/>
  <c r="K31" i="50"/>
  <c r="K6" i="50"/>
  <c r="K16" i="50"/>
  <c r="K17" i="21"/>
  <c r="K21" i="21"/>
  <c r="I5" i="21"/>
  <c r="K13" i="21"/>
  <c r="K25" i="21"/>
  <c r="K43" i="21"/>
  <c r="K27" i="21"/>
  <c r="K11" i="21"/>
  <c r="K31" i="21"/>
  <c r="K15" i="21"/>
  <c r="K40" i="21"/>
  <c r="K32" i="21"/>
  <c r="K24" i="21"/>
  <c r="K16" i="21"/>
  <c r="K8" i="21"/>
  <c r="K38" i="21"/>
  <c r="K30" i="21"/>
  <c r="K22" i="21"/>
  <c r="K14" i="21"/>
  <c r="K6" i="21"/>
  <c r="K40" i="19"/>
  <c r="K24" i="19"/>
  <c r="K8" i="19"/>
  <c r="K35" i="19"/>
  <c r="K17" i="19"/>
  <c r="K33" i="19"/>
  <c r="K25" i="19"/>
  <c r="K43" i="19"/>
  <c r="K13" i="19"/>
  <c r="K41" i="19"/>
  <c r="K15" i="19"/>
  <c r="K31" i="19"/>
  <c r="K14" i="19"/>
  <c r="K38" i="19"/>
  <c r="K18" i="19"/>
  <c r="K26" i="19"/>
  <c r="K36" i="19"/>
  <c r="K20" i="19"/>
  <c r="K30" i="38"/>
  <c r="K12" i="38"/>
  <c r="K10" i="38"/>
  <c r="I5" i="38"/>
  <c r="K14" i="38"/>
  <c r="K20" i="38"/>
  <c r="K7" i="38"/>
  <c r="K11" i="38"/>
  <c r="K8" i="38"/>
  <c r="K24" i="38"/>
  <c r="K17" i="38"/>
  <c r="K33" i="38"/>
  <c r="K6" i="38"/>
  <c r="K25" i="26"/>
  <c r="K35" i="26"/>
  <c r="K13" i="26"/>
  <c r="K11" i="26"/>
  <c r="K19" i="26"/>
  <c r="K41" i="26"/>
  <c r="K7" i="26"/>
  <c r="K23" i="26"/>
  <c r="K26" i="26"/>
  <c r="K22" i="26"/>
  <c r="K18" i="26"/>
  <c r="K32" i="26"/>
  <c r="K16" i="26"/>
  <c r="K17" i="24"/>
  <c r="K15" i="24"/>
  <c r="K7" i="24"/>
  <c r="K25" i="24"/>
  <c r="K9" i="24"/>
  <c r="K37" i="24"/>
  <c r="K11" i="24"/>
  <c r="K27" i="24"/>
  <c r="K22" i="24"/>
  <c r="K14" i="24"/>
  <c r="K34" i="24"/>
  <c r="I5" i="24"/>
  <c r="H44" i="24"/>
  <c r="K26" i="24"/>
  <c r="K42" i="24"/>
  <c r="K20" i="24"/>
  <c r="K40" i="24"/>
  <c r="K24" i="24"/>
  <c r="K8" i="24"/>
  <c r="K33" i="28"/>
  <c r="K15" i="28"/>
  <c r="K11" i="28"/>
  <c r="K39" i="28"/>
  <c r="K9" i="28"/>
  <c r="K27" i="28"/>
  <c r="K13" i="28"/>
  <c r="K29" i="28"/>
  <c r="K38" i="28"/>
  <c r="K6" i="28"/>
  <c r="K34" i="28"/>
  <c r="K22" i="28"/>
  <c r="K26" i="28"/>
  <c r="I5" i="28"/>
  <c r="K10" i="28"/>
  <c r="K16" i="28"/>
  <c r="K22" i="37"/>
  <c r="K38" i="37"/>
  <c r="K34" i="37"/>
  <c r="K12" i="37"/>
  <c r="K26" i="37"/>
  <c r="K27" i="37"/>
  <c r="K18" i="37"/>
  <c r="K15" i="37"/>
  <c r="I5" i="37"/>
  <c r="K31" i="37"/>
  <c r="K20" i="37"/>
  <c r="K42" i="37"/>
  <c r="K23" i="37"/>
  <c r="K8" i="37"/>
  <c r="K24" i="37"/>
  <c r="K40" i="37"/>
  <c r="K17" i="37"/>
  <c r="K33" i="37"/>
  <c r="K6" i="37"/>
  <c r="K19" i="34"/>
  <c r="K43" i="34"/>
  <c r="K18" i="34"/>
  <c r="K29" i="15"/>
  <c r="K6" i="15"/>
  <c r="K8" i="15"/>
  <c r="K17" i="20"/>
  <c r="K35" i="20"/>
  <c r="K29" i="20"/>
  <c r="K9" i="20"/>
  <c r="K27" i="20"/>
  <c r="K7" i="20"/>
  <c r="K23" i="20"/>
  <c r="K42" i="20"/>
  <c r="K26" i="20"/>
  <c r="K38" i="20"/>
  <c r="K6" i="20"/>
  <c r="K14" i="20"/>
  <c r="K16" i="20"/>
  <c r="K36" i="20"/>
  <c r="K20" i="20"/>
  <c r="I5" i="17"/>
  <c r="K32" i="17"/>
  <c r="K16" i="17"/>
  <c r="K15" i="17"/>
  <c r="K11" i="17"/>
  <c r="K27" i="17"/>
  <c r="K23" i="17"/>
  <c r="K7" i="17"/>
  <c r="K9" i="17"/>
  <c r="K25" i="17"/>
  <c r="K41" i="17"/>
  <c r="K38" i="17"/>
  <c r="K30" i="17"/>
  <c r="K42" i="17"/>
  <c r="K10" i="17"/>
  <c r="K28" i="17"/>
  <c r="K12" i="17"/>
  <c r="K40" i="8"/>
  <c r="K24" i="8"/>
  <c r="K8" i="8"/>
  <c r="K35" i="8"/>
  <c r="K37" i="8"/>
  <c r="K29" i="8"/>
  <c r="K21"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22" i="25"/>
  <c r="K42" i="25"/>
  <c r="K26" i="25"/>
  <c r="K16" i="25"/>
  <c r="K24" i="25"/>
  <c r="K40" i="25"/>
  <c r="K18" i="25"/>
  <c r="K36" i="25"/>
  <c r="K20" i="25"/>
  <c r="K9" i="22"/>
  <c r="K11" i="22"/>
  <c r="K39" i="22"/>
  <c r="K41" i="22"/>
  <c r="K43" i="22"/>
  <c r="K31" i="22"/>
  <c r="K15" i="22"/>
  <c r="K33" i="22"/>
  <c r="K21" i="22"/>
  <c r="K37" i="22"/>
  <c r="K24" i="22"/>
  <c r="K8" i="22"/>
  <c r="K36" i="22"/>
  <c r="I5" i="22"/>
  <c r="K12" i="22"/>
  <c r="K30" i="22"/>
  <c r="K14" i="22"/>
  <c r="K42" i="22"/>
  <c r="K26" i="22"/>
  <c r="K10" i="22"/>
  <c r="K13" i="12"/>
  <c r="K31" i="12"/>
  <c r="K15" i="12"/>
  <c r="K17" i="12"/>
  <c r="K33" i="12"/>
  <c r="K22" i="12"/>
  <c r="K14" i="12"/>
  <c r="K6" i="12"/>
  <c r="K26" i="12"/>
  <c r="K16" i="12"/>
  <c r="K35" i="40"/>
  <c r="K10" i="40"/>
  <c r="K38" i="40"/>
  <c r="K13" i="40"/>
  <c r="K30" i="40"/>
  <c r="K9" i="40"/>
  <c r="K37" i="40"/>
  <c r="K28" i="40"/>
  <c r="K11" i="40"/>
  <c r="K14" i="40"/>
  <c r="K36" i="40"/>
  <c r="K15" i="40"/>
  <c r="K8" i="40"/>
  <c r="K40" i="40"/>
  <c r="K31" i="30"/>
  <c r="K43" i="30"/>
  <c r="K40" i="30"/>
  <c r="K30" i="30"/>
  <c r="K28" i="30"/>
  <c r="K6" i="30"/>
  <c r="K18" i="30"/>
  <c r="K35" i="42"/>
  <c r="K19" i="42"/>
  <c r="K27" i="42"/>
  <c r="K7" i="42"/>
  <c r="K18" i="42"/>
  <c r="K38" i="42"/>
  <c r="K43" i="42"/>
  <c r="K16" i="42"/>
  <c r="K32" i="42"/>
  <c r="K25" i="42"/>
  <c r="K41" i="42"/>
  <c r="K21" i="39"/>
  <c r="K37" i="39"/>
  <c r="K31" i="39"/>
  <c r="K11" i="39"/>
  <c r="I5" i="39"/>
  <c r="K18" i="39"/>
  <c r="K15" i="39"/>
  <c r="K10" i="39"/>
  <c r="K38" i="39"/>
  <c r="K27" i="39"/>
  <c r="K36" i="39"/>
  <c r="K39" i="39"/>
  <c r="K32" i="39"/>
  <c r="K9" i="39"/>
  <c r="K41" i="39"/>
  <c r="K41" i="36"/>
  <c r="K29" i="36"/>
  <c r="K27" i="36"/>
  <c r="K22" i="36"/>
  <c r="K34" i="36"/>
  <c r="K25" i="36"/>
  <c r="K12" i="36"/>
  <c r="K43" i="36"/>
  <c r="K26" i="36"/>
  <c r="K7" i="36"/>
  <c r="K39" i="36"/>
  <c r="K16" i="36"/>
  <c r="K32" i="36"/>
  <c r="K40" i="33"/>
  <c r="K34" i="33"/>
  <c r="K36" i="33"/>
  <c r="K26" i="33"/>
  <c r="K28" i="33"/>
  <c r="K42" i="33"/>
  <c r="K20" i="33"/>
  <c r="K38" i="33"/>
  <c r="K22" i="33"/>
  <c r="K6" i="33"/>
  <c r="K15" i="33"/>
  <c r="K31" i="33"/>
  <c r="K13" i="33"/>
  <c r="K23" i="33"/>
  <c r="K41" i="33"/>
  <c r="K21" i="33"/>
  <c r="K39" i="33"/>
  <c r="K19" i="33"/>
  <c r="K35" i="33"/>
  <c r="K40" i="52"/>
  <c r="K12" i="52"/>
  <c r="K33" i="52"/>
  <c r="K9" i="52"/>
  <c r="K14" i="52"/>
  <c r="K7" i="52"/>
  <c r="K24" i="52"/>
  <c r="K43" i="52"/>
  <c r="K17" i="52"/>
  <c r="K36" i="52"/>
  <c r="K41" i="52"/>
  <c r="K31" i="52"/>
  <c r="K20" i="52"/>
  <c r="K32" i="52"/>
  <c r="K18" i="52"/>
  <c r="K29" i="43"/>
  <c r="K19" i="43"/>
  <c r="K10" i="43"/>
  <c r="I5" i="43"/>
  <c r="K17" i="43"/>
  <c r="K14" i="43"/>
  <c r="K36" i="43"/>
  <c r="K27" i="43"/>
  <c r="K12" i="43"/>
  <c r="K28" i="43"/>
  <c r="K39" i="43"/>
  <c r="I5" i="31"/>
  <c r="H44" i="31"/>
  <c r="K24" i="31"/>
  <c r="K38" i="31"/>
  <c r="K6" i="31"/>
  <c r="K43" i="31"/>
  <c r="K13" i="31"/>
  <c r="K41" i="31"/>
  <c r="K31" i="31"/>
  <c r="K21" i="31"/>
  <c r="K29" i="31"/>
  <c r="K17" i="31"/>
  <c r="K33" i="31"/>
  <c r="K36" i="31"/>
  <c r="K20" i="31"/>
  <c r="K10" i="31"/>
  <c r="K18" i="31"/>
  <c r="K43" i="41"/>
  <c r="K12" i="41"/>
  <c r="K21" i="41"/>
  <c r="K22" i="41"/>
  <c r="K11" i="41"/>
  <c r="K39" i="41"/>
  <c r="K28" i="41"/>
  <c r="K19" i="41"/>
  <c r="K10" i="41"/>
  <c r="K30" i="41"/>
  <c r="K13" i="41"/>
  <c r="K35" i="41"/>
  <c r="K16" i="41"/>
  <c r="K32" i="41"/>
  <c r="K9" i="41"/>
  <c r="K25" i="41"/>
  <c r="K41" i="41"/>
  <c r="K35" i="35"/>
  <c r="K37" i="35"/>
  <c r="K19" i="35"/>
  <c r="K26" i="35"/>
  <c r="K18" i="35"/>
  <c r="K22" i="35"/>
  <c r="K42" i="35"/>
  <c r="K28" i="35"/>
  <c r="K30" i="35"/>
  <c r="K33" i="35"/>
  <c r="K25" i="35"/>
  <c r="K9" i="35"/>
  <c r="K27" i="35"/>
  <c r="K7" i="35"/>
  <c r="K39" i="35"/>
  <c r="K20" i="35"/>
  <c r="K10" i="35"/>
  <c r="K34" i="35"/>
  <c r="K24" i="35"/>
  <c r="K11" i="32"/>
  <c r="K27" i="32"/>
  <c r="K7" i="32"/>
  <c r="K9" i="32"/>
  <c r="K15" i="32"/>
  <c r="K33" i="32"/>
  <c r="K31" i="32"/>
  <c r="K13" i="32"/>
  <c r="K29" i="32"/>
  <c r="K36"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7" i="23"/>
  <c r="K33" i="23"/>
  <c r="K6" i="23"/>
  <c r="K42" i="23"/>
  <c r="K36" i="23"/>
  <c r="K20" i="23"/>
  <c r="I5" i="29"/>
  <c r="K21" i="29"/>
  <c r="K23" i="29"/>
  <c r="K25" i="29"/>
  <c r="K41" i="29"/>
  <c r="K29" i="29"/>
  <c r="K13" i="29"/>
  <c r="K31" i="29"/>
  <c r="K19" i="29"/>
  <c r="K35" i="29"/>
  <c r="K38" i="29"/>
  <c r="K6" i="29"/>
  <c r="K32" i="29"/>
  <c r="K42" i="29"/>
  <c r="K34" i="29"/>
  <c r="K14" i="29"/>
  <c r="K30" i="29"/>
  <c r="K8" i="29"/>
  <c r="K28" i="29"/>
  <c r="K12" i="29"/>
  <c r="K28" i="50"/>
  <c r="K12" i="50"/>
  <c r="K29" i="50"/>
  <c r="K18" i="50"/>
  <c r="K37" i="50"/>
  <c r="K24"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7" i="21"/>
  <c r="K36" i="21"/>
  <c r="K28" i="21"/>
  <c r="K20" i="21"/>
  <c r="K12" i="21"/>
  <c r="K42" i="21"/>
  <c r="K34" i="21"/>
  <c r="K26" i="21"/>
  <c r="K18" i="21"/>
  <c r="K10" i="21"/>
  <c r="I5" i="19"/>
  <c r="K32" i="19"/>
  <c r="K16" i="19"/>
  <c r="K21" i="19"/>
  <c r="K19" i="19"/>
  <c r="K29" i="19"/>
  <c r="K9" i="19"/>
  <c r="K27" i="19"/>
  <c r="K7" i="19"/>
  <c r="K23" i="19"/>
  <c r="K39" i="19"/>
  <c r="K22" i="19"/>
  <c r="K34" i="19"/>
  <c r="K42" i="19"/>
  <c r="K10" i="19"/>
  <c r="K28" i="19"/>
  <c r="K12" i="19"/>
  <c r="K39" i="38"/>
  <c r="K29" i="38"/>
  <c r="K13" i="38"/>
  <c r="K26" i="38"/>
  <c r="K27" i="38"/>
  <c r="K36" i="38"/>
  <c r="K35" i="38"/>
  <c r="K18" i="38"/>
  <c r="K38" i="38"/>
  <c r="K21" i="38"/>
  <c r="K43" i="38"/>
  <c r="K16" i="38"/>
  <c r="K32" i="38"/>
  <c r="K9" i="38"/>
  <c r="K25" i="38"/>
  <c r="K41" i="38"/>
  <c r="K21" i="26"/>
  <c r="K31" i="26"/>
  <c r="K27" i="26"/>
  <c r="K43" i="26"/>
  <c r="K15" i="26"/>
  <c r="K37" i="26"/>
  <c r="K17" i="26"/>
  <c r="K33" i="26"/>
  <c r="K20" i="26"/>
  <c r="K10" i="26"/>
  <c r="K30" i="26"/>
  <c r="K36" i="26"/>
  <c r="I5" i="26"/>
  <c r="K28" i="26"/>
  <c r="K6" i="26"/>
  <c r="K40" i="26"/>
  <c r="K24"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41" i="28"/>
  <c r="K2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K7" i="34"/>
  <c r="K23" i="34"/>
  <c r="K32" i="34"/>
  <c r="K36" i="34"/>
  <c r="K28" i="34"/>
  <c r="K20" i="34"/>
  <c r="K42" i="34"/>
  <c r="K26" i="34"/>
  <c r="K10" i="34"/>
  <c r="K13" i="15"/>
  <c r="K23" i="15"/>
  <c r="K31" i="15"/>
  <c r="K21" i="15"/>
  <c r="K30" i="15"/>
  <c r="K38" i="15"/>
  <c r="K18" i="15"/>
  <c r="K26" i="15"/>
  <c r="K36" i="15"/>
  <c r="K20" i="15"/>
  <c r="I5" i="15"/>
  <c r="K16" i="15"/>
  <c r="I5" i="20"/>
  <c r="K19" i="20"/>
  <c r="K37" i="20"/>
  <c r="K25" i="20"/>
  <c r="K43" i="20"/>
  <c r="K13" i="20"/>
  <c r="K41" i="20"/>
  <c r="K34" i="20"/>
  <c r="K10" i="20"/>
  <c r="K22" i="20"/>
  <c r="K30" i="20"/>
  <c r="K40" i="20"/>
  <c r="K24" i="20"/>
  <c r="K8" i="20"/>
  <c r="K28" i="20"/>
  <c r="K12" i="20"/>
  <c r="K40" i="17"/>
  <c r="K24" i="17"/>
  <c r="K8" i="17"/>
  <c r="K31" i="17"/>
  <c r="K13" i="17"/>
  <c r="K37" i="17"/>
  <c r="K21" i="17"/>
  <c r="K39" i="17"/>
  <c r="K17" i="17"/>
  <c r="K6" i="17"/>
  <c r="K14" i="17"/>
  <c r="K22" i="17"/>
  <c r="K26" i="17"/>
  <c r="K36" i="17"/>
  <c r="K20" i="17"/>
  <c r="I5" i="8"/>
  <c r="K32" i="8"/>
  <c r="K16" i="8"/>
  <c r="K13" i="8"/>
  <c r="K19" i="8"/>
  <c r="K11" i="8"/>
  <c r="K43" i="8"/>
  <c r="K15" i="8"/>
  <c r="K7" i="8"/>
  <c r="K23" i="8"/>
  <c r="K39" i="8"/>
  <c r="K10" i="8"/>
  <c r="K26" i="8"/>
  <c r="K30" i="8"/>
  <c r="K38" i="8"/>
  <c r="K6" i="8"/>
  <c r="K28" i="8"/>
  <c r="K12" i="8"/>
  <c r="H44" i="42" l="1"/>
  <c r="H44" i="36"/>
  <c r="H44" i="17"/>
  <c r="H44" i="51"/>
  <c r="I44" i="26"/>
  <c r="H44" i="28"/>
  <c r="H44" i="21"/>
  <c r="H44" i="32"/>
  <c r="H44" i="25"/>
  <c r="H44" i="19"/>
  <c r="I5" i="36"/>
  <c r="I44" i="36" s="1"/>
  <c r="H44" i="39"/>
  <c r="H44" i="20"/>
  <c r="H44" i="26"/>
  <c r="H44" i="8"/>
  <c r="H44" i="29"/>
  <c r="I5" i="42"/>
  <c r="I44" i="42" s="1"/>
  <c r="H44" i="22"/>
  <c r="H44" i="41"/>
  <c r="H44" i="33"/>
  <c r="H44" i="37"/>
  <c r="H44" i="40"/>
  <c r="I5" i="51"/>
  <c r="K5" i="51" s="1"/>
  <c r="K44" i="51" s="1"/>
  <c r="M44" i="51" s="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51"/>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5" i="44" l="1"/>
  <c r="Q15" i="44" s="1"/>
  <c r="K5" i="36"/>
  <c r="K44" i="36" s="1"/>
  <c r="M44" i="36" s="1"/>
  <c r="O21" i="36" s="1"/>
  <c r="Q21" i="36" s="1"/>
  <c r="O16" i="44"/>
  <c r="Q16"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16" i="36"/>
  <c r="Q16" i="36" s="1"/>
  <c r="O25" i="36"/>
  <c r="Q25" i="36" s="1"/>
  <c r="O11" i="36"/>
  <c r="Q11" i="36" s="1"/>
  <c r="O26" i="36"/>
  <c r="Q26" i="36" s="1"/>
  <c r="O23" i="36"/>
  <c r="Q23" i="36" s="1"/>
  <c r="O12" i="36"/>
  <c r="Q12" i="36" s="1"/>
  <c r="O39" i="36"/>
  <c r="Q39" i="36" s="1"/>
  <c r="O5" i="36"/>
  <c r="O17" i="36"/>
  <c r="Q17" i="36" s="1"/>
  <c r="O35" i="36"/>
  <c r="Q35" i="36" s="1"/>
  <c r="O40" i="36"/>
  <c r="Q40" i="36" s="1"/>
  <c r="O14" i="36"/>
  <c r="Q14" i="36" s="1"/>
  <c r="O31" i="36"/>
  <c r="Q31" i="36" s="1"/>
  <c r="O10" i="36"/>
  <c r="Q10" i="36" s="1"/>
  <c r="O32" i="36"/>
  <c r="Q32" i="36" s="1"/>
  <c r="O37" i="36"/>
  <c r="Q37" i="36" s="1"/>
  <c r="O41" i="36"/>
  <c r="Q41" i="36" s="1"/>
  <c r="O43" i="36"/>
  <c r="Q43"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22" i="36" l="1"/>
  <c r="Q22" i="36" s="1"/>
  <c r="O19" i="36"/>
  <c r="Q19" i="36" s="1"/>
  <c r="O6" i="36"/>
  <c r="Q6" i="36" s="1"/>
  <c r="O8" i="36"/>
  <c r="Q8" i="36" s="1"/>
  <c r="O42" i="36"/>
  <c r="Q42" i="36" s="1"/>
  <c r="O18" i="36"/>
  <c r="Q18" i="36" s="1"/>
  <c r="O9" i="36"/>
  <c r="Q9" i="36" s="1"/>
  <c r="O27" i="36"/>
  <c r="Q27" i="36" s="1"/>
  <c r="O33" i="36"/>
  <c r="Q33" i="36" s="1"/>
  <c r="O24" i="36"/>
  <c r="Q24" i="36" s="1"/>
  <c r="O30" i="36"/>
  <c r="Q30" i="36" s="1"/>
  <c r="O29" i="36"/>
  <c r="Q29" i="36" s="1"/>
  <c r="O38" i="36"/>
  <c r="Q38" i="36" s="1"/>
  <c r="O15" i="36"/>
  <c r="Q15" i="36" s="1"/>
  <c r="O34" i="36"/>
  <c r="Q34" i="36" s="1"/>
  <c r="O7" i="36"/>
  <c r="Q7" i="36" s="1"/>
  <c r="O20" i="36"/>
  <c r="Q20" i="36" s="1"/>
  <c r="O28" i="36"/>
  <c r="Q28" i="36" s="1"/>
  <c r="O13" i="36"/>
  <c r="Q13" i="36" s="1"/>
  <c r="O44" i="44"/>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O44" i="36" l="1"/>
  <c r="R5" i="3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W23" i="48"/>
  <c r="Y16" i="48"/>
  <c r="W16" i="48"/>
  <c r="U16" i="48"/>
  <c r="R44" i="48"/>
  <c r="S5" i="48"/>
  <c r="D24" i="46" l="1"/>
  <c r="D44" i="46"/>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<sst xmlns="http://schemas.openxmlformats.org/spreadsheetml/2006/main" count="7817" uniqueCount="613">
  <si>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</si>
  <si>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</si>
  <si>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</si>
  <si>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</si>
  <si>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</si>
  <si>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</si>
  <si>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</si>
  <si>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</si>
  <si>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</si>
  <si>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</si>
  <si>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</si>
  <si>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</si>
  <si>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</si>
  <si>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</si>
  <si>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</si>
  <si>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</si>
  <si>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</si>
  <si>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</si>
  <si>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</si>
  <si>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</si>
  <si>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</si>
  <si>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</si>
  <si>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</si>
  <si>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</si>
  <si>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</si>
  <si>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</si>
  <si>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</si>
  <si>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</si>
  <si>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</si>
  <si>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</si>
  <si>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</si>
  <si>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</si>
  <si>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</si>
  <si>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</si>
  <si>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</si>
  <si>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</si>
  <si>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</si>
  <si>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</si>
  <si>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</si>
  <si>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</si>
  <si>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</si>
  <si>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</si>
  <si>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</si>
  <si>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</si>
  <si>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</si>
  <si>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</si>
  <si>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</si>
  <si>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</si>
  <si>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</si>
  <si>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</si>
  <si>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</si>
  <si>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</si>
  <si>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</si>
  <si>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</si>
  <si>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</si>
  <si>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</si>
  <si>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</si>
  <si>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</si>
  <si>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</si>
  <si>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</si>
  <si>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</si>
  <si>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</si>
  <si>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</si>
  <si>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</si>
  <si>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</si>
  <si>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</si>
  <si>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</si>
  <si>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</si>
  <si>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</si>
  <si>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</si>
  <si>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</si>
  <si>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</si>
  <si>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</si>
  <si>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</si>
  <si>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</si>
  <si>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</si>
  <si>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</si>
  <si>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</si>
  <si>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</si>
  <si>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</si>
  <si>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</si>
  <si>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</si>
  <si>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</si>
  <si>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</si>
  <si>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</si>
  <si>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</si>
  <si>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</si>
  <si>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</si>
  <si>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</si>
  <si>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</si>
  <si>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</si>
  <si>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</si>
  <si>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</si>
  <si>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</si>
  <si>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</si>
  <si>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</si>
  <si>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</si>
  <si>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</si>
  <si>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</si>
  <si>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</si>
  <si>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</si>
  <si>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</si>
  <si>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</si>
  <si>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</si>
  <si>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</si>
  <si>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</si>
  <si>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</si>
  <si>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</si>
  <si>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</si>
  <si>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</si>
  <si>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</si>
  <si>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</si>
  <si>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</si>
  <si>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</si>
  <si>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</si>
  <si>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</si>
  <si>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</si>
  <si>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</si>
  <si>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</si>
  <si>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</si>
  <si>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</si>
  <si>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</si>
  <si>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</si>
  <si>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</si>
  <si>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</si>
  <si>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</si>
  <si>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</si>
  <si>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</si>
  <si>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</si>
  <si>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</si>
  <si>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</si>
  <si>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</si>
  <si>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</si>
  <si>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</si>
  <si>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</si>
  <si>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</si>
  <si>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</si>
  <si>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</si>
  <si>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</si>
  <si>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</si>
  <si>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</si>
  <si>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</si>
  <si>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</si>
  <si>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</si>
  <si>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</si>
  <si>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</si>
  <si>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</si>
  <si>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</si>
  <si>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</si>
  <si>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</si>
  <si>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</si>
  <si>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</si>
  <si>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</si>
  <si>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</si>
  <si>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</si>
  <si>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</si>
  <si>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</si>
  <si>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</si>
  <si>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</si>
  <si>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</si>
  <si>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</si>
  <si>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</si>
  <si>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</si>
  <si>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</si>
  <si>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</si>
  <si>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</si>
  <si>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</si>
  <si>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</si>
  <si>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</si>
  <si>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</si>
  <si>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</si>
  <si>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</si>
  <si>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</si>
  <si>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</si>
  <si>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</si>
  <si>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</si>
  <si>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</si>
  <si>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</si>
  <si>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</si>
  <si>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</si>
  <si>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</si>
  <si>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</si>
  <si>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</si>
  <si>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</si>
  <si>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</si>
  <si>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</si>
  <si>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</si>
  <si>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</si>
  <si>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</si>
  <si>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</si>
  <si>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</si>
  <si>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</si>
  <si>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</si>
  <si>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</si>
  <si>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</si>
  <si>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</si>
  <si>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</si>
  <si>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</si>
  <si>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</si>
  <si>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</si>
  <si>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</si>
  <si>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</si>
  <si>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</si>
  <si>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</si>
  <si>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</si>
  <si>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</si>
  <si>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</si>
  <si>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</si>
  <si>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</si>
  <si>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</si>
  <si>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</si>
  <si>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</si>
  <si>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</si>
  <si>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</si>
  <si>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</si>
  <si>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</si>
  <si>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</si>
  <si>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</si>
  <si>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</si>
  <si>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</si>
  <si>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</si>
  <si>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</si>
  <si>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</si>
  <si>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</si>
  <si>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</si>
  <si>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</si>
  <si>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</si>
  <si>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</si>
  <si>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</si>
  <si>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</si>
  <si>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</si>
  <si>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</si>
  <si>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</si>
  <si>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</si>
  <si>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</si>
  <si>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</si>
  <si>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</si>
  <si>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</si>
  <si>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</si>
  <si>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</si>
  <si>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</si>
  <si>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</si>
  <si>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</si>
  <si>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</si>
  <si>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</si>
  <si>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</si>
  <si>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</si>
  <si>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</si>
  <si>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</si>
  <si>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</si>
  <si>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</si>
  <si>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</si>
  <si>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</si>
  <si>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</si>
  <si>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</si>
  <si>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</si>
  <si>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</si>
  <si>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</si>
  <si>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</si>
  <si>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</si>
  <si>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</si>
  <si>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</si>
  <si>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</si>
  <si>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</si>
  <si>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</si>
  <si>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</si>
  <si>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</si>
  <si>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</si>
  <si>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</si>
  <si>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</si>
  <si>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</si>
  <si>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</si>
  <si>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</si>
  <si>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</si>
  <si>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</si>
  <si>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</si>
  <si>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</si>
  <si>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</si>
  <si>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</si>
  <si>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</si>
  <si>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</si>
  <si>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</si>
  <si>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</si>
  <si>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</si>
  <si>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</si>
  <si>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</si>
  <si>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</si>
  <si>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</si>
  <si>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</si>
  <si>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</si>
  <si>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</si>
  <si>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</si>
  <si>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</si>
  <si>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</si>
  <si>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</si>
  <si>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</si>
  <si>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</si>
  <si>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</si>
  <si>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</si>
  <si>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</si>
  <si>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</si>
  <si>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</si>
  <si>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</si>
  <si>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</si>
  <si>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</si>
  <si>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</si>
  <si>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</si>
  <si>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</si>
  <si>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</si>
  <si>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</si>
  <si>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</si>
  <si>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</si>
  <si>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</si>
  <si>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</si>
  <si>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</si>
  <si>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</si>
  <si>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</si>
  <si>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</si>
  <si>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</si>
  <si>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</si>
  <si>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</si>
  <si>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</si>
  <si>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</si>
  <si>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</si>
  <si>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</si>
  <si>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</si>
  <si>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</si>
  <si>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</si>
  <si>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</si>
  <si>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</si>
  <si>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</si>
  <si>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</si>
  <si>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</si>
  <si>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</si>
  <si>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</si>
  <si>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</si>
  <si>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</si>
  <si>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</si>
  <si>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</si>
  <si>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</si>
  <si>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</si>
  <si>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</si>
  <si>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</si>
  <si>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</si>
  <si>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</si>
  <si>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</si>
  <si>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</si>
  <si>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</si>
  <si>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</si>
  <si>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</si>
  <si>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</si>
  <si>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</si>
  <si>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</si>
  <si>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</si>
  <si>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</si>
  <si>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</si>
  <si>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</si>
  <si>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</si>
  <si>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</si>
  <si>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</si>
  <si>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</si>
  <si>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</si>
  <si>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</si>
  <si>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</si>
  <si>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</si>
  <si>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</si>
  <si>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</si>
  <si>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</si>
  <si>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</si>
  <si>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</si>
  <si>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</si>
  <si>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</si>
  <si>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</si>
  <si>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</si>
  <si>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</si>
  <si>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</si>
  <si>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</si>
  <si>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</si>
  <si>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</si>
  <si>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</si>
  <si>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</si>
  <si>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</si>
  <si>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</si>
  <si>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</si>
  <si>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</si>
  <si>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</si>
  <si>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</si>
  <si>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</si>
  <si>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</si>
  <si>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</si>
  <si>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</si>
  <si>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</si>
  <si>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</si>
  <si>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</si>
  <si>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</si>
  <si>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</si>
  <si>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</si>
  <si>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</si>
  <si>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</si>
  <si>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</si>
  <si>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</si>
  <si>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</si>
  <si>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</si>
  <si>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</si>
  <si>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</si>
  <si>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</si>
  <si>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</si>
  <si>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</si>
  <si>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</si>
  <si>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</si>
  <si>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</si>
  <si>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</si>
  <si>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</si>
  <si>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</si>
  <si>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</si>
  <si>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</si>
  <si>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</si>
  <si>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</si>
  <si>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</si>
  <si>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</si>
  <si>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</si>
  <si>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</si>
  <si>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</si>
  <si>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</si>
  <si>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</si>
  <si>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</si>
  <si>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</si>
  <si>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</si>
  <si>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</si>
  <si>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</si>
  <si>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</si>
  <si>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</si>
  <si>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</si>
  <si>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</si>
  <si>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</si>
  <si>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</si>
  <si>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</si>
  <si>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</si>
  <si>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</si>
  <si>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</si>
  <si>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</si>
  <si>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</si>
  <si>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</si>
  <si>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</si>
  <si>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</si>
  <si>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</si>
  <si>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</si>
  <si>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</si>
  <si>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</si>
  <si>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</si>
  <si>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</si>
  <si>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</si>
  <si>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</si>
  <si>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</si>
  <si>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</si>
  <si>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</si>
  <si>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</si>
  <si>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</si>
  <si>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</si>
  <si>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</si>
  <si>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</si>
  <si>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</si>
  <si>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</si>
  <si>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</si>
  <si>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</si>
  <si>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</si>
  <si>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</si>
  <si>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</si>
  <si>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</si>
  <si>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</si>
  <si>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</si>
  <si>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</si>
  <si>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</si>
  <si>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</si>
  <si>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</si>
  <si>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</si>
  <si>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</si>
  <si>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</si>
  <si>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</si>
  <si>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</si>
  <si>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</si>
  <si>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</si>
  <si>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</si>
  <si>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</si>
  <si>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</si>
  <si>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</si>
  <si>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</si>
  <si>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</si>
  <si>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</si>
  <si>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</si>
  <si>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</si>
  <si>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</si>
  <si>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</si>
  <si>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</si>
  <si>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</si>
  <si>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</si>
  <si>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</si>
  <si>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</si>
  <si>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</si>
  <si>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</si>
  <si>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</si>
  <si>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</si>
  <si>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</si>
  <si>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</si>
  <si>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</si>
  <si>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</si>
  <si>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</si>
  <si>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</si>
  <si>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</si>
  <si>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</si>
  <si>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</si>
  <si>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</si>
  <si>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</si>
  <si>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</si>
  <si>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</si>
  <si>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</si>
  <si>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</si>
  <si>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</si>
  <si>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</si>
  <si>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</si>
  <si>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</si>
  <si>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</si>
  <si>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</si>
  <si>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</si>
  <si>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</si>
  <si>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</si>
  <si>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</si>
  <si>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</si>
  <si>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</si>
  <si>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</si>
  <si>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</si>
  <si>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</si>
  <si>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</si>
  <si>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</si>
  <si>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</si>
  <si>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</si>
  <si>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</si>
  <si>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</si>
  <si>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</si>
  <si>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</si>
  <si>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</si>
  <si>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</si>
  <si>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</si>
  <si>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</si>
  <si>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</si>
  <si>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</si>
  <si>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</si>
  <si>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</si>
  <si>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</si>
  <si>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</si>
  <si>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</si>
  <si>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</si>
  <si>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</si>
  <si>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</si>
  <si>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</si>
  <si>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</si>
  <si>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</si>
  <si>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</si>
  <si>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</si>
  <si>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</si>
  <si>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</si>
  <si>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</si>
  <si>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</si>
  <si>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</si>
  <si>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</si>
  <si>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</si>
  <si>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</si>
  <si>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</si>
  <si>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</si>
  <si>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</si>
  <si>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</si>
  <si>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</si>
  <si>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</si>
  <si>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</si>
  <si>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</si>
  <si>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</si>
  <si>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</si>
  <si>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</si>
  <si>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</si>
  <si>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</si>
  <si>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</si>
  <si>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</si>
  <si>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</si>
  <si>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</si>
  <si>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</si>
  <si>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</si>
  <si>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</si>
  <si>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</si>
  <si>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</si>
  <si>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</si>
  <si>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</si>
  <si>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</si>
  <si>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</si>
  <si>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</si>
  <si>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</si>
  <si>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</si>
  <si>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</si>
  <si>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</si>
  <si>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</si>
  <si>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</si>
  <si>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</si>
  <si>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</si>
  <si>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</si>
  <si>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</si>
  <si>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</si>
  <si>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</si>
  <si>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</si>
  <si>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</si>
  <si>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</si>
  <si>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</si>
  <si>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</si>
  <si>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2015年稲美町産業連関表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</si>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</sst>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4">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F33" sqref="F33"/>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2015年稲美町産業連関表</v>
      </c>
      <c r="C45" s="463">
        <v>45158</v>
      </c>
    </row>
    <row r="46" spans="1:3" x14ac:dyDescent="0.2">
      <c r="A46" s="27" t="s">
        <v>189</v>
      </c>
      <c r="B46" s="237" t="str">
        <f>B45</f>
        <v>2015年稲美町産業連関表</v>
      </c>
      <c r="C46" s="24"/>
    </row>
    <row r="47" spans="1:3" x14ac:dyDescent="0.2">
      <c r="A47" s="28" t="s">
        <v>110</v>
      </c>
      <c r="B47" s="419" t="str">
        <f>B45</f>
        <v>2015年稲美町産業連関表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4" t="s">
        <v>126</v>
      </c>
      <c r="L4" s="455"/>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127.53922024166097</v>
      </c>
      <c r="E6" s="168">
        <f>'1'!U44</f>
        <v>61.161467612837342</v>
      </c>
      <c r="F6" s="119">
        <f>'1'!W44</f>
        <v>35</v>
      </c>
      <c r="G6" s="171">
        <f>'1'!Y44</f>
        <v>20</v>
      </c>
      <c r="H6" s="53">
        <v>1</v>
      </c>
      <c r="I6" s="56"/>
      <c r="J6" s="104" t="s">
        <v>102</v>
      </c>
      <c r="K6" s="185">
        <v>0.75600000000000001</v>
      </c>
      <c r="L6" s="186">
        <v>0.73199999999999998</v>
      </c>
    </row>
    <row r="7" spans="1:12" x14ac:dyDescent="0.2">
      <c r="A7" s="159" t="s">
        <v>219</v>
      </c>
      <c r="B7" s="3" t="s">
        <v>265</v>
      </c>
      <c r="C7" s="133">
        <v>100</v>
      </c>
      <c r="D7" s="128">
        <f>'2'!S44</f>
        <v>111.77857324252491</v>
      </c>
      <c r="E7" s="169">
        <f>'2'!U44</f>
        <v>79.405777379468475</v>
      </c>
      <c r="F7" s="120">
        <f>'2'!W44</f>
        <v>14</v>
      </c>
      <c r="G7" s="172">
        <f>'2'!Y44</f>
        <v>0</v>
      </c>
      <c r="H7" s="156">
        <v>2</v>
      </c>
      <c r="I7" s="56"/>
      <c r="J7" s="103" t="s">
        <v>135</v>
      </c>
      <c r="K7" s="187">
        <v>0.74099999999999999</v>
      </c>
      <c r="L7" s="188">
        <v>0.71099999999999997</v>
      </c>
    </row>
    <row r="8" spans="1:12" x14ac:dyDescent="0.2">
      <c r="A8" s="159" t="s">
        <v>220</v>
      </c>
      <c r="B8" s="3" t="s">
        <v>266</v>
      </c>
      <c r="C8" s="133">
        <v>100</v>
      </c>
      <c r="D8" s="128">
        <f>'3'!S44</f>
        <v>136.80249044795337</v>
      </c>
      <c r="E8" s="169">
        <f>'3'!U44</f>
        <v>80.101871813798752</v>
      </c>
      <c r="F8" s="120">
        <f>'3'!W44</f>
        <v>1</v>
      </c>
      <c r="G8" s="172">
        <f>'3'!Y44</f>
        <v>1</v>
      </c>
      <c r="H8" s="156">
        <v>3</v>
      </c>
      <c r="I8" s="56"/>
      <c r="J8" s="103" t="s">
        <v>136</v>
      </c>
      <c r="K8" s="187">
        <v>0.90500000000000003</v>
      </c>
      <c r="L8" s="188">
        <v>0.73599999999999999</v>
      </c>
    </row>
    <row r="9" spans="1:12" x14ac:dyDescent="0.2">
      <c r="A9" s="159" t="s">
        <v>221</v>
      </c>
      <c r="B9" s="3" t="s">
        <v>27</v>
      </c>
      <c r="C9" s="133">
        <v>100</v>
      </c>
      <c r="D9" s="128">
        <f>'4'!S44</f>
        <v>119.38977259221237</v>
      </c>
      <c r="E9" s="169">
        <f>'4'!U44</f>
        <v>92.951850787706633</v>
      </c>
      <c r="F9" s="120">
        <f>'4'!W44</f>
        <v>0</v>
      </c>
      <c r="G9" s="172">
        <f>'4'!Y44</f>
        <v>0</v>
      </c>
      <c r="H9" s="156">
        <v>4</v>
      </c>
      <c r="I9" s="56"/>
      <c r="J9" s="103" t="s">
        <v>137</v>
      </c>
      <c r="K9" s="187">
        <v>0.871</v>
      </c>
      <c r="L9" s="188">
        <v>0.74299999999999999</v>
      </c>
    </row>
    <row r="10" spans="1:12" x14ac:dyDescent="0.2">
      <c r="A10" s="2" t="s">
        <v>222</v>
      </c>
      <c r="B10" s="10" t="s">
        <v>190</v>
      </c>
      <c r="C10" s="132">
        <v>100</v>
      </c>
      <c r="D10" s="127">
        <f>'5'!S44</f>
        <v>132.70705572146929</v>
      </c>
      <c r="E10" s="168">
        <f>'5'!U44</f>
        <v>52.126369426019714</v>
      </c>
      <c r="F10" s="119">
        <f>'5'!W44</f>
        <v>5</v>
      </c>
      <c r="G10" s="171">
        <f>'5'!Y44</f>
        <v>4</v>
      </c>
      <c r="H10" s="53">
        <v>5</v>
      </c>
      <c r="I10" s="56"/>
      <c r="J10" s="103" t="s">
        <v>138</v>
      </c>
      <c r="K10" s="187">
        <v>0.82499999999999996</v>
      </c>
      <c r="L10" s="188">
        <v>0.73499999999999999</v>
      </c>
    </row>
    <row r="11" spans="1:12" x14ac:dyDescent="0.2">
      <c r="A11" s="159" t="s">
        <v>223</v>
      </c>
      <c r="B11" s="3" t="s">
        <v>28</v>
      </c>
      <c r="C11" s="133">
        <v>100</v>
      </c>
      <c r="D11" s="128">
        <f>'6'!S44</f>
        <v>124.83216761998088</v>
      </c>
      <c r="E11" s="169">
        <f>'6'!U44</f>
        <v>54.594740633843308</v>
      </c>
      <c r="F11" s="120">
        <f>'6'!W44</f>
        <v>29</v>
      </c>
      <c r="G11" s="172">
        <f>'6'!Y44</f>
        <v>27</v>
      </c>
      <c r="H11" s="156">
        <v>6</v>
      </c>
      <c r="I11" s="56"/>
      <c r="J11" s="103" t="s">
        <v>139</v>
      </c>
      <c r="K11" s="187">
        <v>0.86899999999999999</v>
      </c>
      <c r="L11" s="188">
        <v>0.76500000000000001</v>
      </c>
    </row>
    <row r="12" spans="1:12" x14ac:dyDescent="0.2">
      <c r="A12" s="159" t="s">
        <v>224</v>
      </c>
      <c r="B12" s="3" t="s">
        <v>267</v>
      </c>
      <c r="C12" s="133">
        <v>100</v>
      </c>
      <c r="D12" s="128">
        <f>'7'!S44</f>
        <v>133.39646754446383</v>
      </c>
      <c r="E12" s="169">
        <f>'7'!U44</f>
        <v>51.643656808070482</v>
      </c>
      <c r="F12" s="120">
        <f>'7'!W44</f>
        <v>7</v>
      </c>
      <c r="G12" s="172">
        <f>'7'!Y44</f>
        <v>6</v>
      </c>
      <c r="H12" s="156">
        <v>7</v>
      </c>
      <c r="I12" s="56"/>
      <c r="J12" s="103" t="s">
        <v>140</v>
      </c>
      <c r="K12" s="187">
        <v>0.80400000000000005</v>
      </c>
      <c r="L12" s="188">
        <v>0.749</v>
      </c>
    </row>
    <row r="13" spans="1:12" x14ac:dyDescent="0.2">
      <c r="A13" s="159" t="s">
        <v>225</v>
      </c>
      <c r="B13" s="3" t="s">
        <v>29</v>
      </c>
      <c r="C13" s="133">
        <v>100</v>
      </c>
      <c r="D13" s="128">
        <f>'8'!S44</f>
        <v>116.40129415408694</v>
      </c>
      <c r="E13" s="169">
        <f>'8'!U44</f>
        <v>40.324248420495231</v>
      </c>
      <c r="F13" s="120">
        <f>'8'!W44</f>
        <v>2</v>
      </c>
      <c r="G13" s="172">
        <f>'8'!Y44</f>
        <v>1</v>
      </c>
      <c r="H13" s="156">
        <v>8</v>
      </c>
      <c r="I13" s="56"/>
      <c r="J13" s="103" t="s">
        <v>195</v>
      </c>
      <c r="K13" s="161">
        <v>0.78600000000000003</v>
      </c>
      <c r="L13" s="189">
        <v>0.73599999999999999</v>
      </c>
    </row>
    <row r="14" spans="1:12" x14ac:dyDescent="0.2">
      <c r="A14" s="159" t="s">
        <v>226</v>
      </c>
      <c r="B14" s="3" t="s">
        <v>30</v>
      </c>
      <c r="C14" s="133">
        <v>100</v>
      </c>
      <c r="D14" s="128">
        <f>'9'!S44</f>
        <v>105.37504374725056</v>
      </c>
      <c r="E14" s="169">
        <f>'9'!U44</f>
        <v>31.891923986993898</v>
      </c>
      <c r="F14" s="120">
        <f>'9'!W44</f>
        <v>0</v>
      </c>
      <c r="G14" s="172">
        <f>'9'!Y44</f>
        <v>0</v>
      </c>
      <c r="H14" s="156">
        <v>9</v>
      </c>
      <c r="I14" s="56"/>
      <c r="J14" s="103" t="s">
        <v>196</v>
      </c>
      <c r="K14" s="161">
        <v>0.69399999999999995</v>
      </c>
      <c r="L14" s="189">
        <v>0.751</v>
      </c>
    </row>
    <row r="15" spans="1:12" x14ac:dyDescent="0.2">
      <c r="A15" s="159" t="s">
        <v>2</v>
      </c>
      <c r="B15" s="3" t="s">
        <v>364</v>
      </c>
      <c r="C15" s="133">
        <v>100</v>
      </c>
      <c r="D15" s="128">
        <f>'10'!S44</f>
        <v>129.43892482528776</v>
      </c>
      <c r="E15" s="169">
        <f>'10'!U44</f>
        <v>51.199689293397654</v>
      </c>
      <c r="F15" s="120">
        <f>'10'!W44</f>
        <v>3</v>
      </c>
      <c r="G15" s="172">
        <f>'10'!Y44</f>
        <v>3</v>
      </c>
      <c r="H15" s="156">
        <v>10</v>
      </c>
      <c r="I15" s="56"/>
      <c r="J15" s="103" t="s">
        <v>197</v>
      </c>
      <c r="K15" s="161">
        <v>0.66300000000000003</v>
      </c>
      <c r="L15" s="189">
        <v>0.73499999999999999</v>
      </c>
    </row>
    <row r="16" spans="1:12" x14ac:dyDescent="0.2">
      <c r="A16" s="159" t="s">
        <v>3</v>
      </c>
      <c r="B16" s="3" t="s">
        <v>31</v>
      </c>
      <c r="C16" s="133">
        <v>100</v>
      </c>
      <c r="D16" s="128">
        <f>'11'!S44</f>
        <v>124.79974487770633</v>
      </c>
      <c r="E16" s="169">
        <f>'11'!U44</f>
        <v>61.118255171357283</v>
      </c>
      <c r="F16" s="120">
        <f>'11'!W44</f>
        <v>4</v>
      </c>
      <c r="G16" s="172">
        <f>'11'!Y44</f>
        <v>3</v>
      </c>
      <c r="H16" s="156">
        <v>11</v>
      </c>
      <c r="I16" s="56"/>
      <c r="J16" s="103" t="s">
        <v>198</v>
      </c>
      <c r="K16" s="161">
        <v>0.66</v>
      </c>
      <c r="L16" s="189">
        <v>0.72199999999999998</v>
      </c>
    </row>
    <row r="17" spans="1:12" x14ac:dyDescent="0.2">
      <c r="A17" s="159" t="s">
        <v>4</v>
      </c>
      <c r="B17" s="3" t="s">
        <v>32</v>
      </c>
      <c r="C17" s="133">
        <v>100</v>
      </c>
      <c r="D17" s="128">
        <f>'12'!S44</f>
        <v>120.30526810856171</v>
      </c>
      <c r="E17" s="169">
        <f>'12'!U44</f>
        <v>32.587782990204758</v>
      </c>
      <c r="F17" s="120">
        <f>'12'!W44</f>
        <v>2</v>
      </c>
      <c r="G17" s="172">
        <f>'12'!Y44</f>
        <v>2</v>
      </c>
      <c r="H17" s="156">
        <v>12</v>
      </c>
      <c r="I17" s="56"/>
      <c r="J17" s="103" t="s">
        <v>199</v>
      </c>
      <c r="K17" s="161">
        <v>0.69299999999999995</v>
      </c>
      <c r="L17" s="189">
        <v>0.73899999999999999</v>
      </c>
    </row>
    <row r="18" spans="1:12" x14ac:dyDescent="0.2">
      <c r="A18" s="159" t="s">
        <v>5</v>
      </c>
      <c r="B18" s="3" t="s">
        <v>33</v>
      </c>
      <c r="C18" s="133">
        <v>100</v>
      </c>
      <c r="D18" s="128">
        <f>'13'!S44</f>
        <v>114.2979140357849</v>
      </c>
      <c r="E18" s="169">
        <f>'13'!U44</f>
        <v>31.554077871942052</v>
      </c>
      <c r="F18" s="120">
        <f>'13'!W44</f>
        <v>12</v>
      </c>
      <c r="G18" s="172">
        <f>'13'!Y44</f>
        <v>11</v>
      </c>
      <c r="H18" s="156">
        <v>13</v>
      </c>
      <c r="I18" s="56"/>
      <c r="J18" s="103" t="s">
        <v>215</v>
      </c>
      <c r="K18" s="161">
        <v>0.75800000000000001</v>
      </c>
      <c r="L18" s="189">
        <v>0.74199999999999999</v>
      </c>
    </row>
    <row r="19" spans="1:12" x14ac:dyDescent="0.2">
      <c r="A19" s="159" t="s">
        <v>6</v>
      </c>
      <c r="B19" s="3" t="s">
        <v>34</v>
      </c>
      <c r="C19" s="133">
        <v>100</v>
      </c>
      <c r="D19" s="128">
        <f>'14'!S44</f>
        <v>129.10058355835815</v>
      </c>
      <c r="E19" s="169">
        <f>'14'!U44</f>
        <v>59.153578781082238</v>
      </c>
      <c r="F19" s="120">
        <f>'14'!W44</f>
        <v>8</v>
      </c>
      <c r="G19" s="172">
        <f>'14'!Y44</f>
        <v>6</v>
      </c>
      <c r="H19" s="156">
        <v>14</v>
      </c>
      <c r="I19" s="56"/>
      <c r="J19" s="103" t="s">
        <v>216</v>
      </c>
      <c r="K19" s="161">
        <v>0.752</v>
      </c>
      <c r="L19" s="189">
        <v>0.72199999999999998</v>
      </c>
    </row>
    <row r="20" spans="1:12" x14ac:dyDescent="0.2">
      <c r="A20" s="159" t="s">
        <v>7</v>
      </c>
      <c r="B20" s="3" t="s">
        <v>268</v>
      </c>
      <c r="C20" s="133">
        <v>100</v>
      </c>
      <c r="D20" s="128">
        <f>'15'!S44</f>
        <v>123.50359306581187</v>
      </c>
      <c r="E20" s="169">
        <f>'15'!U44</f>
        <v>54.793890853514462</v>
      </c>
      <c r="F20" s="120">
        <f>'15'!W44</f>
        <v>5</v>
      </c>
      <c r="G20" s="172">
        <f>'15'!Y44</f>
        <v>4</v>
      </c>
      <c r="H20" s="156">
        <v>15</v>
      </c>
      <c r="I20" s="56"/>
      <c r="J20" s="103" t="s">
        <v>217</v>
      </c>
      <c r="K20" s="161">
        <v>0.71899999999999997</v>
      </c>
      <c r="L20" s="189">
        <v>0.74399999999999999</v>
      </c>
    </row>
    <row r="21" spans="1:12" x14ac:dyDescent="0.2">
      <c r="A21" s="159" t="s">
        <v>8</v>
      </c>
      <c r="B21" s="3" t="s">
        <v>269</v>
      </c>
      <c r="C21" s="133">
        <v>100</v>
      </c>
      <c r="D21" s="128">
        <f>'16'!S44</f>
        <v>122.21054624093331</v>
      </c>
      <c r="E21" s="169">
        <f>'16'!U44</f>
        <v>57.134724552070246</v>
      </c>
      <c r="F21" s="120">
        <f>'16'!W44</f>
        <v>4</v>
      </c>
      <c r="G21" s="172">
        <f>'16'!Y44</f>
        <v>4</v>
      </c>
      <c r="H21" s="156">
        <v>16</v>
      </c>
      <c r="I21" s="56"/>
      <c r="J21" s="103" t="s">
        <v>218</v>
      </c>
      <c r="K21" s="161">
        <v>0.82599999999999996</v>
      </c>
      <c r="L21" s="189">
        <v>0.75</v>
      </c>
    </row>
    <row r="22" spans="1:12" x14ac:dyDescent="0.2">
      <c r="A22" s="159" t="s">
        <v>9</v>
      </c>
      <c r="B22" s="3" t="s">
        <v>270</v>
      </c>
      <c r="C22" s="133">
        <v>100</v>
      </c>
      <c r="D22" s="128">
        <f>'17'!S44</f>
        <v>125.31596588955995</v>
      </c>
      <c r="E22" s="169">
        <f>'17'!U44</f>
        <v>53.746152602368362</v>
      </c>
      <c r="F22" s="120">
        <f>'17'!W44</f>
        <v>2</v>
      </c>
      <c r="G22" s="172">
        <f>'17'!Y44</f>
        <v>2</v>
      </c>
      <c r="H22" s="156">
        <v>17</v>
      </c>
      <c r="I22" s="56"/>
      <c r="J22" s="103" t="s">
        <v>252</v>
      </c>
      <c r="K22" s="161">
        <v>0.84399999999999997</v>
      </c>
      <c r="L22" s="189">
        <v>0.76200000000000001</v>
      </c>
    </row>
    <row r="23" spans="1:12" x14ac:dyDescent="0.2">
      <c r="A23" s="159" t="s">
        <v>10</v>
      </c>
      <c r="B23" s="3" t="s">
        <v>271</v>
      </c>
      <c r="C23" s="133">
        <v>100</v>
      </c>
      <c r="D23" s="128">
        <f>'18'!S44</f>
        <v>120.53213776836816</v>
      </c>
      <c r="E23" s="169">
        <f>'18'!U44</f>
        <v>48.080698428503524</v>
      </c>
      <c r="F23" s="120">
        <f>'18'!W44</f>
        <v>1</v>
      </c>
      <c r="G23" s="172">
        <f>'18'!Y44</f>
        <v>0</v>
      </c>
      <c r="H23" s="156">
        <v>18</v>
      </c>
      <c r="I23" s="56"/>
      <c r="J23" s="190" t="s">
        <v>262</v>
      </c>
      <c r="K23" s="394">
        <v>0.94499999999999995</v>
      </c>
      <c r="L23" s="395">
        <v>0.77200000000000002</v>
      </c>
    </row>
    <row r="24" spans="1:12" x14ac:dyDescent="0.2">
      <c r="A24" s="159" t="s">
        <v>11</v>
      </c>
      <c r="B24" s="3" t="s">
        <v>35</v>
      </c>
      <c r="C24" s="133">
        <v>100</v>
      </c>
      <c r="D24" s="128">
        <f>'19'!S44</f>
        <v>124.37853253154621</v>
      </c>
      <c r="E24" s="169">
        <f>'19'!U44</f>
        <v>47.921326089903985</v>
      </c>
      <c r="F24" s="120">
        <f>'19'!W44</f>
        <v>8</v>
      </c>
      <c r="G24" s="172">
        <f>'19'!Y44</f>
        <v>7</v>
      </c>
      <c r="H24" s="156">
        <v>19</v>
      </c>
      <c r="I24" s="56"/>
      <c r="J24" s="103" t="s">
        <v>339</v>
      </c>
      <c r="K24" s="161">
        <v>0.80800000000000005</v>
      </c>
      <c r="L24" s="189">
        <v>0.74199999999999999</v>
      </c>
    </row>
    <row r="25" spans="1:12" x14ac:dyDescent="0.2">
      <c r="A25" s="159" t="s">
        <v>12</v>
      </c>
      <c r="B25" s="3" t="s">
        <v>366</v>
      </c>
      <c r="C25" s="133">
        <v>100</v>
      </c>
      <c r="D25" s="128">
        <f>'20'!S44</f>
        <v>123.31171077000326</v>
      </c>
      <c r="E25" s="169">
        <f>'20'!U44</f>
        <v>45.60297546302521</v>
      </c>
      <c r="F25" s="120">
        <f>'20'!W44</f>
        <v>1</v>
      </c>
      <c r="G25" s="172">
        <f>'20'!Y44</f>
        <v>1</v>
      </c>
      <c r="H25" s="156">
        <v>20</v>
      </c>
      <c r="I25" s="56"/>
      <c r="J25" s="103" t="s">
        <v>368</v>
      </c>
      <c r="K25" s="161">
        <v>0.82699999999999996</v>
      </c>
      <c r="L25" s="189">
        <v>0.69599999999999995</v>
      </c>
    </row>
    <row r="26" spans="1:12" x14ac:dyDescent="0.2">
      <c r="A26" s="159" t="s">
        <v>13</v>
      </c>
      <c r="B26" s="3" t="s">
        <v>191</v>
      </c>
      <c r="C26" s="133">
        <v>100</v>
      </c>
      <c r="D26" s="128">
        <f>'21'!S44</f>
        <v>130.39512799081439</v>
      </c>
      <c r="E26" s="169">
        <f>'21'!U44</f>
        <v>34.834801272431861</v>
      </c>
      <c r="F26" s="120">
        <f>'21'!W44</f>
        <v>5</v>
      </c>
      <c r="G26" s="172">
        <f>'21'!Y44</f>
        <v>4</v>
      </c>
      <c r="H26" s="156">
        <v>21</v>
      </c>
      <c r="I26" s="56"/>
      <c r="J26" s="200" t="s">
        <v>369</v>
      </c>
      <c r="K26" s="161">
        <v>0.78</v>
      </c>
      <c r="L26" s="189">
        <v>0.71399999999999997</v>
      </c>
    </row>
    <row r="27" spans="1:12" x14ac:dyDescent="0.2">
      <c r="A27" s="11" t="s">
        <v>14</v>
      </c>
      <c r="B27" s="12" t="s">
        <v>50</v>
      </c>
      <c r="C27" s="134">
        <v>100</v>
      </c>
      <c r="D27" s="129">
        <f>'22'!S44</f>
        <v>136.29421960820764</v>
      </c>
      <c r="E27" s="170">
        <f>'22'!U44</f>
        <v>62.355437287845881</v>
      </c>
      <c r="F27" s="121">
        <f>'22'!W44</f>
        <v>21</v>
      </c>
      <c r="G27" s="173">
        <f>'22'!Y44</f>
        <v>16</v>
      </c>
      <c r="H27" s="157">
        <v>22</v>
      </c>
      <c r="I27" s="56"/>
      <c r="J27" s="199" t="s">
        <v>370</v>
      </c>
      <c r="K27" s="396">
        <v>0.82799999999999996</v>
      </c>
      <c r="L27" s="397">
        <v>0.68200000000000005</v>
      </c>
    </row>
    <row r="28" spans="1:12" x14ac:dyDescent="0.2">
      <c r="A28" s="159" t="s">
        <v>15</v>
      </c>
      <c r="B28" s="3" t="s">
        <v>36</v>
      </c>
      <c r="C28" s="133">
        <v>100</v>
      </c>
      <c r="D28" s="128">
        <f>'23'!S44</f>
        <v>136.14351898641567</v>
      </c>
      <c r="E28" s="169">
        <f>'23'!U44</f>
        <v>65.861090034859615</v>
      </c>
      <c r="F28" s="120">
        <f>'23'!W44</f>
        <v>15</v>
      </c>
      <c r="G28" s="172">
        <f>'23'!Y44</f>
        <v>9</v>
      </c>
      <c r="H28" s="156">
        <v>23</v>
      </c>
      <c r="I28" s="56"/>
      <c r="J28" s="114" t="s">
        <v>549</v>
      </c>
      <c r="K28" s="422">
        <v>0.67200000000000004</v>
      </c>
      <c r="L28" s="423">
        <v>0.67900000000000005</v>
      </c>
    </row>
    <row r="29" spans="1:12" x14ac:dyDescent="0.2">
      <c r="A29" s="159" t="s">
        <v>16</v>
      </c>
      <c r="B29" s="3" t="s">
        <v>192</v>
      </c>
      <c r="C29" s="133">
        <v>100</v>
      </c>
      <c r="D29" s="128">
        <f>'24'!S44</f>
        <v>115.2719740629886</v>
      </c>
      <c r="E29" s="169">
        <f>'24'!U44</f>
        <v>43.664046733902332</v>
      </c>
      <c r="F29" s="120">
        <f>'24'!W44</f>
        <v>0</v>
      </c>
      <c r="G29" s="172">
        <f>'24'!Y44</f>
        <v>0</v>
      </c>
      <c r="H29" s="156">
        <v>24</v>
      </c>
      <c r="I29" s="56"/>
      <c r="J29" s="200" t="s">
        <v>550</v>
      </c>
      <c r="K29" s="416">
        <v>0.59799999999999998</v>
      </c>
      <c r="L29" s="417">
        <v>0.61099999999999999</v>
      </c>
    </row>
    <row r="30" spans="1:12" x14ac:dyDescent="0.2">
      <c r="A30" s="159" t="s">
        <v>17</v>
      </c>
      <c r="B30" s="3" t="s">
        <v>272</v>
      </c>
      <c r="C30" s="133">
        <v>100</v>
      </c>
      <c r="D30" s="128">
        <f>'25'!S44</f>
        <v>128.21104884558582</v>
      </c>
      <c r="E30" s="169">
        <f>'25'!U44</f>
        <v>63.720731620158411</v>
      </c>
      <c r="F30" s="120">
        <f>'25'!W44</f>
        <v>2</v>
      </c>
      <c r="G30" s="172">
        <f>'25'!Y44</f>
        <v>1</v>
      </c>
      <c r="H30" s="156">
        <v>25</v>
      </c>
      <c r="I30" s="56"/>
      <c r="J30" s="200" t="s">
        <v>551</v>
      </c>
      <c r="K30" s="416">
        <v>0.71299999999999997</v>
      </c>
      <c r="L30" s="417">
        <v>0.622</v>
      </c>
    </row>
    <row r="31" spans="1:12" x14ac:dyDescent="0.2">
      <c r="A31" s="159" t="s">
        <v>18</v>
      </c>
      <c r="B31" s="3" t="s">
        <v>273</v>
      </c>
      <c r="C31" s="133">
        <v>100</v>
      </c>
      <c r="D31" s="128">
        <f>'26'!S44</f>
        <v>131.8282086528535</v>
      </c>
      <c r="E31" s="169">
        <f>'26'!U44</f>
        <v>84.12117020326852</v>
      </c>
      <c r="F31" s="120">
        <f>'26'!W44</f>
        <v>3</v>
      </c>
      <c r="G31" s="172">
        <f>'26'!Y44</f>
        <v>3</v>
      </c>
      <c r="H31" s="156">
        <v>26</v>
      </c>
      <c r="I31" s="56"/>
      <c r="J31" s="115" t="s">
        <v>552</v>
      </c>
      <c r="K31" s="424">
        <v>0.64</v>
      </c>
      <c r="L31" s="425">
        <v>0.64900000000000002</v>
      </c>
    </row>
    <row r="32" spans="1:12" x14ac:dyDescent="0.2">
      <c r="A32" s="159" t="s">
        <v>19</v>
      </c>
      <c r="B32" s="3" t="s">
        <v>274</v>
      </c>
      <c r="C32" s="133">
        <v>100</v>
      </c>
      <c r="D32" s="128">
        <f>'27'!S44</f>
        <v>128.61570374929235</v>
      </c>
      <c r="E32" s="169">
        <f>'27'!U44</f>
        <v>88.337077997381556</v>
      </c>
      <c r="F32" s="120">
        <f>'27'!W44</f>
        <v>5</v>
      </c>
      <c r="G32" s="172">
        <f>'27'!Y44</f>
        <v>4</v>
      </c>
      <c r="H32" s="156">
        <v>27</v>
      </c>
      <c r="I32" s="56"/>
      <c r="J32" s="191" t="s">
        <v>141</v>
      </c>
      <c r="K32" s="191"/>
      <c r="L32" s="47" t="s">
        <v>120</v>
      </c>
    </row>
    <row r="33" spans="1:12" x14ac:dyDescent="0.2">
      <c r="A33" s="159" t="s">
        <v>20</v>
      </c>
      <c r="B33" s="3" t="s">
        <v>37</v>
      </c>
      <c r="C33" s="133">
        <v>100</v>
      </c>
      <c r="D33" s="128">
        <f>'28'!S44</f>
        <v>125.03670798417924</v>
      </c>
      <c r="E33" s="169">
        <f>'28'!U44</f>
        <v>80.247245439235883</v>
      </c>
      <c r="F33" s="120">
        <f>'28'!W44</f>
        <v>10</v>
      </c>
      <c r="G33" s="172">
        <f>'28'!Y44</f>
        <v>8</v>
      </c>
      <c r="H33" s="156">
        <v>28</v>
      </c>
      <c r="I33" s="56"/>
      <c r="J33" s="57" t="s">
        <v>612</v>
      </c>
      <c r="K33" s="58">
        <v>0.65</v>
      </c>
      <c r="L33" s="58">
        <v>0.627</v>
      </c>
    </row>
    <row r="34" spans="1:12" x14ac:dyDescent="0.2">
      <c r="A34" s="159" t="s">
        <v>21</v>
      </c>
      <c r="B34" s="3" t="s">
        <v>38</v>
      </c>
      <c r="C34" s="133">
        <v>100</v>
      </c>
      <c r="D34" s="128">
        <f>'29'!S44</f>
        <v>104.1558768925748</v>
      </c>
      <c r="E34" s="169">
        <f>'29'!U44</f>
        <v>91.80496827956614</v>
      </c>
      <c r="F34" s="120">
        <f>'29'!W44</f>
        <v>1</v>
      </c>
      <c r="G34" s="172">
        <f>'29'!Y44</f>
        <v>0</v>
      </c>
      <c r="H34" s="156">
        <v>29</v>
      </c>
      <c r="I34" s="56"/>
    </row>
    <row r="35" spans="1:12" x14ac:dyDescent="0.2">
      <c r="A35" s="159" t="s">
        <v>22</v>
      </c>
      <c r="B35" s="3" t="s">
        <v>377</v>
      </c>
      <c r="C35" s="133">
        <v>100</v>
      </c>
      <c r="D35" s="128">
        <f>'30'!S44</f>
        <v>130.19952452108842</v>
      </c>
      <c r="E35" s="169">
        <f>'30'!U44</f>
        <v>90.573114945542088</v>
      </c>
      <c r="F35" s="120">
        <f>'30'!W44</f>
        <v>11</v>
      </c>
      <c r="G35" s="172">
        <f>'30'!Y44</f>
        <v>10</v>
      </c>
      <c r="H35" s="156">
        <v>30</v>
      </c>
      <c r="I35" s="56"/>
    </row>
    <row r="36" spans="1:12" x14ac:dyDescent="0.2">
      <c r="A36" s="159" t="s">
        <v>23</v>
      </c>
      <c r="B36" s="3" t="s">
        <v>193</v>
      </c>
      <c r="C36" s="133">
        <v>100</v>
      </c>
      <c r="D36" s="128">
        <f>'31'!S44</f>
        <v>124.73160513639949</v>
      </c>
      <c r="E36" s="169">
        <f>'31'!U44</f>
        <v>57.07825896153701</v>
      </c>
      <c r="F36" s="120">
        <f>'31'!W44</f>
        <v>6</v>
      </c>
      <c r="G36" s="172">
        <f>'31'!Y44</f>
        <v>6</v>
      </c>
      <c r="H36" s="156">
        <v>31</v>
      </c>
      <c r="I36" s="56"/>
    </row>
    <row r="37" spans="1:12" x14ac:dyDescent="0.2">
      <c r="A37" s="159" t="s">
        <v>24</v>
      </c>
      <c r="B37" s="3" t="s">
        <v>39</v>
      </c>
      <c r="C37" s="133">
        <v>100</v>
      </c>
      <c r="D37" s="128">
        <f>'32'!S44</f>
        <v>128.32889395941132</v>
      </c>
      <c r="E37" s="169">
        <f>'32'!U44</f>
        <v>87.589384946658612</v>
      </c>
      <c r="F37" s="120">
        <f>'32'!W44</f>
        <v>8</v>
      </c>
      <c r="G37" s="172">
        <f>'32'!Y44</f>
        <v>10</v>
      </c>
      <c r="H37" s="156">
        <v>32</v>
      </c>
      <c r="I37" s="56"/>
    </row>
    <row r="38" spans="1:12" x14ac:dyDescent="0.2">
      <c r="A38" s="159" t="s">
        <v>25</v>
      </c>
      <c r="B38" s="3" t="s">
        <v>40</v>
      </c>
      <c r="C38" s="133">
        <v>100</v>
      </c>
      <c r="D38" s="128">
        <f>'33'!S44</f>
        <v>133.16915012334599</v>
      </c>
      <c r="E38" s="169">
        <f>'33'!U44</f>
        <v>92.348311681182423</v>
      </c>
      <c r="F38" s="120">
        <f>'33'!W44</f>
        <v>7</v>
      </c>
      <c r="G38" s="172">
        <f>'33'!Y44</f>
        <v>5</v>
      </c>
      <c r="H38" s="156">
        <v>33</v>
      </c>
      <c r="I38" s="56"/>
    </row>
    <row r="39" spans="1:12" x14ac:dyDescent="0.2">
      <c r="A39" s="159" t="s">
        <v>26</v>
      </c>
      <c r="B39" s="3" t="s">
        <v>276</v>
      </c>
      <c r="C39" s="133">
        <v>100</v>
      </c>
      <c r="D39" s="128">
        <f>'34'!S44</f>
        <v>136.02433323448068</v>
      </c>
      <c r="E39" s="169">
        <f>'34'!U44</f>
        <v>78.350285179567152</v>
      </c>
      <c r="F39" s="120">
        <f>'34'!W44</f>
        <v>13</v>
      </c>
      <c r="G39" s="172">
        <f>'34'!Y44</f>
        <v>12</v>
      </c>
      <c r="H39" s="156">
        <v>34</v>
      </c>
      <c r="I39" s="56"/>
    </row>
    <row r="40" spans="1:12" x14ac:dyDescent="0.2">
      <c r="A40" s="159" t="s">
        <v>51</v>
      </c>
      <c r="B40" s="3" t="s">
        <v>367</v>
      </c>
      <c r="C40" s="133">
        <v>100</v>
      </c>
      <c r="D40" s="128">
        <f>'35'!S44</f>
        <v>136.00704799203112</v>
      </c>
      <c r="E40" s="169">
        <f>'35'!U44</f>
        <v>77.495259785824842</v>
      </c>
      <c r="F40" s="120">
        <f>'35'!W44</f>
        <v>29</v>
      </c>
      <c r="G40" s="172">
        <f>'35'!Y44</f>
        <v>27</v>
      </c>
      <c r="H40" s="156">
        <v>35</v>
      </c>
      <c r="I40" s="56"/>
    </row>
    <row r="41" spans="1:12" x14ac:dyDescent="0.2">
      <c r="A41" s="159" t="s">
        <v>194</v>
      </c>
      <c r="B41" s="3" t="s">
        <v>41</v>
      </c>
      <c r="C41" s="133">
        <v>100</v>
      </c>
      <c r="D41" s="128">
        <f>'36'!S44</f>
        <v>125.70055855324017</v>
      </c>
      <c r="E41" s="169">
        <f>'36'!U44</f>
        <v>68.195410876726427</v>
      </c>
      <c r="F41" s="120">
        <f>'36'!W44</f>
        <v>11</v>
      </c>
      <c r="G41" s="172">
        <f>'36'!Y44</f>
        <v>9</v>
      </c>
      <c r="H41" s="156">
        <v>36</v>
      </c>
      <c r="I41" s="56"/>
    </row>
    <row r="42" spans="1:12" x14ac:dyDescent="0.2">
      <c r="A42" s="159" t="s">
        <v>200</v>
      </c>
      <c r="B42" s="3" t="s">
        <v>345</v>
      </c>
      <c r="C42" s="133">
        <v>100</v>
      </c>
      <c r="D42" s="128">
        <f>'37'!S44</f>
        <v>134.70535824701332</v>
      </c>
      <c r="E42" s="169">
        <f>'37'!U44</f>
        <v>75.763065836618779</v>
      </c>
      <c r="F42" s="120">
        <f>'37'!W44</f>
        <v>20</v>
      </c>
      <c r="G42" s="172">
        <f>'37'!Y44</f>
        <v>14</v>
      </c>
      <c r="H42" s="156">
        <v>37</v>
      </c>
      <c r="I42" s="56"/>
    </row>
    <row r="43" spans="1:12" x14ac:dyDescent="0.2">
      <c r="A43" s="159" t="s">
        <v>201</v>
      </c>
      <c r="B43" s="3" t="s">
        <v>278</v>
      </c>
      <c r="C43" s="133">
        <v>100</v>
      </c>
      <c r="D43" s="128">
        <f>'38'!S44</f>
        <v>168.43317223778882</v>
      </c>
      <c r="E43" s="169">
        <f>'38'!U44</f>
        <v>41.120516748045162</v>
      </c>
      <c r="F43" s="120">
        <f>'38'!W44</f>
        <v>4</v>
      </c>
      <c r="G43" s="172">
        <f>'38'!Y44</f>
        <v>3</v>
      </c>
      <c r="H43" s="156">
        <v>38</v>
      </c>
      <c r="I43" s="56"/>
    </row>
    <row r="44" spans="1:12" x14ac:dyDescent="0.2">
      <c r="A44" s="159" t="s">
        <v>202</v>
      </c>
      <c r="B44" s="3" t="s">
        <v>279</v>
      </c>
      <c r="C44" s="133">
        <v>100</v>
      </c>
      <c r="D44" s="128">
        <f>'39'!S44</f>
        <v>147.69509188712291</v>
      </c>
      <c r="E44" s="169">
        <f>'39'!U44</f>
        <v>62.335206106340351</v>
      </c>
      <c r="F44" s="120">
        <f>'39'!W44</f>
        <v>2</v>
      </c>
      <c r="G44" s="172">
        <f>'39'!Y44</f>
        <v>3</v>
      </c>
      <c r="H44" s="156">
        <v>39</v>
      </c>
      <c r="I44" s="56"/>
    </row>
    <row r="45" spans="1:12" x14ac:dyDescent="0.2">
      <c r="A45" s="106"/>
      <c r="B45" s="94" t="s">
        <v>83</v>
      </c>
      <c r="C45" s="135">
        <f>SUM(C6:C44)</f>
        <v>3900</v>
      </c>
      <c r="D45" s="202">
        <f>SUM(D6:D44)</f>
        <v>4966.3641296483584</v>
      </c>
      <c r="E45" s="203">
        <f>SUM(E6:E44)</f>
        <v>2432.8904429032964</v>
      </c>
      <c r="F45" s="204">
        <f>SUM(F6:F44)</f>
        <v>316</v>
      </c>
      <c r="G45" s="205">
        <f>SUM(G6:G44)</f>
        <v>246</v>
      </c>
      <c r="H45" s="160"/>
      <c r="I45" s="56"/>
    </row>
    <row r="46" spans="1:12" x14ac:dyDescent="0.2">
      <c r="A46" s="398" t="str">
        <f>取引基本表!$E$1</f>
        <v>2015年稲美町産業連関表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8" activePane="bottomRight" state="frozen"/>
      <selection pane="topRight" activeCell="C1" sqref="C1"/>
      <selection pane="bottomLeft" activeCell="A6" sqref="A6"/>
      <selection pane="bottomRight" activeCell="M18" sqref="M18"/>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105.3814991295104</v>
      </c>
      <c r="D6" s="193">
        <f>'1'!U5+'2'!U5+'3'!U5+'4'!U5+'5'!U5+'6'!U5+'7'!U5+'8'!U5+'9'!U5+'10'!U5+'11'!U5+'12'!U5+'13'!U5+'14'!U5+'15'!U5+'16'!U5+'17'!U5+'18'!U5+'19'!U5+'20'!U5+'21'!U5+'22'!U5+'23'!U5+'24'!U5+'25'!U5+'26'!U5+'27'!U5+'28'!U5+'29'!U5+'30'!U5+'31'!U5+'32'!U5+'33'!U5+'34'!U5+'35'!U5+'36'!U5+'37'!U5+'38'!U5+'39'!U5</f>
        <v>47.689009016873364</v>
      </c>
      <c r="E6" s="120">
        <f>'1'!W5+'2'!W5+'3'!W5+'4'!W5+'5'!W5+'6'!W5+'7'!W5+'8'!W5+'9'!W5+'10'!W5+'11'!W5+'12'!W5+'13'!W5+'14'!W5+'15'!W5+'16'!W5+'17'!W5+'18'!W5+'19'!W5+'20'!W5+'21'!W5+'22'!W5+'23'!W5+'24'!W5+'25'!W5+'26'!W5+'27'!W5+'28'!W5+'29'!W5+'30'!W5+'31'!W5+'32'!W5+'33'!W5+'34'!W5+'35'!W5+'36'!W5+'37'!W5+'38'!W5+'39'!W5</f>
        <v>36</v>
      </c>
      <c r="F6" s="172">
        <f>'1'!Y5+'2'!Y5+'3'!Y5+'4'!Y5+'5'!Y5+'6'!Y5+'7'!Y5+'8'!Y5+'9'!Y5+'10'!Y5+'11'!Y5+'12'!Y5+'13'!Y5+'14'!Y5+'15'!Y5+'16'!Y5+'17'!Y5+'18'!Y5+'19'!Y5+'20'!Y5+'21'!Y5+'22'!Y5+'23'!Y5+'24'!Y5+'25'!Y5+'26'!Y5+'27'!Y5+'28'!Y5+'29'!Y5+'30'!Y5+'31'!Y5+'32'!Y5+'33'!Y5+'34'!Y5+'35'!Y5+'36'!Y5+'37'!Y5+'38'!Y5+'39'!Y5</f>
        <v>20</v>
      </c>
      <c r="G6" s="116">
        <v>1</v>
      </c>
      <c r="I6" s="144" t="s">
        <v>256</v>
      </c>
      <c r="J6" s="145">
        <f>C45</f>
        <v>4966.3641296483584</v>
      </c>
      <c r="K6" s="145">
        <f>D45</f>
        <v>2432.8904429032964</v>
      </c>
      <c r="L6" s="146">
        <f>E45</f>
        <v>316</v>
      </c>
      <c r="M6" s="147">
        <f>F45</f>
        <v>246</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100.75280886054344</v>
      </c>
      <c r="D7" s="193">
        <f>'1'!U6+'2'!U6+'3'!U6+'4'!U6+'5'!U6+'6'!U6+'7'!U6+'8'!U6+'9'!U6+'10'!U6+'11'!U6+'12'!U6+'13'!U6+'14'!U6+'15'!U6+'16'!U6+'17'!U6+'18'!U6+'19'!U6+'20'!U6+'21'!U6+'22'!U6+'23'!U6+'24'!U6+'25'!U6+'26'!U6+'27'!U6+'28'!U6+'29'!U6+'30'!U6+'31'!U6+'32'!U6+'33'!U6+'34'!U6+'35'!U6+'36'!U6+'37'!U6+'38'!U6+'39'!U6</f>
        <v>71.966292043245332</v>
      </c>
      <c r="E7" s="120">
        <f>'1'!W6+'2'!W6+'3'!W6+'4'!W6+'5'!W6+'6'!W6+'7'!W6+'8'!W6+'9'!W6+'10'!W6+'11'!W6+'12'!W6+'13'!W6+'14'!W6+'15'!W6+'16'!W6+'17'!W6+'18'!W6+'19'!W6+'20'!W6+'21'!W6+'22'!W6+'23'!W6+'24'!W6+'25'!W6+'26'!W6+'27'!W6+'28'!W6+'29'!W6+'30'!W6+'31'!W6+'32'!W6+'33'!W6+'34'!W6+'35'!W6+'36'!W6+'37'!W6+'38'!W6+'39'!W6</f>
        <v>14</v>
      </c>
      <c r="F7" s="172">
        <f>'1'!Y6+'2'!Y6+'3'!Y6+'4'!Y6+'5'!Y6+'6'!Y6+'7'!Y6+'8'!Y6+'9'!Y6+'10'!Y6+'11'!Y6+'12'!Y6+'13'!Y6+'14'!Y6+'15'!Y6+'16'!Y6+'17'!Y6+'18'!Y6+'19'!Y6+'20'!Y6+'21'!Y6+'22'!Y6+'23'!Y6+'24'!Y6+'25'!Y6+'26'!Y6+'27'!Y6+'28'!Y6+'29'!Y6+'30'!Y6+'31'!Y6+'32'!Y6+'33'!Y6+'34'!Y6+'35'!Y6+'36'!Y6+'37'!Y6+'38'!Y6+'39'!Y6</f>
        <v>0</v>
      </c>
      <c r="G7" s="117">
        <v>2</v>
      </c>
      <c r="I7" s="144" t="s">
        <v>257</v>
      </c>
      <c r="J7" s="145">
        <f>最終需要_まとめ!C45</f>
        <v>3900</v>
      </c>
      <c r="K7" s="383">
        <f>Q33</f>
        <v>162441</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100.01660457276951</v>
      </c>
      <c r="D8" s="193">
        <f>'1'!U7+'2'!U7+'3'!U7+'4'!U7+'5'!U7+'6'!U7+'7'!U7+'8'!U7+'9'!U7+'10'!U7+'11'!U7+'12'!U7+'13'!U7+'14'!U7+'15'!U7+'16'!U7+'17'!U7+'18'!U7+'19'!U7+'20'!U7+'21'!U7+'22'!U7+'23'!U7+'24'!U7+'25'!U7+'26'!U7+'27'!U7+'28'!U7+'29'!U7+'30'!U7+'31'!U7+'32'!U7+'33'!U7+'34'!U7+'35'!U7+'36'!U7+'37'!U7+'38'!U7+'39'!U7</f>
        <v>57.152345470153996</v>
      </c>
      <c r="E8" s="120">
        <f>'1'!W7+'2'!W7+'3'!W7+'4'!W7+'5'!W7+'6'!W7+'7'!W7+'8'!W7+'9'!W7+'10'!W7+'11'!W7+'12'!W7+'13'!W7+'14'!W7+'15'!W7+'16'!W7+'17'!W7+'18'!W7+'19'!W7+'20'!W7+'21'!W7+'22'!W7+'23'!W7+'24'!W7+'25'!W7+'26'!W7+'27'!W7+'28'!W7+'29'!W7+'30'!W7+'31'!W7+'32'!W7+'33'!W7+'34'!W7+'35'!W7+'36'!W7+'37'!W7+'38'!W7+'39'!W7</f>
        <v>0</v>
      </c>
      <c r="F8" s="172">
        <f>'1'!Y7+'2'!Y7+'3'!Y7+'4'!Y7+'5'!Y7+'6'!Y7+'7'!Y7+'8'!Y7+'9'!Y7+'10'!Y7+'11'!Y7+'12'!Y7+'13'!Y7+'14'!Y7+'15'!Y7+'16'!Y7+'17'!Y7+'18'!Y7+'19'!Y7+'20'!Y7+'21'!Y7+'22'!Y7+'23'!Y7+'24'!Y7+'25'!Y7+'26'!Y7+'27'!Y7+'28'!Y7+'29'!Y7+'30'!Y7+'31'!Y7+'32'!Y7+'33'!Y7+'34'!Y7+'35'!Y7+'36'!Y7+'37'!Y7+'38'!Y7+'39'!Y7</f>
        <v>0</v>
      </c>
      <c r="G8" s="117">
        <v>3</v>
      </c>
      <c r="I8" s="144" t="s">
        <v>259</v>
      </c>
      <c r="J8" s="441">
        <f>J6/J7</f>
        <v>1.2734266999098354</v>
      </c>
      <c r="K8" s="150">
        <f>K6/K7*100</f>
        <v>1.497707132376245</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101.26501651773783</v>
      </c>
      <c r="D9" s="193">
        <f>'1'!U8+'2'!U8+'3'!U8+'4'!U8+'5'!U8+'6'!U8+'7'!U8+'8'!U8+'9'!U8+'10'!U8+'11'!U8+'12'!U8+'13'!U8+'14'!U8+'15'!U8+'16'!U8+'17'!U8+'18'!U8+'19'!U8+'20'!U8+'21'!U8+'22'!U8+'23'!U8+'24'!U8+'25'!U8+'26'!U8+'27'!U8+'28'!U8+'29'!U8+'30'!U8+'31'!U8+'32'!U8+'33'!U8+'34'!U8+'35'!U8+'36'!U8+'37'!U8+'38'!U8+'39'!U8</f>
        <v>81.01201321419029</v>
      </c>
      <c r="E9" s="120">
        <f>'1'!W8+'2'!W8+'3'!W8+'4'!W8+'5'!W8+'6'!W8+'7'!W8+'8'!W8+'9'!W8+'10'!W8+'11'!W8+'12'!W8+'13'!W8+'14'!W8+'15'!W8+'16'!W8+'17'!W8+'18'!W8+'19'!W8+'20'!W8+'21'!W8+'22'!W8+'23'!W8+'24'!W8+'25'!W8+'26'!W8+'27'!W8+'28'!W8+'29'!W8+'30'!W8+'31'!W8+'32'!W8+'33'!W8+'34'!W8+'35'!W8+'36'!W8+'37'!W8+'38'!W8+'39'!W8</f>
        <v>0</v>
      </c>
      <c r="F9" s="172">
        <f>'1'!Y8+'2'!Y8+'3'!Y8+'4'!Y8+'5'!Y8+'6'!Y8+'7'!Y8+'8'!Y8+'9'!Y8+'10'!Y8+'11'!Y8+'12'!Y8+'13'!Y8+'14'!Y8+'15'!Y8+'16'!Y8+'17'!Y8+'18'!Y8+'19'!Y8+'20'!Y8+'21'!Y8+'22'!Y8+'23'!Y8+'24'!Y8+'25'!Y8+'26'!Y8+'27'!Y8+'28'!Y8+'29'!Y8+'30'!Y8+'31'!Y8+'32'!Y8+'33'!Y8+'34'!Y8+'35'!Y8+'36'!Y8+'37'!Y8+'38'!Y8+'39'!Y8</f>
        <v>0</v>
      </c>
      <c r="G9" s="117">
        <v>4</v>
      </c>
      <c r="I9" s="152" t="s">
        <v>125</v>
      </c>
      <c r="J9" s="456" t="s">
        <v>608</v>
      </c>
      <c r="K9" s="457"/>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150.6356969606621</v>
      </c>
      <c r="D10" s="194">
        <f>'1'!U9+'2'!U9+'3'!U9+'4'!U9+'5'!U9+'6'!U9+'7'!U9+'8'!U9+'9'!U9+'10'!U9+'11'!U9+'12'!U9+'13'!U9+'14'!U9+'15'!U9+'16'!U9+'17'!U9+'18'!U9+'19'!U9+'20'!U9+'21'!U9+'22'!U9+'23'!U9+'24'!U9+'25'!U9+'26'!U9+'27'!U9+'28'!U9+'29'!U9+'30'!U9+'31'!U9+'32'!U9+'33'!U9+'34'!U9+'35'!U9+'36'!U9+'37'!U9+'38'!U9+'39'!U9</f>
        <v>50.977754737552239</v>
      </c>
      <c r="E10" s="119">
        <f>'1'!W9+'2'!W9+'3'!W9+'4'!W9+'5'!W9+'6'!W9+'7'!W9+'8'!W9+'9'!W9+'10'!W9+'11'!W9+'12'!W9+'13'!W9+'14'!W9+'15'!W9+'16'!W9+'17'!W9+'18'!W9+'19'!W9+'20'!W9+'21'!W9+'22'!W9+'23'!W9+'24'!W9+'25'!W9+'26'!W9+'27'!W9+'28'!W9+'29'!W9+'30'!W9+'31'!W9+'32'!W9+'33'!W9+'34'!W9+'35'!W9+'36'!W9+'37'!W9+'38'!W9+'39'!W9</f>
        <v>3</v>
      </c>
      <c r="F10" s="171">
        <f>'1'!Y9+'2'!Y9+'3'!Y9+'4'!Y9+'5'!Y9+'6'!Y9+'7'!Y9+'8'!Y9+'9'!Y9+'10'!Y9+'11'!Y9+'12'!Y9+'13'!Y9+'14'!Y9+'15'!Y9+'16'!Y9+'17'!Y9+'18'!Y9+'19'!Y9+'20'!Y9+'21'!Y9+'22'!Y9+'23'!Y9+'24'!Y9+'25'!Y9+'26'!Y9+'27'!Y9+'28'!Y9+'29'!Y9+'30'!Y9+'31'!Y9+'32'!Y9+'33'!Y9+'34'!Y9+'35'!Y9+'36'!Y9+'37'!Y9+'38'!Y9+'39'!Y9</f>
        <v>4</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38.327526132404181</v>
      </c>
      <c r="E11" s="120">
        <f>'1'!W10+'2'!W10+'3'!W10+'4'!W10+'5'!W10+'6'!W10+'7'!W10+'8'!W10+'9'!W10+'10'!W10+'11'!W10+'12'!W10+'13'!W10+'14'!W10+'15'!W10+'16'!W10+'17'!W10+'18'!W10+'19'!W10+'20'!W10+'21'!W10+'22'!W10+'23'!W10+'24'!W10+'25'!W10+'26'!W10+'27'!W10+'28'!W10+'29'!W10+'30'!W10+'31'!W10+'32'!W10+'33'!W10+'34'!W10+'35'!W10+'36'!W10+'37'!W10+'38'!W10+'39'!W10</f>
        <v>28</v>
      </c>
      <c r="F11" s="172">
        <f>'1'!Y10+'2'!Y10+'3'!Y10+'4'!Y10+'5'!Y10+'6'!Y10+'7'!Y10+'8'!Y10+'9'!Y10+'10'!Y10+'11'!Y10+'12'!Y10+'13'!Y10+'14'!Y10+'15'!Y10+'16'!Y10+'17'!Y10+'18'!Y10+'19'!Y10+'20'!Y10+'21'!Y10+'22'!Y10+'23'!Y10+'24'!Y10+'25'!Y10+'26'!Y10+'27'!Y10+'28'!Y10+'29'!Y10+'30'!Y10+'31'!Y10+'32'!Y10+'33'!Y10+'34'!Y10+'35'!Y10+'36'!Y10+'37'!Y10+'38'!Y10+'39'!Y10</f>
        <v>27</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135.37484859016337</v>
      </c>
      <c r="D12" s="193">
        <f>'1'!U11+'2'!U11+'3'!U11+'4'!U11+'5'!U11+'6'!U11+'7'!U11+'8'!U11+'9'!U11+'10'!U11+'11'!U11+'12'!U11+'13'!U11+'14'!U11+'15'!U11+'16'!U11+'17'!U11+'18'!U11+'19'!U11+'20'!U11+'21'!U11+'22'!U11+'23'!U11+'24'!U11+'25'!U11+'26'!U11+'27'!U11+'28'!U11+'29'!U11+'30'!U11+'31'!U11+'32'!U11+'33'!U11+'34'!U11+'35'!U11+'36'!U11+'37'!U11+'38'!U11+'39'!U11</f>
        <v>44.330387189827114</v>
      </c>
      <c r="E12" s="120">
        <f>'1'!W11+'2'!W11+'3'!W11+'4'!W11+'5'!W11+'6'!W11+'7'!W11+'8'!W11+'9'!W11+'10'!W11+'11'!W11+'12'!W11+'13'!W11+'14'!W11+'15'!W11+'16'!W11+'17'!W11+'18'!W11+'19'!W11+'20'!W11+'21'!W11+'22'!W11+'23'!W11+'24'!W11+'25'!W11+'26'!W11+'27'!W11+'28'!W11+'29'!W11+'30'!W11+'31'!W11+'32'!W11+'33'!W11+'34'!W11+'35'!W11+'36'!W11+'37'!W11+'38'!W11+'39'!W11</f>
        <v>7</v>
      </c>
      <c r="F12" s="172">
        <f>'1'!Y11+'2'!Y11+'3'!Y11+'4'!Y11+'5'!Y11+'6'!Y11+'7'!Y11+'8'!Y11+'9'!Y11+'10'!Y11+'11'!Y11+'12'!Y11+'13'!Y11+'14'!Y11+'15'!Y11+'16'!Y11+'17'!Y11+'18'!Y11+'19'!Y11+'20'!Y11+'21'!Y11+'22'!Y11+'23'!Y11+'24'!Y11+'25'!Y11+'26'!Y11+'27'!Y11+'28'!Y11+'29'!Y11+'30'!Y11+'31'!Y11+'32'!Y11+'33'!Y11+'34'!Y11+'35'!Y11+'36'!Y11+'37'!Y11+'38'!Y11+'39'!Y11</f>
        <v>7</v>
      </c>
      <c r="G12" s="117">
        <v>7</v>
      </c>
      <c r="I12" s="26" t="s">
        <v>319</v>
      </c>
      <c r="J12" s="180">
        <f>最終需要_まとめ!C45</f>
        <v>3900</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30.328617069831125</v>
      </c>
      <c r="E13" s="120">
        <f>'1'!W12+'2'!W12+'3'!W12+'4'!W12+'5'!W12+'6'!W12+'7'!W12+'8'!W12+'9'!W12+'10'!W12+'11'!W12+'12'!W12+'13'!W12+'14'!W12+'15'!W12+'16'!W12+'17'!W12+'18'!W12+'19'!W12+'20'!W12+'21'!W12+'22'!W12+'23'!W12+'24'!W12+'25'!W12+'26'!W12+'27'!W12+'28'!W12+'29'!W12+'30'!W12+'31'!W12+'32'!W12+'33'!W12+'34'!W12+'35'!W12+'36'!W12+'37'!W12+'38'!W12+'39'!W12</f>
        <v>2</v>
      </c>
      <c r="F13" s="172">
        <f>'1'!Y12+'2'!Y12+'3'!Y12+'4'!Y12+'5'!Y12+'6'!Y12+'7'!Y12+'8'!Y12+'9'!Y12+'10'!Y12+'11'!Y12+'12'!Y12+'13'!Y12+'14'!Y12+'15'!Y12+'16'!Y12+'17'!Y12+'18'!Y12+'19'!Y12+'20'!Y12+'21'!Y12+'22'!Y12+'23'!Y12+'24'!Y12+'25'!Y12+'26'!Y12+'27'!Y12+'28'!Y12+'29'!Y12+'30'!Y12+'31'!Y12+'32'!Y12+'33'!Y12+'34'!Y12+'35'!Y12+'36'!Y12+'37'!Y12+'38'!Y12+'39'!Y12</f>
        <v>1</v>
      </c>
      <c r="G13" s="117">
        <v>8</v>
      </c>
      <c r="I13" s="177" t="s">
        <v>320</v>
      </c>
      <c r="J13" s="183">
        <f>'1'!H44+'2'!H44+'3'!H44+'4'!H44+'5'!H44+'6'!H44+'7'!H44+'8'!H44+'9'!H44+'10'!H44+'11'!H44+'12'!H44+'13'!H44+'14'!H44+'15'!H44+'16'!H44+'17'!H44+'18'!H44+'19'!H44+'20'!H44+'21'!H44+'22'!H44+'23'!H44+'24'!H44+'25'!H44+'26'!H44+'27'!H44+'28'!H44+'29'!H44+'30'!H44+'31'!H44+'32'!H44+'33'!H44+'34'!H44+'35'!H44+'36'!H44+'37'!H44+'38'!H44+'39'!H44</f>
        <v>636.5049264130339</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102.03575118704185</v>
      </c>
      <c r="D14" s="193">
        <f>'1'!U13+'2'!U13+'3'!U13+'4'!U13+'5'!U13+'6'!U13+'7'!U13+'8'!U13+'9'!U13+'10'!U13+'11'!U13+'12'!U13+'13'!U13+'14'!U13+'15'!U13+'16'!U13+'17'!U13+'18'!U13+'19'!U13+'20'!U13+'21'!U13+'22'!U13+'23'!U13+'24'!U13+'25'!U13+'26'!U13+'27'!U13+'28'!U13+'29'!U13+'30'!U13+'31'!U13+'32'!U13+'33'!U13+'34'!U13+'35'!U13+'36'!U13+'37'!U13+'38'!U13+'39'!U13</f>
        <v>28.868651555358181</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429.82133340004617</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131.9626977892799</v>
      </c>
      <c r="D15" s="193">
        <f>'1'!U14+'2'!U14+'3'!U14+'4'!U14+'5'!U14+'6'!U14+'7'!U14+'8'!U14+'9'!U14+'10'!U14+'11'!U14+'12'!U14+'13'!U14+'14'!U14+'15'!U14+'16'!U14+'17'!U14+'18'!U14+'19'!U14+'20'!U14+'21'!U14+'22'!U14+'23'!U14+'24'!U14+'25'!U14+'26'!U14+'27'!U14+'28'!U14+'29'!U14+'30'!U14+'31'!U14+'32'!U14+'33'!U14+'34'!U14+'35'!U14+'36'!U14+'37'!U14+'38'!U14+'39'!U14</f>
        <v>45.229183903134093</v>
      </c>
      <c r="E15" s="120">
        <f>'1'!W14+'2'!W14+'3'!W14+'4'!W14+'5'!W14+'6'!W14+'7'!W14+'8'!W14+'9'!W14+'10'!W14+'11'!W14+'12'!W14+'13'!W14+'14'!W14+'15'!W14+'16'!W14+'17'!W14+'18'!W14+'19'!W14+'20'!W14+'21'!W14+'22'!W14+'23'!W14+'24'!W14+'25'!W14+'26'!W14+'27'!W14+'28'!W14+'29'!W14+'30'!W14+'31'!W14+'32'!W14+'33'!W14+'34'!W14+'35'!W14+'36'!W14+'37'!W14+'38'!W14+'39'!W14</f>
        <v>3</v>
      </c>
      <c r="F15" s="172">
        <f>'1'!Y14+'2'!Y14+'3'!Y14+'4'!Y14+'5'!Y14+'6'!Y14+'7'!Y14+'8'!Y14+'9'!Y14+'10'!Y14+'11'!Y14+'12'!Y14+'13'!Y14+'14'!Y14+'15'!Y14+'16'!Y14+'17'!Y14+'18'!Y14+'19'!Y14+'20'!Y14+'21'!Y14+'22'!Y14+'23'!Y14+'24'!Y14+'25'!Y14+'26'!Y14+'27'!Y14+'28'!Y14+'29'!Y14+'30'!Y14+'31'!Y14+'32'!Y14+'33'!Y14+'34'!Y14+'35'!Y14+'36'!Y14+'37'!Y14+'38'!Y14+'39'!Y14</f>
        <v>3</v>
      </c>
      <c r="G15" s="117">
        <v>10</v>
      </c>
      <c r="I15" s="179" t="s">
        <v>322</v>
      </c>
      <c r="J15" s="182">
        <f>J12+J13+J14</f>
        <v>4966.3262598130805</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104.41981876905814</v>
      </c>
      <c r="D16" s="193">
        <f>'1'!U15+'2'!U15+'3'!U15+'4'!U15+'5'!U15+'6'!U15+'7'!U15+'8'!U15+'9'!U15+'10'!U15+'11'!U15+'12'!U15+'13'!U15+'14'!U15+'15'!U15+'16'!U15+'17'!U15+'18'!U15+'19'!U15+'20'!U15+'21'!U15+'22'!U15+'23'!U15+'24'!U15+'25'!U15+'26'!U15+'27'!U15+'28'!U15+'29'!U15+'30'!U15+'31'!U15+'32'!U15+'33'!U15+'34'!U15+'35'!U15+'36'!U15+'37'!U15+'38'!U15+'39'!U15</f>
        <v>47.817488709731236</v>
      </c>
      <c r="E16" s="120">
        <f>'1'!W15+'2'!W15+'3'!W15+'4'!W15+'5'!W15+'6'!W15+'7'!W15+'8'!W15+'9'!W15+'10'!W15+'11'!W15+'12'!W15+'13'!W15+'14'!W15+'15'!W15+'16'!W15+'17'!W15+'18'!W15+'19'!W15+'20'!W15+'21'!W15+'22'!W15+'23'!W15+'24'!W15+'25'!W15+'26'!W15+'27'!W15+'28'!W15+'29'!W15+'30'!W15+'31'!W15+'32'!W15+'33'!W15+'34'!W15+'35'!W15+'36'!W15+'37'!W15+'38'!W15+'39'!W15</f>
        <v>4</v>
      </c>
      <c r="F16" s="172">
        <f>'1'!Y15+'2'!Y15+'3'!Y15+'4'!Y15+'5'!Y15+'6'!Y15+'7'!Y15+'8'!Y15+'9'!Y15+'10'!Y15+'11'!Y15+'12'!Y15+'13'!Y15+'14'!Y15+'15'!Y15+'16'!Y15+'17'!Y15+'18'!Y15+'19'!Y15+'20'!Y15+'21'!Y15+'22'!Y15+'23'!Y15+'24'!Y15+'25'!Y15+'26'!Y15+'27'!Y15+'28'!Y15+'29'!Y15+'30'!Y15+'31'!Y15+'32'!Y15+'33'!Y15+'34'!Y15+'35'!Y15+'36'!Y15+'37'!Y15+'38'!Y15+'39'!Y15</f>
        <v>3</v>
      </c>
      <c r="G16" s="117">
        <v>11</v>
      </c>
      <c r="J16" s="181" t="s">
        <v>354</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125.05825795982344</v>
      </c>
      <c r="D17" s="193">
        <f>'1'!U16+'2'!U16+'3'!U16+'4'!U16+'5'!U16+'6'!U16+'7'!U16+'8'!U16+'9'!U16+'10'!U16+'11'!U16+'12'!U16+'13'!U16+'14'!U16+'15'!U16+'16'!U16+'17'!U16+'18'!U16+'19'!U16+'20'!U16+'21'!U16+'22'!U16+'23'!U16+'24'!U16+'25'!U16+'26'!U16+'27'!U16+'28'!U16+'29'!U16+'30'!U16+'31'!U16+'32'!U16+'33'!U16+'34'!U16+'35'!U16+'36'!U16+'37'!U16+'38'!U16+'39'!U16</f>
        <v>30.006841288309573</v>
      </c>
      <c r="E17" s="120">
        <f>'1'!W16+'2'!W16+'3'!W16+'4'!W16+'5'!W16+'6'!W16+'7'!W16+'8'!W16+'9'!W16+'10'!W16+'11'!W16+'12'!W16+'13'!W16+'14'!W16+'15'!W16+'16'!W16+'17'!W16+'18'!W16+'19'!W16+'20'!W16+'21'!W16+'22'!W16+'23'!W16+'24'!W16+'25'!W16+'26'!W16+'27'!W16+'28'!W16+'29'!W16+'30'!W16+'31'!W16+'32'!W16+'33'!W16+'34'!W16+'35'!W16+'36'!W16+'37'!W16+'38'!W16+'39'!W16</f>
        <v>2</v>
      </c>
      <c r="F17" s="172">
        <f>'1'!Y16+'2'!Y16+'3'!Y16+'4'!Y16+'5'!Y16+'6'!Y16+'7'!Y16+'8'!Y16+'9'!Y16+'10'!Y16+'11'!Y16+'12'!Y16+'13'!Y16+'14'!Y16+'15'!Y16+'16'!Y16+'17'!Y16+'18'!Y16+'19'!Y16+'20'!Y16+'21'!Y16+'22'!Y16+'23'!Y16+'24'!Y16+'25'!Y16+'26'!Y16+'27'!Y16+'28'!Y16+'29'!Y16+'30'!Y16+'31'!Y16+'32'!Y16+'33'!Y16+'34'!Y16+'35'!Y16+'36'!Y16+'37'!Y16+'38'!Y16+'39'!Y16</f>
        <v>2</v>
      </c>
      <c r="G17" s="117">
        <v>12</v>
      </c>
      <c r="M17" t="s">
        <v>177</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101.98157404128266</v>
      </c>
      <c r="D18" s="193">
        <f>'1'!U17+'2'!U17+'3'!U17+'4'!U17+'5'!U17+'6'!U17+'7'!U17+'8'!U17+'9'!U17+'10'!U17+'11'!U17+'12'!U17+'13'!U17+'14'!U17+'15'!U17+'16'!U17+'17'!U17+'18'!U17+'19'!U17+'20'!U17+'21'!U17+'22'!U17+'23'!U17+'24'!U17+'25'!U17+'26'!U17+'27'!U17+'28'!U17+'29'!U17+'30'!U17+'31'!U17+'32'!U17+'33'!U17+'34'!U17+'35'!U17+'36'!U17+'37'!U17+'38'!U17+'39'!U17</f>
        <v>23.144754392347828</v>
      </c>
      <c r="E18" s="120">
        <f>'1'!W17+'2'!W17+'3'!W17+'4'!W17+'5'!W17+'6'!W17+'7'!W17+'8'!W17+'9'!W17+'10'!W17+'11'!W17+'12'!W17+'13'!W17+'14'!W17+'15'!W17+'16'!W17+'17'!W17+'18'!W17+'19'!W17+'20'!W17+'21'!W17+'22'!W17+'23'!W17+'24'!W17+'25'!W17+'26'!W17+'27'!W17+'28'!W17+'29'!W17+'30'!W17+'31'!W17+'32'!W17+'33'!W17+'34'!W17+'35'!W17+'36'!W17+'37'!W17+'38'!W17+'39'!W17</f>
        <v>12</v>
      </c>
      <c r="F18" s="172">
        <f>'1'!Y17+'2'!Y17+'3'!Y17+'4'!Y17+'5'!Y17+'6'!Y17+'7'!Y17+'8'!Y17+'9'!Y17+'10'!Y17+'11'!Y17+'12'!Y17+'13'!Y17+'14'!Y17+'15'!Y17+'16'!Y17+'17'!Y17+'18'!Y17+'19'!Y17+'20'!Y17+'21'!Y17+'22'!Y17+'23'!Y17+'24'!Y17+'25'!Y17+'26'!Y17+'27'!Y17+'28'!Y17+'29'!Y17+'30'!Y17+'31'!Y17+'32'!Y17+'33'!Y17+'34'!Y17+'35'!Y17+'36'!Y17+'37'!Y17+'38'!Y17+'39'!Y17</f>
        <v>11</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112.29805053620943</v>
      </c>
      <c r="D19" s="193">
        <f>'1'!U18+'2'!U18+'3'!U18+'4'!U18+'5'!U18+'6'!U18+'7'!U18+'8'!U18+'9'!U18+'10'!U18+'11'!U18+'12'!U18+'13'!U18+'14'!U18+'15'!U18+'16'!U18+'17'!U18+'18'!U18+'19'!U18+'20'!U18+'21'!U18+'22'!U18+'23'!U18+'24'!U18+'25'!U18+'26'!U18+'27'!U18+'28'!U18+'29'!U18+'30'!U18+'31'!U18+'32'!U18+'33'!U18+'34'!U18+'35'!U18+'36'!U18+'37'!U18+'38'!U18+'39'!U18</f>
        <v>47.764627297795322</v>
      </c>
      <c r="E19" s="120">
        <f>'1'!W18+'2'!W18+'3'!W18+'4'!W18+'5'!W18+'6'!W18+'7'!W18+'8'!W18+'9'!W18+'10'!W18+'11'!W18+'12'!W18+'13'!W18+'14'!W18+'15'!W18+'16'!W18+'17'!W18+'18'!W18+'19'!W18+'20'!W18+'21'!W18+'22'!W18+'23'!W18+'24'!W18+'25'!W18+'26'!W18+'27'!W18+'28'!W18+'29'!W18+'30'!W18+'31'!W18+'32'!W18+'33'!W18+'34'!W18+'35'!W18+'36'!W18+'37'!W18+'38'!W18+'39'!W18</f>
        <v>8</v>
      </c>
      <c r="F19" s="172">
        <f>'1'!Y18+'2'!Y18+'3'!Y18+'4'!Y18+'5'!Y18+'6'!Y18+'7'!Y18+'8'!Y18+'9'!Y18+'10'!Y18+'11'!Y18+'12'!Y18+'13'!Y18+'14'!Y18+'15'!Y18+'16'!Y18+'17'!Y18+'18'!Y18+'19'!Y18+'20'!Y18+'21'!Y18+'22'!Y18+'23'!Y18+'24'!Y18+'25'!Y18+'26'!Y18+'27'!Y18+'28'!Y18+'29'!Y18+'30'!Y18+'31'!Y18+'32'!Y18+'33'!Y18+'34'!Y18+'35'!Y18+'36'!Y18+'37'!Y18+'38'!Y18+'39'!Y18</f>
        <v>6</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101.62504765566392</v>
      </c>
      <c r="D20" s="193">
        <f>'1'!U19+'2'!U19+'3'!U19+'4'!U19+'5'!U19+'6'!U19+'7'!U19+'8'!U19+'9'!U19+'10'!U19+'11'!U19+'12'!U19+'13'!U19+'14'!U19+'15'!U19+'16'!U19+'17'!U19+'18'!U19+'19'!U19+'20'!U19+'21'!U19+'22'!U19+'23'!U19+'24'!U19+'25'!U19+'26'!U19+'27'!U19+'28'!U19+'29'!U19+'30'!U19+'31'!U19+'32'!U19+'33'!U19+'34'!U19+'35'!U19+'36'!U19+'37'!U19+'38'!U19+'39'!U19</f>
        <v>41.870804671617037</v>
      </c>
      <c r="E20" s="120">
        <f>'1'!W19+'2'!W19+'3'!W19+'4'!W19+'5'!W19+'6'!W19+'7'!W19+'8'!W19+'9'!W19+'10'!W19+'11'!W19+'12'!W19+'13'!W19+'14'!W19+'15'!W19+'16'!W19+'17'!W19+'18'!W19+'19'!W19+'20'!W19+'21'!W19+'22'!W19+'23'!W19+'24'!W19+'25'!W19+'26'!W19+'27'!W19+'28'!W19+'29'!W19+'30'!W19+'31'!W19+'32'!W19+'33'!W19+'34'!W19+'35'!W19+'36'!W19+'37'!W19+'38'!W19+'39'!W19</f>
        <v>5</v>
      </c>
      <c r="F20" s="172">
        <f>'1'!Y19+'2'!Y19+'3'!Y19+'4'!Y19+'5'!Y19+'6'!Y19+'7'!Y19+'8'!Y19+'9'!Y19+'10'!Y19+'11'!Y19+'12'!Y19+'13'!Y19+'14'!Y19+'15'!Y19+'16'!Y19+'17'!Y19+'18'!Y19+'19'!Y19+'20'!Y19+'21'!Y19+'22'!Y19+'23'!Y19+'24'!Y19+'25'!Y19+'26'!Y19+'27'!Y19+'28'!Y19+'29'!Y19+'30'!Y19+'31'!Y19+'32'!Y19+'33'!Y19+'34'!Y19+'35'!Y19+'36'!Y19+'37'!Y19+'38'!Y19+'39'!Y19</f>
        <v>4</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44.049414930484772</v>
      </c>
      <c r="E21" s="120">
        <f>'1'!W20+'2'!W20+'3'!W20+'4'!W20+'5'!W20+'6'!W20+'7'!W20+'8'!W20+'9'!W20+'10'!W20+'11'!W20+'12'!W20+'13'!W20+'14'!W20+'15'!W20+'16'!W20+'17'!W20+'18'!W20+'19'!W20+'20'!W20+'21'!W20+'22'!W20+'23'!W20+'24'!W20+'25'!W20+'26'!W20+'27'!W20+'28'!W20+'29'!W20+'30'!W20+'31'!W20+'32'!W20+'33'!W20+'34'!W20+'35'!W20+'36'!W20+'37'!W20+'38'!W20+'39'!W20</f>
        <v>4</v>
      </c>
      <c r="F21" s="172">
        <f>'1'!Y20+'2'!Y20+'3'!Y20+'4'!Y20+'5'!Y20+'6'!Y20+'7'!Y20+'8'!Y20+'9'!Y20+'10'!Y20+'11'!Y20+'12'!Y20+'13'!Y20+'14'!Y20+'15'!Y20+'16'!Y20+'17'!Y20+'18'!Y20+'19'!Y20+'20'!Y20+'21'!Y20+'22'!Y20+'23'!Y20+'24'!Y20+'25'!Y20+'26'!Y20+'27'!Y20+'28'!Y20+'29'!Y20+'30'!Y20+'31'!Y20+'32'!Y20+'33'!Y20+'34'!Y20+'35'!Y20+'36'!Y20+'37'!Y20+'38'!Y20+'39'!Y20</f>
        <v>4</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103.77654408962691</v>
      </c>
      <c r="D22" s="193">
        <f>'1'!U21+'2'!U21+'3'!U21+'4'!U21+'5'!U21+'6'!U21+'7'!U21+'8'!U21+'9'!U21+'10'!U21+'11'!U21+'12'!U21+'13'!U21+'14'!U21+'15'!U21+'16'!U21+'17'!U21+'18'!U21+'19'!U21+'20'!U21+'21'!U21+'22'!U21+'23'!U21+'24'!U21+'25'!U21+'26'!U21+'27'!U21+'28'!U21+'29'!U21+'30'!U21+'31'!U21+'32'!U21+'33'!U21+'34'!U21+'35'!U21+'36'!U21+'37'!U21+'38'!U21+'39'!U21</f>
        <v>40.504009125050672</v>
      </c>
      <c r="E22" s="120">
        <f>'1'!W21+'2'!W21+'3'!W21+'4'!W21+'5'!W21+'6'!W21+'7'!W21+'8'!W21+'9'!W21+'10'!W21+'11'!W21+'12'!W21+'13'!W21+'14'!W21+'15'!W21+'16'!W21+'17'!W21+'18'!W21+'19'!W21+'20'!W21+'21'!W21+'22'!W21+'23'!W21+'24'!W21+'25'!W21+'26'!W21+'27'!W21+'28'!W21+'29'!W21+'30'!W21+'31'!W21+'32'!W21+'33'!W21+'34'!W21+'35'!W21+'36'!W21+'37'!W21+'38'!W21+'39'!W21</f>
        <v>2</v>
      </c>
      <c r="F22" s="172">
        <f>'1'!Y21+'2'!Y21+'3'!Y21+'4'!Y21+'5'!Y21+'6'!Y21+'7'!Y21+'8'!Y21+'9'!Y21+'10'!Y21+'11'!Y21+'12'!Y21+'13'!Y21+'14'!Y21+'15'!Y21+'16'!Y21+'17'!Y21+'18'!Y21+'19'!Y21+'20'!Y21+'21'!Y21+'22'!Y21+'23'!Y21+'24'!Y21+'25'!Y21+'26'!Y21+'27'!Y21+'28'!Y21+'29'!Y21+'30'!Y21+'31'!Y21+'32'!Y21+'33'!Y21+'34'!Y21+'35'!Y21+'36'!Y21+'37'!Y21+'38'!Y21+'39'!Y21</f>
        <v>2</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100.65955196595816</v>
      </c>
      <c r="D23" s="193">
        <f>'1'!U22+'2'!U22+'3'!U22+'4'!U22+'5'!U22+'6'!U22+'7'!U22+'8'!U22+'9'!U22+'10'!U22+'11'!U22+'12'!U22+'13'!U22+'14'!U22+'15'!U22+'16'!U22+'17'!U22+'18'!U22+'19'!U22+'20'!U22+'21'!U22+'22'!U22+'23'!U22+'24'!U22+'25'!U22+'26'!U22+'27'!U22+'28'!U22+'29'!U22+'30'!U22+'31'!U22+'32'!U22+'33'!U22+'34'!U22+'35'!U22+'36'!U22+'37'!U22+'38'!U22+'39'!U22</f>
        <v>35.623023260679986</v>
      </c>
      <c r="E23" s="120">
        <f>'1'!W22+'2'!W22+'3'!W22+'4'!W22+'5'!W22+'6'!W22+'7'!W22+'8'!W22+'9'!W22+'10'!W22+'11'!W22+'12'!W22+'13'!W22+'14'!W22+'15'!W22+'16'!W22+'17'!W22+'18'!W22+'19'!W22+'20'!W22+'21'!W22+'22'!W22+'23'!W22+'24'!W22+'25'!W22+'26'!W22+'27'!W22+'28'!W22+'29'!W22+'30'!W22+'31'!W22+'32'!W22+'33'!W22+'34'!W22+'35'!W22+'36'!W22+'37'!W22+'38'!W22+'39'!W22</f>
        <v>1</v>
      </c>
      <c r="F23" s="172">
        <f>'1'!Y22+'2'!Y22+'3'!Y22+'4'!Y22+'5'!Y22+'6'!Y22+'7'!Y22+'8'!Y22+'9'!Y22+'10'!Y22+'11'!Y22+'12'!Y22+'13'!Y22+'14'!Y22+'15'!Y22+'16'!Y22+'17'!Y22+'18'!Y22+'19'!Y22+'20'!Y22+'21'!Y22+'22'!Y22+'23'!Y22+'24'!Y22+'25'!Y22+'26'!Y22+'27'!Y22+'28'!Y22+'29'!Y22+'30'!Y22+'31'!Y22+'32'!Y22+'33'!Y22+'34'!Y22+'35'!Y22+'36'!Y22+'37'!Y22+'38'!Y22+'39'!Y22</f>
        <v>0</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104.55061418189729</v>
      </c>
      <c r="D24" s="193">
        <f>'1'!U23+'2'!U23+'3'!U23+'4'!U23+'5'!U23+'6'!U23+'7'!U23+'8'!U23+'9'!U23+'10'!U23+'11'!U23+'12'!U23+'13'!U23+'14'!U23+'15'!U23+'16'!U23+'17'!U23+'18'!U23+'19'!U23+'20'!U23+'21'!U23+'22'!U23+'23'!U23+'24'!U23+'25'!U23+'26'!U23+'27'!U23+'28'!U23+'29'!U23+'30'!U23+'31'!U23+'32'!U23+'33'!U23+'34'!U23+'35'!U23+'36'!U23+'37'!U23+'38'!U23+'39'!U23</f>
        <v>35.091961750487407</v>
      </c>
      <c r="E24" s="120">
        <f>'1'!W23+'2'!W23+'3'!W23+'4'!W23+'5'!W23+'6'!W23+'7'!W23+'8'!W23+'9'!W23+'10'!W23+'11'!W23+'12'!W23+'13'!W23+'14'!W23+'15'!W23+'16'!W23+'17'!W23+'18'!W23+'19'!W23+'20'!W23+'21'!W23+'22'!W23+'23'!W23+'24'!W23+'25'!W23+'26'!W23+'27'!W23+'28'!W23+'29'!W23+'30'!W23+'31'!W23+'32'!W23+'33'!W23+'34'!W23+'35'!W23+'36'!W23+'37'!W23+'38'!W23+'39'!W23</f>
        <v>8</v>
      </c>
      <c r="F24" s="172">
        <f>'1'!Y23+'2'!Y23+'3'!Y23+'4'!Y23+'5'!Y23+'6'!Y23+'7'!Y23+'8'!Y23+'9'!Y23+'10'!Y23+'11'!Y23+'12'!Y23+'13'!Y23+'14'!Y23+'15'!Y23+'16'!Y23+'17'!Y23+'18'!Y23+'19'!Y23+'20'!Y23+'21'!Y23+'22'!Y23+'23'!Y23+'24'!Y23+'25'!Y23+'26'!Y23+'27'!Y23+'28'!Y23+'29'!Y23+'30'!Y23+'31'!Y23+'32'!Y23+'33'!Y23+'34'!Y23+'35'!Y23+'36'!Y23+'37'!Y23+'38'!Y23+'39'!Y23</f>
        <v>7</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111.98621598924464</v>
      </c>
      <c r="D25" s="193">
        <f>'1'!U24+'2'!U24+'3'!U24+'4'!U24+'5'!U24+'6'!U24+'7'!U24+'8'!U24+'9'!U24+'10'!U24+'11'!U24+'12'!U24+'13'!U24+'14'!U24+'15'!U24+'16'!U24+'17'!U24+'18'!U24+'19'!U24+'20'!U24+'21'!U24+'22'!U24+'23'!U24+'24'!U24+'25'!U24+'26'!U24+'27'!U24+'28'!U24+'29'!U24+'30'!U24+'31'!U24+'32'!U24+'33'!U24+'34'!U24+'35'!U24+'36'!U24+'37'!U24+'38'!U24+'39'!U24</f>
        <v>36.017424658523645</v>
      </c>
      <c r="E25" s="120">
        <f>'1'!W24+'2'!W24+'3'!W24+'4'!W24+'5'!W24+'6'!W24+'7'!W24+'8'!W24+'9'!W24+'10'!W24+'11'!W24+'12'!W24+'13'!W24+'14'!W24+'15'!W24+'16'!W24+'17'!W24+'18'!W24+'19'!W24+'20'!W24+'21'!W24+'22'!W24+'23'!W24+'24'!W24+'25'!W24+'26'!W24+'27'!W24+'28'!W24+'29'!W24+'30'!W24+'31'!W24+'32'!W24+'33'!W24+'34'!W24+'35'!W24+'36'!W24+'37'!W24+'38'!W24+'39'!W24</f>
        <v>1</v>
      </c>
      <c r="F25" s="172">
        <f>'1'!Y24+'2'!Y24+'3'!Y24+'4'!Y24+'5'!Y24+'6'!Y24+'7'!Y24+'8'!Y24+'9'!Y24+'10'!Y24+'11'!Y24+'12'!Y24+'13'!Y24+'14'!Y24+'15'!Y24+'16'!Y24+'17'!Y24+'18'!Y24+'19'!Y24+'20'!Y24+'21'!Y24+'22'!Y24+'23'!Y24+'24'!Y24+'25'!Y24+'26'!Y24+'27'!Y24+'28'!Y24+'29'!Y24+'30'!Y24+'31'!Y24+'32'!Y24+'33'!Y24+'34'!Y24+'35'!Y24+'36'!Y24+'37'!Y24+'38'!Y24+'39'!Y24</f>
        <v>1</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116.41981093148526</v>
      </c>
      <c r="D26" s="193">
        <f>'1'!U25+'2'!U25+'3'!U25+'4'!U25+'5'!U25+'6'!U25+'7'!U25+'8'!U25+'9'!U25+'10'!U25+'11'!U25+'12'!U25+'13'!U25+'14'!U25+'15'!U25+'16'!U25+'17'!U25+'18'!U25+'19'!U25+'20'!U25+'21'!U25+'22'!U25+'23'!U25+'24'!U25+'25'!U25+'26'!U25+'27'!U25+'28'!U25+'29'!U25+'30'!U25+'31'!U25+'32'!U25+'33'!U25+'34'!U25+'35'!U25+'36'!U25+'37'!U25+'38'!U25+'39'!U25</f>
        <v>24.813552544053938</v>
      </c>
      <c r="E26" s="120">
        <f>'1'!W25+'2'!W25+'3'!W25+'4'!W25+'5'!W25+'6'!W25+'7'!W25+'8'!W25+'9'!W25+'10'!W25+'11'!W25+'12'!W25+'13'!W25+'14'!W25+'15'!W25+'16'!W25+'17'!W25+'18'!W25+'19'!W25+'20'!W25+'21'!W25+'22'!W25+'23'!W25+'24'!W25+'25'!W25+'26'!W25+'27'!W25+'28'!W25+'29'!W25+'30'!W25+'31'!W25+'32'!W25+'33'!W25+'34'!W25+'35'!W25+'36'!W25+'37'!W25+'38'!W25+'39'!W25</f>
        <v>5</v>
      </c>
      <c r="F26" s="172">
        <f>'1'!Y25+'2'!Y25+'3'!Y25+'4'!Y25+'5'!Y25+'6'!Y25+'7'!Y25+'8'!Y25+'9'!Y25+'10'!Y25+'11'!Y25+'12'!Y25+'13'!Y25+'14'!Y25+'15'!Y25+'16'!Y25+'17'!Y25+'18'!Y25+'19'!Y25+'20'!Y25+'21'!Y25+'22'!Y25+'23'!Y25+'24'!Y25+'25'!Y25+'26'!Y25+'27'!Y25+'28'!Y25+'29'!Y25+'30'!Y25+'31'!Y25+'32'!Y25+'33'!Y25+'34'!Y25+'35'!Y25+'36'!Y25+'37'!Y25+'38'!Y25+'39'!Y25</f>
        <v>4</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106.47113879707885</v>
      </c>
      <c r="D27" s="195">
        <f>'1'!U26+'2'!U26+'3'!U26+'4'!U26+'5'!U26+'6'!U26+'7'!U26+'8'!U26+'9'!U26+'10'!U26+'11'!U26+'12'!U26+'13'!U26+'14'!U26+'15'!U26+'16'!U26+'17'!U26+'18'!U26+'19'!U26+'20'!U26+'21'!U26+'22'!U26+'23'!U26+'24'!U26+'25'!U26+'26'!U26+'27'!U26+'28'!U26+'29'!U26+'30'!U26+'31'!U26+'32'!U26+'33'!U26+'34'!U26+'35'!U26+'36'!U26+'37'!U26+'38'!U26+'39'!U26</f>
        <v>42.803238795943805</v>
      </c>
      <c r="E27" s="121">
        <f>'1'!W26+'2'!W26+'3'!W26+'4'!W26+'5'!W26+'6'!W26+'7'!W26+'8'!W26+'9'!W26+'10'!W26+'11'!W26+'12'!W26+'13'!W26+'14'!W26+'15'!W26+'16'!W26+'17'!W26+'18'!W26+'19'!W26+'20'!W26+'21'!W26+'22'!W26+'23'!W26+'24'!W26+'25'!W26+'26'!W26+'27'!W26+'28'!W26+'29'!W26+'30'!W26+'31'!W26+'32'!W26+'33'!W26+'34'!W26+'35'!W26+'36'!W26+'37'!W26+'38'!W26+'39'!W26</f>
        <v>19</v>
      </c>
      <c r="F27" s="173">
        <f>'1'!Y26+'2'!Y26+'3'!Y26+'4'!Y26+'5'!Y26+'6'!Y26+'7'!Y26+'8'!Y26+'9'!Y26+'10'!Y26+'11'!Y26+'12'!Y26+'13'!Y26+'14'!Y26+'15'!Y26+'16'!Y26+'17'!Y26+'18'!Y26+'19'!Y26+'20'!Y26+'21'!Y26+'22'!Y26+'23'!Y26+'24'!Y26+'25'!Y26+'26'!Y26+'27'!Y26+'28'!Y26+'29'!Y26+'30'!Y26+'31'!Y26+'32'!Y26+'33'!Y26+'34'!Y26+'35'!Y26+'36'!Y26+'37'!Y26+'38'!Y26+'39'!Y26</f>
        <v>16</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118.73178062857831</v>
      </c>
      <c r="D28" s="193">
        <f>'1'!U27+'2'!U27+'3'!U27+'4'!U27+'5'!U27+'6'!U27+'7'!U27+'8'!U27+'9'!U27+'10'!U27+'11'!U27+'12'!U27+'13'!U27+'14'!U27+'15'!U27+'16'!U27+'17'!U27+'18'!U27+'19'!U27+'20'!U27+'21'!U27+'22'!U27+'23'!U27+'24'!U27+'25'!U27+'26'!U27+'27'!U27+'28'!U27+'29'!U27+'30'!U27+'31'!U27+'32'!U27+'33'!U27+'34'!U27+'35'!U27+'36'!U27+'37'!U27+'38'!U27+'39'!U27</f>
        <v>52.229952390506973</v>
      </c>
      <c r="E28" s="120">
        <f>'1'!W27+'2'!W27+'3'!W27+'4'!W27+'5'!W27+'6'!W27+'7'!W27+'8'!W27+'9'!W27+'10'!W27+'11'!W27+'12'!W27+'13'!W27+'14'!W27+'15'!W27+'16'!W27+'17'!W27+'18'!W27+'19'!W27+'20'!W27+'21'!W27+'22'!W27+'23'!W27+'24'!W27+'25'!W27+'26'!W27+'27'!W27+'28'!W27+'29'!W27+'30'!W27+'31'!W27+'32'!W27+'33'!W27+'34'!W27+'35'!W27+'36'!W27+'37'!W27+'38'!W27+'39'!W27</f>
        <v>14</v>
      </c>
      <c r="F28" s="172">
        <f>'1'!Y27+'2'!Y27+'3'!Y27+'4'!Y27+'5'!Y27+'6'!Y27+'7'!Y27+'8'!Y27+'9'!Y27+'10'!Y27+'11'!Y27+'12'!Y27+'13'!Y27+'14'!Y27+'15'!Y27+'16'!Y27+'17'!Y27+'18'!Y27+'19'!Y27+'20'!Y27+'21'!Y27+'22'!Y27+'23'!Y27+'24'!Y27+'25'!Y27+'26'!Y27+'27'!Y27+'28'!Y27+'29'!Y27+'30'!Y27+'31'!Y27+'32'!Y27+'33'!Y27+'34'!Y27+'35'!Y27+'36'!Y27+'37'!Y27+'38'!Y27+'39'!Y27</f>
        <v>9</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106.00581088986002</v>
      </c>
      <c r="D29" s="193">
        <f>'1'!U28+'2'!U28+'3'!U28+'4'!U28+'5'!U28+'6'!U28+'7'!U28+'8'!U28+'9'!U28+'10'!U28+'11'!U28+'12'!U28+'13'!U28+'14'!U28+'15'!U28+'16'!U28+'17'!U28+'18'!U28+'19'!U28+'20'!U28+'21'!U28+'22'!U28+'23'!U28+'24'!U28+'25'!U28+'26'!U28+'27'!U28+'28'!U28+'29'!U28+'30'!U28+'31'!U28+'32'!U28+'33'!U28+'34'!U28+'35'!U28+'36'!U28+'37'!U28+'38'!U28+'39'!U28</f>
        <v>36.399585667000117</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110.1983609685095</v>
      </c>
      <c r="D30" s="193">
        <f>'1'!U29+'2'!U29+'3'!U29+'4'!U29+'5'!U29+'6'!U29+'7'!U29+'8'!U29+'9'!U29+'10'!U29+'11'!U29+'12'!U29+'13'!U29+'14'!U29+'15'!U29+'16'!U29+'17'!U29+'18'!U29+'19'!U29+'20'!U29+'21'!U29+'22'!U29+'23'!U29+'24'!U29+'25'!U29+'26'!U29+'27'!U29+'28'!U29+'29'!U29+'30'!U29+'31'!U29+'32'!U29+'33'!U29+'34'!U29+'35'!U29+'36'!U29+'37'!U29+'38'!U29+'39'!U29</f>
        <v>53.110462717307122</v>
      </c>
      <c r="E30" s="120">
        <f>'1'!W29+'2'!W29+'3'!W29+'4'!W29+'5'!W29+'6'!W29+'7'!W29+'8'!W29+'9'!W29+'10'!W29+'11'!W29+'12'!W29+'13'!W29+'14'!W29+'15'!W29+'16'!W29+'17'!W29+'18'!W29+'19'!W29+'20'!W29+'21'!W29+'22'!W29+'23'!W29+'24'!W29+'25'!W29+'26'!W29+'27'!W29+'28'!W29+'29'!W29+'30'!W29+'31'!W29+'32'!W29+'33'!W29+'34'!W29+'35'!W29+'36'!W29+'37'!W29+'38'!W29+'39'!W29</f>
        <v>1</v>
      </c>
      <c r="F30" s="172">
        <f>'1'!Y29+'2'!Y29+'3'!Y29+'4'!Y29+'5'!Y29+'6'!Y29+'7'!Y29+'8'!Y29+'9'!Y29+'10'!Y29+'11'!Y29+'12'!Y29+'13'!Y29+'14'!Y29+'15'!Y29+'16'!Y29+'17'!Y29+'18'!Y29+'19'!Y29+'20'!Y29+'21'!Y29+'22'!Y29+'23'!Y29+'24'!Y29+'25'!Y29+'26'!Y29+'27'!Y29+'28'!Y29+'29'!Y29+'30'!Y29+'31'!Y29+'32'!Y29+'33'!Y29+'34'!Y29+'35'!Y29+'36'!Y29+'37'!Y29+'38'!Y29+'39'!Y29</f>
        <v>1</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113.23890918612277</v>
      </c>
      <c r="D31" s="193">
        <f>'1'!U30+'2'!U30+'3'!U30+'4'!U30+'5'!U30+'6'!U30+'7'!U30+'8'!U30+'9'!U30+'10'!U30+'11'!U30+'12'!U30+'13'!U30+'14'!U30+'15'!U30+'16'!U30+'17'!U30+'18'!U30+'19'!U30+'20'!U30+'21'!U30+'22'!U30+'23'!U30+'24'!U30+'25'!U30+'26'!U30+'27'!U30+'28'!U30+'29'!U30+'30'!U30+'31'!U30+'32'!U30+'33'!U30+'34'!U30+'35'!U30+'36'!U30+'37'!U30+'38'!U30+'39'!U30</f>
        <v>72.580428439770074</v>
      </c>
      <c r="E31" s="120">
        <f>'1'!W30+'2'!W30+'3'!W30+'4'!W30+'5'!W30+'6'!W30+'7'!W30+'8'!W30+'9'!W30+'10'!W30+'11'!W30+'12'!W30+'13'!W30+'14'!W30+'15'!W30+'16'!W30+'17'!W30+'18'!W30+'19'!W30+'20'!W30+'21'!W30+'22'!W30+'23'!W30+'24'!W30+'25'!W30+'26'!W30+'27'!W30+'28'!W30+'29'!W30+'30'!W30+'31'!W30+'32'!W30+'33'!W30+'34'!W30+'35'!W30+'36'!W30+'37'!W30+'38'!W30+'39'!W30</f>
        <v>3</v>
      </c>
      <c r="F31" s="172">
        <f>'1'!Y30+'2'!Y30+'3'!Y30+'4'!Y30+'5'!Y30+'6'!Y30+'7'!Y30+'8'!Y30+'9'!Y30+'10'!Y30+'11'!Y30+'12'!Y30+'13'!Y30+'14'!Y30+'15'!Y30+'16'!Y30+'17'!Y30+'18'!Y30+'19'!Y30+'20'!Y30+'21'!Y30+'22'!Y30+'23'!Y30+'24'!Y30+'25'!Y30+'26'!Y30+'27'!Y30+'28'!Y30+'29'!Y30+'30'!Y30+'31'!Y30+'32'!Y30+'33'!Y30+'34'!Y30+'35'!Y30+'36'!Y30+'37'!Y30+'38'!Y30+'39'!Y30</f>
        <v>3</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426.45704181168884</v>
      </c>
      <c r="D32" s="193">
        <f>'1'!U31+'2'!U31+'3'!U31+'4'!U31+'5'!U31+'6'!U31+'7'!U31+'8'!U31+'9'!U31+'10'!U31+'11'!U31+'12'!U31+'13'!U31+'14'!U31+'15'!U31+'16'!U31+'17'!U31+'18'!U31+'19'!U31+'20'!U31+'21'!U31+'22'!U31+'23'!U31+'24'!U31+'25'!U31+'26'!U31+'27'!U31+'28'!U31+'29'!U31+'30'!U31+'31'!U31+'32'!U31+'33'!U31+'34'!U31+'35'!U31+'36'!U31+'37'!U31+'38'!U31+'39'!U31</f>
        <v>297.68962389685447</v>
      </c>
      <c r="E32" s="120">
        <f>'1'!W31+'2'!W31+'3'!W31+'4'!W31+'5'!W31+'6'!W31+'7'!W31+'8'!W31+'9'!W31+'10'!W31+'11'!W31+'12'!W31+'13'!W31+'14'!W31+'15'!W31+'16'!W31+'17'!W31+'18'!W31+'19'!W31+'20'!W31+'21'!W31+'22'!W31+'23'!W31+'24'!W31+'25'!W31+'26'!W31+'27'!W31+'28'!W31+'29'!W31+'30'!W31+'31'!W31+'32'!W31+'33'!W31+'34'!W31+'35'!W31+'36'!W31+'37'!W31+'38'!W31+'39'!W31</f>
        <v>15</v>
      </c>
      <c r="F32" s="172">
        <f>'1'!Y31+'2'!Y31+'3'!Y31+'4'!Y31+'5'!Y31+'6'!Y31+'7'!Y31+'8'!Y31+'9'!Y31+'10'!Y31+'11'!Y31+'12'!Y31+'13'!Y31+'14'!Y31+'15'!Y31+'16'!Y31+'17'!Y31+'18'!Y31+'19'!Y31+'20'!Y31+'21'!Y31+'22'!Y31+'23'!Y31+'24'!Y31+'25'!Y31+'26'!Y31+'27'!Y31+'28'!Y31+'29'!Y31+'30'!Y31+'31'!Y31+'32'!Y31+'33'!Y31+'34'!Y31+'35'!Y31+'36'!Y31+'37'!Y31+'38'!Y31+'39'!Y31</f>
        <v>6</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111.95596714317833</v>
      </c>
      <c r="D33" s="193">
        <f>'1'!U32+'2'!U32+'3'!U32+'4'!U32+'5'!U32+'6'!U32+'7'!U32+'8'!U32+'9'!U32+'10'!U32+'11'!U32+'12'!U32+'13'!U32+'14'!U32+'15'!U32+'16'!U32+'17'!U32+'18'!U32+'19'!U32+'20'!U32+'21'!U32+'22'!U32+'23'!U32+'24'!U32+'25'!U32+'26'!U32+'27'!U32+'28'!U32+'29'!U32+'30'!U32+'31'!U32+'32'!U32+'33'!U32+'34'!U32+'35'!U32+'36'!U32+'37'!U32+'38'!U32+'39'!U32</f>
        <v>72.32669372684299</v>
      </c>
      <c r="E33" s="120">
        <f>'1'!W32+'2'!W32+'3'!W32+'4'!W32+'5'!W32+'6'!W32+'7'!W32+'8'!W32+'9'!W32+'10'!W32+'11'!W32+'12'!W32+'13'!W32+'14'!W32+'15'!W32+'16'!W32+'17'!W32+'18'!W32+'19'!W32+'20'!W32+'21'!W32+'22'!W32+'23'!W32+'24'!W32+'25'!W32+'26'!W32+'27'!W32+'28'!W32+'29'!W32+'30'!W32+'31'!W32+'32'!W32+'33'!W32+'34'!W32+'35'!W32+'36'!W32+'37'!W32+'38'!W32+'39'!W32</f>
        <v>9</v>
      </c>
      <c r="F33" s="172">
        <f>'1'!Y32+'2'!Y32+'3'!Y32+'4'!Y32+'5'!Y32+'6'!Y32+'7'!Y32+'8'!Y32+'9'!Y32+'10'!Y32+'11'!Y32+'12'!Y32+'13'!Y32+'14'!Y32+'15'!Y32+'16'!Y32+'17'!Y32+'18'!Y32+'19'!Y32+'20'!Y32+'21'!Y32+'22'!Y32+'23'!Y32+'24'!Y32+'25'!Y32+'26'!Y32+'27'!Y32+'28'!Y32+'29'!Y32+'30'!Y32+'31'!Y32+'32'!Y32+'33'!Y32+'34'!Y32+'35'!Y32+'36'!Y32+'37'!Y32+'38'!Y32+'39'!Y32</f>
        <v>8</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241.4658135133719</v>
      </c>
      <c r="D34" s="193">
        <f>'1'!U33+'2'!U33+'3'!U33+'4'!U33+'5'!U33+'6'!U33+'7'!U33+'8'!U33+'9'!U33+'10'!U33+'11'!U33+'12'!U33+'13'!U33+'14'!U33+'15'!U33+'16'!U33+'17'!U33+'18'!U33+'19'!U33+'20'!U33+'21'!U33+'22'!U33+'23'!U33+'24'!U33+'25'!U33+'26'!U33+'27'!U33+'28'!U33+'29'!U33+'30'!U33+'31'!U33+'32'!U33+'33'!U33+'34'!U33+'35'!U33+'36'!U33+'37'!U33+'38'!U33+'39'!U33</f>
        <v>215.29667409184745</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0</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177.16558147283175</v>
      </c>
      <c r="D35" s="193">
        <f>'1'!U34+'2'!U34+'3'!U34+'4'!U34+'5'!U34+'6'!U34+'7'!U34+'8'!U34+'9'!U34+'10'!U34+'11'!U34+'12'!U34+'13'!U34+'14'!U34+'15'!U34+'16'!U34+'17'!U34+'18'!U34+'19'!U34+'20'!U34+'21'!U34+'22'!U34+'23'!U34+'24'!U34+'25'!U34+'26'!U34+'27'!U34+'28'!U34+'29'!U34+'30'!U34+'31'!U34+'32'!U34+'33'!U34+'34'!U34+'35'!U34+'36'!U34+'37'!U34+'38'!U34+'39'!U34</f>
        <v>125.59574727221683</v>
      </c>
      <c r="E35" s="120">
        <f>'1'!W34+'2'!W34+'3'!W34+'4'!W34+'5'!W34+'6'!W34+'7'!W34+'8'!W34+'9'!W34+'10'!W34+'11'!W34+'12'!W34+'13'!W34+'14'!W34+'15'!W34+'16'!W34+'17'!W34+'18'!W34+'19'!W34+'20'!W34+'21'!W34+'22'!W34+'23'!W34+'24'!W34+'25'!W34+'26'!W34+'27'!W34+'28'!W34+'29'!W34+'30'!W34+'31'!W34+'32'!W34+'33'!W34+'34'!W34+'35'!W34+'36'!W34+'37'!W34+'38'!W34+'39'!W34</f>
        <v>14</v>
      </c>
      <c r="F35" s="172">
        <f>'1'!Y34+'2'!Y34+'3'!Y34+'4'!Y34+'5'!Y34+'6'!Y34+'7'!Y34+'8'!Y34+'9'!Y34+'10'!Y34+'11'!Y34+'12'!Y34+'13'!Y34+'14'!Y34+'15'!Y34+'16'!Y34+'17'!Y34+'18'!Y34+'19'!Y34+'20'!Y34+'21'!Y34+'22'!Y34+'23'!Y34+'24'!Y34+'25'!Y34+'26'!Y34+'27'!Y34+'28'!Y34+'29'!Y34+'30'!Y34+'31'!Y34+'32'!Y34+'33'!Y34+'34'!Y34+'35'!Y34+'36'!Y34+'37'!Y34+'38'!Y34+'39'!Y34</f>
        <v>11</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108.90736929588336</v>
      </c>
      <c r="D36" s="193">
        <f>'1'!U35+'2'!U35+'3'!U35+'4'!U35+'5'!U35+'6'!U35+'7'!U35+'8'!U35+'9'!U35+'10'!U35+'11'!U35+'12'!U35+'13'!U35+'14'!U35+'15'!U35+'16'!U35+'17'!U35+'18'!U35+'19'!U35+'20'!U35+'21'!U35+'22'!U35+'23'!U35+'24'!U35+'25'!U35+'26'!U35+'27'!U35+'28'!U35+'29'!U35+'30'!U35+'31'!U35+'32'!U35+'33'!U35+'34'!U35+'35'!U35+'36'!U35+'37'!U35+'38'!U35+'39'!U35</f>
        <v>46.256355776208522</v>
      </c>
      <c r="E36" s="120">
        <f>'1'!W35+'2'!W35+'3'!W35+'4'!W35+'5'!W35+'6'!W35+'7'!W35+'8'!W35+'9'!W35+'10'!W35+'11'!W35+'12'!W35+'13'!W35+'14'!W35+'15'!W35+'16'!W35+'17'!W35+'18'!W35+'19'!W35+'20'!W35+'21'!W35+'22'!W35+'23'!W35+'24'!W35+'25'!W35+'26'!W35+'27'!W35+'28'!W35+'29'!W35+'30'!W35+'31'!W35+'32'!W35+'33'!W35+'34'!W35+'35'!W35+'36'!W35+'37'!W35+'38'!W35+'39'!W35</f>
        <v>5</v>
      </c>
      <c r="F36" s="172">
        <f>'1'!Y35+'2'!Y35+'3'!Y35+'4'!Y35+'5'!Y35+'6'!Y35+'7'!Y35+'8'!Y35+'9'!Y35+'10'!Y35+'11'!Y35+'12'!Y35+'13'!Y35+'14'!Y35+'15'!Y35+'16'!Y35+'17'!Y35+'18'!Y35+'19'!Y35+'20'!Y35+'21'!Y35+'22'!Y35+'23'!Y35+'24'!Y35+'25'!Y35+'26'!Y35+'27'!Y35+'28'!Y35+'29'!Y35+'30'!Y35+'31'!Y35+'32'!Y35+'33'!Y35+'34'!Y35+'35'!Y35+'36'!Y35+'37'!Y35+'38'!Y35+'39'!Y35</f>
        <v>6</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121.04851299969178</v>
      </c>
      <c r="D37" s="193">
        <f>'1'!U36+'2'!U36+'3'!U36+'4'!U36+'5'!U36+'6'!U36+'7'!U36+'8'!U36+'9'!U36+'10'!U36+'11'!U36+'12'!U36+'13'!U36+'14'!U36+'15'!U36+'16'!U36+'17'!U36+'18'!U36+'19'!U36+'20'!U36+'21'!U36+'22'!U36+'23'!U36+'24'!U36+'25'!U36+'26'!U36+'27'!U36+'28'!U36+'29'!U36+'30'!U36+'31'!U36+'32'!U36+'33'!U36+'34'!U36+'35'!U36+'36'!U36+'37'!U36+'38'!U36+'39'!U36</f>
        <v>84.834331001110684</v>
      </c>
      <c r="E37" s="120">
        <f>'1'!W36+'2'!W36+'3'!W36+'4'!W36+'5'!W36+'6'!W36+'7'!W36+'8'!W36+'9'!W36+'10'!W36+'11'!W36+'12'!W36+'13'!W36+'14'!W36+'15'!W36+'16'!W36+'17'!W36+'18'!W36+'19'!W36+'20'!W36+'21'!W36+'22'!W36+'23'!W36+'24'!W36+'25'!W36+'26'!W36+'27'!W36+'28'!W36+'29'!W36+'30'!W36+'31'!W36+'32'!W36+'33'!W36+'34'!W36+'35'!W36+'36'!W36+'37'!W36+'38'!W36+'39'!W36</f>
        <v>9</v>
      </c>
      <c r="F37" s="172">
        <f>'1'!Y36+'2'!Y36+'3'!Y36+'4'!Y36+'5'!Y36+'6'!Y36+'7'!Y36+'8'!Y36+'9'!Y36+'10'!Y36+'11'!Y36+'12'!Y36+'13'!Y36+'14'!Y36+'15'!Y36+'16'!Y36+'17'!Y36+'18'!Y36+'19'!Y36+'20'!Y36+'21'!Y36+'22'!Y36+'23'!Y36+'24'!Y36+'25'!Y36+'26'!Y36+'27'!Y36+'28'!Y36+'29'!Y36+'30'!Y36+'31'!Y36+'32'!Y36+'33'!Y36+'34'!Y36+'35'!Y36+'36'!Y36+'37'!Y36+'38'!Y36+'39'!Y36</f>
        <v>12</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121.7819682082133</v>
      </c>
      <c r="D38" s="193">
        <f>'1'!U37+'2'!U37+'3'!U37+'4'!U37+'5'!U37+'6'!U37+'7'!U37+'8'!U37+'9'!U37+'10'!U37+'11'!U37+'12'!U37+'13'!U37+'14'!U37+'15'!U37+'16'!U37+'17'!U37+'18'!U37+'19'!U37+'20'!U37+'21'!U37+'22'!U37+'23'!U37+'24'!U37+'25'!U37+'26'!U37+'27'!U37+'28'!U37+'29'!U37+'30'!U37+'31'!U37+'32'!U37+'33'!U37+'34'!U37+'35'!U37+'36'!U37+'37'!U37+'38'!U37+'39'!U37</f>
        <v>87.033984324518798</v>
      </c>
      <c r="E38" s="120">
        <f>'1'!W37+'2'!W37+'3'!W37+'4'!W37+'5'!W37+'6'!W37+'7'!W37+'8'!W37+'9'!W37+'10'!W37+'11'!W37+'12'!W37+'13'!W37+'14'!W37+'15'!W37+'16'!W37+'17'!W37+'18'!W37+'19'!W37+'20'!W37+'21'!W37+'22'!W37+'23'!W37+'24'!W37+'25'!W37+'26'!W37+'27'!W37+'28'!W37+'29'!W37+'30'!W37+'31'!W37+'32'!W37+'33'!W37+'34'!W37+'35'!W37+'36'!W37+'37'!W37+'38'!W37+'39'!W37</f>
        <v>7</v>
      </c>
      <c r="F38" s="172">
        <f>'1'!Y37+'2'!Y37+'3'!Y37+'4'!Y37+'5'!Y37+'6'!Y37+'7'!Y37+'8'!Y37+'9'!Y37+'10'!Y37+'11'!Y37+'12'!Y37+'13'!Y37+'14'!Y37+'15'!Y37+'16'!Y37+'17'!Y37+'18'!Y37+'19'!Y37+'20'!Y37+'21'!Y37+'22'!Y37+'23'!Y37+'24'!Y37+'25'!Y37+'26'!Y37+'27'!Y37+'28'!Y37+'29'!Y37+'30'!Y37+'31'!Y37+'32'!Y37+'33'!Y37+'34'!Y37+'35'!Y37+'36'!Y37+'37'!Y37+'38'!Y37+'39'!Y37</f>
        <v>5</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131.57146354964695</v>
      </c>
      <c r="D39" s="193">
        <f>'1'!U38+'2'!U38+'3'!U38+'4'!U38+'5'!U38+'6'!U38+'7'!U38+'8'!U38+'9'!U38+'10'!U38+'11'!U38+'12'!U38+'13'!U38+'14'!U38+'15'!U38+'16'!U38+'17'!U38+'18'!U38+'19'!U38+'20'!U38+'21'!U38+'22'!U38+'23'!U38+'24'!U38+'25'!U38+'26'!U38+'27'!U38+'28'!U38+'29'!U38+'30'!U38+'31'!U38+'32'!U38+'33'!U38+'34'!U38+'35'!U38+'36'!U38+'37'!U38+'38'!U38+'39'!U38</f>
        <v>72.216352329028624</v>
      </c>
      <c r="E39" s="120">
        <f>'1'!W38+'2'!W38+'3'!W38+'4'!W38+'5'!W38+'6'!W38+'7'!W38+'8'!W38+'9'!W38+'10'!W38+'11'!W38+'12'!W38+'13'!W38+'14'!W38+'15'!W38+'16'!W38+'17'!W38+'18'!W38+'19'!W38+'20'!W38+'21'!W38+'22'!W38+'23'!W38+'24'!W38+'25'!W38+'26'!W38+'27'!W38+'28'!W38+'29'!W38+'30'!W38+'31'!W38+'32'!W38+'33'!W38+'34'!W38+'35'!W38+'36'!W38+'37'!W38+'38'!W38+'39'!W38</f>
        <v>12</v>
      </c>
      <c r="F39" s="172">
        <f>'1'!Y38+'2'!Y38+'3'!Y38+'4'!Y38+'5'!Y38+'6'!Y38+'7'!Y38+'8'!Y38+'9'!Y38+'10'!Y38+'11'!Y38+'12'!Y38+'13'!Y38+'14'!Y38+'15'!Y38+'16'!Y38+'17'!Y38+'18'!Y38+'19'!Y38+'20'!Y38+'21'!Y38+'22'!Y38+'23'!Y38+'24'!Y38+'25'!Y38+'26'!Y38+'27'!Y38+'28'!Y38+'29'!Y38+'30'!Y38+'31'!Y38+'32'!Y38+'33'!Y38+'34'!Y38+'35'!Y38+'36'!Y38+'37'!Y38+'38'!Y38+'39'!Y38</f>
        <v>12</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104.04786010991582</v>
      </c>
      <c r="D40" s="193">
        <f>'1'!U39+'2'!U39+'3'!U39+'4'!U39+'5'!U39+'6'!U39+'7'!U39+'8'!U39+'9'!U39+'10'!U39+'11'!U39+'12'!U39+'13'!U39+'14'!U39+'15'!U39+'16'!U39+'17'!U39+'18'!U39+'19'!U39+'20'!U39+'21'!U39+'22'!U39+'23'!U39+'24'!U39+'25'!U39+'26'!U39+'27'!U39+'28'!U39+'29'!U39+'30'!U39+'31'!U39+'32'!U39+'33'!U39+'34'!U39+'35'!U39+'36'!U39+'37'!U39+'38'!U39+'39'!U39</f>
        <v>57.0686747875599</v>
      </c>
      <c r="E40" s="120">
        <f>'1'!W39+'2'!W39+'3'!W39+'4'!W39+'5'!W39+'6'!W39+'7'!W39+'8'!W39+'9'!W39+'10'!W39+'11'!W39+'12'!W39+'13'!W39+'14'!W39+'15'!W39+'16'!W39+'17'!W39+'18'!W39+'19'!W39+'20'!W39+'21'!W39+'22'!W39+'23'!W39+'24'!W39+'25'!W39+'26'!W39+'27'!W39+'28'!W39+'29'!W39+'30'!W39+'31'!W39+'32'!W39+'33'!W39+'34'!W39+'35'!W39+'36'!W39+'37'!W39+'38'!W39+'39'!W39</f>
        <v>29</v>
      </c>
      <c r="F40" s="172">
        <f>'1'!Y39+'2'!Y39+'3'!Y39+'4'!Y39+'5'!Y39+'6'!Y39+'7'!Y39+'8'!Y39+'9'!Y39+'10'!Y39+'11'!Y39+'12'!Y39+'13'!Y39+'14'!Y39+'15'!Y39+'16'!Y39+'17'!Y39+'18'!Y39+'19'!Y39+'20'!Y39+'21'!Y39+'22'!Y39+'23'!Y39+'24'!Y39+'25'!Y39+'26'!Y39+'27'!Y39+'28'!Y39+'29'!Y39+'30'!Y39+'31'!Y39+'32'!Y39+'33'!Y39+'34'!Y39+'35'!Y39+'36'!Y39+'37'!Y39+'38'!Y39+'39'!Y39</f>
        <v>27</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198.93788310216354</v>
      </c>
      <c r="D41" s="193">
        <f>'1'!U40+'2'!U40+'3'!U40+'4'!U40+'5'!U40+'6'!U40+'7'!U40+'8'!U40+'9'!U40+'10'!U40+'11'!U40+'12'!U40+'13'!U40+'14'!U40+'15'!U40+'16'!U40+'17'!U40+'18'!U40+'19'!U40+'20'!U40+'21'!U40+'22'!U40+'23'!U40+'24'!U40+'25'!U40+'26'!U40+'27'!U40+'28'!U40+'29'!U40+'30'!U40+'31'!U40+'32'!U40+'33'!U40+'34'!U40+'35'!U40+'36'!U40+'37'!U40+'38'!U40+'39'!U40</f>
        <v>104.92081866070484</v>
      </c>
      <c r="E41" s="120">
        <f>'1'!W40+'2'!W40+'3'!W40+'4'!W40+'5'!W40+'6'!W40+'7'!W40+'8'!W40+'9'!W40+'10'!W40+'11'!W40+'12'!W40+'13'!W40+'14'!W40+'15'!W40+'16'!W40+'17'!W40+'18'!W40+'19'!W40+'20'!W40+'21'!W40+'22'!W40+'23'!W40+'24'!W40+'25'!W40+'26'!W40+'27'!W40+'28'!W40+'29'!W40+'30'!W40+'31'!W40+'32'!W40+'33'!W40+'34'!W40+'35'!W40+'36'!W40+'37'!W40+'38'!W40+'39'!W40</f>
        <v>14</v>
      </c>
      <c r="F41" s="172">
        <f>'1'!Y40+'2'!Y40+'3'!Y40+'4'!Y40+'5'!Y40+'6'!Y40+'7'!Y40+'8'!Y40+'9'!Y40+'10'!Y40+'11'!Y40+'12'!Y40+'13'!Y40+'14'!Y40+'15'!Y40+'16'!Y40+'17'!Y40+'18'!Y40+'19'!Y40+'20'!Y40+'21'!Y40+'22'!Y40+'23'!Y40+'24'!Y40+'25'!Y40+'26'!Y40+'27'!Y40+'28'!Y40+'29'!Y40+'30'!Y40+'31'!Y40+'32'!Y40+'33'!Y40+'34'!Y40+'35'!Y40+'36'!Y40+'37'!Y40+'38'!Y40+'39'!Y40</f>
        <v>9</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140.70370335778915</v>
      </c>
      <c r="D42" s="193">
        <f>'1'!U41+'2'!U41+'3'!U41+'4'!U41+'5'!U41+'6'!U41+'7'!U41+'8'!U41+'9'!U41+'10'!U41+'11'!U41+'12'!U41+'13'!U41+'14'!U41+'15'!U41+'16'!U41+'17'!U41+'18'!U41+'19'!U41+'20'!U41+'21'!U41+'22'!U41+'23'!U41+'24'!U41+'25'!U41+'26'!U41+'27'!U41+'28'!U41+'29'!U41+'30'!U41+'31'!U41+'32'!U41+'33'!U41+'34'!U41+'35'!U41+'36'!U41+'37'!U41+'38'!U41+'39'!U41</f>
        <v>76.798118631372461</v>
      </c>
      <c r="E42" s="120">
        <f>'1'!W41+'2'!W41+'3'!W41+'4'!W41+'5'!W41+'6'!W41+'7'!W41+'8'!W41+'9'!W41+'10'!W41+'11'!W41+'12'!W41+'13'!W41+'14'!W41+'15'!W41+'16'!W41+'17'!W41+'18'!W41+'19'!W41+'20'!W41+'21'!W41+'22'!W41+'23'!W41+'24'!W41+'25'!W41+'26'!W41+'27'!W41+'28'!W41+'29'!W41+'30'!W41+'31'!W41+'32'!W41+'33'!W41+'34'!W41+'35'!W41+'36'!W41+'37'!W41+'38'!W41+'39'!W41</f>
        <v>19</v>
      </c>
      <c r="F42" s="172">
        <f>'1'!Y41+'2'!Y41+'3'!Y41+'4'!Y41+'5'!Y41+'6'!Y41+'7'!Y41+'8'!Y41+'9'!Y41+'10'!Y41+'11'!Y41+'12'!Y41+'13'!Y41+'14'!Y41+'15'!Y41+'16'!Y41+'17'!Y41+'18'!Y41+'19'!Y41+'20'!Y41+'21'!Y41+'22'!Y41+'23'!Y41+'24'!Y41+'25'!Y41+'26'!Y41+'27'!Y41+'28'!Y41+'29'!Y41+'30'!Y41+'31'!Y41+'32'!Y41+'33'!Y41+'34'!Y41+'35'!Y41+'36'!Y41+'37'!Y41+'38'!Y41+'39'!Y41</f>
        <v>14</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111.41465910075172</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106.05989578512514</v>
      </c>
      <c r="D44" s="193">
        <f>'1'!U43+'2'!U43+'3'!U43+'4'!U43+'5'!U43+'6'!U43+'7'!U43+'8'!U43+'9'!U43+'10'!U43+'11'!U43+'12'!U43+'13'!U43+'14'!U43+'15'!U43+'16'!U43+'17'!U43+'18'!U43+'19'!U43+'20'!U43+'21'!U43+'22'!U43+'23'!U43+'24'!U43+'25'!U43+'26'!U43+'27'!U43+'28'!U43+'29'!U43+'30'!U43+'31'!U43+'32'!U43+'33'!U43+'34'!U43+'35'!U43+'36'!U43+'37'!U43+'38'!U43+'39'!U43</f>
        <v>33.143717432851602</v>
      </c>
      <c r="E44" s="120">
        <f>'1'!W43+'2'!W43+'3'!W43+'4'!W43+'5'!W43+'6'!W43+'7'!W43+'8'!W43+'9'!W43+'10'!W43+'11'!W43+'12'!W43+'13'!W43+'14'!W43+'15'!W43+'16'!W43+'17'!W43+'18'!W43+'19'!W43+'20'!W43+'21'!W43+'22'!W43+'23'!W43+'24'!W43+'25'!W43+'26'!W43+'27'!W43+'28'!W43+'29'!W43+'30'!W43+'31'!W43+'32'!W43+'33'!W43+'34'!W43+'35'!W43+'36'!W43+'37'!W43+'38'!W43+'39'!W43</f>
        <v>0</v>
      </c>
      <c r="F44" s="172">
        <f>'1'!Y43+'2'!Y43+'3'!Y43+'4'!Y43+'5'!Y43+'6'!Y43+'7'!Y43+'8'!Y43+'9'!Y43+'10'!Y43+'11'!Y43+'12'!Y43+'13'!Y43+'14'!Y43+'15'!Y43+'16'!Y43+'17'!Y43+'18'!Y43+'19'!Y43+'20'!Y43+'21'!Y43+'22'!Y43+'23'!Y43+'24'!Y43+'25'!Y43+'26'!Y43+'27'!Y43+'28'!Y43+'29'!Y43+'30'!Y43+'31'!Y43+'32'!Y43+'33'!Y43+'34'!Y43+'35'!Y43+'36'!Y43+'37'!Y43+'38'!Y43+'39'!Y43</f>
        <v>1</v>
      </c>
      <c r="G44" s="117">
        <v>39</v>
      </c>
      <c r="O44" s="49">
        <v>442</v>
      </c>
      <c r="P44" s="430" t="s">
        <v>590</v>
      </c>
      <c r="Q44" s="429">
        <v>38269</v>
      </c>
      <c r="R44" s="429">
        <v>35368</v>
      </c>
    </row>
    <row r="45" spans="1:18" x14ac:dyDescent="0.2">
      <c r="A45" s="106"/>
      <c r="B45" s="94" t="s">
        <v>83</v>
      </c>
      <c r="C45" s="206">
        <f>SUM(C6:C44)</f>
        <v>4966.3641296483584</v>
      </c>
      <c r="D45" s="207">
        <f>SUM(D6:D44)</f>
        <v>2432.8904429032964</v>
      </c>
      <c r="E45" s="204">
        <f>SUM(E6:E44)</f>
        <v>316</v>
      </c>
      <c r="F45" s="205">
        <f>SUM(F6:F44)</f>
        <v>246</v>
      </c>
      <c r="G45" s="118"/>
      <c r="O45" s="49">
        <v>443</v>
      </c>
      <c r="P45" s="430" t="s">
        <v>591</v>
      </c>
      <c r="Q45" s="429">
        <v>183066</v>
      </c>
      <c r="R45" s="429">
        <v>173284</v>
      </c>
    </row>
    <row r="46" spans="1:18" x14ac:dyDescent="0.2">
      <c r="A46" s="398" t="str">
        <f>取引基本表!$E$1</f>
        <v>2015年稲美町産業連関表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0.14116202945990181</v>
      </c>
      <c r="E5" s="77">
        <f>$C$5*D5</f>
        <v>14.11620294599018</v>
      </c>
      <c r="F5" s="76">
        <f>分析係数表!C8</f>
        <v>9.6723740533421143E-2</v>
      </c>
      <c r="G5" s="77">
        <f t="shared" ref="G5:G38" si="0">E5*F5</f>
        <v>1.3653719510650693</v>
      </c>
      <c r="H5" s="77">
        <f t="array" ref="H5:H43">MMULT(逆行列係数!C5:AO43,'1'!G5:G43)</f>
        <v>1.4785037163774162</v>
      </c>
      <c r="I5" s="77">
        <f t="shared" ref="I5:I38" si="1">C5+H5</f>
        <v>101.47850371637742</v>
      </c>
      <c r="J5" s="76">
        <f>分析係数表!G8</f>
        <v>0.11988543371522095</v>
      </c>
      <c r="K5" s="78">
        <f t="shared" ref="K5:K38" si="2">I5*J5</f>
        <v>12.165794430809568</v>
      </c>
      <c r="L5" s="79" t="s">
        <v>177</v>
      </c>
      <c r="M5" s="80" t="s">
        <v>177</v>
      </c>
      <c r="N5" s="81">
        <f>分析係数表!H8</f>
        <v>1.1260128527521654E-2</v>
      </c>
      <c r="O5" s="82">
        <f t="shared" ref="O5:O43" si="3">$M$44*N5</f>
        <v>0.12709407095344738</v>
      </c>
      <c r="P5" s="76">
        <f>分析係数表!C8</f>
        <v>9.6723740533421143E-2</v>
      </c>
      <c r="Q5" s="82">
        <f t="shared" ref="Q5:Q38" si="4">O5*P5</f>
        <v>1.2293013942237462E-2</v>
      </c>
      <c r="R5" s="83">
        <f t="array" ref="R5:R43">MMULT(逆行列係数!C5:AO43,'1'!Q5:Q43)</f>
        <v>2.086059664518549E-2</v>
      </c>
      <c r="S5" s="84">
        <f t="shared" ref="S5:S38" si="5">I5+R5</f>
        <v>101.4993643130226</v>
      </c>
      <c r="T5" s="85">
        <f>分析係数表!F8</f>
        <v>0.45253682487725039</v>
      </c>
      <c r="U5" s="86">
        <f t="shared" ref="U5:U43" si="6">S5*T5</f>
        <v>45.932200053274542</v>
      </c>
      <c r="V5" s="87">
        <f>分析係数表!D8</f>
        <v>0.34574468085106386</v>
      </c>
      <c r="W5" s="167">
        <f t="shared" ref="W5:W43" si="7">ROUND(S5*V5,0)</f>
        <v>35</v>
      </c>
      <c r="X5" s="76">
        <f>分析係数表!E8</f>
        <v>0.19353518821603927</v>
      </c>
      <c r="Y5" s="166">
        <f t="shared" ref="Y5:Y43" si="8">ROUND(S5*X5,0)</f>
        <v>20</v>
      </c>
    </row>
    <row r="6" spans="1:25" x14ac:dyDescent="0.2">
      <c r="A6" s="6" t="s">
        <v>219</v>
      </c>
      <c r="B6" s="5" t="s">
        <v>265</v>
      </c>
      <c r="C6" s="90"/>
      <c r="D6" s="76">
        <f>投入係数表!C6</f>
        <v>0</v>
      </c>
      <c r="E6" s="77">
        <f t="shared" ref="E6:E38" si="9">$C$5*D6</f>
        <v>0</v>
      </c>
      <c r="F6" s="76">
        <f>分析係数表!C9</f>
        <v>2.0979020979020935E-2</v>
      </c>
      <c r="G6" s="77">
        <f t="shared" si="0"/>
        <v>0</v>
      </c>
      <c r="H6" s="77">
        <v>8.7870492240327475E-4</v>
      </c>
      <c r="I6" s="77">
        <f t="shared" si="1"/>
        <v>8.7870492240327475E-4</v>
      </c>
      <c r="J6" s="76">
        <f>分析係数表!G9</f>
        <v>0.2857142857142857</v>
      </c>
      <c r="K6" s="78">
        <f t="shared" si="2"/>
        <v>2.5105854925807849E-4</v>
      </c>
      <c r="L6" s="79"/>
      <c r="M6" s="80"/>
      <c r="N6" s="81">
        <f>分析係数表!H9</f>
        <v>6.0072645990500145E-4</v>
      </c>
      <c r="O6" s="82">
        <f t="shared" si="3"/>
        <v>6.7804529168712631E-3</v>
      </c>
      <c r="P6" s="76">
        <f>分析係数表!C9</f>
        <v>2.0979020979020935E-2</v>
      </c>
      <c r="Q6" s="82">
        <f t="shared" si="4"/>
        <v>1.4224726399030593E-4</v>
      </c>
      <c r="R6" s="83">
        <v>1.7387101510208991E-4</v>
      </c>
      <c r="S6" s="84">
        <f t="shared" si="5"/>
        <v>1.0525759375053646E-3</v>
      </c>
      <c r="T6" s="85">
        <f>分析係数表!F9</f>
        <v>0.7142857142857143</v>
      </c>
      <c r="U6" s="86">
        <f t="shared" si="6"/>
        <v>7.5183995536097471E-4</v>
      </c>
      <c r="V6" s="87">
        <f>分析係数表!D9</f>
        <v>0.14285714285714285</v>
      </c>
      <c r="W6" s="167">
        <f t="shared" si="7"/>
        <v>0</v>
      </c>
      <c r="X6" s="76">
        <f>分析係数表!E9</f>
        <v>0</v>
      </c>
      <c r="Y6" s="166">
        <f t="shared" si="8"/>
        <v>0</v>
      </c>
    </row>
    <row r="7" spans="1:25" x14ac:dyDescent="0.2">
      <c r="A7" s="6" t="s">
        <v>220</v>
      </c>
      <c r="B7" s="5" t="s">
        <v>266</v>
      </c>
      <c r="C7" s="90"/>
      <c r="D7" s="76">
        <f>投入係数表!C7</f>
        <v>0</v>
      </c>
      <c r="E7" s="77">
        <f t="shared" si="9"/>
        <v>0</v>
      </c>
      <c r="F7" s="76">
        <f>分析係数表!C10</f>
        <v>2.5562372188139282E-3</v>
      </c>
      <c r="G7" s="77">
        <f t="shared" si="0"/>
        <v>0</v>
      </c>
      <c r="H7" s="77">
        <v>4.2190149307838376E-4</v>
      </c>
      <c r="I7" s="77">
        <f t="shared" si="1"/>
        <v>4.2190149307838376E-4</v>
      </c>
      <c r="J7" s="76">
        <f>分析係数表!G10</f>
        <v>0.2857142857142857</v>
      </c>
      <c r="K7" s="78">
        <f t="shared" si="2"/>
        <v>1.2054328373668107E-4</v>
      </c>
      <c r="L7" s="79"/>
      <c r="M7" s="80"/>
      <c r="N7" s="81">
        <f>分析係数表!H10</f>
        <v>1.1455713886560491E-3</v>
      </c>
      <c r="O7" s="82">
        <f t="shared" si="3"/>
        <v>1.2930166027521943E-2</v>
      </c>
      <c r="P7" s="76">
        <f>分析係数表!C10</f>
        <v>2.5562372188139282E-3</v>
      </c>
      <c r="Q7" s="82">
        <f t="shared" si="4"/>
        <v>3.3052571644995027E-5</v>
      </c>
      <c r="R7" s="83">
        <v>7.1364273318344224E-5</v>
      </c>
      <c r="S7" s="84">
        <f t="shared" si="5"/>
        <v>4.9326576639672798E-4</v>
      </c>
      <c r="T7" s="85">
        <f>分析係数表!F10</f>
        <v>0.5714285714285714</v>
      </c>
      <c r="U7" s="86">
        <f t="shared" si="6"/>
        <v>2.818661522267017E-4</v>
      </c>
      <c r="V7" s="87">
        <f>分析係数表!D10</f>
        <v>0</v>
      </c>
      <c r="W7" s="167">
        <f t="shared" si="7"/>
        <v>0</v>
      </c>
      <c r="X7" s="76">
        <f>分析係数表!E10</f>
        <v>0</v>
      </c>
      <c r="Y7" s="166">
        <f t="shared" si="8"/>
        <v>0</v>
      </c>
    </row>
    <row r="8" spans="1:25" x14ac:dyDescent="0.2">
      <c r="A8" s="6" t="s">
        <v>221</v>
      </c>
      <c r="B8" s="5" t="s">
        <v>27</v>
      </c>
      <c r="C8" s="90"/>
      <c r="D8" s="76">
        <f>投入係数表!C8</f>
        <v>0</v>
      </c>
      <c r="E8" s="77">
        <f t="shared" si="9"/>
        <v>0</v>
      </c>
      <c r="F8" s="76">
        <f>分析係数表!C11</f>
        <v>1.0332950631458115E-2</v>
      </c>
      <c r="G8" s="77">
        <f t="shared" si="0"/>
        <v>0</v>
      </c>
      <c r="H8" s="77">
        <v>4.6787162248200569E-4</v>
      </c>
      <c r="I8" s="77">
        <f t="shared" si="1"/>
        <v>4.6787162248200569E-4</v>
      </c>
      <c r="J8" s="76">
        <f>分析係数表!G11</f>
        <v>0.46666666666666667</v>
      </c>
      <c r="K8" s="78">
        <f t="shared" si="2"/>
        <v>2.1834009049160266E-4</v>
      </c>
      <c r="L8" s="79"/>
      <c r="M8" s="80"/>
      <c r="N8" s="81">
        <f>分析係数表!H11</f>
        <v>-1.3970382788488405E-5</v>
      </c>
      <c r="O8" s="82">
        <f t="shared" si="3"/>
        <v>-1.5768495155514564E-4</v>
      </c>
      <c r="P8" s="76">
        <f>分析係数表!C11</f>
        <v>1.0332950631458115E-2</v>
      </c>
      <c r="Q8" s="82">
        <f t="shared" si="4"/>
        <v>-1.6293508197431844E-6</v>
      </c>
      <c r="R8" s="83">
        <v>9.4174127144024296E-5</v>
      </c>
      <c r="S8" s="84">
        <f t="shared" si="5"/>
        <v>5.6204574962603004E-4</v>
      </c>
      <c r="T8" s="85">
        <f>分析係数表!F11</f>
        <v>0.8</v>
      </c>
      <c r="U8" s="86">
        <f t="shared" si="6"/>
        <v>4.4963659970082405E-4</v>
      </c>
      <c r="V8" s="87">
        <f>分析係数表!D11</f>
        <v>0</v>
      </c>
      <c r="W8" s="167">
        <f t="shared" si="7"/>
        <v>0</v>
      </c>
      <c r="X8" s="76">
        <f>分析係数表!E11</f>
        <v>0</v>
      </c>
      <c r="Y8" s="166">
        <f t="shared" si="8"/>
        <v>0</v>
      </c>
    </row>
    <row r="9" spans="1:25" x14ac:dyDescent="0.2">
      <c r="A9" s="6" t="s">
        <v>222</v>
      </c>
      <c r="B9" s="5" t="s">
        <v>190</v>
      </c>
      <c r="C9" s="90"/>
      <c r="D9" s="76">
        <f>投入係数表!C9</f>
        <v>0.13216039279869068</v>
      </c>
      <c r="E9" s="77">
        <f t="shared" si="9"/>
        <v>13.216039279869069</v>
      </c>
      <c r="F9" s="76">
        <f>分析係数表!C12</f>
        <v>0.36438470355319375</v>
      </c>
      <c r="G9" s="77">
        <f t="shared" si="0"/>
        <v>4.8157225551424547</v>
      </c>
      <c r="H9" s="77">
        <v>5.2632936963303623</v>
      </c>
      <c r="I9" s="77">
        <f t="shared" si="1"/>
        <v>5.2632936963303623</v>
      </c>
      <c r="J9" s="76">
        <f>分析係数表!G12</f>
        <v>0.13670989621500027</v>
      </c>
      <c r="K9" s="78">
        <f t="shared" si="2"/>
        <v>0.71954433497438897</v>
      </c>
      <c r="L9" s="79"/>
      <c r="M9" s="80"/>
      <c r="N9" s="81">
        <f>分析係数表!H12</f>
        <v>8.785973735680358E-2</v>
      </c>
      <c r="O9" s="82">
        <f t="shared" si="3"/>
        <v>0.99168066033031099</v>
      </c>
      <c r="P9" s="76">
        <f>分析係数表!C12</f>
        <v>0.36438470355319375</v>
      </c>
      <c r="Q9" s="82">
        <f t="shared" si="4"/>
        <v>0.36135326343389579</v>
      </c>
      <c r="R9" s="83">
        <v>0.41660662757965333</v>
      </c>
      <c r="S9" s="84">
        <f t="shared" si="5"/>
        <v>5.6799003239100152</v>
      </c>
      <c r="T9" s="85">
        <f>分析係数表!F12</f>
        <v>0.3384174917772968</v>
      </c>
      <c r="U9" s="86">
        <f t="shared" si="6"/>
        <v>1.9221776211626831</v>
      </c>
      <c r="V9" s="87">
        <f>分析係数表!D12</f>
        <v>3.0726494998210604E-2</v>
      </c>
      <c r="W9" s="167">
        <f t="shared" si="7"/>
        <v>0</v>
      </c>
      <c r="X9" s="76">
        <f>分析係数表!E12</f>
        <v>3.3691780705192659E-2</v>
      </c>
      <c r="Y9" s="166">
        <f t="shared" si="8"/>
        <v>0</v>
      </c>
    </row>
    <row r="10" spans="1:25" x14ac:dyDescent="0.2">
      <c r="A10" s="6" t="s">
        <v>223</v>
      </c>
      <c r="B10" s="5" t="s">
        <v>28</v>
      </c>
      <c r="C10" s="90"/>
      <c r="D10" s="76">
        <f>投入係数表!C10</f>
        <v>4.0916530278232409E-3</v>
      </c>
      <c r="E10" s="77">
        <f t="shared" si="9"/>
        <v>0.4091653027823241</v>
      </c>
      <c r="F10" s="76">
        <f>分析係数表!C13</f>
        <v>0</v>
      </c>
      <c r="G10" s="77">
        <f t="shared" si="0"/>
        <v>0</v>
      </c>
      <c r="H10" s="77">
        <v>0</v>
      </c>
      <c r="I10" s="77">
        <f t="shared" si="1"/>
        <v>0</v>
      </c>
      <c r="J10" s="76">
        <f>分析係数表!G13</f>
        <v>0.24390243902439024</v>
      </c>
      <c r="K10" s="78">
        <f t="shared" si="2"/>
        <v>0</v>
      </c>
      <c r="L10" s="79"/>
      <c r="M10" s="80"/>
      <c r="N10" s="81">
        <f>分析係数表!H13</f>
        <v>1.3565241687622241E-2</v>
      </c>
      <c r="O10" s="82">
        <f t="shared" si="3"/>
        <v>0.15311208796004641</v>
      </c>
      <c r="P10" s="76">
        <f>分析係数表!C13</f>
        <v>0</v>
      </c>
      <c r="Q10" s="82">
        <f t="shared" si="4"/>
        <v>0</v>
      </c>
      <c r="R10" s="83">
        <v>0</v>
      </c>
      <c r="S10" s="84">
        <f t="shared" si="5"/>
        <v>0</v>
      </c>
      <c r="T10" s="85">
        <f>分析係数表!F13</f>
        <v>0.38327526132404183</v>
      </c>
      <c r="U10" s="86">
        <f t="shared" si="6"/>
        <v>0</v>
      </c>
      <c r="V10" s="87">
        <f>分析係数表!D13</f>
        <v>0.28222996515679444</v>
      </c>
      <c r="W10" s="167">
        <f t="shared" si="7"/>
        <v>0</v>
      </c>
      <c r="X10" s="76">
        <f>分析係数表!E13</f>
        <v>0.26829268292682928</v>
      </c>
      <c r="Y10" s="166">
        <f t="shared" si="8"/>
        <v>0</v>
      </c>
    </row>
    <row r="11" spans="1:25" x14ac:dyDescent="0.2">
      <c r="A11" s="6" t="s">
        <v>224</v>
      </c>
      <c r="B11" s="5" t="s">
        <v>267</v>
      </c>
      <c r="C11" s="90"/>
      <c r="D11" s="76">
        <f>投入係数表!C11</f>
        <v>2.6595744680851064E-2</v>
      </c>
      <c r="E11" s="77">
        <f t="shared" si="9"/>
        <v>2.6595744680851063</v>
      </c>
      <c r="F11" s="76">
        <f>分析係数表!C14</f>
        <v>0.26107118015302577</v>
      </c>
      <c r="G11" s="77">
        <f t="shared" si="0"/>
        <v>0.69433824508783448</v>
      </c>
      <c r="H11" s="77">
        <v>0.84307784352182324</v>
      </c>
      <c r="I11" s="77">
        <f t="shared" si="1"/>
        <v>0.84307784352182324</v>
      </c>
      <c r="J11" s="76">
        <f>分析係数表!G14</f>
        <v>0.16373199176766523</v>
      </c>
      <c r="K11" s="78">
        <f t="shared" si="2"/>
        <v>0.13803881453501612</v>
      </c>
      <c r="L11" s="79"/>
      <c r="M11" s="80"/>
      <c r="N11" s="81">
        <f>分析係数表!H14</f>
        <v>1.1316010058675609E-3</v>
      </c>
      <c r="O11" s="82">
        <f t="shared" si="3"/>
        <v>1.2772481075966798E-2</v>
      </c>
      <c r="P11" s="76">
        <f>分析係数表!C14</f>
        <v>0.26107118015302577</v>
      </c>
      <c r="Q11" s="82">
        <f t="shared" si="4"/>
        <v>3.3345267079848404E-3</v>
      </c>
      <c r="R11" s="83">
        <v>1.8151967417073166E-2</v>
      </c>
      <c r="S11" s="84">
        <f t="shared" si="5"/>
        <v>0.86122981093889639</v>
      </c>
      <c r="T11" s="85">
        <f>分析係数表!F14</f>
        <v>0.32746398353533046</v>
      </c>
      <c r="U11" s="86">
        <f t="shared" si="6"/>
        <v>0.28202174462943053</v>
      </c>
      <c r="V11" s="87">
        <f>分析係数表!D14</f>
        <v>5.5339583809741598E-2</v>
      </c>
      <c r="W11" s="167">
        <f t="shared" si="7"/>
        <v>0</v>
      </c>
      <c r="X11" s="76">
        <f>分析係数表!E14</f>
        <v>5.3281500114337986E-2</v>
      </c>
      <c r="Y11" s="166">
        <f t="shared" si="8"/>
        <v>0</v>
      </c>
    </row>
    <row r="12" spans="1:25" x14ac:dyDescent="0.2">
      <c r="A12" s="6" t="s">
        <v>225</v>
      </c>
      <c r="B12" s="5" t="s">
        <v>29</v>
      </c>
      <c r="C12" s="90"/>
      <c r="D12" s="76">
        <f>投入係数表!C12</f>
        <v>6.7921440261865793E-2</v>
      </c>
      <c r="E12" s="77">
        <f t="shared" si="9"/>
        <v>6.7921440261865795</v>
      </c>
      <c r="F12" s="76">
        <f>分析係数表!C15</f>
        <v>0</v>
      </c>
      <c r="G12" s="77">
        <f t="shared" si="0"/>
        <v>0</v>
      </c>
      <c r="H12" s="77">
        <v>0</v>
      </c>
      <c r="I12" s="77">
        <f t="shared" si="1"/>
        <v>0</v>
      </c>
      <c r="J12" s="76">
        <f>分析係数表!G15</f>
        <v>9.5504335919671376E-2</v>
      </c>
      <c r="K12" s="78">
        <f t="shared" si="2"/>
        <v>0</v>
      </c>
      <c r="L12" s="79"/>
      <c r="M12" s="80"/>
      <c r="N12" s="81">
        <f>分析係数表!H15</f>
        <v>8.1028220173232739E-3</v>
      </c>
      <c r="O12" s="82">
        <f t="shared" si="3"/>
        <v>9.1457271901984466E-2</v>
      </c>
      <c r="P12" s="76">
        <f>分析係数表!C15</f>
        <v>0</v>
      </c>
      <c r="Q12" s="82">
        <f t="shared" si="4"/>
        <v>0</v>
      </c>
      <c r="R12" s="83">
        <v>0</v>
      </c>
      <c r="S12" s="84">
        <f t="shared" si="5"/>
        <v>0</v>
      </c>
      <c r="T12" s="85">
        <f>分析係数表!F15</f>
        <v>0.30328617069831126</v>
      </c>
      <c r="U12" s="86">
        <f t="shared" si="6"/>
        <v>0</v>
      </c>
      <c r="V12" s="87">
        <f>分析係数表!D15</f>
        <v>1.5403925148334094E-2</v>
      </c>
      <c r="W12" s="167">
        <f t="shared" si="7"/>
        <v>0</v>
      </c>
      <c r="X12" s="76">
        <f>分析係数表!E15</f>
        <v>1.3692377909630305E-2</v>
      </c>
      <c r="Y12" s="166">
        <f t="shared" si="8"/>
        <v>0</v>
      </c>
    </row>
    <row r="13" spans="1:25" x14ac:dyDescent="0.2">
      <c r="A13" s="6" t="s">
        <v>226</v>
      </c>
      <c r="B13" s="5" t="s">
        <v>30</v>
      </c>
      <c r="C13" s="90"/>
      <c r="D13" s="76">
        <f>投入係数表!C13</f>
        <v>7.3649754500818331E-3</v>
      </c>
      <c r="E13" s="77">
        <f t="shared" si="9"/>
        <v>0.73649754500818332</v>
      </c>
      <c r="F13" s="76">
        <f>分析係数表!C16</f>
        <v>2.7381299155257777E-2</v>
      </c>
      <c r="G13" s="77">
        <f t="shared" si="0"/>
        <v>2.0166259606981995E-2</v>
      </c>
      <c r="H13" s="77">
        <v>2.4375577044536707E-2</v>
      </c>
      <c r="I13" s="77">
        <f t="shared" si="1"/>
        <v>2.4375577044536707E-2</v>
      </c>
      <c r="J13" s="76">
        <f>分析係数表!G16</f>
        <v>3.4146341463414637E-2</v>
      </c>
      <c r="K13" s="78">
        <f t="shared" si="2"/>
        <v>8.3233677713052175E-4</v>
      </c>
      <c r="L13" s="79"/>
      <c r="M13" s="80"/>
      <c r="N13" s="81">
        <f>分析係数表!H16</f>
        <v>1.6149762503492596E-2</v>
      </c>
      <c r="O13" s="82">
        <f t="shared" si="3"/>
        <v>0.18228380399774838</v>
      </c>
      <c r="P13" s="76">
        <f>分析係数表!C16</f>
        <v>2.7381299155257777E-2</v>
      </c>
      <c r="Q13" s="82">
        <f t="shared" si="4"/>
        <v>4.9911673684207222E-3</v>
      </c>
      <c r="R13" s="83">
        <v>5.872467677490556E-3</v>
      </c>
      <c r="S13" s="84">
        <f t="shared" si="5"/>
        <v>3.0248044722027263E-2</v>
      </c>
      <c r="T13" s="85">
        <f>分析係数表!F16</f>
        <v>0.28292682926829266</v>
      </c>
      <c r="U13" s="86">
        <f t="shared" si="6"/>
        <v>8.5579833847686873E-3</v>
      </c>
      <c r="V13" s="87">
        <f>分析係数表!D16</f>
        <v>0</v>
      </c>
      <c r="W13" s="167">
        <f t="shared" si="7"/>
        <v>0</v>
      </c>
      <c r="X13" s="76">
        <f>分析係数表!E16</f>
        <v>0</v>
      </c>
      <c r="Y13" s="166">
        <f t="shared" si="8"/>
        <v>0</v>
      </c>
    </row>
    <row r="14" spans="1:25" x14ac:dyDescent="0.2">
      <c r="A14" s="6" t="s">
        <v>2</v>
      </c>
      <c r="B14" s="5" t="s">
        <v>364</v>
      </c>
      <c r="C14" s="90"/>
      <c r="D14" s="76">
        <f>投入係数表!C14</f>
        <v>8.1833060556464818E-3</v>
      </c>
      <c r="E14" s="77">
        <f t="shared" si="9"/>
        <v>0.81833060556464821</v>
      </c>
      <c r="F14" s="76">
        <f>分析係数表!C17</f>
        <v>0.29707112970711302</v>
      </c>
      <c r="G14" s="77">
        <f t="shared" si="0"/>
        <v>0.24310239746899595</v>
      </c>
      <c r="H14" s="77">
        <v>0.33410245024310142</v>
      </c>
      <c r="I14" s="77">
        <f t="shared" si="1"/>
        <v>0.33410245024310142</v>
      </c>
      <c r="J14" s="76">
        <f>分析係数表!G17</f>
        <v>0.2185201483623562</v>
      </c>
      <c r="K14" s="78">
        <f t="shared" si="2"/>
        <v>7.3008116995349259E-2</v>
      </c>
      <c r="L14" s="79"/>
      <c r="M14" s="80"/>
      <c r="N14" s="81">
        <f>分析係数表!H17</f>
        <v>2.8080469404861692E-3</v>
      </c>
      <c r="O14" s="82">
        <f t="shared" si="3"/>
        <v>3.1694675262584272E-2</v>
      </c>
      <c r="P14" s="76">
        <f>分析係数表!C17</f>
        <v>0.29707112970711302</v>
      </c>
      <c r="Q14" s="82">
        <f t="shared" si="4"/>
        <v>9.4155729859559997E-3</v>
      </c>
      <c r="R14" s="83">
        <v>2.4188606305074325E-2</v>
      </c>
      <c r="S14" s="84">
        <f t="shared" si="5"/>
        <v>0.35829105654817572</v>
      </c>
      <c r="T14" s="85">
        <f>分析係数表!F17</f>
        <v>0.34274218897340791</v>
      </c>
      <c r="U14" s="86">
        <f t="shared" si="6"/>
        <v>0.12280146101091682</v>
      </c>
      <c r="V14" s="87">
        <f>分析係数表!D17</f>
        <v>3.2187087445778591E-2</v>
      </c>
      <c r="W14" s="167">
        <f t="shared" si="7"/>
        <v>0</v>
      </c>
      <c r="X14" s="76">
        <f>分析係数表!E17</f>
        <v>3.1118375557930469E-2</v>
      </c>
      <c r="Y14" s="166">
        <f t="shared" si="8"/>
        <v>0</v>
      </c>
    </row>
    <row r="15" spans="1:25" x14ac:dyDescent="0.2">
      <c r="A15" s="6" t="s">
        <v>3</v>
      </c>
      <c r="B15" s="5" t="s">
        <v>31</v>
      </c>
      <c r="C15" s="90"/>
      <c r="D15" s="76">
        <f>投入係数表!C15</f>
        <v>2.4549918166939444E-3</v>
      </c>
      <c r="E15" s="77">
        <f t="shared" si="9"/>
        <v>0.24549918166939444</v>
      </c>
      <c r="F15" s="76">
        <f>分析係数表!C18</f>
        <v>0.13983739837398379</v>
      </c>
      <c r="G15" s="77">
        <f t="shared" si="0"/>
        <v>3.4329966867590128E-2</v>
      </c>
      <c r="H15" s="77">
        <v>4.0910185062089273E-2</v>
      </c>
      <c r="I15" s="77">
        <f t="shared" si="1"/>
        <v>4.0910185062089273E-2</v>
      </c>
      <c r="J15" s="76">
        <f>分析係数表!G18</f>
        <v>0.21606118546845124</v>
      </c>
      <c r="K15" s="78">
        <f t="shared" si="2"/>
        <v>8.8391030822487331E-3</v>
      </c>
      <c r="L15" s="79"/>
      <c r="M15" s="80"/>
      <c r="N15" s="81">
        <f>分析係数表!H18</f>
        <v>4.3308186644314052E-4</v>
      </c>
      <c r="O15" s="82">
        <f t="shared" si="3"/>
        <v>4.888233498209515E-3</v>
      </c>
      <c r="P15" s="76">
        <f>分析係数表!C18</f>
        <v>0.13983739837398379</v>
      </c>
      <c r="Q15" s="82">
        <f t="shared" si="4"/>
        <v>6.8355785503417628E-4</v>
      </c>
      <c r="R15" s="83">
        <v>1.6935097355697312E-3</v>
      </c>
      <c r="S15" s="84">
        <f t="shared" si="5"/>
        <v>4.2603694797659006E-2</v>
      </c>
      <c r="T15" s="85">
        <f>分析係数表!F18</f>
        <v>0.45793499043977054</v>
      </c>
      <c r="U15" s="86">
        <f t="shared" si="6"/>
        <v>1.9509722569864878E-2</v>
      </c>
      <c r="V15" s="87">
        <f>分析係数表!D18</f>
        <v>4.2065009560229447E-2</v>
      </c>
      <c r="W15" s="167">
        <f t="shared" si="7"/>
        <v>0</v>
      </c>
      <c r="X15" s="76">
        <f>分析係数表!E18</f>
        <v>2.9636711281070746E-2</v>
      </c>
      <c r="Y15" s="166">
        <f t="shared" si="8"/>
        <v>0</v>
      </c>
    </row>
    <row r="16" spans="1:25" x14ac:dyDescent="0.2">
      <c r="A16" s="6" t="s">
        <v>4</v>
      </c>
      <c r="B16" s="5" t="s">
        <v>32</v>
      </c>
      <c r="C16" s="90"/>
      <c r="D16" s="76">
        <f>投入係数表!C16</f>
        <v>0</v>
      </c>
      <c r="E16" s="77">
        <f t="shared" si="9"/>
        <v>0</v>
      </c>
      <c r="F16" s="76">
        <f>分析係数表!C19</f>
        <v>0.18403218975010593</v>
      </c>
      <c r="G16" s="77">
        <f t="shared" si="0"/>
        <v>0</v>
      </c>
      <c r="H16" s="77">
        <v>6.0972337340617381E-3</v>
      </c>
      <c r="I16" s="77">
        <f t="shared" si="1"/>
        <v>6.0972337340617381E-3</v>
      </c>
      <c r="J16" s="76">
        <f>分析係数表!G19</f>
        <v>5.7747209966260059E-2</v>
      </c>
      <c r="K16" s="78">
        <f t="shared" si="2"/>
        <v>3.5209823665422705E-4</v>
      </c>
      <c r="L16" s="79"/>
      <c r="M16" s="80"/>
      <c r="N16" s="81">
        <f>分析係数表!H19</f>
        <v>-1.1176306230790724E-4</v>
      </c>
      <c r="O16" s="82">
        <f t="shared" si="3"/>
        <v>-1.2614796124411651E-3</v>
      </c>
      <c r="P16" s="76">
        <f>分析係数表!C19</f>
        <v>0.18403218975010593</v>
      </c>
      <c r="Q16" s="82">
        <f t="shared" si="4"/>
        <v>-2.3215285540266258E-4</v>
      </c>
      <c r="R16" s="83">
        <v>1.4522974688619993E-3</v>
      </c>
      <c r="S16" s="84">
        <f t="shared" si="5"/>
        <v>7.5495312029237377E-3</v>
      </c>
      <c r="T16" s="85">
        <f>分析係数表!F19</f>
        <v>0.23994290163508955</v>
      </c>
      <c r="U16" s="86">
        <f t="shared" si="6"/>
        <v>1.8114564228141697E-3</v>
      </c>
      <c r="V16" s="87">
        <f>分析係数表!D19</f>
        <v>1.5831819361536464E-2</v>
      </c>
      <c r="W16" s="167">
        <f t="shared" si="7"/>
        <v>0</v>
      </c>
      <c r="X16" s="76">
        <f>分析係数表!E19</f>
        <v>1.544251232805606E-2</v>
      </c>
      <c r="Y16" s="166">
        <f t="shared" si="8"/>
        <v>0</v>
      </c>
    </row>
    <row r="17" spans="1:25" x14ac:dyDescent="0.2">
      <c r="A17" s="6" t="s">
        <v>5</v>
      </c>
      <c r="B17" s="5" t="s">
        <v>33</v>
      </c>
      <c r="C17" s="90"/>
      <c r="D17" s="76">
        <f>投入係数表!C17</f>
        <v>0</v>
      </c>
      <c r="E17" s="77">
        <f t="shared" si="9"/>
        <v>0</v>
      </c>
      <c r="F17" s="76">
        <f>分析係数表!C20</f>
        <v>2.2594142259414252E-2</v>
      </c>
      <c r="G17" s="77">
        <f t="shared" si="0"/>
        <v>0</v>
      </c>
      <c r="H17" s="77">
        <v>4.6687693783870927E-4</v>
      </c>
      <c r="I17" s="77">
        <f t="shared" si="1"/>
        <v>4.6687693783870927E-4</v>
      </c>
      <c r="J17" s="76">
        <f>分析係数表!G20</f>
        <v>0.10283687943262411</v>
      </c>
      <c r="K17" s="78">
        <f t="shared" si="2"/>
        <v>4.8012167366392088E-5</v>
      </c>
      <c r="L17" s="79"/>
      <c r="M17" s="80"/>
      <c r="N17" s="81">
        <f>分析係数表!H20</f>
        <v>5.3087454596255942E-4</v>
      </c>
      <c r="O17" s="82">
        <f t="shared" si="3"/>
        <v>5.9920281590955353E-3</v>
      </c>
      <c r="P17" s="76">
        <f>分析係数表!C20</f>
        <v>2.2594142259414252E-2</v>
      </c>
      <c r="Q17" s="82">
        <f t="shared" si="4"/>
        <v>1.3538473664902062E-4</v>
      </c>
      <c r="R17" s="83">
        <v>3.8642189154567254E-4</v>
      </c>
      <c r="S17" s="84">
        <f t="shared" si="5"/>
        <v>8.5329882938438187E-4</v>
      </c>
      <c r="T17" s="85">
        <f>分析係数表!F20</f>
        <v>0.22695035460992907</v>
      </c>
      <c r="U17" s="86">
        <f t="shared" si="6"/>
        <v>1.9365647191702282E-4</v>
      </c>
      <c r="V17" s="87">
        <f>分析係数表!D20</f>
        <v>0.11702127659574468</v>
      </c>
      <c r="W17" s="167">
        <f t="shared" si="7"/>
        <v>0</v>
      </c>
      <c r="X17" s="76">
        <f>分析係数表!E20</f>
        <v>0.10638297872340426</v>
      </c>
      <c r="Y17" s="166">
        <f t="shared" si="8"/>
        <v>0</v>
      </c>
    </row>
    <row r="18" spans="1:25" x14ac:dyDescent="0.2">
      <c r="A18" s="6" t="s">
        <v>6</v>
      </c>
      <c r="B18" s="5" t="s">
        <v>34</v>
      </c>
      <c r="C18" s="90"/>
      <c r="D18" s="76">
        <f>投入係数表!C18</f>
        <v>1.2274959083469722E-3</v>
      </c>
      <c r="E18" s="77">
        <f t="shared" si="9"/>
        <v>0.12274959083469722</v>
      </c>
      <c r="F18" s="76">
        <f>分析係数表!C21</f>
        <v>0.23250388802488331</v>
      </c>
      <c r="G18" s="77">
        <f t="shared" si="0"/>
        <v>2.8539757122530686E-2</v>
      </c>
      <c r="H18" s="77">
        <v>6.1309407320271542E-2</v>
      </c>
      <c r="I18" s="77">
        <f t="shared" si="1"/>
        <v>6.1309407320271542E-2</v>
      </c>
      <c r="J18" s="76">
        <f>分析係数表!G21</f>
        <v>0.28497645450402553</v>
      </c>
      <c r="K18" s="78">
        <f t="shared" si="2"/>
        <v>1.7471737525874134E-2</v>
      </c>
      <c r="L18" s="79"/>
      <c r="M18" s="80"/>
      <c r="N18" s="81">
        <f>分析係数表!H21</f>
        <v>8.9410449846325792E-4</v>
      </c>
      <c r="O18" s="82">
        <f t="shared" si="3"/>
        <v>1.0091836899529321E-2</v>
      </c>
      <c r="P18" s="76">
        <f>分析係数表!C21</f>
        <v>0.23250388802488331</v>
      </c>
      <c r="Q18" s="82">
        <f t="shared" si="4"/>
        <v>2.3463913164535506E-3</v>
      </c>
      <c r="R18" s="83">
        <v>7.9084633851866024E-3</v>
      </c>
      <c r="S18" s="84">
        <f t="shared" si="5"/>
        <v>6.9217870705458151E-2</v>
      </c>
      <c r="T18" s="85">
        <f>分析係数表!F21</f>
        <v>0.42533799179705301</v>
      </c>
      <c r="U18" s="86">
        <f t="shared" si="6"/>
        <v>2.9440990122327634E-2</v>
      </c>
      <c r="V18" s="87">
        <f>分析係数表!D21</f>
        <v>7.6257025672185938E-2</v>
      </c>
      <c r="W18" s="167">
        <f t="shared" si="7"/>
        <v>0</v>
      </c>
      <c r="X18" s="76">
        <f>分析係数表!E21</f>
        <v>5.9395412425945621E-2</v>
      </c>
      <c r="Y18" s="166">
        <f t="shared" si="8"/>
        <v>0</v>
      </c>
    </row>
    <row r="19" spans="1:25" x14ac:dyDescent="0.2">
      <c r="A19" s="6" t="s">
        <v>7</v>
      </c>
      <c r="B19" s="5" t="s">
        <v>268</v>
      </c>
      <c r="C19" s="90"/>
      <c r="D19" s="76">
        <f>投入係数表!C19</f>
        <v>0</v>
      </c>
      <c r="E19" s="77">
        <f t="shared" si="9"/>
        <v>0</v>
      </c>
      <c r="F19" s="76">
        <f>分析係数表!C22</f>
        <v>5.4474708171206254E-2</v>
      </c>
      <c r="G19" s="77">
        <f t="shared" si="0"/>
        <v>0</v>
      </c>
      <c r="H19" s="77">
        <v>8.0955756154605502E-4</v>
      </c>
      <c r="I19" s="77">
        <f t="shared" si="1"/>
        <v>8.0955756154605502E-4</v>
      </c>
      <c r="J19" s="76">
        <f>分析係数表!G22</f>
        <v>0.19423955040393395</v>
      </c>
      <c r="K19" s="78">
        <f t="shared" si="2"/>
        <v>1.5724809678081082E-4</v>
      </c>
      <c r="L19" s="79"/>
      <c r="M19" s="80"/>
      <c r="N19" s="81">
        <f>分析係数表!H22</f>
        <v>4.1911148365465217E-5</v>
      </c>
      <c r="O19" s="82">
        <f t="shared" si="3"/>
        <v>4.7305485466543699E-4</v>
      </c>
      <c r="P19" s="76">
        <f>分析係数表!C22</f>
        <v>5.4474708171206254E-2</v>
      </c>
      <c r="Q19" s="82">
        <f t="shared" si="4"/>
        <v>2.5769525156872067E-5</v>
      </c>
      <c r="R19" s="83">
        <v>2.6162414849776374E-4</v>
      </c>
      <c r="S19" s="84">
        <f t="shared" si="5"/>
        <v>1.0711817100438187E-3</v>
      </c>
      <c r="T19" s="85">
        <f>分析係数表!F22</f>
        <v>0.41201264488935724</v>
      </c>
      <c r="U19" s="86">
        <f t="shared" si="6"/>
        <v>4.4134040951225833E-4</v>
      </c>
      <c r="V19" s="87">
        <f>分析係数表!D22</f>
        <v>4.7418335089567963E-2</v>
      </c>
      <c r="W19" s="167">
        <f t="shared" si="7"/>
        <v>0</v>
      </c>
      <c r="X19" s="76">
        <f>分析係数表!E22</f>
        <v>4.0744643484369514E-2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0.21588453540995636</v>
      </c>
      <c r="K20" s="78">
        <f t="shared" si="2"/>
        <v>0</v>
      </c>
      <c r="L20" s="79"/>
      <c r="M20" s="80"/>
      <c r="N20" s="81">
        <f>分析係数表!H23</f>
        <v>2.794076557697681E-5</v>
      </c>
      <c r="O20" s="82">
        <f t="shared" si="3"/>
        <v>3.1536990311029127E-4</v>
      </c>
      <c r="P20" s="76">
        <f>分析係数表!C23</f>
        <v>0</v>
      </c>
      <c r="Q20" s="82">
        <f t="shared" si="4"/>
        <v>0</v>
      </c>
      <c r="R20" s="83">
        <v>0</v>
      </c>
      <c r="S20" s="84">
        <f t="shared" si="5"/>
        <v>0</v>
      </c>
      <c r="T20" s="85">
        <f>分析係数表!F23</f>
        <v>0.4404941493048477</v>
      </c>
      <c r="U20" s="86">
        <f t="shared" si="6"/>
        <v>0</v>
      </c>
      <c r="V20" s="87">
        <f>分析係数表!D23</f>
        <v>3.6368084152158843E-2</v>
      </c>
      <c r="W20" s="167">
        <f t="shared" si="7"/>
        <v>0</v>
      </c>
      <c r="X20" s="76">
        <f>分析係数表!E23</f>
        <v>3.6898112284421247E-2</v>
      </c>
      <c r="Y20" s="166">
        <f t="shared" si="8"/>
        <v>0</v>
      </c>
    </row>
    <row r="21" spans="1:25" x14ac:dyDescent="0.2">
      <c r="A21" s="6" t="s">
        <v>9</v>
      </c>
      <c r="B21" s="5" t="s">
        <v>270</v>
      </c>
      <c r="C21" s="90"/>
      <c r="D21" s="76">
        <f>投入係数表!C21</f>
        <v>4.0916530278232408E-4</v>
      </c>
      <c r="E21" s="77">
        <f t="shared" si="9"/>
        <v>4.0916530278232409E-2</v>
      </c>
      <c r="F21" s="76">
        <f>分析係数表!C24</f>
        <v>0.2430426716141002</v>
      </c>
      <c r="G21" s="77">
        <f t="shared" si="0"/>
        <v>9.944462832000827E-3</v>
      </c>
      <c r="H21" s="77">
        <v>1.4571840388360242E-2</v>
      </c>
      <c r="I21" s="77">
        <f t="shared" si="1"/>
        <v>1.4571840388360242E-2</v>
      </c>
      <c r="J21" s="76">
        <f>分析係数表!G24</f>
        <v>0.20785219399538107</v>
      </c>
      <c r="K21" s="78">
        <f t="shared" si="2"/>
        <v>3.028788995271182E-3</v>
      </c>
      <c r="L21" s="79"/>
      <c r="M21" s="80"/>
      <c r="N21" s="81">
        <f>分析係数表!H24</f>
        <v>3.3528918692372173E-4</v>
      </c>
      <c r="O21" s="82">
        <f t="shared" si="3"/>
        <v>3.7844388373234959E-3</v>
      </c>
      <c r="P21" s="76">
        <f>分析係数表!C24</f>
        <v>0.2430426716141002</v>
      </c>
      <c r="Q21" s="82">
        <f t="shared" si="4"/>
        <v>9.197801255832616E-4</v>
      </c>
      <c r="R21" s="83">
        <v>3.7226790746496688E-3</v>
      </c>
      <c r="S21" s="84">
        <f t="shared" si="5"/>
        <v>1.829451946300991E-2</v>
      </c>
      <c r="T21" s="85">
        <f>分析係数表!F24</f>
        <v>0.39030023094688221</v>
      </c>
      <c r="U21" s="86">
        <f t="shared" si="6"/>
        <v>7.1403551714749993E-3</v>
      </c>
      <c r="V21" s="87">
        <f>分析係数表!D24</f>
        <v>2.0785219399538105E-2</v>
      </c>
      <c r="W21" s="167">
        <f t="shared" si="7"/>
        <v>0</v>
      </c>
      <c r="X21" s="76">
        <f>分析係数表!E24</f>
        <v>1.8475750577367205E-2</v>
      </c>
      <c r="Y21" s="166">
        <f t="shared" si="8"/>
        <v>0</v>
      </c>
    </row>
    <row r="22" spans="1:25" x14ac:dyDescent="0.2">
      <c r="A22" s="6" t="s">
        <v>10</v>
      </c>
      <c r="B22" s="5" t="s">
        <v>271</v>
      </c>
      <c r="C22" s="90"/>
      <c r="D22" s="76">
        <f>投入係数表!C22</f>
        <v>0</v>
      </c>
      <c r="E22" s="77">
        <f t="shared" si="9"/>
        <v>0</v>
      </c>
      <c r="F22" s="76">
        <f>分析係数表!C25</f>
        <v>6.2929061784896545E-3</v>
      </c>
      <c r="G22" s="77">
        <f t="shared" si="0"/>
        <v>0</v>
      </c>
      <c r="H22" s="77">
        <v>1.4313953959146726E-4</v>
      </c>
      <c r="I22" s="77">
        <f t="shared" si="1"/>
        <v>1.4313953959146726E-4</v>
      </c>
      <c r="J22" s="76">
        <f>分析係数表!G25</f>
        <v>0.19805194805194806</v>
      </c>
      <c r="K22" s="78">
        <f t="shared" si="2"/>
        <v>2.8349064659349038E-5</v>
      </c>
      <c r="L22" s="79"/>
      <c r="M22" s="80"/>
      <c r="N22" s="81">
        <f>分析係数表!H25</f>
        <v>4.8896339759709417E-4</v>
      </c>
      <c r="O22" s="82">
        <f t="shared" si="3"/>
        <v>5.5189733044300974E-3</v>
      </c>
      <c r="P22" s="76">
        <f>分析係数表!C25</f>
        <v>6.2929061784896545E-3</v>
      </c>
      <c r="Q22" s="82">
        <f t="shared" si="4"/>
        <v>3.4730381206367628E-5</v>
      </c>
      <c r="R22" s="83">
        <v>3.3833165726825565E-4</v>
      </c>
      <c r="S22" s="84">
        <f t="shared" si="5"/>
        <v>4.8147119685972288E-4</v>
      </c>
      <c r="T22" s="85">
        <f>分析係数表!F25</f>
        <v>0.35389610389610388</v>
      </c>
      <c r="U22" s="86">
        <f t="shared" si="6"/>
        <v>1.7039078070684997E-4</v>
      </c>
      <c r="V22" s="87">
        <f>分析係数表!D25</f>
        <v>9.74025974025974E-3</v>
      </c>
      <c r="W22" s="167">
        <f t="shared" si="7"/>
        <v>0</v>
      </c>
      <c r="X22" s="76">
        <f>分析係数表!E25</f>
        <v>0</v>
      </c>
      <c r="Y22" s="166">
        <f t="shared" si="8"/>
        <v>0</v>
      </c>
    </row>
    <row r="23" spans="1:25" x14ac:dyDescent="0.2">
      <c r="A23" s="6" t="s">
        <v>11</v>
      </c>
      <c r="B23" s="5" t="s">
        <v>35</v>
      </c>
      <c r="C23" s="90"/>
      <c r="D23" s="76">
        <f>投入係数表!C23</f>
        <v>0</v>
      </c>
      <c r="E23" s="77">
        <f t="shared" si="9"/>
        <v>0</v>
      </c>
      <c r="F23" s="76">
        <f>分析係数表!C26</f>
        <v>0.11929572403880706</v>
      </c>
      <c r="G23" s="77">
        <f t="shared" si="0"/>
        <v>0</v>
      </c>
      <c r="H23" s="77">
        <v>1.8705147241647696E-3</v>
      </c>
      <c r="I23" s="77">
        <f t="shared" si="1"/>
        <v>1.8705147241647696E-3</v>
      </c>
      <c r="J23" s="76">
        <f>分析係数表!G26</f>
        <v>0.19690501600853788</v>
      </c>
      <c r="K23" s="78">
        <f t="shared" si="2"/>
        <v>3.6831373170586977E-4</v>
      </c>
      <c r="L23" s="79"/>
      <c r="M23" s="80"/>
      <c r="N23" s="81">
        <f>分析係数表!H26</f>
        <v>1.0477787091366304E-2</v>
      </c>
      <c r="O23" s="82">
        <f t="shared" si="3"/>
        <v>0.11826371366635924</v>
      </c>
      <c r="P23" s="76">
        <f>分析係数表!C26</f>
        <v>0.11929572403880706</v>
      </c>
      <c r="Q23" s="82">
        <f t="shared" si="4"/>
        <v>1.4108355349346487E-2</v>
      </c>
      <c r="R23" s="83">
        <v>1.5249024620453914E-2</v>
      </c>
      <c r="S23" s="84">
        <f t="shared" si="5"/>
        <v>1.7119539344618684E-2</v>
      </c>
      <c r="T23" s="85">
        <f>分析係数表!F26</f>
        <v>0.33564567769477055</v>
      </c>
      <c r="U23" s="86">
        <f t="shared" si="6"/>
        <v>5.7460993851468261E-3</v>
      </c>
      <c r="V23" s="87">
        <f>分析係数表!D26</f>
        <v>7.4706510138740662E-2</v>
      </c>
      <c r="W23" s="167">
        <f t="shared" si="7"/>
        <v>0</v>
      </c>
      <c r="X23" s="76">
        <f>分析係数表!E26</f>
        <v>7.3639274279615793E-2</v>
      </c>
      <c r="Y23" s="166">
        <f t="shared" si="8"/>
        <v>0</v>
      </c>
    </row>
    <row r="24" spans="1:25" x14ac:dyDescent="0.2">
      <c r="A24" s="6" t="s">
        <v>12</v>
      </c>
      <c r="B24" s="5" t="s">
        <v>366</v>
      </c>
      <c r="C24" s="90"/>
      <c r="D24" s="76">
        <f>投入係数表!C24</f>
        <v>0</v>
      </c>
      <c r="E24" s="77">
        <f t="shared" si="9"/>
        <v>0</v>
      </c>
      <c r="F24" s="76">
        <f>分析係数表!C27</f>
        <v>1</v>
      </c>
      <c r="G24" s="77">
        <f t="shared" si="0"/>
        <v>0</v>
      </c>
      <c r="H24" s="77">
        <v>5.2330449905391829E-3</v>
      </c>
      <c r="I24" s="77">
        <f t="shared" si="1"/>
        <v>5.2330449905391829E-3</v>
      </c>
      <c r="J24" s="76">
        <f>分析係数表!G27</f>
        <v>0.17096018735362997</v>
      </c>
      <c r="K24" s="78">
        <f t="shared" si="2"/>
        <v>8.9464235201255351E-4</v>
      </c>
      <c r="L24" s="79"/>
      <c r="M24" s="80"/>
      <c r="N24" s="81">
        <f>分析係数表!H27</f>
        <v>1.0449846325789327E-2</v>
      </c>
      <c r="O24" s="82">
        <f t="shared" si="3"/>
        <v>0.11794834376324893</v>
      </c>
      <c r="P24" s="76">
        <f>分析係数表!C27</f>
        <v>1</v>
      </c>
      <c r="Q24" s="82">
        <f t="shared" si="4"/>
        <v>0.11794834376324893</v>
      </c>
      <c r="R24" s="83">
        <v>0.12281636628686279</v>
      </c>
      <c r="S24" s="84">
        <f t="shared" si="5"/>
        <v>0.12804941127740196</v>
      </c>
      <c r="T24" s="85">
        <f>分析係数表!F27</f>
        <v>0.32162373145979706</v>
      </c>
      <c r="U24" s="86">
        <f t="shared" si="6"/>
        <v>4.1183729466268242E-2</v>
      </c>
      <c r="V24" s="87">
        <f>分析係数表!D27</f>
        <v>1.0278428311215197E-2</v>
      </c>
      <c r="W24" s="167">
        <f t="shared" si="7"/>
        <v>0</v>
      </c>
      <c r="X24" s="76">
        <f>分析係数表!E27</f>
        <v>1.2360135310954984E-2</v>
      </c>
      <c r="Y24" s="166">
        <f t="shared" si="8"/>
        <v>0</v>
      </c>
    </row>
    <row r="25" spans="1:25" x14ac:dyDescent="0.2">
      <c r="A25" s="6" t="s">
        <v>13</v>
      </c>
      <c r="B25" s="5" t="s">
        <v>191</v>
      </c>
      <c r="C25" s="90"/>
      <c r="D25" s="76">
        <f>投入係数表!C25</f>
        <v>0</v>
      </c>
      <c r="E25" s="77">
        <f t="shared" si="9"/>
        <v>0</v>
      </c>
      <c r="F25" s="76">
        <f>分析係数表!C28</f>
        <v>0.21543700340522132</v>
      </c>
      <c r="G25" s="77">
        <f t="shared" si="0"/>
        <v>0</v>
      </c>
      <c r="H25" s="77">
        <v>9.8498473722126584E-3</v>
      </c>
      <c r="I25" s="77">
        <f t="shared" si="1"/>
        <v>9.8498473722126584E-3</v>
      </c>
      <c r="J25" s="76">
        <f>分析係数表!G28</f>
        <v>0.12488528602018965</v>
      </c>
      <c r="K25" s="78">
        <f t="shared" si="2"/>
        <v>1.2301010063339912E-3</v>
      </c>
      <c r="L25" s="79"/>
      <c r="M25" s="80"/>
      <c r="N25" s="81">
        <f>分析係数表!H28</f>
        <v>2.0550433081866444E-2</v>
      </c>
      <c r="O25" s="82">
        <f t="shared" si="3"/>
        <v>0.23195456373761925</v>
      </c>
      <c r="P25" s="76">
        <f>分析係数表!C28</f>
        <v>0.21543700340522132</v>
      </c>
      <c r="Q25" s="82">
        <f t="shared" si="4"/>
        <v>4.9971596137798099E-2</v>
      </c>
      <c r="R25" s="83">
        <v>5.7886886683396636E-2</v>
      </c>
      <c r="S25" s="84">
        <f t="shared" si="5"/>
        <v>6.7736734055609288E-2</v>
      </c>
      <c r="T25" s="85">
        <f>分析係数表!F28</f>
        <v>0.21313857448761089</v>
      </c>
      <c r="U25" s="86">
        <f t="shared" si="6"/>
        <v>1.443731093705897E-2</v>
      </c>
      <c r="V25" s="87">
        <f>分析係数表!D28</f>
        <v>4.5656163964515141E-2</v>
      </c>
      <c r="W25" s="167">
        <f t="shared" si="7"/>
        <v>0</v>
      </c>
      <c r="X25" s="76">
        <f>分析係数表!E28</f>
        <v>3.9385133068216581E-2</v>
      </c>
      <c r="Y25" s="166">
        <f t="shared" si="8"/>
        <v>0</v>
      </c>
    </row>
    <row r="26" spans="1:25" x14ac:dyDescent="0.2">
      <c r="A26" s="6" t="s">
        <v>14</v>
      </c>
      <c r="B26" s="5" t="s">
        <v>50</v>
      </c>
      <c r="C26" s="90"/>
      <c r="D26" s="76">
        <f>投入係数表!C26</f>
        <v>1.2274959083469722E-3</v>
      </c>
      <c r="E26" s="77">
        <f t="shared" si="9"/>
        <v>0.12274959083469722</v>
      </c>
      <c r="F26" s="76">
        <f>分析係数表!C29</f>
        <v>0.11126961483594866</v>
      </c>
      <c r="G26" s="77">
        <f t="shared" si="0"/>
        <v>1.3658299693447054E-2</v>
      </c>
      <c r="H26" s="77">
        <v>3.0336629526599428E-2</v>
      </c>
      <c r="I26" s="77">
        <f t="shared" si="1"/>
        <v>3.0336629526599428E-2</v>
      </c>
      <c r="J26" s="76">
        <f>分析係数表!G29</f>
        <v>0.25072046109510088</v>
      </c>
      <c r="K26" s="78">
        <f t="shared" si="2"/>
        <v>7.6060137429802607E-3</v>
      </c>
      <c r="L26" s="79"/>
      <c r="M26" s="80"/>
      <c r="N26" s="81">
        <f>分析係数表!H29</f>
        <v>9.5976529756915344E-3</v>
      </c>
      <c r="O26" s="82">
        <f t="shared" si="3"/>
        <v>0.10832956171838506</v>
      </c>
      <c r="P26" s="76">
        <f>分析係数表!C29</f>
        <v>0.11126961483594866</v>
      </c>
      <c r="Q26" s="82">
        <f t="shared" si="4"/>
        <v>1.2053788607751834E-2</v>
      </c>
      <c r="R26" s="83">
        <v>1.6763513014710078E-2</v>
      </c>
      <c r="S26" s="84">
        <f t="shared" si="5"/>
        <v>4.7100142541309509E-2</v>
      </c>
      <c r="T26" s="85">
        <f>分析係数表!F29</f>
        <v>0.40201729106628242</v>
      </c>
      <c r="U26" s="86">
        <f t="shared" si="6"/>
        <v>1.8935071713293016E-2</v>
      </c>
      <c r="V26" s="87">
        <f>分析係数表!D29</f>
        <v>0.18659942363112392</v>
      </c>
      <c r="W26" s="167">
        <f t="shared" si="7"/>
        <v>0</v>
      </c>
      <c r="X26" s="76">
        <f>分析係数表!E29</f>
        <v>0.15489913544668588</v>
      </c>
      <c r="Y26" s="166">
        <f t="shared" si="8"/>
        <v>0</v>
      </c>
    </row>
    <row r="27" spans="1:25" x14ac:dyDescent="0.2">
      <c r="A27" s="6" t="s">
        <v>15</v>
      </c>
      <c r="B27" s="5" t="s">
        <v>36</v>
      </c>
      <c r="C27" s="90"/>
      <c r="D27" s="76">
        <f>投入係数表!C27</f>
        <v>2.8641571194762683E-3</v>
      </c>
      <c r="E27" s="77">
        <f t="shared" si="9"/>
        <v>0.28641571194762683</v>
      </c>
      <c r="F27" s="76">
        <f>分析係数表!C30</f>
        <v>1</v>
      </c>
      <c r="G27" s="77">
        <f t="shared" si="0"/>
        <v>0.28641571194762683</v>
      </c>
      <c r="H27" s="77">
        <v>0.33676281785669526</v>
      </c>
      <c r="I27" s="77">
        <f t="shared" si="1"/>
        <v>0.33676281785669526</v>
      </c>
      <c r="J27" s="76">
        <f>分析係数表!G30</f>
        <v>0.34452184927169094</v>
      </c>
      <c r="K27" s="78">
        <f t="shared" si="2"/>
        <v>0.11602214877393427</v>
      </c>
      <c r="L27" s="79"/>
      <c r="M27" s="80"/>
      <c r="N27" s="81">
        <f>分析係数表!H30</f>
        <v>0</v>
      </c>
      <c r="O27" s="82">
        <f t="shared" si="3"/>
        <v>0</v>
      </c>
      <c r="P27" s="76">
        <f>分析係数表!C30</f>
        <v>1</v>
      </c>
      <c r="Q27" s="82">
        <f t="shared" si="4"/>
        <v>0</v>
      </c>
      <c r="R27" s="83">
        <v>3.409991433290082E-2</v>
      </c>
      <c r="S27" s="84">
        <f t="shared" si="5"/>
        <v>0.37086273218959609</v>
      </c>
      <c r="T27" s="85">
        <f>分析係数表!F30</f>
        <v>0.43989867004433186</v>
      </c>
      <c r="U27" s="86">
        <f t="shared" si="6"/>
        <v>0.16314202265921054</v>
      </c>
      <c r="V27" s="87">
        <f>分析係数表!D30</f>
        <v>0.14464851171627613</v>
      </c>
      <c r="W27" s="167">
        <f t="shared" si="7"/>
        <v>0</v>
      </c>
      <c r="X27" s="76">
        <f>分析係数表!E30</f>
        <v>8.7017099430018993E-2</v>
      </c>
      <c r="Y27" s="166">
        <f t="shared" si="8"/>
        <v>0</v>
      </c>
    </row>
    <row r="28" spans="1:25" x14ac:dyDescent="0.2">
      <c r="A28" s="6" t="s">
        <v>16</v>
      </c>
      <c r="B28" s="5" t="s">
        <v>192</v>
      </c>
      <c r="C28" s="90"/>
      <c r="D28" s="76">
        <f>投入係数表!C28</f>
        <v>9.8199672667757774E-3</v>
      </c>
      <c r="E28" s="77">
        <f t="shared" si="9"/>
        <v>0.98199672667757776</v>
      </c>
      <c r="F28" s="76">
        <f>分析係数表!C31</f>
        <v>4.9334728658992355E-2</v>
      </c>
      <c r="G28" s="77">
        <f t="shared" si="0"/>
        <v>4.8446542054656976E-2</v>
      </c>
      <c r="H28" s="77">
        <v>6.6662042555279091E-2</v>
      </c>
      <c r="I28" s="77">
        <f t="shared" si="1"/>
        <v>6.6662042555279091E-2</v>
      </c>
      <c r="J28" s="76">
        <f>分析係数表!G31</f>
        <v>6.9277108433734941E-2</v>
      </c>
      <c r="K28" s="78">
        <f t="shared" si="2"/>
        <v>4.6181535505163225E-3</v>
      </c>
      <c r="L28" s="79"/>
      <c r="M28" s="80"/>
      <c r="N28" s="81">
        <f>分析係数表!H31</f>
        <v>2.1570271025426097E-2</v>
      </c>
      <c r="O28" s="82">
        <f t="shared" si="3"/>
        <v>0.24346556520114487</v>
      </c>
      <c r="P28" s="76">
        <f>分析係数表!C31</f>
        <v>4.9334728658992355E-2</v>
      </c>
      <c r="Q28" s="82">
        <f t="shared" si="4"/>
        <v>1.2011307597006695E-2</v>
      </c>
      <c r="R28" s="83">
        <v>1.7060488640183825E-2</v>
      </c>
      <c r="S28" s="84">
        <f t="shared" si="5"/>
        <v>8.3722531195462913E-2</v>
      </c>
      <c r="T28" s="85">
        <f>分析係数表!F31</f>
        <v>0.34337349397590361</v>
      </c>
      <c r="U28" s="86">
        <f t="shared" si="6"/>
        <v>2.8748098061092686E-2</v>
      </c>
      <c r="V28" s="87">
        <f>分析係数表!D31</f>
        <v>0</v>
      </c>
      <c r="W28" s="167">
        <f t="shared" si="7"/>
        <v>0</v>
      </c>
      <c r="X28" s="76">
        <f>分析係数表!E31</f>
        <v>0</v>
      </c>
      <c r="Y28" s="166">
        <f t="shared" si="8"/>
        <v>0</v>
      </c>
    </row>
    <row r="29" spans="1:25" x14ac:dyDescent="0.2">
      <c r="A29" s="6" t="s">
        <v>17</v>
      </c>
      <c r="B29" s="5" t="s">
        <v>272</v>
      </c>
      <c r="C29" s="90"/>
      <c r="D29" s="76">
        <f>投入係数表!C29</f>
        <v>4.0916530278232408E-4</v>
      </c>
      <c r="E29" s="77">
        <f t="shared" si="9"/>
        <v>4.0916530278232409E-2</v>
      </c>
      <c r="F29" s="76">
        <f>分析係数表!C32</f>
        <v>0.42352941176470593</v>
      </c>
      <c r="G29" s="77">
        <f t="shared" si="0"/>
        <v>1.7329354000192553E-2</v>
      </c>
      <c r="H29" s="77">
        <v>3.4340182408393156E-2</v>
      </c>
      <c r="I29" s="77">
        <f t="shared" si="1"/>
        <v>3.4340182408393156E-2</v>
      </c>
      <c r="J29" s="76">
        <f>分析係数表!G32</f>
        <v>0.14012738853503184</v>
      </c>
      <c r="K29" s="78">
        <f t="shared" si="2"/>
        <v>4.812000082704773E-3</v>
      </c>
      <c r="L29" s="79"/>
      <c r="M29" s="80"/>
      <c r="N29" s="81">
        <f>分析係数表!H32</f>
        <v>6.3146130203967591E-3</v>
      </c>
      <c r="O29" s="82">
        <f t="shared" si="3"/>
        <v>7.1273598102925828E-2</v>
      </c>
      <c r="P29" s="76">
        <f>分析係数表!C32</f>
        <v>0.42352941176470593</v>
      </c>
      <c r="Q29" s="82">
        <f t="shared" si="4"/>
        <v>3.0186465078886237E-2</v>
      </c>
      <c r="R29" s="83">
        <v>4.0091336705612012E-2</v>
      </c>
      <c r="S29" s="84">
        <f t="shared" si="5"/>
        <v>7.4431519114005168E-2</v>
      </c>
      <c r="T29" s="85">
        <f>分析係数表!F32</f>
        <v>0.48195329087048833</v>
      </c>
      <c r="U29" s="86">
        <f t="shared" si="6"/>
        <v>3.5872515581484445E-2</v>
      </c>
      <c r="V29" s="87">
        <f>分析係数表!D32</f>
        <v>6.369426751592357E-3</v>
      </c>
      <c r="W29" s="167">
        <f t="shared" si="7"/>
        <v>0</v>
      </c>
      <c r="X29" s="76">
        <f>分析係数表!E32</f>
        <v>1.0615711252653927E-2</v>
      </c>
      <c r="Y29" s="166">
        <f t="shared" si="8"/>
        <v>0</v>
      </c>
    </row>
    <row r="30" spans="1:25" x14ac:dyDescent="0.2">
      <c r="A30" s="6" t="s">
        <v>18</v>
      </c>
      <c r="B30" s="5" t="s">
        <v>273</v>
      </c>
      <c r="C30" s="90"/>
      <c r="D30" s="76">
        <f>投入係数表!C30</f>
        <v>4.0916530278232408E-4</v>
      </c>
      <c r="E30" s="77">
        <f t="shared" si="9"/>
        <v>4.0916530278232409E-2</v>
      </c>
      <c r="F30" s="76">
        <f>分析係数表!C33</f>
        <v>1</v>
      </c>
      <c r="G30" s="77">
        <f t="shared" si="0"/>
        <v>4.0916530278232409E-2</v>
      </c>
      <c r="H30" s="77">
        <v>6.7220676043977648E-2</v>
      </c>
      <c r="I30" s="77">
        <f t="shared" si="1"/>
        <v>6.7220676043977648E-2</v>
      </c>
      <c r="J30" s="76">
        <f>分析係数表!G33</f>
        <v>0.50642927794263104</v>
      </c>
      <c r="K30" s="78">
        <f t="shared" si="2"/>
        <v>3.4042518431767116E-2</v>
      </c>
      <c r="L30" s="79"/>
      <c r="M30" s="80"/>
      <c r="N30" s="81">
        <f>分析係数表!H33</f>
        <v>9.2204526404023469E-4</v>
      </c>
      <c r="O30" s="82">
        <f t="shared" si="3"/>
        <v>1.0407206802639611E-2</v>
      </c>
      <c r="P30" s="76">
        <f>分析係数表!C33</f>
        <v>1</v>
      </c>
      <c r="Q30" s="82">
        <f t="shared" si="4"/>
        <v>1.0407206802639611E-2</v>
      </c>
      <c r="R30" s="83">
        <v>2.927394584806953E-2</v>
      </c>
      <c r="S30" s="84">
        <f t="shared" si="5"/>
        <v>9.6494621892047175E-2</v>
      </c>
      <c r="T30" s="85">
        <f>分析係数表!F33</f>
        <v>0.64094955489614247</v>
      </c>
      <c r="U30" s="86">
        <f t="shared" si="6"/>
        <v>6.1848184951579205E-2</v>
      </c>
      <c r="V30" s="87">
        <f>分析係数表!D33</f>
        <v>2.967359050445104E-2</v>
      </c>
      <c r="W30" s="167">
        <f t="shared" si="7"/>
        <v>0</v>
      </c>
      <c r="X30" s="76">
        <f>分析係数表!E33</f>
        <v>2.6706231454005934E-2</v>
      </c>
      <c r="Y30" s="166">
        <f t="shared" si="8"/>
        <v>0</v>
      </c>
    </row>
    <row r="31" spans="1:25" x14ac:dyDescent="0.2">
      <c r="A31" s="6" t="s">
        <v>19</v>
      </c>
      <c r="B31" s="5" t="s">
        <v>274</v>
      </c>
      <c r="C31" s="90"/>
      <c r="D31" s="76">
        <f>投入係数表!C31</f>
        <v>7.2831423895253683E-2</v>
      </c>
      <c r="E31" s="77">
        <f t="shared" si="9"/>
        <v>7.2831423895253682</v>
      </c>
      <c r="F31" s="76">
        <f>分析係数表!C34</f>
        <v>1</v>
      </c>
      <c r="G31" s="77">
        <f t="shared" si="0"/>
        <v>7.2831423895253682</v>
      </c>
      <c r="H31" s="77">
        <v>8.1206506951435031</v>
      </c>
      <c r="I31" s="77">
        <f t="shared" si="1"/>
        <v>8.1206506951435031</v>
      </c>
      <c r="J31" s="76">
        <f>分析係数表!G34</f>
        <v>0.4248177722781849</v>
      </c>
      <c r="K31" s="78">
        <f t="shared" si="2"/>
        <v>3.4497967377601566</v>
      </c>
      <c r="L31" s="79"/>
      <c r="M31" s="80"/>
      <c r="N31" s="81">
        <f>分析係数表!H34</f>
        <v>0.15535065660799105</v>
      </c>
      <c r="O31" s="82">
        <f t="shared" si="3"/>
        <v>1.7534566612932194</v>
      </c>
      <c r="P31" s="76">
        <f>分析係数表!C34</f>
        <v>1</v>
      </c>
      <c r="Q31" s="82">
        <f t="shared" si="4"/>
        <v>1.7534566612932194</v>
      </c>
      <c r="R31" s="83">
        <v>1.9279942812755324</v>
      </c>
      <c r="S31" s="84">
        <f t="shared" si="5"/>
        <v>10.048644976419036</v>
      </c>
      <c r="T31" s="85">
        <f>分析係数表!F34</f>
        <v>0.6980530152162564</v>
      </c>
      <c r="U31" s="86">
        <f t="shared" si="6"/>
        <v>7.0144869246269952</v>
      </c>
      <c r="V31" s="87">
        <f>分析係数表!D34</f>
        <v>4.7543550975425841E-2</v>
      </c>
      <c r="W31" s="167">
        <f t="shared" si="7"/>
        <v>0</v>
      </c>
      <c r="X31" s="76">
        <f>分析係数表!E34</f>
        <v>3.5865509174223237E-2</v>
      </c>
      <c r="Y31" s="166">
        <f t="shared" si="8"/>
        <v>0</v>
      </c>
    </row>
    <row r="32" spans="1:25" x14ac:dyDescent="0.2">
      <c r="A32" s="6" t="s">
        <v>20</v>
      </c>
      <c r="B32" s="5" t="s">
        <v>37</v>
      </c>
      <c r="C32" s="90"/>
      <c r="D32" s="76">
        <f>投入係数表!C32</f>
        <v>4.9099836333878887E-3</v>
      </c>
      <c r="E32" s="77">
        <f t="shared" si="9"/>
        <v>0.49099836333878888</v>
      </c>
      <c r="F32" s="76">
        <f>分析係数表!C35</f>
        <v>0.10396681358568838</v>
      </c>
      <c r="G32" s="77">
        <f t="shared" si="0"/>
        <v>5.1047535312121951E-2</v>
      </c>
      <c r="H32" s="77">
        <v>7.7768214188896692E-2</v>
      </c>
      <c r="I32" s="77">
        <f t="shared" si="1"/>
        <v>7.7768214188896692E-2</v>
      </c>
      <c r="J32" s="76">
        <f>分析係数表!G35</f>
        <v>0.31658878504672899</v>
      </c>
      <c r="K32" s="78">
        <f t="shared" si="2"/>
        <v>2.4620544445316594E-2</v>
      </c>
      <c r="L32" s="79"/>
      <c r="M32" s="80"/>
      <c r="N32" s="81">
        <f>分析係数表!H35</f>
        <v>5.9164571109248394E-2</v>
      </c>
      <c r="O32" s="82">
        <f t="shared" si="3"/>
        <v>0.66779576983604183</v>
      </c>
      <c r="P32" s="76">
        <f>分析係数表!C35</f>
        <v>0.10396681358568838</v>
      </c>
      <c r="Q32" s="82">
        <f t="shared" si="4"/>
        <v>6.9428598315855017E-2</v>
      </c>
      <c r="R32" s="83">
        <v>9.1039055283420475E-2</v>
      </c>
      <c r="S32" s="84">
        <f t="shared" si="5"/>
        <v>0.16880726947231717</v>
      </c>
      <c r="T32" s="85">
        <f>分析係数表!F35</f>
        <v>0.6460280373831776</v>
      </c>
      <c r="U32" s="86">
        <f t="shared" si="6"/>
        <v>0.10905422899321425</v>
      </c>
      <c r="V32" s="87">
        <f>分析係数表!D35</f>
        <v>8.9953271028037379E-2</v>
      </c>
      <c r="W32" s="167">
        <f t="shared" si="7"/>
        <v>0</v>
      </c>
      <c r="X32" s="76">
        <f>分析係数表!E35</f>
        <v>8.4112149532710276E-2</v>
      </c>
      <c r="Y32" s="166">
        <f t="shared" si="8"/>
        <v>0</v>
      </c>
    </row>
    <row r="33" spans="1:25" x14ac:dyDescent="0.2">
      <c r="A33" s="6" t="s">
        <v>21</v>
      </c>
      <c r="B33" s="5" t="s">
        <v>38</v>
      </c>
      <c r="C33" s="90"/>
      <c r="D33" s="76">
        <f>投入係数表!C33</f>
        <v>2.0458265139116204E-3</v>
      </c>
      <c r="E33" s="77">
        <f t="shared" si="9"/>
        <v>0.20458265139116205</v>
      </c>
      <c r="F33" s="76">
        <f>分析係数表!C36</f>
        <v>0.7690462911321807</v>
      </c>
      <c r="G33" s="77">
        <f t="shared" si="0"/>
        <v>0.15733352928236105</v>
      </c>
      <c r="H33" s="77">
        <v>0.37303946238697111</v>
      </c>
      <c r="I33" s="77">
        <f t="shared" si="1"/>
        <v>0.37303946238697111</v>
      </c>
      <c r="J33" s="76">
        <f>分析係数表!G36</f>
        <v>1.0642148700499529E-2</v>
      </c>
      <c r="K33" s="78">
        <f t="shared" si="2"/>
        <v>3.9699414298765478E-3</v>
      </c>
      <c r="L33" s="79"/>
      <c r="M33" s="80"/>
      <c r="N33" s="81">
        <f>分析係数表!H36</f>
        <v>0.21434758312377758</v>
      </c>
      <c r="O33" s="82">
        <f t="shared" si="3"/>
        <v>2.4193602117105995</v>
      </c>
      <c r="P33" s="76">
        <f>分析係数表!C36</f>
        <v>0.7690462911321807</v>
      </c>
      <c r="Q33" s="82">
        <f t="shared" si="4"/>
        <v>1.8605999977288039</v>
      </c>
      <c r="R33" s="83">
        <v>1.9434528501070694</v>
      </c>
      <c r="S33" s="84">
        <f t="shared" si="5"/>
        <v>2.3164923124940406</v>
      </c>
      <c r="T33" s="85">
        <f>分析係数表!F36</f>
        <v>0.89162383262144351</v>
      </c>
      <c r="U33" s="86">
        <f t="shared" si="6"/>
        <v>2.0654397539040472</v>
      </c>
      <c r="V33" s="87">
        <f>分析係数表!D36</f>
        <v>7.3843480778976326E-3</v>
      </c>
      <c r="W33" s="167">
        <f t="shared" si="7"/>
        <v>0</v>
      </c>
      <c r="X33" s="76">
        <f>分析係数表!E36</f>
        <v>2.3890537899080577E-3</v>
      </c>
      <c r="Y33" s="166">
        <f t="shared" si="8"/>
        <v>0</v>
      </c>
    </row>
    <row r="34" spans="1:25" x14ac:dyDescent="0.2">
      <c r="A34" s="6" t="s">
        <v>22</v>
      </c>
      <c r="B34" s="5" t="s">
        <v>377</v>
      </c>
      <c r="C34" s="90"/>
      <c r="D34" s="76">
        <f>投入係数表!C34</f>
        <v>2.9459901800327332E-2</v>
      </c>
      <c r="E34" s="77">
        <f t="shared" si="9"/>
        <v>2.9459901800327333</v>
      </c>
      <c r="F34" s="76">
        <f>分析係数表!C37</f>
        <v>0.51946958535045251</v>
      </c>
      <c r="G34" s="77">
        <f t="shared" si="0"/>
        <v>1.530352297268109</v>
      </c>
      <c r="H34" s="77">
        <v>1.8031708805978828</v>
      </c>
      <c r="I34" s="77">
        <f t="shared" si="1"/>
        <v>1.8031708805978828</v>
      </c>
      <c r="J34" s="76">
        <f>分析係数表!G37</f>
        <v>0.46066923615977573</v>
      </c>
      <c r="K34" s="78">
        <f t="shared" si="2"/>
        <v>0.8306653522305768</v>
      </c>
      <c r="L34" s="79"/>
      <c r="M34" s="80"/>
      <c r="N34" s="81">
        <f>分析係数表!H37</f>
        <v>4.5948588991338364E-2</v>
      </c>
      <c r="O34" s="82">
        <f t="shared" si="3"/>
        <v>0.51862580566487404</v>
      </c>
      <c r="P34" s="76">
        <f>分析係数表!C37</f>
        <v>0.51946958535045251</v>
      </c>
      <c r="Q34" s="82">
        <f t="shared" si="4"/>
        <v>0.26941033222077648</v>
      </c>
      <c r="R34" s="83">
        <v>0.3265908169955114</v>
      </c>
      <c r="S34" s="84">
        <f t="shared" si="5"/>
        <v>2.129761697593394</v>
      </c>
      <c r="T34" s="85">
        <f>分析係数表!F37</f>
        <v>0.70891730903994399</v>
      </c>
      <c r="U34" s="86">
        <f t="shared" si="6"/>
        <v>1.5098249315542518</v>
      </c>
      <c r="V34" s="87">
        <f>分析係数表!D37</f>
        <v>0.1050280308339173</v>
      </c>
      <c r="W34" s="167">
        <f t="shared" si="7"/>
        <v>0</v>
      </c>
      <c r="X34" s="76">
        <f>分析係数表!E37</f>
        <v>9.4341275402943237E-2</v>
      </c>
      <c r="Y34" s="166">
        <f t="shared" si="8"/>
        <v>0</v>
      </c>
    </row>
    <row r="35" spans="1:25" x14ac:dyDescent="0.2">
      <c r="A35" s="6" t="s">
        <v>23</v>
      </c>
      <c r="B35" s="5" t="s">
        <v>193</v>
      </c>
      <c r="C35" s="90"/>
      <c r="D35" s="76">
        <f>投入係数表!C35</f>
        <v>3.2733224222585926E-3</v>
      </c>
      <c r="E35" s="77">
        <f t="shared" si="9"/>
        <v>0.32733224222585927</v>
      </c>
      <c r="F35" s="76">
        <f>分析係数表!C38</f>
        <v>5.5966094327320137E-2</v>
      </c>
      <c r="G35" s="77">
        <f t="shared" si="0"/>
        <v>1.8319507144785644E-2</v>
      </c>
      <c r="H35" s="77">
        <v>5.03014016027543E-2</v>
      </c>
      <c r="I35" s="77">
        <f t="shared" si="1"/>
        <v>5.03014016027543E-2</v>
      </c>
      <c r="J35" s="76">
        <f>分析係数表!G38</f>
        <v>0.18817204301075269</v>
      </c>
      <c r="K35" s="78">
        <f t="shared" si="2"/>
        <v>9.4653175058946257E-3</v>
      </c>
      <c r="L35" s="79"/>
      <c r="M35" s="80"/>
      <c r="N35" s="81">
        <f>分析係数表!H38</f>
        <v>4.1086895780944398E-2</v>
      </c>
      <c r="O35" s="82">
        <f t="shared" si="3"/>
        <v>0.46375144252368333</v>
      </c>
      <c r="P35" s="76">
        <f>分析係数表!C38</f>
        <v>5.5966094327320137E-2</v>
      </c>
      <c r="Q35" s="82">
        <f t="shared" si="4"/>
        <v>2.5954356976711244E-2</v>
      </c>
      <c r="R35" s="83">
        <v>3.5818600924092316E-2</v>
      </c>
      <c r="S35" s="84">
        <f t="shared" si="5"/>
        <v>8.6120002526846623E-2</v>
      </c>
      <c r="T35" s="85">
        <f>分析係数表!F38</f>
        <v>0.42473118279569894</v>
      </c>
      <c r="U35" s="86">
        <f t="shared" si="6"/>
        <v>3.6577850535596146E-2</v>
      </c>
      <c r="V35" s="87">
        <f>分析係数表!D38</f>
        <v>5.0179211469534052E-2</v>
      </c>
      <c r="W35" s="167">
        <f t="shared" si="7"/>
        <v>0</v>
      </c>
      <c r="X35" s="76">
        <f>分析係数表!E38</f>
        <v>6.2724014336917558E-2</v>
      </c>
      <c r="Y35" s="166">
        <f t="shared" si="8"/>
        <v>0</v>
      </c>
    </row>
    <row r="36" spans="1:25" x14ac:dyDescent="0.2">
      <c r="A36" s="6" t="s">
        <v>24</v>
      </c>
      <c r="B36" s="5" t="s">
        <v>39</v>
      </c>
      <c r="C36" s="90"/>
      <c r="D36" s="76">
        <f>投入係数表!C36</f>
        <v>0</v>
      </c>
      <c r="E36" s="77">
        <f t="shared" si="9"/>
        <v>0</v>
      </c>
      <c r="F36" s="76">
        <f>分析係数表!C39</f>
        <v>0.92912172573189522</v>
      </c>
      <c r="G36" s="77">
        <f t="shared" si="0"/>
        <v>0</v>
      </c>
      <c r="H36" s="77">
        <v>1.3978061028974843E-2</v>
      </c>
      <c r="I36" s="77">
        <f t="shared" si="1"/>
        <v>1.3978061028974843E-2</v>
      </c>
      <c r="J36" s="76">
        <f>分析係数表!G39</f>
        <v>0.35058043117744608</v>
      </c>
      <c r="K36" s="78">
        <f t="shared" si="2"/>
        <v>4.9004346625626562E-3</v>
      </c>
      <c r="L36" s="79"/>
      <c r="M36" s="80"/>
      <c r="N36" s="81">
        <f>分析係数表!H39</f>
        <v>3.6742106733724505E-3</v>
      </c>
      <c r="O36" s="82">
        <f t="shared" si="3"/>
        <v>4.1471142259003307E-2</v>
      </c>
      <c r="P36" s="76">
        <f>分析係数表!C39</f>
        <v>0.92912172573189522</v>
      </c>
      <c r="Q36" s="82">
        <f t="shared" si="4"/>
        <v>3.853173926375808E-2</v>
      </c>
      <c r="R36" s="83">
        <v>4.5564099206271066E-2</v>
      </c>
      <c r="S36" s="84">
        <f t="shared" si="5"/>
        <v>5.954216023524591E-2</v>
      </c>
      <c r="T36" s="85">
        <f>分析係数表!F39</f>
        <v>0.70082918739635158</v>
      </c>
      <c r="U36" s="86">
        <f t="shared" si="6"/>
        <v>4.1728883773490752E-2</v>
      </c>
      <c r="V36" s="87">
        <f>分析係数表!D39</f>
        <v>7.5621890547263676E-2</v>
      </c>
      <c r="W36" s="167">
        <f t="shared" si="7"/>
        <v>0</v>
      </c>
      <c r="X36" s="76">
        <f>分析係数表!E39</f>
        <v>9.5854063018242119E-2</v>
      </c>
      <c r="Y36" s="166">
        <f t="shared" si="8"/>
        <v>0</v>
      </c>
    </row>
    <row r="37" spans="1:25" x14ac:dyDescent="0.2">
      <c r="A37" s="6" t="s">
        <v>25</v>
      </c>
      <c r="B37" s="5" t="s">
        <v>40</v>
      </c>
      <c r="C37" s="90"/>
      <c r="D37" s="76">
        <f>投入係数表!C37</f>
        <v>0</v>
      </c>
      <c r="E37" s="77">
        <f t="shared" si="9"/>
        <v>0</v>
      </c>
      <c r="F37" s="76">
        <f>分析係数表!C40</f>
        <v>1</v>
      </c>
      <c r="G37" s="77">
        <f t="shared" si="0"/>
        <v>0</v>
      </c>
      <c r="H37" s="77">
        <v>1.6871830749071819E-3</v>
      </c>
      <c r="I37" s="77">
        <f t="shared" si="1"/>
        <v>1.6871830749071819E-3</v>
      </c>
      <c r="J37" s="76">
        <f>分析係数表!G40</f>
        <v>0.52103191048487363</v>
      </c>
      <c r="K37" s="78">
        <f t="shared" si="2"/>
        <v>8.7907622085663258E-4</v>
      </c>
      <c r="L37" s="79"/>
      <c r="M37" s="80"/>
      <c r="N37" s="81">
        <f>分析係数表!H40</f>
        <v>3.0720871751886002E-2</v>
      </c>
      <c r="O37" s="82">
        <f t="shared" si="3"/>
        <v>0.34674920846976526</v>
      </c>
      <c r="P37" s="76">
        <f>分析係数表!C40</f>
        <v>1</v>
      </c>
      <c r="Q37" s="82">
        <f t="shared" si="4"/>
        <v>0.34674920846976526</v>
      </c>
      <c r="R37" s="83">
        <v>0.34739977846932013</v>
      </c>
      <c r="S37" s="84">
        <f t="shared" si="5"/>
        <v>0.3490869615442273</v>
      </c>
      <c r="T37" s="85">
        <f>分析係数表!F40</f>
        <v>0.71467053460422714</v>
      </c>
      <c r="U37" s="86">
        <f t="shared" si="6"/>
        <v>0.2494821654301782</v>
      </c>
      <c r="V37" s="87">
        <f>分析係数表!D40</f>
        <v>7.4181516784086202E-2</v>
      </c>
      <c r="W37" s="167">
        <f t="shared" si="7"/>
        <v>0</v>
      </c>
      <c r="X37" s="76">
        <f>分析係数表!E40</f>
        <v>4.8383754662246169E-2</v>
      </c>
      <c r="Y37" s="166">
        <f t="shared" si="8"/>
        <v>0</v>
      </c>
    </row>
    <row r="38" spans="1:25" x14ac:dyDescent="0.2">
      <c r="A38" s="6" t="s">
        <v>26</v>
      </c>
      <c r="B38" s="5" t="s">
        <v>276</v>
      </c>
      <c r="C38" s="90"/>
      <c r="D38" s="76">
        <f>投入係数表!C38</f>
        <v>4.0916530278232408E-4</v>
      </c>
      <c r="E38" s="77">
        <f t="shared" si="9"/>
        <v>4.0916530278232409E-2</v>
      </c>
      <c r="F38" s="76">
        <f>分析係数表!C41</f>
        <v>0.82470733210104741</v>
      </c>
      <c r="G38" s="77">
        <f t="shared" si="0"/>
        <v>3.374416252459278E-2</v>
      </c>
      <c r="H38" s="77">
        <v>3.6701628468930318E-2</v>
      </c>
      <c r="I38" s="77">
        <f t="shared" si="1"/>
        <v>3.6701628468930318E-2</v>
      </c>
      <c r="J38" s="76">
        <f>分析係数表!G41</f>
        <v>0.4456857268851977</v>
      </c>
      <c r="K38" s="78">
        <f t="shared" si="2"/>
        <v>1.6357391962045675E-2</v>
      </c>
      <c r="L38" s="79"/>
      <c r="M38" s="80"/>
      <c r="N38" s="81">
        <f>分析係数表!H41</f>
        <v>5.0614696842693492E-2</v>
      </c>
      <c r="O38" s="82">
        <f t="shared" si="3"/>
        <v>0.57129257948429268</v>
      </c>
      <c r="P38" s="76">
        <f>分析係数表!C41</f>
        <v>0.82470733210104741</v>
      </c>
      <c r="Q38" s="82">
        <f t="shared" si="4"/>
        <v>0.4711491790756166</v>
      </c>
      <c r="R38" s="83">
        <v>0.47976844155205284</v>
      </c>
      <c r="S38" s="84">
        <f t="shared" si="5"/>
        <v>0.51647007002098311</v>
      </c>
      <c r="T38" s="85">
        <f>分析係数表!F41</f>
        <v>0.54887549610465969</v>
      </c>
      <c r="U38" s="86">
        <f t="shared" si="6"/>
        <v>0.28347776590597545</v>
      </c>
      <c r="V38" s="87">
        <f>分析係数表!D41</f>
        <v>0.11913861531677201</v>
      </c>
      <c r="W38" s="167">
        <f t="shared" si="7"/>
        <v>0</v>
      </c>
      <c r="X38" s="76">
        <f>分析係数表!E41</f>
        <v>0.1147287961193591</v>
      </c>
      <c r="Y38" s="166">
        <f t="shared" si="8"/>
        <v>0</v>
      </c>
    </row>
    <row r="39" spans="1:25" x14ac:dyDescent="0.2">
      <c r="A39" s="6" t="s">
        <v>51</v>
      </c>
      <c r="B39" s="5" t="s">
        <v>367</v>
      </c>
      <c r="C39" s="90"/>
      <c r="D39" s="76">
        <f>投入係数表!C39</f>
        <v>0</v>
      </c>
      <c r="E39" s="77">
        <f>$C$5*D39</f>
        <v>0</v>
      </c>
      <c r="F39" s="76">
        <f>分析係数表!C42</f>
        <v>0.29129662522202482</v>
      </c>
      <c r="G39" s="77">
        <f>E39*F39</f>
        <v>0</v>
      </c>
      <c r="H39" s="77">
        <v>3.893328253817609E-3</v>
      </c>
      <c r="I39" s="77">
        <f>C39+H39</f>
        <v>3.893328253817609E-3</v>
      </c>
      <c r="J39" s="76">
        <f>分析係数表!G42</f>
        <v>0.47878787878787876</v>
      </c>
      <c r="K39" s="78">
        <f>I39*J39</f>
        <v>1.8640783760702491E-3</v>
      </c>
      <c r="L39" s="79"/>
      <c r="M39" s="80"/>
      <c r="N39" s="81">
        <f>分析係数表!H42</f>
        <v>1.2405699916177704E-2</v>
      </c>
      <c r="O39" s="82">
        <f t="shared" si="3"/>
        <v>0.14002423698096933</v>
      </c>
      <c r="P39" s="76">
        <f>分析係数表!C42</f>
        <v>0.29129662522202482</v>
      </c>
      <c r="Q39" s="82">
        <f>O39*P39</f>
        <v>4.0788587681845408E-2</v>
      </c>
      <c r="R39" s="83">
        <v>4.2425417989177455E-2</v>
      </c>
      <c r="S39" s="84">
        <f>I39+R39</f>
        <v>4.6318746242995062E-2</v>
      </c>
      <c r="T39" s="85">
        <f>分析係数表!F42</f>
        <v>0.54848484848484846</v>
      </c>
      <c r="U39" s="86">
        <f t="shared" si="6"/>
        <v>2.5405130515097289E-2</v>
      </c>
      <c r="V39" s="87">
        <f>分析係数表!D42</f>
        <v>0.29393939393939394</v>
      </c>
      <c r="W39" s="167">
        <f t="shared" si="7"/>
        <v>0</v>
      </c>
      <c r="X39" s="76">
        <f>分析係数表!E42</f>
        <v>0.26666666666666666</v>
      </c>
      <c r="Y39" s="166">
        <f t="shared" si="8"/>
        <v>0</v>
      </c>
    </row>
    <row r="40" spans="1:25" x14ac:dyDescent="0.2">
      <c r="A40" s="6" t="s">
        <v>194</v>
      </c>
      <c r="B40" s="5" t="s">
        <v>41</v>
      </c>
      <c r="C40" s="90"/>
      <c r="D40" s="76">
        <f>投入係数表!C40</f>
        <v>1.9639934533551555E-2</v>
      </c>
      <c r="E40" s="77">
        <f>$C$5*D40</f>
        <v>1.9639934533551555</v>
      </c>
      <c r="F40" s="76">
        <f>分析係数表!C43</f>
        <v>0.36608222490931075</v>
      </c>
      <c r="G40" s="77">
        <f>E40*F40</f>
        <v>0.71898309311157593</v>
      </c>
      <c r="H40" s="77">
        <v>1.1752446825812</v>
      </c>
      <c r="I40" s="77">
        <f>C40+H40</f>
        <v>1.1752446825812</v>
      </c>
      <c r="J40" s="76">
        <f>分析係数表!G43</f>
        <v>0.30578859060402686</v>
      </c>
      <c r="K40" s="78">
        <f>I40*J40</f>
        <v>0.35937641510138207</v>
      </c>
      <c r="L40" s="79"/>
      <c r="M40" s="80"/>
      <c r="N40" s="81">
        <f>分析係数表!H43</f>
        <v>3.4031852472757751E-2</v>
      </c>
      <c r="O40" s="82">
        <f t="shared" si="3"/>
        <v>0.38412054198833473</v>
      </c>
      <c r="P40" s="76">
        <f>分析係数表!C43</f>
        <v>0.36608222490931075</v>
      </c>
      <c r="Q40" s="82">
        <f>O40*P40</f>
        <v>0.14061970264445989</v>
      </c>
      <c r="R40" s="83">
        <v>0.27217155146138472</v>
      </c>
      <c r="S40" s="84">
        <f>I40+R40</f>
        <v>1.4474162340425847</v>
      </c>
      <c r="T40" s="85">
        <f>分析係数表!F43</f>
        <v>0.52740492170022368</v>
      </c>
      <c r="U40" s="86">
        <f t="shared" si="6"/>
        <v>0.76337444558286205</v>
      </c>
      <c r="V40" s="87">
        <f>分析係数表!D43</f>
        <v>0.10752237136465324</v>
      </c>
      <c r="W40" s="167">
        <f t="shared" si="7"/>
        <v>0</v>
      </c>
      <c r="X40" s="76">
        <f>分析係数表!E43</f>
        <v>8.2074944071588371E-2</v>
      </c>
      <c r="Y40" s="166">
        <f t="shared" si="8"/>
        <v>0</v>
      </c>
    </row>
    <row r="41" spans="1:25" x14ac:dyDescent="0.2">
      <c r="A41" s="6" t="s">
        <v>340</v>
      </c>
      <c r="B41" s="5" t="s">
        <v>345</v>
      </c>
      <c r="C41" s="90"/>
      <c r="D41" s="76">
        <f>投入係数表!C41</f>
        <v>0</v>
      </c>
      <c r="E41" s="77">
        <f>$C$5*D41</f>
        <v>0</v>
      </c>
      <c r="F41" s="76">
        <f>分析係数表!C44</f>
        <v>0.48678129044185614</v>
      </c>
      <c r="G41" s="77">
        <f>E41*F41</f>
        <v>0</v>
      </c>
      <c r="H41" s="77">
        <v>6.8745652531647938E-3</v>
      </c>
      <c r="I41" s="77">
        <f>C41+H41</f>
        <v>6.8745652531647938E-3</v>
      </c>
      <c r="J41" s="76">
        <f>分析係数表!G44</f>
        <v>0.26951357466063347</v>
      </c>
      <c r="K41" s="78">
        <f>I41*J41</f>
        <v>1.8527886556182263E-3</v>
      </c>
      <c r="L41" s="79"/>
      <c r="M41" s="80"/>
      <c r="N41" s="81">
        <f>分析係数表!H44</f>
        <v>0.10592344230231908</v>
      </c>
      <c r="O41" s="82">
        <f t="shared" si="3"/>
        <v>1.1955673026911142</v>
      </c>
      <c r="P41" s="76">
        <f>分析係数表!C44</f>
        <v>0.48678129044185614</v>
      </c>
      <c r="Q41" s="82">
        <f>O41*P41</f>
        <v>0.58197979441406977</v>
      </c>
      <c r="R41" s="83">
        <v>0.59310560748858143</v>
      </c>
      <c r="S41" s="84">
        <f>I41+R41</f>
        <v>0.5999801727417462</v>
      </c>
      <c r="T41" s="85">
        <f>分析係数表!F44</f>
        <v>0.545814479638009</v>
      </c>
      <c r="U41" s="86">
        <f t="shared" si="6"/>
        <v>0.32747786577815896</v>
      </c>
      <c r="V41" s="87">
        <f>分析係数表!D44</f>
        <v>0.18382352941176472</v>
      </c>
      <c r="W41" s="167">
        <f t="shared" si="7"/>
        <v>0</v>
      </c>
      <c r="X41" s="76">
        <f>分析係数表!E44</f>
        <v>0.14083710407239819</v>
      </c>
      <c r="Y41" s="166">
        <f t="shared" si="8"/>
        <v>0</v>
      </c>
    </row>
    <row r="42" spans="1:25" x14ac:dyDescent="0.2">
      <c r="A42" s="6" t="s">
        <v>341</v>
      </c>
      <c r="B42" s="5" t="s">
        <v>278</v>
      </c>
      <c r="C42" s="90"/>
      <c r="D42" s="76">
        <f>投入係数表!C42</f>
        <v>1.2274959083469722E-3</v>
      </c>
      <c r="E42" s="77">
        <f>$C$5*D42</f>
        <v>0.12274959083469722</v>
      </c>
      <c r="F42" s="76">
        <f>分析係数表!C45</f>
        <v>1</v>
      </c>
      <c r="G42" s="77">
        <f>E42*F42</f>
        <v>0.12274959083469722</v>
      </c>
      <c r="H42" s="77">
        <v>0.17577398888846432</v>
      </c>
      <c r="I42" s="77">
        <f>C42+H42</f>
        <v>0.17577398888846432</v>
      </c>
      <c r="J42" s="76">
        <f>分析係数表!G45</f>
        <v>0</v>
      </c>
      <c r="K42" s="78">
        <f>I42*J42</f>
        <v>0</v>
      </c>
      <c r="L42" s="79"/>
      <c r="M42" s="80"/>
      <c r="N42" s="81">
        <f>分析係数表!H45</f>
        <v>0</v>
      </c>
      <c r="O42" s="82">
        <f t="shared" si="3"/>
        <v>0</v>
      </c>
      <c r="P42" s="76">
        <f>分析係数表!C45</f>
        <v>1</v>
      </c>
      <c r="Q42" s="82">
        <f>O42*P42</f>
        <v>0</v>
      </c>
      <c r="R42" s="83">
        <v>1.8796964163330491E-2</v>
      </c>
      <c r="S42" s="84">
        <f>I42+R42</f>
        <v>0.19457095305179481</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4.0916530278232409E-3</v>
      </c>
      <c r="E43" s="77">
        <f>$C$5*D43</f>
        <v>0.4091653027823241</v>
      </c>
      <c r="F43" s="76">
        <f>分析係数表!C46</f>
        <v>0.13948747815958062</v>
      </c>
      <c r="G43" s="77">
        <f>E43*F43</f>
        <v>5.7073436235507626E-2</v>
      </c>
      <c r="H43" s="77">
        <v>7.9354975520679438E-2</v>
      </c>
      <c r="I43" s="77">
        <f>C43+H43</f>
        <v>7.9354975520679438E-2</v>
      </c>
      <c r="J43" s="76">
        <f>分析係数表!G46</f>
        <v>8.3333333333333332E-3</v>
      </c>
      <c r="K43" s="78">
        <f>I43*J43</f>
        <v>6.6129146267232867E-4</v>
      </c>
      <c r="L43" s="79"/>
      <c r="M43" s="80"/>
      <c r="N43" s="81">
        <f>分析係数表!H46</f>
        <v>2.1598211791003075E-2</v>
      </c>
      <c r="O43" s="82">
        <f t="shared" si="3"/>
        <v>0.24378093510425516</v>
      </c>
      <c r="P43" s="76">
        <f>分析係数表!C46</f>
        <v>0.13948747815958062</v>
      </c>
      <c r="Q43" s="82">
        <f>O43*P43</f>
        <v>3.4004387861076936E-2</v>
      </c>
      <c r="R43" s="83">
        <v>3.9923473644445331E-2</v>
      </c>
      <c r="S43" s="84">
        <f>I43+R43</f>
        <v>0.11927844916512477</v>
      </c>
      <c r="T43" s="85">
        <f>分析係数表!F46</f>
        <v>0.3125</v>
      </c>
      <c r="U43" s="86">
        <f t="shared" si="6"/>
        <v>3.7274515364101493E-2</v>
      </c>
      <c r="V43" s="87">
        <f>分析係数表!D46</f>
        <v>4.1666666666666666E-3</v>
      </c>
      <c r="W43" s="167">
        <f t="shared" si="7"/>
        <v>0</v>
      </c>
      <c r="X43" s="76">
        <f>分析係数表!E46</f>
        <v>1.2500000000000001E-2</v>
      </c>
      <c r="Y43" s="166">
        <f t="shared" si="8"/>
        <v>0</v>
      </c>
    </row>
    <row r="44" spans="1:25" x14ac:dyDescent="0.2">
      <c r="A44" s="192">
        <v>40</v>
      </c>
      <c r="B44" s="14" t="s">
        <v>150</v>
      </c>
      <c r="C44" s="197">
        <f>SUM(C5:C43)</f>
        <v>100</v>
      </c>
      <c r="D44" s="92">
        <f>投入係数表!C44</f>
        <v>0.54418985270049103</v>
      </c>
      <c r="E44" s="91">
        <f>SUM(E5:E43)</f>
        <v>54.418985270049085</v>
      </c>
      <c r="F44" s="92">
        <f>分析係数表!C47</f>
        <v>0.42491623390916577</v>
      </c>
      <c r="G44" s="91">
        <f>SUM(G5:G43)</f>
        <v>17.591027574406734</v>
      </c>
      <c r="H44" s="91">
        <f>SUM(H5:H43)</f>
        <v>20.540144824566969</v>
      </c>
      <c r="I44" s="91">
        <f>SUM(I5:I43)</f>
        <v>120.54014482456697</v>
      </c>
      <c r="J44" s="92">
        <f>分析係数表!G47</f>
        <v>0.25359060670246586</v>
      </c>
      <c r="K44" s="93">
        <f>SUM(K5:K43)</f>
        <v>18.001736574668779</v>
      </c>
      <c r="L44" s="94">
        <f>最終需要_まとめ!$L$33</f>
        <v>0.627</v>
      </c>
      <c r="M44" s="91">
        <f>K44*L44</f>
        <v>11.287088832317325</v>
      </c>
      <c r="N44" s="95">
        <f>分析係数表!H47</f>
        <v>1</v>
      </c>
      <c r="O44" s="96">
        <f>SUM(O5:O43)</f>
        <v>11.287088832317323</v>
      </c>
      <c r="P44" s="92">
        <f>分析係数表!C47</f>
        <v>0.42491623390916577</v>
      </c>
      <c r="Q44" s="96">
        <f>SUM(Q5:Q43)</f>
        <v>6.2748342852906278</v>
      </c>
      <c r="R44" s="91">
        <f>SUM(R5:R43)</f>
        <v>6.9990754170940006</v>
      </c>
      <c r="S44" s="97">
        <f>SUM(S5:S43)</f>
        <v>127.53922024166097</v>
      </c>
      <c r="T44" s="98">
        <f>分析係数表!F47</f>
        <v>0.48809024443512294</v>
      </c>
      <c r="U44" s="99">
        <f>SUM(U5:U43)</f>
        <v>61.161467612837342</v>
      </c>
      <c r="V44" s="100">
        <f>分析係数表!D47</f>
        <v>5.6184371544160214E-2</v>
      </c>
      <c r="W44" s="164">
        <f>SUM(W5:W43)</f>
        <v>35</v>
      </c>
      <c r="X44" s="92">
        <f>分析係数表!E47</f>
        <v>4.7573155469890209E-2</v>
      </c>
      <c r="Y44" s="165">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0</v>
      </c>
      <c r="E5" s="77">
        <f t="shared" ref="E5:E38" si="0">$C$6*D5</f>
        <v>0</v>
      </c>
      <c r="F5" s="76">
        <f>分析係数表!C8</f>
        <v>9.6723740533421143E-2</v>
      </c>
      <c r="G5" s="77">
        <f t="shared" ref="G5:G38" si="1">E5*F5</f>
        <v>0</v>
      </c>
      <c r="H5" s="77">
        <f t="array" ref="H5:H43">MMULT(逆行列係数!C5:AO43,'2'!G5:G43)</f>
        <v>0</v>
      </c>
      <c r="I5" s="77">
        <f t="shared" ref="I5:I38" si="2">C5+H5</f>
        <v>0</v>
      </c>
      <c r="J5" s="76">
        <f>分析係数表!G8</f>
        <v>0.11988543371522095</v>
      </c>
      <c r="K5" s="78">
        <f t="shared" ref="K5:K38" si="3">I5*J5</f>
        <v>0</v>
      </c>
      <c r="L5" s="79" t="s">
        <v>181</v>
      </c>
      <c r="M5" s="80" t="s">
        <v>181</v>
      </c>
      <c r="N5" s="81">
        <f>分析係数表!H8</f>
        <v>1.1260128527521654E-2</v>
      </c>
      <c r="O5" s="82">
        <f t="shared" ref="O5:O43" si="4">$M$44*N5</f>
        <v>0.20293354450374254</v>
      </c>
      <c r="P5" s="76">
        <f>分析係数表!C8</f>
        <v>9.6723740533421143E-2</v>
      </c>
      <c r="Q5" s="82">
        <f t="shared" ref="Q5:Q38" si="5">O5*P5</f>
        <v>1.9628491504107465E-2</v>
      </c>
      <c r="R5" s="83">
        <f t="array" ref="R5:R43">MMULT(逆行列係数!C5:AO43,'2'!Q5:Q43)</f>
        <v>3.3308515384804789E-2</v>
      </c>
      <c r="S5" s="84">
        <f t="shared" ref="S5:S38" si="6">I5+R5</f>
        <v>3.3308515384804789E-2</v>
      </c>
      <c r="T5" s="85">
        <f>分析係数表!F8</f>
        <v>0.45253682487725039</v>
      </c>
      <c r="U5" s="86">
        <f t="shared" ref="U5:U43" si="7">S5*T5</f>
        <v>1.5073329793614604E-2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75">
        <f>最終需要_まとめ!$C$7</f>
        <v>100</v>
      </c>
      <c r="D6" s="76">
        <f>投入係数表!D6</f>
        <v>0.2857142857142857</v>
      </c>
      <c r="E6" s="77">
        <f t="shared" si="0"/>
        <v>28.571428571428569</v>
      </c>
      <c r="F6" s="76">
        <f>分析係数表!C9</f>
        <v>2.0979020979020935E-2</v>
      </c>
      <c r="G6" s="77">
        <f t="shared" si="1"/>
        <v>0.59940059940059809</v>
      </c>
      <c r="H6" s="77">
        <v>0.60301507537688304</v>
      </c>
      <c r="I6" s="77">
        <f t="shared" si="2"/>
        <v>100.60301507537689</v>
      </c>
      <c r="J6" s="76">
        <f>分析係数表!G9</f>
        <v>0.2857142857142857</v>
      </c>
      <c r="K6" s="78">
        <f t="shared" si="3"/>
        <v>28.743718592964825</v>
      </c>
      <c r="L6" s="79"/>
      <c r="M6" s="80"/>
      <c r="N6" s="81">
        <f>分析係数表!H9</f>
        <v>6.0072645990500145E-4</v>
      </c>
      <c r="O6" s="82">
        <f t="shared" si="4"/>
        <v>1.0826479421415545E-2</v>
      </c>
      <c r="P6" s="76">
        <f>分析係数表!C9</f>
        <v>2.0979020979020935E-2</v>
      </c>
      <c r="Q6" s="82">
        <f t="shared" si="5"/>
        <v>2.2712893891081514E-4</v>
      </c>
      <c r="R6" s="83">
        <v>2.7762318978715329E-4</v>
      </c>
      <c r="S6" s="84">
        <f t="shared" si="6"/>
        <v>100.60329269856668</v>
      </c>
      <c r="T6" s="85">
        <f>分析係数表!F9</f>
        <v>0.7142857142857143</v>
      </c>
      <c r="U6" s="86">
        <f t="shared" si="7"/>
        <v>71.859494784690483</v>
      </c>
      <c r="V6" s="87">
        <f>分析係数表!D9</f>
        <v>0.14285714285714285</v>
      </c>
      <c r="W6" s="167">
        <f t="shared" si="8"/>
        <v>14</v>
      </c>
      <c r="X6" s="76">
        <f>分析係数表!E9</f>
        <v>0</v>
      </c>
      <c r="Y6" s="166">
        <f t="shared" si="9"/>
        <v>0</v>
      </c>
    </row>
    <row r="7" spans="1:25" x14ac:dyDescent="0.2">
      <c r="A7" s="6" t="s">
        <v>220</v>
      </c>
      <c r="B7" s="5" t="s">
        <v>266</v>
      </c>
      <c r="C7" s="90"/>
      <c r="D7" s="76">
        <f>投入係数表!D7</f>
        <v>0</v>
      </c>
      <c r="E7" s="77">
        <f t="shared" si="0"/>
        <v>0</v>
      </c>
      <c r="F7" s="76">
        <f>分析係数表!C10</f>
        <v>2.5562372188139282E-3</v>
      </c>
      <c r="G7" s="77">
        <f t="shared" si="1"/>
        <v>0</v>
      </c>
      <c r="H7" s="77">
        <v>0</v>
      </c>
      <c r="I7" s="77">
        <f t="shared" si="2"/>
        <v>0</v>
      </c>
      <c r="J7" s="76">
        <f>分析係数表!G10</f>
        <v>0.2857142857142857</v>
      </c>
      <c r="K7" s="78">
        <f t="shared" si="3"/>
        <v>0</v>
      </c>
      <c r="L7" s="79"/>
      <c r="M7" s="80"/>
      <c r="N7" s="81">
        <f>分析係数表!H10</f>
        <v>1.1455713886560491E-3</v>
      </c>
      <c r="O7" s="82">
        <f t="shared" si="4"/>
        <v>2.0645844478048247E-2</v>
      </c>
      <c r="P7" s="76">
        <f>分析係数表!C10</f>
        <v>2.5562372188139282E-3</v>
      </c>
      <c r="Q7" s="82">
        <f t="shared" si="5"/>
        <v>5.2775676068630944E-5</v>
      </c>
      <c r="R7" s="83">
        <v>1.1394870607874438E-4</v>
      </c>
      <c r="S7" s="84">
        <f t="shared" si="6"/>
        <v>1.1394870607874438E-4</v>
      </c>
      <c r="T7" s="85">
        <f>分析係数表!F10</f>
        <v>0.5714285714285714</v>
      </c>
      <c r="U7" s="86">
        <f t="shared" si="7"/>
        <v>6.511354633071107E-5</v>
      </c>
      <c r="V7" s="87">
        <f>分析係数表!D10</f>
        <v>0</v>
      </c>
      <c r="W7" s="167">
        <f t="shared" si="8"/>
        <v>0</v>
      </c>
      <c r="X7" s="76">
        <f>分析係数表!E10</f>
        <v>0</v>
      </c>
      <c r="Y7" s="166">
        <f t="shared" si="9"/>
        <v>0</v>
      </c>
    </row>
    <row r="8" spans="1:25" x14ac:dyDescent="0.2">
      <c r="A8" s="6" t="s">
        <v>221</v>
      </c>
      <c r="B8" s="5" t="s">
        <v>27</v>
      </c>
      <c r="C8" s="90"/>
      <c r="D8" s="76">
        <f>投入係数表!D8</f>
        <v>0</v>
      </c>
      <c r="E8" s="77">
        <f t="shared" si="0"/>
        <v>0</v>
      </c>
      <c r="F8" s="76">
        <f>分析係数表!C11</f>
        <v>1.0332950631458115E-2</v>
      </c>
      <c r="G8" s="77">
        <f t="shared" si="1"/>
        <v>0</v>
      </c>
      <c r="H8" s="77">
        <v>0</v>
      </c>
      <c r="I8" s="77">
        <f t="shared" si="2"/>
        <v>0</v>
      </c>
      <c r="J8" s="76">
        <f>分析係数表!G11</f>
        <v>0.46666666666666667</v>
      </c>
      <c r="K8" s="78">
        <f t="shared" si="3"/>
        <v>0</v>
      </c>
      <c r="L8" s="79"/>
      <c r="M8" s="80"/>
      <c r="N8" s="81">
        <f>分析係数表!H11</f>
        <v>-1.3970382788488405E-5</v>
      </c>
      <c r="O8" s="82">
        <f t="shared" si="4"/>
        <v>-2.5177859119571036E-4</v>
      </c>
      <c r="P8" s="76">
        <f>分析係数表!C11</f>
        <v>1.0332950631458115E-2</v>
      </c>
      <c r="Q8" s="82">
        <f t="shared" si="5"/>
        <v>-2.6016157528833501E-6</v>
      </c>
      <c r="R8" s="83">
        <v>1.5036963784788242E-4</v>
      </c>
      <c r="S8" s="84">
        <f t="shared" si="6"/>
        <v>1.5036963784788242E-4</v>
      </c>
      <c r="T8" s="85">
        <f>分析係数表!F11</f>
        <v>0.8</v>
      </c>
      <c r="U8" s="86">
        <f t="shared" si="7"/>
        <v>1.2029571027830594E-4</v>
      </c>
      <c r="V8" s="87">
        <f>分析係数表!D11</f>
        <v>0</v>
      </c>
      <c r="W8" s="167">
        <f t="shared" si="8"/>
        <v>0</v>
      </c>
      <c r="X8" s="76">
        <f>分析係数表!E11</f>
        <v>0</v>
      </c>
      <c r="Y8" s="166">
        <f t="shared" si="9"/>
        <v>0</v>
      </c>
    </row>
    <row r="9" spans="1:25" x14ac:dyDescent="0.2">
      <c r="A9" s="6" t="s">
        <v>222</v>
      </c>
      <c r="B9" s="5" t="s">
        <v>190</v>
      </c>
      <c r="C9" s="90"/>
      <c r="D9" s="76">
        <f>投入係数表!D9</f>
        <v>0</v>
      </c>
      <c r="E9" s="77">
        <f t="shared" si="0"/>
        <v>0</v>
      </c>
      <c r="F9" s="76">
        <f>分析係数表!C12</f>
        <v>0.36438470355319375</v>
      </c>
      <c r="G9" s="77">
        <f t="shared" si="1"/>
        <v>0</v>
      </c>
      <c r="H9" s="77">
        <v>0</v>
      </c>
      <c r="I9" s="77">
        <f t="shared" si="2"/>
        <v>0</v>
      </c>
      <c r="J9" s="76">
        <f>分析係数表!G12</f>
        <v>0.13670989621500027</v>
      </c>
      <c r="K9" s="78">
        <f t="shared" si="3"/>
        <v>0</v>
      </c>
      <c r="L9" s="79"/>
      <c r="M9" s="80"/>
      <c r="N9" s="81">
        <f>分析係数表!H12</f>
        <v>8.785973735680358E-2</v>
      </c>
      <c r="O9" s="82">
        <f t="shared" si="4"/>
        <v>1.5834355600298224</v>
      </c>
      <c r="P9" s="76">
        <f>分析係数表!C12</f>
        <v>0.36438470355319375</v>
      </c>
      <c r="Q9" s="82">
        <f t="shared" si="5"/>
        <v>0.57697969713705222</v>
      </c>
      <c r="R9" s="83">
        <v>0.66520380505756793</v>
      </c>
      <c r="S9" s="84">
        <f t="shared" si="6"/>
        <v>0.66520380505756793</v>
      </c>
      <c r="T9" s="85">
        <f>分析係数表!F12</f>
        <v>0.3384174917772968</v>
      </c>
      <c r="U9" s="86">
        <f t="shared" si="7"/>
        <v>0.22511660322829605</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投入係数表!D10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0.24447701205103473</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投入係数表!D11</f>
        <v>0</v>
      </c>
      <c r="E11" s="77">
        <f t="shared" si="0"/>
        <v>0</v>
      </c>
      <c r="F11" s="76">
        <f>分析係数表!C14</f>
        <v>0.26107118015302577</v>
      </c>
      <c r="G11" s="77">
        <f t="shared" si="1"/>
        <v>0</v>
      </c>
      <c r="H11" s="77">
        <v>0</v>
      </c>
      <c r="I11" s="77">
        <f t="shared" si="2"/>
        <v>0</v>
      </c>
      <c r="J11" s="76">
        <f>分析係数表!G14</f>
        <v>0.16373199176766523</v>
      </c>
      <c r="K11" s="78">
        <f t="shared" si="3"/>
        <v>0</v>
      </c>
      <c r="L11" s="79"/>
      <c r="M11" s="80"/>
      <c r="N11" s="81">
        <f>分析係数表!H14</f>
        <v>1.1316010058675609E-3</v>
      </c>
      <c r="O11" s="82">
        <f t="shared" si="4"/>
        <v>2.0394065886852539E-2</v>
      </c>
      <c r="P11" s="76">
        <f>分析係数表!C14</f>
        <v>0.26107118015302577</v>
      </c>
      <c r="Q11" s="82">
        <f t="shared" si="5"/>
        <v>5.3243028491991567E-3</v>
      </c>
      <c r="R11" s="83">
        <v>2.8983595064889879E-2</v>
      </c>
      <c r="S11" s="84">
        <f t="shared" si="6"/>
        <v>2.8983595064889879E-2</v>
      </c>
      <c r="T11" s="85">
        <f>分析係数表!F14</f>
        <v>0.32746398353533046</v>
      </c>
      <c r="U11" s="86">
        <f t="shared" si="7"/>
        <v>9.491083497123784E-3</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0.14603158289351198</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投入係数表!D13</f>
        <v>0</v>
      </c>
      <c r="E13" s="77">
        <f t="shared" si="0"/>
        <v>0</v>
      </c>
      <c r="F13" s="76">
        <f>分析係数表!C16</f>
        <v>2.7381299155257777E-2</v>
      </c>
      <c r="G13" s="77">
        <f t="shared" si="1"/>
        <v>0</v>
      </c>
      <c r="H13" s="77">
        <v>0</v>
      </c>
      <c r="I13" s="77">
        <f t="shared" si="2"/>
        <v>0</v>
      </c>
      <c r="J13" s="76">
        <f>分析係数表!G16</f>
        <v>3.4146341463414637E-2</v>
      </c>
      <c r="K13" s="78">
        <f t="shared" si="3"/>
        <v>0</v>
      </c>
      <c r="L13" s="79"/>
      <c r="M13" s="80"/>
      <c r="N13" s="81">
        <f>分析係数表!H16</f>
        <v>1.6149762503492596E-2</v>
      </c>
      <c r="O13" s="82">
        <f t="shared" si="4"/>
        <v>0.29105605142224117</v>
      </c>
      <c r="P13" s="76">
        <f>分析係数表!C16</f>
        <v>2.7381299155257777E-2</v>
      </c>
      <c r="Q13" s="82">
        <f t="shared" si="5"/>
        <v>7.9694928149404761E-3</v>
      </c>
      <c r="R13" s="83">
        <v>9.3766819477623612E-3</v>
      </c>
      <c r="S13" s="84">
        <f t="shared" si="6"/>
        <v>9.3766819477623612E-3</v>
      </c>
      <c r="T13" s="85">
        <f>分析係数表!F16</f>
        <v>0.28292682926829266</v>
      </c>
      <c r="U13" s="86">
        <f t="shared" si="7"/>
        <v>2.6529148925376433E-3</v>
      </c>
      <c r="V13" s="87">
        <f>分析係数表!D16</f>
        <v>0</v>
      </c>
      <c r="W13" s="167">
        <f t="shared" si="8"/>
        <v>0</v>
      </c>
      <c r="X13" s="76">
        <f>分析係数表!E16</f>
        <v>0</v>
      </c>
      <c r="Y13" s="166">
        <f t="shared" si="9"/>
        <v>0</v>
      </c>
    </row>
    <row r="14" spans="1:25" x14ac:dyDescent="0.2">
      <c r="A14" s="6" t="s">
        <v>2</v>
      </c>
      <c r="B14" s="5" t="s">
        <v>364</v>
      </c>
      <c r="C14" s="90"/>
      <c r="D14" s="76">
        <f>投入係数表!D14</f>
        <v>0</v>
      </c>
      <c r="E14" s="77">
        <f t="shared" si="0"/>
        <v>0</v>
      </c>
      <c r="F14" s="76">
        <f>分析係数表!C17</f>
        <v>0.29707112970711302</v>
      </c>
      <c r="G14" s="77">
        <f t="shared" si="1"/>
        <v>0</v>
      </c>
      <c r="H14" s="77">
        <v>0</v>
      </c>
      <c r="I14" s="77">
        <f t="shared" si="2"/>
        <v>0</v>
      </c>
      <c r="J14" s="76">
        <f>分析係数表!G17</f>
        <v>0.2185201483623562</v>
      </c>
      <c r="K14" s="78">
        <f t="shared" si="3"/>
        <v>0</v>
      </c>
      <c r="L14" s="79"/>
      <c r="M14" s="80"/>
      <c r="N14" s="81">
        <f>分析係数表!H17</f>
        <v>2.8080469404861692E-3</v>
      </c>
      <c r="O14" s="82">
        <f t="shared" si="4"/>
        <v>5.0607496830337773E-2</v>
      </c>
      <c r="P14" s="76">
        <f>分析係数表!C17</f>
        <v>0.29707112970711302</v>
      </c>
      <c r="Q14" s="82">
        <f t="shared" si="5"/>
        <v>1.5034026255037584E-2</v>
      </c>
      <c r="R14" s="83">
        <v>3.8622412338119846E-2</v>
      </c>
      <c r="S14" s="84">
        <f t="shared" si="6"/>
        <v>3.8622412338119846E-2</v>
      </c>
      <c r="T14" s="85">
        <f>分析係数表!F17</f>
        <v>0.34274218897340791</v>
      </c>
      <c r="U14" s="86">
        <f t="shared" si="7"/>
        <v>1.3237530148200755E-2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投入係数表!D15</f>
        <v>0</v>
      </c>
      <c r="E15" s="77">
        <f t="shared" si="0"/>
        <v>0</v>
      </c>
      <c r="F15" s="76">
        <f>分析係数表!C18</f>
        <v>0.13983739837398379</v>
      </c>
      <c r="G15" s="77">
        <f t="shared" si="1"/>
        <v>0</v>
      </c>
      <c r="H15" s="77">
        <v>0</v>
      </c>
      <c r="I15" s="77">
        <f t="shared" si="2"/>
        <v>0</v>
      </c>
      <c r="J15" s="76">
        <f>分析係数表!G18</f>
        <v>0.21606118546845124</v>
      </c>
      <c r="K15" s="78">
        <f t="shared" si="3"/>
        <v>0</v>
      </c>
      <c r="L15" s="79"/>
      <c r="M15" s="80"/>
      <c r="N15" s="81">
        <f>分析係数表!H18</f>
        <v>4.3308186644314052E-4</v>
      </c>
      <c r="O15" s="82">
        <f t="shared" si="4"/>
        <v>7.80513632706702E-3</v>
      </c>
      <c r="P15" s="76">
        <f>分析係数表!C18</f>
        <v>0.13983739837398379</v>
      </c>
      <c r="Q15" s="82">
        <f t="shared" si="5"/>
        <v>1.0914499579313234E-3</v>
      </c>
      <c r="R15" s="83">
        <v>2.7040595262436923E-3</v>
      </c>
      <c r="S15" s="84">
        <f t="shared" si="6"/>
        <v>2.7040595262436923E-3</v>
      </c>
      <c r="T15" s="85">
        <f>分析係数表!F18</f>
        <v>0.45793499043977054</v>
      </c>
      <c r="U15" s="86">
        <f t="shared" si="7"/>
        <v>1.2382834732989757E-3</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投入係数表!D16</f>
        <v>0</v>
      </c>
      <c r="E16" s="77">
        <f t="shared" si="0"/>
        <v>0</v>
      </c>
      <c r="F16" s="76">
        <f>分析係数表!C19</f>
        <v>0.18403218975010593</v>
      </c>
      <c r="G16" s="77">
        <f t="shared" si="1"/>
        <v>0</v>
      </c>
      <c r="H16" s="77">
        <v>0</v>
      </c>
      <c r="I16" s="77">
        <f t="shared" si="2"/>
        <v>0</v>
      </c>
      <c r="J16" s="76">
        <f>分析係数表!G19</f>
        <v>5.7747209966260059E-2</v>
      </c>
      <c r="K16" s="78">
        <f t="shared" si="3"/>
        <v>0</v>
      </c>
      <c r="L16" s="79"/>
      <c r="M16" s="80"/>
      <c r="N16" s="81">
        <f>分析係数表!H19</f>
        <v>-1.1176306230790724E-4</v>
      </c>
      <c r="O16" s="82">
        <f t="shared" si="4"/>
        <v>-2.0142287295656829E-3</v>
      </c>
      <c r="P16" s="76">
        <f>分析係数表!C19</f>
        <v>0.18403218975010593</v>
      </c>
      <c r="Q16" s="82">
        <f t="shared" si="5"/>
        <v>-3.7068292375954656E-4</v>
      </c>
      <c r="R16" s="83">
        <v>2.3189112664266645E-3</v>
      </c>
      <c r="S16" s="84">
        <f t="shared" si="6"/>
        <v>2.3189112664266645E-3</v>
      </c>
      <c r="T16" s="85">
        <f>分析係数表!F19</f>
        <v>0.23994290163508955</v>
      </c>
      <c r="U16" s="86">
        <f t="shared" si="7"/>
        <v>5.5640629790071404E-4</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投入係数表!D17</f>
        <v>0</v>
      </c>
      <c r="E17" s="77">
        <f t="shared" si="0"/>
        <v>0</v>
      </c>
      <c r="F17" s="76">
        <f>分析係数表!C20</f>
        <v>2.2594142259414252E-2</v>
      </c>
      <c r="G17" s="77">
        <f t="shared" si="1"/>
        <v>0</v>
      </c>
      <c r="H17" s="77">
        <v>0</v>
      </c>
      <c r="I17" s="77">
        <f t="shared" si="2"/>
        <v>0</v>
      </c>
      <c r="J17" s="76">
        <f>分析係数表!G20</f>
        <v>0.10283687943262411</v>
      </c>
      <c r="K17" s="78">
        <f t="shared" si="3"/>
        <v>0</v>
      </c>
      <c r="L17" s="79"/>
      <c r="M17" s="80"/>
      <c r="N17" s="81">
        <f>分析係数表!H20</f>
        <v>5.3087454596255942E-4</v>
      </c>
      <c r="O17" s="82">
        <f t="shared" si="4"/>
        <v>9.567586465436994E-3</v>
      </c>
      <c r="P17" s="76">
        <f>分析係数表!C20</f>
        <v>2.2594142259414252E-2</v>
      </c>
      <c r="Q17" s="82">
        <f t="shared" si="5"/>
        <v>2.1617140967932982E-4</v>
      </c>
      <c r="R17" s="83">
        <v>6.1700725719870475E-4</v>
      </c>
      <c r="S17" s="84">
        <f t="shared" si="6"/>
        <v>6.1700725719870475E-4</v>
      </c>
      <c r="T17" s="85">
        <f>分析係数表!F20</f>
        <v>0.22695035460992907</v>
      </c>
      <c r="U17" s="86">
        <f t="shared" si="7"/>
        <v>1.4003001581814576E-4</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投入係数表!D18</f>
        <v>0</v>
      </c>
      <c r="E18" s="77">
        <f t="shared" si="0"/>
        <v>0</v>
      </c>
      <c r="F18" s="76">
        <f>分析係数表!C21</f>
        <v>0.23250388802488331</v>
      </c>
      <c r="G18" s="77">
        <f t="shared" si="1"/>
        <v>0</v>
      </c>
      <c r="H18" s="77">
        <v>0</v>
      </c>
      <c r="I18" s="77">
        <f t="shared" si="2"/>
        <v>0</v>
      </c>
      <c r="J18" s="76">
        <f>分析係数表!G21</f>
        <v>0.28497645450402553</v>
      </c>
      <c r="K18" s="78">
        <f t="shared" si="3"/>
        <v>0</v>
      </c>
      <c r="L18" s="79"/>
      <c r="M18" s="80"/>
      <c r="N18" s="81">
        <f>分析係数表!H21</f>
        <v>8.9410449846325792E-4</v>
      </c>
      <c r="O18" s="82">
        <f t="shared" si="4"/>
        <v>1.6113829836525463E-2</v>
      </c>
      <c r="P18" s="76">
        <f>分析係数表!C21</f>
        <v>0.23250388802488331</v>
      </c>
      <c r="Q18" s="82">
        <f t="shared" si="5"/>
        <v>3.7465280879635399E-3</v>
      </c>
      <c r="R18" s="83">
        <v>1.2627595404681242E-2</v>
      </c>
      <c r="S18" s="84">
        <f t="shared" si="6"/>
        <v>1.2627595404681242E-2</v>
      </c>
      <c r="T18" s="85">
        <f>分析係数表!F21</f>
        <v>0.42533799179705301</v>
      </c>
      <c r="U18" s="86">
        <f t="shared" si="7"/>
        <v>5.3709960706528146E-3</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投入係数表!D19</f>
        <v>0</v>
      </c>
      <c r="E19" s="77">
        <f t="shared" si="0"/>
        <v>0</v>
      </c>
      <c r="F19" s="76">
        <f>分析係数表!C22</f>
        <v>5.4474708171206254E-2</v>
      </c>
      <c r="G19" s="77">
        <f t="shared" si="1"/>
        <v>0</v>
      </c>
      <c r="H19" s="77">
        <v>0</v>
      </c>
      <c r="I19" s="77">
        <f t="shared" si="2"/>
        <v>0</v>
      </c>
      <c r="J19" s="76">
        <f>分析係数表!G22</f>
        <v>0.19423955040393395</v>
      </c>
      <c r="K19" s="78">
        <f t="shared" si="3"/>
        <v>0</v>
      </c>
      <c r="L19" s="79"/>
      <c r="M19" s="80"/>
      <c r="N19" s="81">
        <f>分析係数表!H22</f>
        <v>4.1911148365465217E-5</v>
      </c>
      <c r="O19" s="82">
        <f t="shared" si="4"/>
        <v>7.5533577358713108E-4</v>
      </c>
      <c r="P19" s="76">
        <f>分析係数表!C22</f>
        <v>5.4474708171206254E-2</v>
      </c>
      <c r="Q19" s="82">
        <f t="shared" si="5"/>
        <v>4.114669583743129E-5</v>
      </c>
      <c r="R19" s="83">
        <v>4.1774030357302511E-4</v>
      </c>
      <c r="S19" s="84">
        <f t="shared" si="6"/>
        <v>4.1774030357302511E-4</v>
      </c>
      <c r="T19" s="85">
        <f>分析係数表!F22</f>
        <v>0.41201264488935724</v>
      </c>
      <c r="U19" s="86">
        <f t="shared" si="7"/>
        <v>1.7211428735200508E-4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5.0355718239142072E-4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投入係数表!D21</f>
        <v>0</v>
      </c>
      <c r="E21" s="77">
        <f t="shared" si="0"/>
        <v>0</v>
      </c>
      <c r="F21" s="76">
        <f>分析係数表!C24</f>
        <v>0.2430426716141002</v>
      </c>
      <c r="G21" s="77">
        <f t="shared" si="1"/>
        <v>0</v>
      </c>
      <c r="H21" s="77">
        <v>0</v>
      </c>
      <c r="I21" s="77">
        <f t="shared" si="2"/>
        <v>0</v>
      </c>
      <c r="J21" s="76">
        <f>分析係数表!G24</f>
        <v>0.20785219399538107</v>
      </c>
      <c r="K21" s="78">
        <f t="shared" si="3"/>
        <v>0</v>
      </c>
      <c r="L21" s="79"/>
      <c r="M21" s="80"/>
      <c r="N21" s="81">
        <f>分析係数表!H24</f>
        <v>3.3528918692372173E-4</v>
      </c>
      <c r="O21" s="82">
        <f t="shared" si="4"/>
        <v>6.0426861886970487E-3</v>
      </c>
      <c r="P21" s="76">
        <f>分析係数表!C24</f>
        <v>0.2430426716141002</v>
      </c>
      <c r="Q21" s="82">
        <f t="shared" si="5"/>
        <v>1.4686305950265554E-3</v>
      </c>
      <c r="R21" s="83">
        <v>5.9440731892621643E-3</v>
      </c>
      <c r="S21" s="84">
        <f t="shared" si="6"/>
        <v>5.9440731892621643E-3</v>
      </c>
      <c r="T21" s="85">
        <f>分析係数表!F24</f>
        <v>0.39030023094688221</v>
      </c>
      <c r="U21" s="86">
        <f t="shared" si="7"/>
        <v>2.3199731385341936E-3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投入係数表!D22</f>
        <v>0</v>
      </c>
      <c r="E22" s="77">
        <f t="shared" si="0"/>
        <v>0</v>
      </c>
      <c r="F22" s="76">
        <f>分析係数表!C25</f>
        <v>6.2929061784896545E-3</v>
      </c>
      <c r="G22" s="77">
        <f t="shared" si="1"/>
        <v>0</v>
      </c>
      <c r="H22" s="77">
        <v>0</v>
      </c>
      <c r="I22" s="77">
        <f t="shared" si="2"/>
        <v>0</v>
      </c>
      <c r="J22" s="76">
        <f>分析係数表!G25</f>
        <v>0.19805194805194806</v>
      </c>
      <c r="K22" s="78">
        <f t="shared" si="3"/>
        <v>0</v>
      </c>
      <c r="L22" s="79"/>
      <c r="M22" s="80"/>
      <c r="N22" s="81">
        <f>分析係数表!H25</f>
        <v>4.8896339759709417E-4</v>
      </c>
      <c r="O22" s="82">
        <f t="shared" si="4"/>
        <v>8.812250691849861E-3</v>
      </c>
      <c r="P22" s="76">
        <f>分析係数表!C25</f>
        <v>6.2929061784896545E-3</v>
      </c>
      <c r="Q22" s="82">
        <f t="shared" si="5"/>
        <v>5.5454666825141723E-5</v>
      </c>
      <c r="R22" s="83">
        <v>5.4022065633904507E-4</v>
      </c>
      <c r="S22" s="84">
        <f t="shared" si="6"/>
        <v>5.4022065633904507E-4</v>
      </c>
      <c r="T22" s="85">
        <f>分析係数表!F25</f>
        <v>0.35389610389610388</v>
      </c>
      <c r="U22" s="86">
        <f t="shared" si="7"/>
        <v>1.9118198552258412E-4</v>
      </c>
      <c r="V22" s="87">
        <f>分析係数表!D25</f>
        <v>9.74025974025974E-3</v>
      </c>
      <c r="W22" s="167">
        <f t="shared" si="8"/>
        <v>0</v>
      </c>
      <c r="X22" s="76">
        <f>分析係数表!E25</f>
        <v>0</v>
      </c>
      <c r="Y22" s="166">
        <f t="shared" si="9"/>
        <v>0</v>
      </c>
    </row>
    <row r="23" spans="1:25" x14ac:dyDescent="0.2">
      <c r="A23" s="6" t="s">
        <v>11</v>
      </c>
      <c r="B23" s="5" t="s">
        <v>35</v>
      </c>
      <c r="C23" s="90"/>
      <c r="D23" s="76">
        <f>投入係数表!D23</f>
        <v>0</v>
      </c>
      <c r="E23" s="77">
        <f t="shared" si="0"/>
        <v>0</v>
      </c>
      <c r="F23" s="76">
        <f>分析係数表!C26</f>
        <v>0.11929572403880706</v>
      </c>
      <c r="G23" s="77">
        <f t="shared" si="1"/>
        <v>0</v>
      </c>
      <c r="H23" s="77">
        <v>0</v>
      </c>
      <c r="I23" s="77">
        <f t="shared" si="2"/>
        <v>0</v>
      </c>
      <c r="J23" s="76">
        <f>分析係数表!G26</f>
        <v>0.19690501600853788</v>
      </c>
      <c r="K23" s="78">
        <f t="shared" si="3"/>
        <v>0</v>
      </c>
      <c r="L23" s="79"/>
      <c r="M23" s="80"/>
      <c r="N23" s="81">
        <f>分析係数表!H26</f>
        <v>1.0477787091366304E-2</v>
      </c>
      <c r="O23" s="82">
        <f t="shared" si="4"/>
        <v>0.18883394339678275</v>
      </c>
      <c r="P23" s="76">
        <f>分析係数表!C26</f>
        <v>0.11929572403880706</v>
      </c>
      <c r="Q23" s="82">
        <f t="shared" si="5"/>
        <v>2.2527082000622308E-2</v>
      </c>
      <c r="R23" s="83">
        <v>2.434841053747528E-2</v>
      </c>
      <c r="S23" s="84">
        <f t="shared" si="6"/>
        <v>2.434841053747528E-2</v>
      </c>
      <c r="T23" s="85">
        <f>分析係数表!F26</f>
        <v>0.33564567769477055</v>
      </c>
      <c r="U23" s="86">
        <f t="shared" si="7"/>
        <v>8.1724387556413834E-3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投入係数表!D24</f>
        <v>0</v>
      </c>
      <c r="E24" s="77">
        <f t="shared" si="0"/>
        <v>0</v>
      </c>
      <c r="F24" s="76">
        <f>分析係数表!C27</f>
        <v>1</v>
      </c>
      <c r="G24" s="77">
        <f t="shared" si="1"/>
        <v>0</v>
      </c>
      <c r="H24" s="77">
        <v>0</v>
      </c>
      <c r="I24" s="77">
        <f t="shared" si="2"/>
        <v>0</v>
      </c>
      <c r="J24" s="76">
        <f>分析係数表!G27</f>
        <v>0.17096018735362997</v>
      </c>
      <c r="K24" s="78">
        <f t="shared" si="3"/>
        <v>0</v>
      </c>
      <c r="L24" s="79"/>
      <c r="M24" s="80"/>
      <c r="N24" s="81">
        <f>分析係数表!H27</f>
        <v>1.0449846325789327E-2</v>
      </c>
      <c r="O24" s="82">
        <f t="shared" si="4"/>
        <v>0.18833038621439133</v>
      </c>
      <c r="P24" s="76">
        <f>分析係数表!C27</f>
        <v>1</v>
      </c>
      <c r="Q24" s="82">
        <f t="shared" si="5"/>
        <v>0.18833038621439133</v>
      </c>
      <c r="R24" s="83">
        <v>0.19610325129007894</v>
      </c>
      <c r="S24" s="84">
        <f t="shared" si="6"/>
        <v>0.19610325129007894</v>
      </c>
      <c r="T24" s="85">
        <f>分析係数表!F27</f>
        <v>0.32162373145979706</v>
      </c>
      <c r="U24" s="86">
        <f t="shared" si="7"/>
        <v>6.3071459431313454E-2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投入係数表!D25</f>
        <v>0</v>
      </c>
      <c r="E25" s="77">
        <f t="shared" si="0"/>
        <v>0</v>
      </c>
      <c r="F25" s="76">
        <f>分析係数表!C28</f>
        <v>0.21543700340522132</v>
      </c>
      <c r="G25" s="77">
        <f t="shared" si="1"/>
        <v>0</v>
      </c>
      <c r="H25" s="77">
        <v>0</v>
      </c>
      <c r="I25" s="77">
        <f t="shared" si="2"/>
        <v>0</v>
      </c>
      <c r="J25" s="76">
        <f>分析係数表!G28</f>
        <v>0.12488528602018965</v>
      </c>
      <c r="K25" s="78">
        <f t="shared" si="3"/>
        <v>0</v>
      </c>
      <c r="L25" s="79"/>
      <c r="M25" s="80"/>
      <c r="N25" s="81">
        <f>分析係数表!H28</f>
        <v>2.0550433081866444E-2</v>
      </c>
      <c r="O25" s="82">
        <f t="shared" si="4"/>
        <v>0.37036630764888995</v>
      </c>
      <c r="P25" s="76">
        <f>分析係数表!C28</f>
        <v>0.21543700340522132</v>
      </c>
      <c r="Q25" s="82">
        <f t="shared" si="5"/>
        <v>7.9790607482133152E-2</v>
      </c>
      <c r="R25" s="83">
        <v>9.2429103944990432E-2</v>
      </c>
      <c r="S25" s="84">
        <f t="shared" si="6"/>
        <v>9.2429103944990432E-2</v>
      </c>
      <c r="T25" s="85">
        <f>分析係数表!F28</f>
        <v>0.21313857448761089</v>
      </c>
      <c r="U25" s="86">
        <f t="shared" si="7"/>
        <v>1.9700207456002473E-2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投入係数表!D26</f>
        <v>0</v>
      </c>
      <c r="E26" s="77">
        <f t="shared" si="0"/>
        <v>0</v>
      </c>
      <c r="F26" s="76">
        <f>分析係数表!C29</f>
        <v>0.11126961483594866</v>
      </c>
      <c r="G26" s="77">
        <f t="shared" si="1"/>
        <v>0</v>
      </c>
      <c r="H26" s="77">
        <v>0</v>
      </c>
      <c r="I26" s="77">
        <f t="shared" si="2"/>
        <v>0</v>
      </c>
      <c r="J26" s="76">
        <f>分析係数表!G29</f>
        <v>0.25072046109510088</v>
      </c>
      <c r="K26" s="78">
        <f t="shared" si="3"/>
        <v>0</v>
      </c>
      <c r="L26" s="79"/>
      <c r="M26" s="80"/>
      <c r="N26" s="81">
        <f>分析係数表!H29</f>
        <v>9.5976529756915344E-3</v>
      </c>
      <c r="O26" s="82">
        <f t="shared" si="4"/>
        <v>0.17297189215145301</v>
      </c>
      <c r="P26" s="76">
        <f>分析係数表!C29</f>
        <v>0.11126961483594866</v>
      </c>
      <c r="Q26" s="82">
        <f t="shared" si="5"/>
        <v>1.9246515817137426E-2</v>
      </c>
      <c r="R26" s="83">
        <v>2.6766623249134824E-2</v>
      </c>
      <c r="S26" s="84">
        <f t="shared" si="6"/>
        <v>2.6766623249134824E-2</v>
      </c>
      <c r="T26" s="85">
        <f>分析係数表!F29</f>
        <v>0.40201729106628242</v>
      </c>
      <c r="U26" s="86">
        <f t="shared" si="7"/>
        <v>1.0760645369608957E-2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投入係数表!D27</f>
        <v>0</v>
      </c>
      <c r="E27" s="77">
        <f t="shared" si="0"/>
        <v>0</v>
      </c>
      <c r="F27" s="76">
        <f>分析係数表!C30</f>
        <v>1</v>
      </c>
      <c r="G27" s="77">
        <f t="shared" si="1"/>
        <v>0</v>
      </c>
      <c r="H27" s="77">
        <v>0</v>
      </c>
      <c r="I27" s="77">
        <f t="shared" si="2"/>
        <v>0</v>
      </c>
      <c r="J27" s="76">
        <f>分析係数表!G30</f>
        <v>0.34452184927169094</v>
      </c>
      <c r="K27" s="78">
        <f t="shared" si="3"/>
        <v>0</v>
      </c>
      <c r="L27" s="79"/>
      <c r="M27" s="80"/>
      <c r="N27" s="81">
        <f>分析係数表!H30</f>
        <v>0</v>
      </c>
      <c r="O27" s="82">
        <f t="shared" si="4"/>
        <v>0</v>
      </c>
      <c r="P27" s="76">
        <f>分析係数表!C30</f>
        <v>1</v>
      </c>
      <c r="Q27" s="82">
        <f t="shared" si="5"/>
        <v>0</v>
      </c>
      <c r="R27" s="83">
        <v>5.4447988257329737E-2</v>
      </c>
      <c r="S27" s="84">
        <f t="shared" si="6"/>
        <v>5.4447988257329737E-2</v>
      </c>
      <c r="T27" s="85">
        <f>分析係数表!F30</f>
        <v>0.43989867004433186</v>
      </c>
      <c r="U27" s="86">
        <f t="shared" si="7"/>
        <v>2.3951597620988748E-2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投入係数表!D28</f>
        <v>0</v>
      </c>
      <c r="E28" s="77">
        <f t="shared" si="0"/>
        <v>0</v>
      </c>
      <c r="F28" s="76">
        <f>分析係数表!C31</f>
        <v>4.9334728658992355E-2</v>
      </c>
      <c r="G28" s="77">
        <f t="shared" si="1"/>
        <v>0</v>
      </c>
      <c r="H28" s="77">
        <v>0</v>
      </c>
      <c r="I28" s="77">
        <f t="shared" si="2"/>
        <v>0</v>
      </c>
      <c r="J28" s="76">
        <f>分析係数表!G31</f>
        <v>6.9277108433734941E-2</v>
      </c>
      <c r="K28" s="78">
        <f t="shared" si="3"/>
        <v>0</v>
      </c>
      <c r="L28" s="79"/>
      <c r="M28" s="80"/>
      <c r="N28" s="81">
        <f>分析係数表!H31</f>
        <v>2.1570271025426097E-2</v>
      </c>
      <c r="O28" s="82">
        <f t="shared" si="4"/>
        <v>0.38874614480617675</v>
      </c>
      <c r="P28" s="76">
        <f>分析係数表!C31</f>
        <v>4.9334728658992355E-2</v>
      </c>
      <c r="Q28" s="82">
        <f t="shared" si="5"/>
        <v>1.9178685571242079E-2</v>
      </c>
      <c r="R28" s="83">
        <v>2.7240809935079258E-2</v>
      </c>
      <c r="S28" s="84">
        <f t="shared" si="6"/>
        <v>2.7240809935079258E-2</v>
      </c>
      <c r="T28" s="85">
        <f>分析係数表!F31</f>
        <v>0.34337349397590361</v>
      </c>
      <c r="U28" s="86">
        <f t="shared" si="7"/>
        <v>9.3537720861416734E-3</v>
      </c>
      <c r="V28" s="87">
        <f>分析係数表!D31</f>
        <v>0</v>
      </c>
      <c r="W28" s="167">
        <f t="shared" si="8"/>
        <v>0</v>
      </c>
      <c r="X28" s="76">
        <f>分析係数表!E31</f>
        <v>0</v>
      </c>
      <c r="Y28" s="166">
        <f t="shared" si="9"/>
        <v>0</v>
      </c>
    </row>
    <row r="29" spans="1:25" x14ac:dyDescent="0.2">
      <c r="A29" s="6" t="s">
        <v>17</v>
      </c>
      <c r="B29" s="5" t="s">
        <v>272</v>
      </c>
      <c r="C29" s="90"/>
      <c r="D29" s="76">
        <f>投入係数表!D29</f>
        <v>0</v>
      </c>
      <c r="E29" s="77">
        <f t="shared" si="0"/>
        <v>0</v>
      </c>
      <c r="F29" s="76">
        <f>分析係数表!C32</f>
        <v>0.42352941176470593</v>
      </c>
      <c r="G29" s="77">
        <f t="shared" si="1"/>
        <v>0</v>
      </c>
      <c r="H29" s="77">
        <v>0</v>
      </c>
      <c r="I29" s="77">
        <f t="shared" si="2"/>
        <v>0</v>
      </c>
      <c r="J29" s="76">
        <f>分析係数表!G32</f>
        <v>0.14012738853503184</v>
      </c>
      <c r="K29" s="78">
        <f t="shared" si="3"/>
        <v>0</v>
      </c>
      <c r="L29" s="79"/>
      <c r="M29" s="80"/>
      <c r="N29" s="81">
        <f>分析係数表!H32</f>
        <v>6.3146130203967591E-3</v>
      </c>
      <c r="O29" s="82">
        <f t="shared" si="4"/>
        <v>0.11380392322046108</v>
      </c>
      <c r="P29" s="76">
        <f>分析係数表!C32</f>
        <v>0.42352941176470593</v>
      </c>
      <c r="Q29" s="82">
        <f t="shared" si="5"/>
        <v>4.8199308658077637E-2</v>
      </c>
      <c r="R29" s="83">
        <v>6.4014607452009986E-2</v>
      </c>
      <c r="S29" s="84">
        <f t="shared" si="6"/>
        <v>6.4014607452009986E-2</v>
      </c>
      <c r="T29" s="85">
        <f>分析係数表!F32</f>
        <v>0.48195329087048833</v>
      </c>
      <c r="U29" s="86">
        <f t="shared" si="7"/>
        <v>3.0852050725278697E-2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投入係数表!D30</f>
        <v>0</v>
      </c>
      <c r="E30" s="77">
        <f t="shared" si="0"/>
        <v>0</v>
      </c>
      <c r="F30" s="76">
        <f>分析係数表!C33</f>
        <v>1</v>
      </c>
      <c r="G30" s="77">
        <f t="shared" si="1"/>
        <v>0</v>
      </c>
      <c r="H30" s="77">
        <v>0</v>
      </c>
      <c r="I30" s="77">
        <f t="shared" si="2"/>
        <v>0</v>
      </c>
      <c r="J30" s="76">
        <f>分析係数表!G33</f>
        <v>0.50642927794263104</v>
      </c>
      <c r="K30" s="78">
        <f t="shared" si="3"/>
        <v>0</v>
      </c>
      <c r="L30" s="79"/>
      <c r="M30" s="80"/>
      <c r="N30" s="81">
        <f>分析係数表!H33</f>
        <v>9.2204526404023469E-4</v>
      </c>
      <c r="O30" s="82">
        <f t="shared" si="4"/>
        <v>1.6617387018916883E-2</v>
      </c>
      <c r="P30" s="76">
        <f>分析係数表!C33</f>
        <v>1</v>
      </c>
      <c r="Q30" s="82">
        <f t="shared" si="5"/>
        <v>1.6617387018916883E-2</v>
      </c>
      <c r="R30" s="83">
        <v>4.6742271673202926E-2</v>
      </c>
      <c r="S30" s="84">
        <f t="shared" si="6"/>
        <v>4.6742271673202926E-2</v>
      </c>
      <c r="T30" s="85">
        <f>分析係数表!F33</f>
        <v>0.64094955489614247</v>
      </c>
      <c r="U30" s="86">
        <f t="shared" si="7"/>
        <v>2.9959438223773983E-2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投入係数表!D31</f>
        <v>0</v>
      </c>
      <c r="E31" s="77">
        <f t="shared" si="0"/>
        <v>0</v>
      </c>
      <c r="F31" s="76">
        <f>分析係数表!C34</f>
        <v>1</v>
      </c>
      <c r="G31" s="77">
        <f t="shared" si="1"/>
        <v>0</v>
      </c>
      <c r="H31" s="77">
        <v>0</v>
      </c>
      <c r="I31" s="77">
        <f t="shared" si="2"/>
        <v>0</v>
      </c>
      <c r="J31" s="76">
        <f>分析係数表!G34</f>
        <v>0.4248177722781849</v>
      </c>
      <c r="K31" s="78">
        <f t="shared" si="3"/>
        <v>0</v>
      </c>
      <c r="L31" s="79"/>
      <c r="M31" s="80"/>
      <c r="N31" s="81">
        <f>分析係数表!H34</f>
        <v>0.15535065660799105</v>
      </c>
      <c r="O31" s="82">
        <f t="shared" si="4"/>
        <v>2.7997779340962987</v>
      </c>
      <c r="P31" s="76">
        <f>分析係数表!C34</f>
        <v>1</v>
      </c>
      <c r="Q31" s="82">
        <f t="shared" si="5"/>
        <v>2.7997779340962987</v>
      </c>
      <c r="R31" s="83">
        <v>3.0784655047008442</v>
      </c>
      <c r="S31" s="84">
        <f t="shared" si="6"/>
        <v>3.0784655047008442</v>
      </c>
      <c r="T31" s="85">
        <f>分析係数表!F34</f>
        <v>0.6980530152162564</v>
      </c>
      <c r="U31" s="86">
        <f t="shared" si="7"/>
        <v>2.1489321277956588</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投入係数表!D32</f>
        <v>0</v>
      </c>
      <c r="E32" s="77">
        <f t="shared" si="0"/>
        <v>0</v>
      </c>
      <c r="F32" s="76">
        <f>分析係数表!C35</f>
        <v>0.10396681358568838</v>
      </c>
      <c r="G32" s="77">
        <f t="shared" si="1"/>
        <v>0</v>
      </c>
      <c r="H32" s="77">
        <v>0</v>
      </c>
      <c r="I32" s="77">
        <f t="shared" si="2"/>
        <v>0</v>
      </c>
      <c r="J32" s="76">
        <f>分析係数表!G35</f>
        <v>0.31658878504672899</v>
      </c>
      <c r="K32" s="78">
        <f t="shared" si="3"/>
        <v>0</v>
      </c>
      <c r="L32" s="79"/>
      <c r="M32" s="80"/>
      <c r="N32" s="81">
        <f>分析係数表!H35</f>
        <v>5.9164571109248394E-2</v>
      </c>
      <c r="O32" s="82">
        <f t="shared" si="4"/>
        <v>1.0662823337138332</v>
      </c>
      <c r="P32" s="76">
        <f>分析係数表!C35</f>
        <v>0.10396681358568838</v>
      </c>
      <c r="Q32" s="82">
        <f t="shared" si="5"/>
        <v>0.11085797661893886</v>
      </c>
      <c r="R32" s="83">
        <v>0.14536380838492258</v>
      </c>
      <c r="S32" s="84">
        <f t="shared" si="6"/>
        <v>0.14536380838492258</v>
      </c>
      <c r="T32" s="85">
        <f>分析係数表!F35</f>
        <v>0.6460280373831776</v>
      </c>
      <c r="U32" s="86">
        <f t="shared" si="7"/>
        <v>9.3909095837455825E-2</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投入係数表!D33</f>
        <v>0</v>
      </c>
      <c r="E33" s="77">
        <f t="shared" si="0"/>
        <v>0</v>
      </c>
      <c r="F33" s="76">
        <f>分析係数表!C36</f>
        <v>0.7690462911321807</v>
      </c>
      <c r="G33" s="77">
        <f t="shared" si="1"/>
        <v>0</v>
      </c>
      <c r="H33" s="77">
        <v>0</v>
      </c>
      <c r="I33" s="77">
        <f t="shared" si="2"/>
        <v>0</v>
      </c>
      <c r="J33" s="76">
        <f>分析係数表!G36</f>
        <v>1.0642148700499529E-2</v>
      </c>
      <c r="K33" s="78">
        <f t="shared" si="3"/>
        <v>0</v>
      </c>
      <c r="L33" s="79"/>
      <c r="M33" s="80"/>
      <c r="N33" s="81">
        <f>分析係数表!H36</f>
        <v>0.21434758312377758</v>
      </c>
      <c r="O33" s="82">
        <f t="shared" si="4"/>
        <v>3.8630389247157835</v>
      </c>
      <c r="P33" s="76">
        <f>分析係数表!C36</f>
        <v>0.7690462911321807</v>
      </c>
      <c r="Q33" s="82">
        <f t="shared" si="5"/>
        <v>2.9708557575519206</v>
      </c>
      <c r="R33" s="83">
        <v>3.1031484985053939</v>
      </c>
      <c r="S33" s="84">
        <f t="shared" si="6"/>
        <v>3.1031484985053939</v>
      </c>
      <c r="T33" s="85">
        <f>分析係数表!F36</f>
        <v>0.89162383262144351</v>
      </c>
      <c r="U33" s="86">
        <f t="shared" si="7"/>
        <v>2.7668411574308571</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投入係数表!D34</f>
        <v>0</v>
      </c>
      <c r="E34" s="77">
        <f t="shared" si="0"/>
        <v>0</v>
      </c>
      <c r="F34" s="76">
        <f>分析係数表!C37</f>
        <v>0.51946958535045251</v>
      </c>
      <c r="G34" s="77">
        <f t="shared" si="1"/>
        <v>0</v>
      </c>
      <c r="H34" s="77">
        <v>0</v>
      </c>
      <c r="I34" s="77">
        <f t="shared" si="2"/>
        <v>0</v>
      </c>
      <c r="J34" s="76">
        <f>分析係数表!G37</f>
        <v>0.46066923615977573</v>
      </c>
      <c r="K34" s="78">
        <f t="shared" si="3"/>
        <v>0</v>
      </c>
      <c r="L34" s="79"/>
      <c r="M34" s="80"/>
      <c r="N34" s="81">
        <f>分析係数表!H37</f>
        <v>4.5948588991338364E-2</v>
      </c>
      <c r="O34" s="82">
        <f t="shared" si="4"/>
        <v>0.82809978644269133</v>
      </c>
      <c r="P34" s="76">
        <f>分析係数表!C37</f>
        <v>0.51946958535045251</v>
      </c>
      <c r="Q34" s="82">
        <f t="shared" si="5"/>
        <v>0.43017265269218313</v>
      </c>
      <c r="R34" s="83">
        <v>0.52147383113999235</v>
      </c>
      <c r="S34" s="84">
        <f t="shared" si="6"/>
        <v>0.52147383113999235</v>
      </c>
      <c r="T34" s="85">
        <f>分析係数表!F37</f>
        <v>0.70891730903994399</v>
      </c>
      <c r="U34" s="86">
        <f t="shared" si="7"/>
        <v>0.36968182510651354</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投入係数表!D35</f>
        <v>0</v>
      </c>
      <c r="E35" s="77">
        <f t="shared" si="0"/>
        <v>0</v>
      </c>
      <c r="F35" s="76">
        <f>分析係数表!C38</f>
        <v>5.5966094327320137E-2</v>
      </c>
      <c r="G35" s="77">
        <f t="shared" si="1"/>
        <v>0</v>
      </c>
      <c r="H35" s="77">
        <v>0</v>
      </c>
      <c r="I35" s="77">
        <f t="shared" si="2"/>
        <v>0</v>
      </c>
      <c r="J35" s="76">
        <f>分析係数表!G38</f>
        <v>0.18817204301075269</v>
      </c>
      <c r="K35" s="78">
        <f t="shared" si="3"/>
        <v>0</v>
      </c>
      <c r="L35" s="79"/>
      <c r="M35" s="80"/>
      <c r="N35" s="81">
        <f>分析係数表!H38</f>
        <v>4.1086895780944398E-2</v>
      </c>
      <c r="O35" s="82">
        <f t="shared" si="4"/>
        <v>0.74048083670658404</v>
      </c>
      <c r="P35" s="76">
        <f>分析係数表!C38</f>
        <v>5.5966094327320137E-2</v>
      </c>
      <c r="Q35" s="82">
        <f t="shared" si="5"/>
        <v>4.1441820354693619E-2</v>
      </c>
      <c r="R35" s="83">
        <v>5.7192248152579291E-2</v>
      </c>
      <c r="S35" s="84">
        <f t="shared" si="6"/>
        <v>5.7192248152579291E-2</v>
      </c>
      <c r="T35" s="85">
        <f>分析係数表!F38</f>
        <v>0.42473118279569894</v>
      </c>
      <c r="U35" s="86">
        <f t="shared" si="7"/>
        <v>2.4291331204590129E-2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投入係数表!D36</f>
        <v>0</v>
      </c>
      <c r="E36" s="77">
        <f t="shared" si="0"/>
        <v>0</v>
      </c>
      <c r="F36" s="76">
        <f>分析係数表!C39</f>
        <v>0.92912172573189522</v>
      </c>
      <c r="G36" s="77">
        <f t="shared" si="1"/>
        <v>0</v>
      </c>
      <c r="H36" s="77">
        <v>0</v>
      </c>
      <c r="I36" s="77">
        <f t="shared" si="2"/>
        <v>0</v>
      </c>
      <c r="J36" s="76">
        <f>分析係数表!G39</f>
        <v>0.35058043117744608</v>
      </c>
      <c r="K36" s="78">
        <f t="shared" si="3"/>
        <v>0</v>
      </c>
      <c r="L36" s="79"/>
      <c r="M36" s="80"/>
      <c r="N36" s="81">
        <f>分析係数表!H39</f>
        <v>3.6742106733724505E-3</v>
      </c>
      <c r="O36" s="82">
        <f t="shared" si="4"/>
        <v>6.621776948447182E-2</v>
      </c>
      <c r="P36" s="76">
        <f>分析係数表!C39</f>
        <v>0.92912172573189522</v>
      </c>
      <c r="Q36" s="82">
        <f t="shared" si="5"/>
        <v>6.1524368257529286E-2</v>
      </c>
      <c r="R36" s="83">
        <v>7.2753072465792643E-2</v>
      </c>
      <c r="S36" s="84">
        <f t="shared" si="6"/>
        <v>7.2753072465792643E-2</v>
      </c>
      <c r="T36" s="85">
        <f>分析係数表!F39</f>
        <v>0.70082918739635158</v>
      </c>
      <c r="U36" s="86">
        <f t="shared" si="7"/>
        <v>5.0987476656789335E-2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投入係数表!D37</f>
        <v>0</v>
      </c>
      <c r="E37" s="77">
        <f t="shared" si="0"/>
        <v>0</v>
      </c>
      <c r="F37" s="76">
        <f>分析係数表!C40</f>
        <v>1</v>
      </c>
      <c r="G37" s="77">
        <f t="shared" si="1"/>
        <v>0</v>
      </c>
      <c r="H37" s="77">
        <v>0</v>
      </c>
      <c r="I37" s="77">
        <f t="shared" si="2"/>
        <v>0</v>
      </c>
      <c r="J37" s="76">
        <f>分析係数表!G40</f>
        <v>0.52103191048487363</v>
      </c>
      <c r="K37" s="78">
        <f t="shared" si="3"/>
        <v>0</v>
      </c>
      <c r="L37" s="79"/>
      <c r="M37" s="80"/>
      <c r="N37" s="81">
        <f>分析係数表!H40</f>
        <v>3.0720871751886002E-2</v>
      </c>
      <c r="O37" s="82">
        <f t="shared" si="4"/>
        <v>0.55366112203936702</v>
      </c>
      <c r="P37" s="76">
        <f>分析係数表!C40</f>
        <v>1</v>
      </c>
      <c r="Q37" s="82">
        <f t="shared" si="5"/>
        <v>0.55366112203936702</v>
      </c>
      <c r="R37" s="83">
        <v>0.55469989965477462</v>
      </c>
      <c r="S37" s="84">
        <f t="shared" si="6"/>
        <v>0.55469989965477462</v>
      </c>
      <c r="T37" s="85">
        <f>分析係数表!F40</f>
        <v>0.71467053460422714</v>
      </c>
      <c r="U37" s="86">
        <f t="shared" si="7"/>
        <v>0.39642767383118893</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投入係数表!D38</f>
        <v>0</v>
      </c>
      <c r="E38" s="77">
        <f t="shared" si="0"/>
        <v>0</v>
      </c>
      <c r="F38" s="76">
        <f>分析係数表!C41</f>
        <v>0.82470733210104741</v>
      </c>
      <c r="G38" s="77">
        <f t="shared" si="1"/>
        <v>0</v>
      </c>
      <c r="H38" s="77">
        <v>0</v>
      </c>
      <c r="I38" s="77">
        <f t="shared" si="2"/>
        <v>0</v>
      </c>
      <c r="J38" s="76">
        <f>分析係数表!G41</f>
        <v>0.4456857268851977</v>
      </c>
      <c r="K38" s="78">
        <f t="shared" si="3"/>
        <v>0</v>
      </c>
      <c r="L38" s="79"/>
      <c r="M38" s="80"/>
      <c r="N38" s="81">
        <f>分析係数表!H41</f>
        <v>5.0614696842693492E-2</v>
      </c>
      <c r="O38" s="82">
        <f t="shared" si="4"/>
        <v>0.9121938359020586</v>
      </c>
      <c r="P38" s="76">
        <f>分析係数表!C41</f>
        <v>0.82470733210104741</v>
      </c>
      <c r="Q38" s="82">
        <f t="shared" si="5"/>
        <v>0.75229294476580744</v>
      </c>
      <c r="R38" s="83">
        <v>0.7660554867335756</v>
      </c>
      <c r="S38" s="84">
        <f t="shared" si="6"/>
        <v>0.7660554867335756</v>
      </c>
      <c r="T38" s="85">
        <f>分析係数表!F41</f>
        <v>0.54887549610465969</v>
      </c>
      <c r="U38" s="86">
        <f t="shared" si="7"/>
        <v>0.42046908532458788</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投入係数表!D39</f>
        <v>0</v>
      </c>
      <c r="E39" s="77">
        <f>$C$6*D39</f>
        <v>0</v>
      </c>
      <c r="F39" s="76">
        <f>分析係数表!C42</f>
        <v>0.29129662522202482</v>
      </c>
      <c r="G39" s="77">
        <f>E39*F39</f>
        <v>0</v>
      </c>
      <c r="H39" s="77">
        <v>0</v>
      </c>
      <c r="I39" s="77">
        <f>C39+H39</f>
        <v>0</v>
      </c>
      <c r="J39" s="76">
        <f>分析係数表!G42</f>
        <v>0.47878787878787876</v>
      </c>
      <c r="K39" s="78">
        <f>I39*J39</f>
        <v>0</v>
      </c>
      <c r="L39" s="79"/>
      <c r="M39" s="80"/>
      <c r="N39" s="81">
        <f>分析係数表!H42</f>
        <v>1.2405699916177704E-2</v>
      </c>
      <c r="O39" s="82">
        <f t="shared" si="4"/>
        <v>0.22357938898179081</v>
      </c>
      <c r="P39" s="76">
        <f>分析係数表!C42</f>
        <v>0.29129662522202482</v>
      </c>
      <c r="Q39" s="82">
        <f>O39*P39</f>
        <v>6.5127921479598019E-2</v>
      </c>
      <c r="R39" s="83">
        <v>6.774147987399165E-2</v>
      </c>
      <c r="S39" s="84">
        <f>I39+R39</f>
        <v>6.774147987399165E-2</v>
      </c>
      <c r="T39" s="85">
        <f>分析係数表!F42</f>
        <v>0.54848484848484846</v>
      </c>
      <c r="U39" s="86">
        <f t="shared" si="7"/>
        <v>3.715517532482572E-2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投入係数表!D40</f>
        <v>0</v>
      </c>
      <c r="E40" s="77">
        <f>$C$6*D40</f>
        <v>0</v>
      </c>
      <c r="F40" s="76">
        <f>分析係数表!C43</f>
        <v>0.36608222490931075</v>
      </c>
      <c r="G40" s="77">
        <f>E40*F40</f>
        <v>0</v>
      </c>
      <c r="H40" s="77">
        <v>0</v>
      </c>
      <c r="I40" s="77">
        <f>C40+H40</f>
        <v>0</v>
      </c>
      <c r="J40" s="76">
        <f>分析係数表!G43</f>
        <v>0.30578859060402686</v>
      </c>
      <c r="K40" s="78">
        <f>I40*J40</f>
        <v>0</v>
      </c>
      <c r="L40" s="79"/>
      <c r="M40" s="80"/>
      <c r="N40" s="81">
        <f>分析係数表!H43</f>
        <v>3.4031852472757751E-2</v>
      </c>
      <c r="O40" s="82">
        <f t="shared" si="4"/>
        <v>0.61333264815275035</v>
      </c>
      <c r="P40" s="76">
        <f>分析係数表!C43</f>
        <v>0.36608222490931075</v>
      </c>
      <c r="Q40" s="82">
        <f>O40*P40</f>
        <v>0.22453018044527831</v>
      </c>
      <c r="R40" s="83">
        <v>0.43458154449527764</v>
      </c>
      <c r="S40" s="84">
        <f>I40+R40</f>
        <v>0.43458154449527764</v>
      </c>
      <c r="T40" s="85">
        <f>分析係数表!F43</f>
        <v>0.52740492170022368</v>
      </c>
      <c r="U40" s="86">
        <f t="shared" si="7"/>
        <v>0.22920044544689419</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投入係数表!D41</f>
        <v>0</v>
      </c>
      <c r="E41" s="77">
        <f>$C$6*D41</f>
        <v>0</v>
      </c>
      <c r="F41" s="76">
        <f>分析係数表!C44</f>
        <v>0.48678129044185614</v>
      </c>
      <c r="G41" s="77">
        <f>E41*F41</f>
        <v>0</v>
      </c>
      <c r="H41" s="77">
        <v>0</v>
      </c>
      <c r="I41" s="77">
        <f>C41+H41</f>
        <v>0</v>
      </c>
      <c r="J41" s="76">
        <f>分析係数表!G44</f>
        <v>0.26951357466063347</v>
      </c>
      <c r="K41" s="78">
        <f>I41*J41</f>
        <v>0</v>
      </c>
      <c r="L41" s="79"/>
      <c r="M41" s="80"/>
      <c r="N41" s="81">
        <f>分析係数表!H44</f>
        <v>0.10592344230231908</v>
      </c>
      <c r="O41" s="82">
        <f t="shared" si="4"/>
        <v>1.9089852784458756</v>
      </c>
      <c r="P41" s="76">
        <f>分析係数表!C44</f>
        <v>0.48678129044185614</v>
      </c>
      <c r="Q41" s="82">
        <f>O41*P41</f>
        <v>0.92925831727638941</v>
      </c>
      <c r="R41" s="83">
        <v>0.94702311673366502</v>
      </c>
      <c r="S41" s="84">
        <f>I41+R41</f>
        <v>0.94702311673366502</v>
      </c>
      <c r="T41" s="85">
        <f>分析係数表!F44</f>
        <v>0.545814479638009</v>
      </c>
      <c r="U41" s="86">
        <f t="shared" si="7"/>
        <v>0.51689892966515083</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投入係数表!D42</f>
        <v>0</v>
      </c>
      <c r="E42" s="77">
        <f>$C$6*D42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3.0013473759697935E-2</v>
      </c>
      <c r="S42" s="84">
        <f>I42+R42</f>
        <v>3.0013473759697935E-2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0</v>
      </c>
      <c r="E43" s="77">
        <f>$C$6*D43</f>
        <v>0</v>
      </c>
      <c r="F43" s="76">
        <f>分析係数表!C46</f>
        <v>0.13948747815958062</v>
      </c>
      <c r="G43" s="77">
        <f>E43*F43</f>
        <v>0</v>
      </c>
      <c r="H43" s="77">
        <v>0</v>
      </c>
      <c r="I43" s="77">
        <f>C43+H43</f>
        <v>0</v>
      </c>
      <c r="J43" s="76">
        <f>分析係数表!G46</f>
        <v>8.3333333333333332E-3</v>
      </c>
      <c r="K43" s="78">
        <f>I43*J43</f>
        <v>0</v>
      </c>
      <c r="L43" s="79"/>
      <c r="M43" s="80"/>
      <c r="N43" s="81">
        <f>分析係数表!H46</f>
        <v>2.1598211791003075E-2</v>
      </c>
      <c r="O43" s="82">
        <f t="shared" si="4"/>
        <v>0.38924970198856818</v>
      </c>
      <c r="P43" s="76">
        <f>分析係数表!C46</f>
        <v>0.13948747815958062</v>
      </c>
      <c r="Q43" s="82">
        <f>O43*P43</f>
        <v>5.4295459304753671E-2</v>
      </c>
      <c r="R43" s="83">
        <v>6.3746577277681238E-2</v>
      </c>
      <c r="S43" s="84">
        <f>I43+R43</f>
        <v>6.3746577277681238E-2</v>
      </c>
      <c r="T43" s="85">
        <f>分析係数表!F46</f>
        <v>0.3125</v>
      </c>
      <c r="U43" s="86">
        <f t="shared" si="7"/>
        <v>1.9920805399275387E-2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投入係数表!D44</f>
        <v>0.2857142857142857</v>
      </c>
      <c r="E44" s="91">
        <f>SUM(E5:E43)</f>
        <v>28.571428571428569</v>
      </c>
      <c r="F44" s="92">
        <f>分析係数表!C47</f>
        <v>0.42491623390916577</v>
      </c>
      <c r="G44" s="91">
        <f>SUM(G5:G43)</f>
        <v>0.59940059940059809</v>
      </c>
      <c r="H44" s="91">
        <f>SUM(H5:H43)</f>
        <v>0.60301507537688304</v>
      </c>
      <c r="I44" s="91">
        <f>SUM(I5:I43)</f>
        <v>100.60301507537689</v>
      </c>
      <c r="J44" s="92">
        <f>分析係数表!G47</f>
        <v>0.25359060670246586</v>
      </c>
      <c r="K44" s="93">
        <f>SUM(K5:K43)</f>
        <v>28.743718592964825</v>
      </c>
      <c r="L44" s="94">
        <f>最終需要_まとめ!$L$33</f>
        <v>0.627</v>
      </c>
      <c r="M44" s="91">
        <f>K44*L44</f>
        <v>18.022311557788946</v>
      </c>
      <c r="N44" s="95">
        <f>分析係数表!H47</f>
        <v>1</v>
      </c>
      <c r="O44" s="96">
        <f>SUM(O5:O43)</f>
        <v>18.022311557788949</v>
      </c>
      <c r="P44" s="92">
        <f>分析係数表!C47</f>
        <v>0.42491623390916577</v>
      </c>
      <c r="Q44" s="96">
        <f>SUM(Q5:Q43)</f>
        <v>10.019148439694346</v>
      </c>
      <c r="R44" s="91">
        <f>SUM(R5:R43)</f>
        <v>11.175558167148072</v>
      </c>
      <c r="S44" s="97">
        <f>SUM(S5:S43)</f>
        <v>111.77857324252491</v>
      </c>
      <c r="T44" s="98">
        <f>分析係数表!F47</f>
        <v>0.48809024443512294</v>
      </c>
      <c r="U44" s="99">
        <f>SUM(U5:U43)</f>
        <v>79.405777379468475</v>
      </c>
      <c r="V44" s="100">
        <f>分析係数表!D47</f>
        <v>5.6184371544160214E-2</v>
      </c>
      <c r="W44" s="164">
        <f>SUM(W5:W43)</f>
        <v>14</v>
      </c>
      <c r="X44" s="92">
        <f>分析係数表!E47</f>
        <v>4.7573155469890209E-2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9.6723740533421143E-2</v>
      </c>
      <c r="G5" s="77">
        <f t="shared" ref="G5:G38" si="1">E5*F5</f>
        <v>0</v>
      </c>
      <c r="H5" s="77">
        <f t="array" ref="H5:H43">MMULT(逆行列係数!C5:AO43,'3'!G5:G43)</f>
        <v>0.10019574486744183</v>
      </c>
      <c r="I5" s="77">
        <f t="shared" ref="I5:I38" si="2">C5+H5</f>
        <v>0.10019574486744183</v>
      </c>
      <c r="J5" s="76">
        <f>分析係数表!G8</f>
        <v>0.11988543371522095</v>
      </c>
      <c r="K5" s="78">
        <f t="shared" ref="K5:K38" si="3">I5*J5</f>
        <v>1.2012010329852888E-2</v>
      </c>
      <c r="L5" s="79" t="s">
        <v>181</v>
      </c>
      <c r="M5" s="80" t="s">
        <v>181</v>
      </c>
      <c r="N5" s="81">
        <f>分析係数表!H8</f>
        <v>1.1260128527521654E-2</v>
      </c>
      <c r="O5" s="82">
        <f t="shared" ref="O5:O44" si="4">$M$44*N5</f>
        <v>0.25504943967334215</v>
      </c>
      <c r="P5" s="76">
        <f>分析係数表!C8</f>
        <v>9.6723740533421143E-2</v>
      </c>
      <c r="Q5" s="82">
        <f t="shared" ref="Q5:Q38" si="5">O5*P5</f>
        <v>2.4669335826158795E-2</v>
      </c>
      <c r="R5" s="83">
        <f t="array" ref="R5:R43">MMULT(逆行列係数!C5:AO43,'3'!Q5:Q43)</f>
        <v>4.1862562475907909E-2</v>
      </c>
      <c r="S5" s="84">
        <f t="shared" ref="S5:S38" si="6">I5+R5</f>
        <v>0.14205830734334973</v>
      </c>
      <c r="T5" s="85">
        <f>分析係数表!F8</f>
        <v>0.45253682487725039</v>
      </c>
      <c r="U5" s="86">
        <f t="shared" ref="U5:U38" si="7">S5*T5</f>
        <v>6.4286615352596069E-2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76">
        <f>投入係数表!E6</f>
        <v>0</v>
      </c>
      <c r="E6" s="77">
        <f t="shared" si="0"/>
        <v>0</v>
      </c>
      <c r="F6" s="76">
        <f>分析係数表!C9</f>
        <v>2.0979020979020935E-2</v>
      </c>
      <c r="G6" s="77">
        <f t="shared" si="1"/>
        <v>0</v>
      </c>
      <c r="H6" s="77">
        <v>1.2176197600641737E-4</v>
      </c>
      <c r="I6" s="77">
        <f t="shared" si="2"/>
        <v>1.2176197600641737E-4</v>
      </c>
      <c r="J6" s="76">
        <f>分析係数表!G9</f>
        <v>0.2857142857142857</v>
      </c>
      <c r="K6" s="78">
        <f t="shared" si="3"/>
        <v>3.4789136001833535E-5</v>
      </c>
      <c r="L6" s="79"/>
      <c r="M6" s="80"/>
      <c r="N6" s="81">
        <f>分析係数表!H9</f>
        <v>6.0072645990500145E-4</v>
      </c>
      <c r="O6" s="82">
        <f t="shared" si="4"/>
        <v>1.3606855962721728E-2</v>
      </c>
      <c r="P6" s="76">
        <f>分析係数表!C9</f>
        <v>2.0979020979020935E-2</v>
      </c>
      <c r="Q6" s="82">
        <f t="shared" si="5"/>
        <v>2.8545851670045525E-4</v>
      </c>
      <c r="R6" s="83">
        <v>3.4892032841930457E-4</v>
      </c>
      <c r="S6" s="84">
        <f t="shared" si="6"/>
        <v>4.7068230442572193E-4</v>
      </c>
      <c r="T6" s="85">
        <f>分析係数表!F9</f>
        <v>0.7142857142857143</v>
      </c>
      <c r="U6" s="86">
        <f t="shared" si="7"/>
        <v>3.362016460183728E-4</v>
      </c>
      <c r="V6" s="87">
        <f>分析係数表!D9</f>
        <v>0.14285714285714285</v>
      </c>
      <c r="W6" s="167">
        <f t="shared" si="8"/>
        <v>0</v>
      </c>
      <c r="X6" s="76">
        <f>分析係数表!E9</f>
        <v>0</v>
      </c>
      <c r="Y6" s="166">
        <f t="shared" si="9"/>
        <v>0</v>
      </c>
    </row>
    <row r="7" spans="1:25" x14ac:dyDescent="0.2">
      <c r="A7" s="6" t="s">
        <v>220</v>
      </c>
      <c r="B7" s="5" t="s">
        <v>266</v>
      </c>
      <c r="C7" s="75">
        <f>最終需要_まとめ!$C$8</f>
        <v>100</v>
      </c>
      <c r="D7" s="76">
        <f>投入係数表!E7</f>
        <v>0</v>
      </c>
      <c r="E7" s="77">
        <f t="shared" si="0"/>
        <v>0</v>
      </c>
      <c r="F7" s="76">
        <f>分析係数表!C10</f>
        <v>2.5562372188139282E-3</v>
      </c>
      <c r="G7" s="77">
        <f t="shared" si="1"/>
        <v>0</v>
      </c>
      <c r="H7" s="77">
        <v>4.4955898135858529E-4</v>
      </c>
      <c r="I7" s="77">
        <f t="shared" si="2"/>
        <v>100.00044955898136</v>
      </c>
      <c r="J7" s="76">
        <f>分析係数表!G10</f>
        <v>0.2857142857142857</v>
      </c>
      <c r="K7" s="78">
        <f t="shared" si="3"/>
        <v>28.571557016851816</v>
      </c>
      <c r="L7" s="79"/>
      <c r="M7" s="80"/>
      <c r="N7" s="81">
        <f>分析係数表!H10</f>
        <v>1.1455713886560491E-3</v>
      </c>
      <c r="O7" s="82">
        <f t="shared" si="4"/>
        <v>2.5947957882399571E-2</v>
      </c>
      <c r="P7" s="76">
        <f>分析係数表!C10</f>
        <v>2.5562372188139282E-3</v>
      </c>
      <c r="Q7" s="82">
        <f t="shared" si="5"/>
        <v>6.6329135691206028E-5</v>
      </c>
      <c r="R7" s="83">
        <v>1.4321217178735147E-4</v>
      </c>
      <c r="S7" s="84">
        <f t="shared" si="6"/>
        <v>100.00059277115315</v>
      </c>
      <c r="T7" s="85">
        <f>分析係数表!F10</f>
        <v>0.5714285714285714</v>
      </c>
      <c r="U7" s="86">
        <f t="shared" si="7"/>
        <v>57.143195869230368</v>
      </c>
      <c r="V7" s="87">
        <f>分析係数表!D10</f>
        <v>0</v>
      </c>
      <c r="W7" s="167">
        <f t="shared" si="8"/>
        <v>0</v>
      </c>
      <c r="X7" s="76">
        <f>分析係数表!E10</f>
        <v>0</v>
      </c>
      <c r="Y7" s="166">
        <f t="shared" si="9"/>
        <v>0</v>
      </c>
    </row>
    <row r="8" spans="1:25" x14ac:dyDescent="0.2">
      <c r="A8" s="6" t="s">
        <v>221</v>
      </c>
      <c r="B8" s="5" t="s">
        <v>27</v>
      </c>
      <c r="C8" s="90"/>
      <c r="D8" s="76">
        <f>投入係数表!E8</f>
        <v>0</v>
      </c>
      <c r="E8" s="77">
        <f t="shared" si="0"/>
        <v>0</v>
      </c>
      <c r="F8" s="76">
        <f>分析係数表!C11</f>
        <v>1.0332950631458115E-2</v>
      </c>
      <c r="G8" s="77">
        <f t="shared" si="1"/>
        <v>0</v>
      </c>
      <c r="H8" s="77">
        <v>2.4799970632904769E-3</v>
      </c>
      <c r="I8" s="77">
        <f t="shared" si="2"/>
        <v>2.4799970632904769E-3</v>
      </c>
      <c r="J8" s="76">
        <f>分析係数表!G11</f>
        <v>0.46666666666666667</v>
      </c>
      <c r="K8" s="78">
        <f t="shared" si="3"/>
        <v>1.1573319628688892E-3</v>
      </c>
      <c r="L8" s="79"/>
      <c r="M8" s="80"/>
      <c r="N8" s="81">
        <f>分析係数表!H11</f>
        <v>-1.3970382788488405E-5</v>
      </c>
      <c r="O8" s="82">
        <f t="shared" si="4"/>
        <v>-3.1643851076097041E-4</v>
      </c>
      <c r="P8" s="76">
        <f>分析係数表!C11</f>
        <v>1.0332950631458115E-2</v>
      </c>
      <c r="Q8" s="82">
        <f t="shared" si="5"/>
        <v>-3.2697435095852349E-6</v>
      </c>
      <c r="R8" s="83">
        <v>1.8898645845255273E-4</v>
      </c>
      <c r="S8" s="84">
        <f t="shared" si="6"/>
        <v>2.6689835217430296E-3</v>
      </c>
      <c r="T8" s="85">
        <f>分析係数表!F11</f>
        <v>0.8</v>
      </c>
      <c r="U8" s="86">
        <f t="shared" si="7"/>
        <v>2.1351868173944237E-3</v>
      </c>
      <c r="V8" s="87">
        <f>分析係数表!D11</f>
        <v>0</v>
      </c>
      <c r="W8" s="167">
        <f t="shared" si="8"/>
        <v>0</v>
      </c>
      <c r="X8" s="76">
        <f>分析係数表!E11</f>
        <v>0</v>
      </c>
      <c r="Y8" s="166">
        <f t="shared" si="9"/>
        <v>0</v>
      </c>
    </row>
    <row r="9" spans="1:25" x14ac:dyDescent="0.2">
      <c r="A9" s="6" t="s">
        <v>222</v>
      </c>
      <c r="B9" s="5" t="s">
        <v>190</v>
      </c>
      <c r="C9" s="90"/>
      <c r="D9" s="76">
        <f>投入係数表!E9</f>
        <v>0.14285714285714285</v>
      </c>
      <c r="E9" s="77">
        <f t="shared" si="0"/>
        <v>14.285714285714285</v>
      </c>
      <c r="F9" s="76">
        <f>分析係数表!C12</f>
        <v>0.36438470355319375</v>
      </c>
      <c r="G9" s="77">
        <f t="shared" si="1"/>
        <v>5.2054957650456242</v>
      </c>
      <c r="H9" s="77">
        <v>5.610972802644163</v>
      </c>
      <c r="I9" s="77">
        <f t="shared" si="2"/>
        <v>5.610972802644163</v>
      </c>
      <c r="J9" s="76">
        <f>分析係数表!G12</f>
        <v>0.13670989621500027</v>
      </c>
      <c r="K9" s="78">
        <f t="shared" si="3"/>
        <v>0.76707550951467274</v>
      </c>
      <c r="L9" s="79"/>
      <c r="M9" s="80"/>
      <c r="N9" s="81">
        <f>分析係数表!H12</f>
        <v>8.785973735680358E-2</v>
      </c>
      <c r="O9" s="82">
        <f t="shared" si="4"/>
        <v>1.9900817941757429</v>
      </c>
      <c r="P9" s="76">
        <f>分析係数表!C12</f>
        <v>0.36438470355319375</v>
      </c>
      <c r="Q9" s="82">
        <f t="shared" si="5"/>
        <v>0.72515536461733598</v>
      </c>
      <c r="R9" s="83">
        <v>0.83603653680517476</v>
      </c>
      <c r="S9" s="84">
        <f t="shared" si="6"/>
        <v>6.4470093394493375</v>
      </c>
      <c r="T9" s="85">
        <f>分析係数表!F12</f>
        <v>0.3384174917772968</v>
      </c>
      <c r="U9" s="86">
        <f t="shared" si="7"/>
        <v>2.1817807301212517</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投入係数表!E10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0.30726179394890224</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投入係数表!E11</f>
        <v>0</v>
      </c>
      <c r="E11" s="77">
        <f t="shared" si="0"/>
        <v>0</v>
      </c>
      <c r="F11" s="76">
        <f>分析係数表!C14</f>
        <v>0.26107118015302577</v>
      </c>
      <c r="G11" s="77">
        <f t="shared" si="1"/>
        <v>0</v>
      </c>
      <c r="H11" s="77">
        <v>7.5469521057029781E-2</v>
      </c>
      <c r="I11" s="77">
        <f t="shared" si="2"/>
        <v>7.5469521057029781E-2</v>
      </c>
      <c r="J11" s="76">
        <f>分析係数表!G14</f>
        <v>0.16373199176766523</v>
      </c>
      <c r="K11" s="78">
        <f t="shared" si="3"/>
        <v>1.2356775000419238E-2</v>
      </c>
      <c r="L11" s="79"/>
      <c r="M11" s="80"/>
      <c r="N11" s="81">
        <f>分析係数表!H14</f>
        <v>1.1316010058675609E-3</v>
      </c>
      <c r="O11" s="82">
        <f t="shared" si="4"/>
        <v>2.5631519371638604E-2</v>
      </c>
      <c r="P11" s="76">
        <f>分析係数表!C14</f>
        <v>0.26107118015302577</v>
      </c>
      <c r="Q11" s="82">
        <f t="shared" si="5"/>
        <v>6.6916510114688318E-3</v>
      </c>
      <c r="R11" s="83">
        <v>3.64269480390556E-2</v>
      </c>
      <c r="S11" s="84">
        <f t="shared" si="6"/>
        <v>0.11189646909608539</v>
      </c>
      <c r="T11" s="85">
        <f>分析係数表!F14</f>
        <v>0.32746398353533046</v>
      </c>
      <c r="U11" s="86">
        <f t="shared" si="7"/>
        <v>3.6642063513742121E-2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投入係数表!E12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0.18353433624136281</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投入係数表!E13</f>
        <v>0.14285714285714285</v>
      </c>
      <c r="E13" s="77">
        <f t="shared" si="0"/>
        <v>14.285714285714285</v>
      </c>
      <c r="F13" s="76">
        <f>分析係数表!C16</f>
        <v>2.7381299155257777E-2</v>
      </c>
      <c r="G13" s="77">
        <f t="shared" si="1"/>
        <v>0.39116141650368247</v>
      </c>
      <c r="H13" s="77">
        <v>0.39367091787705344</v>
      </c>
      <c r="I13" s="77">
        <f t="shared" si="2"/>
        <v>0.39367091787705344</v>
      </c>
      <c r="J13" s="76">
        <f>分析係数表!G16</f>
        <v>3.4146341463414637E-2</v>
      </c>
      <c r="K13" s="78">
        <f t="shared" si="3"/>
        <v>1.3442421586045729E-2</v>
      </c>
      <c r="L13" s="79"/>
      <c r="M13" s="80"/>
      <c r="N13" s="81">
        <f>分析係数表!H16</f>
        <v>1.6149762503492596E-2</v>
      </c>
      <c r="O13" s="82">
        <f t="shared" si="4"/>
        <v>0.36580291843968182</v>
      </c>
      <c r="P13" s="76">
        <f>分析係数表!C16</f>
        <v>2.7381299155257777E-2</v>
      </c>
      <c r="Q13" s="82">
        <f t="shared" si="5"/>
        <v>1.0016159141663289E-2</v>
      </c>
      <c r="R13" s="83">
        <v>1.1784732201963926E-2</v>
      </c>
      <c r="S13" s="84">
        <f t="shared" si="6"/>
        <v>0.40545565007901735</v>
      </c>
      <c r="T13" s="85">
        <f>分析係数表!F16</f>
        <v>0.28292682926829266</v>
      </c>
      <c r="U13" s="86">
        <f t="shared" si="7"/>
        <v>0.11471428148577076</v>
      </c>
      <c r="V13" s="87">
        <f>分析係数表!D16</f>
        <v>0</v>
      </c>
      <c r="W13" s="167">
        <f t="shared" si="8"/>
        <v>0</v>
      </c>
      <c r="X13" s="76">
        <f>分析係数表!E16</f>
        <v>0</v>
      </c>
      <c r="Y13" s="166">
        <f t="shared" si="9"/>
        <v>0</v>
      </c>
    </row>
    <row r="14" spans="1:25" x14ac:dyDescent="0.2">
      <c r="A14" s="6" t="s">
        <v>2</v>
      </c>
      <c r="B14" s="5" t="s">
        <v>364</v>
      </c>
      <c r="C14" s="90"/>
      <c r="D14" s="76">
        <f>投入係数表!E14</f>
        <v>0</v>
      </c>
      <c r="E14" s="77">
        <f t="shared" si="0"/>
        <v>0</v>
      </c>
      <c r="F14" s="76">
        <f>分析係数表!C17</f>
        <v>0.29707112970711302</v>
      </c>
      <c r="G14" s="77">
        <f t="shared" si="1"/>
        <v>0</v>
      </c>
      <c r="H14" s="77">
        <v>6.7908270516985988E-2</v>
      </c>
      <c r="I14" s="77">
        <f t="shared" si="2"/>
        <v>6.7908270516985988E-2</v>
      </c>
      <c r="J14" s="76">
        <f>分析係数表!G17</f>
        <v>0.2185201483623562</v>
      </c>
      <c r="K14" s="78">
        <f t="shared" si="3"/>
        <v>1.4839325348402797E-2</v>
      </c>
      <c r="L14" s="79"/>
      <c r="M14" s="80"/>
      <c r="N14" s="81">
        <f>分析係数表!H17</f>
        <v>2.8080469404861692E-3</v>
      </c>
      <c r="O14" s="82">
        <f t="shared" si="4"/>
        <v>6.3604140662955055E-2</v>
      </c>
      <c r="P14" s="76">
        <f>分析係数表!C17</f>
        <v>0.29707112970711302</v>
      </c>
      <c r="Q14" s="82">
        <f t="shared" si="5"/>
        <v>1.8894953920794183E-2</v>
      </c>
      <c r="R14" s="83">
        <v>4.854113522611133E-2</v>
      </c>
      <c r="S14" s="84">
        <f t="shared" si="6"/>
        <v>0.11644940574309731</v>
      </c>
      <c r="T14" s="85">
        <f>分析係数表!F17</f>
        <v>0.34274218897340791</v>
      </c>
      <c r="U14" s="86">
        <f t="shared" si="7"/>
        <v>3.9912124229041709E-2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投入係数表!E15</f>
        <v>0</v>
      </c>
      <c r="E15" s="77">
        <f t="shared" si="0"/>
        <v>0</v>
      </c>
      <c r="F15" s="76">
        <f>分析係数表!C18</f>
        <v>0.13983739837398379</v>
      </c>
      <c r="G15" s="77">
        <f t="shared" si="1"/>
        <v>0</v>
      </c>
      <c r="H15" s="77">
        <v>3.2434280100355432E-3</v>
      </c>
      <c r="I15" s="77">
        <f t="shared" si="2"/>
        <v>3.2434280100355432E-3</v>
      </c>
      <c r="J15" s="76">
        <f>分析係数表!G18</f>
        <v>0.21606118546845124</v>
      </c>
      <c r="K15" s="78">
        <f t="shared" si="3"/>
        <v>7.0077890082985927E-4</v>
      </c>
      <c r="L15" s="79"/>
      <c r="M15" s="80"/>
      <c r="N15" s="81">
        <f>分析係数表!H18</f>
        <v>4.3308186644314052E-4</v>
      </c>
      <c r="O15" s="82">
        <f t="shared" si="4"/>
        <v>9.8095938335900825E-3</v>
      </c>
      <c r="P15" s="76">
        <f>分析係数表!C18</f>
        <v>0.13983739837398379</v>
      </c>
      <c r="Q15" s="82">
        <f t="shared" si="5"/>
        <v>1.3717480807947113E-3</v>
      </c>
      <c r="R15" s="83">
        <v>3.3984961367444001E-3</v>
      </c>
      <c r="S15" s="84">
        <f t="shared" si="6"/>
        <v>6.6419241467799428E-3</v>
      </c>
      <c r="T15" s="85">
        <f>分析係数表!F18</f>
        <v>0.45793499043977054</v>
      </c>
      <c r="U15" s="86">
        <f t="shared" si="7"/>
        <v>3.0415694706573543E-3</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投入係数表!E16</f>
        <v>0</v>
      </c>
      <c r="E16" s="77">
        <f t="shared" si="0"/>
        <v>0</v>
      </c>
      <c r="F16" s="76">
        <f>分析係数表!C19</f>
        <v>0.18403218975010593</v>
      </c>
      <c r="G16" s="77">
        <f t="shared" si="1"/>
        <v>0</v>
      </c>
      <c r="H16" s="77">
        <v>1.9248936015691552E-3</v>
      </c>
      <c r="I16" s="77">
        <f t="shared" si="2"/>
        <v>1.9248936015691552E-3</v>
      </c>
      <c r="J16" s="76">
        <f>分析係数表!G19</f>
        <v>5.7747209966260059E-2</v>
      </c>
      <c r="K16" s="78">
        <f t="shared" si="3"/>
        <v>1.1115723497252453E-4</v>
      </c>
      <c r="L16" s="79"/>
      <c r="M16" s="80"/>
      <c r="N16" s="81">
        <f>分析係数表!H19</f>
        <v>-1.1176306230790724E-4</v>
      </c>
      <c r="O16" s="82">
        <f t="shared" si="4"/>
        <v>-2.5315080860877632E-3</v>
      </c>
      <c r="P16" s="76">
        <f>分析係数表!C19</f>
        <v>0.18403218975010593</v>
      </c>
      <c r="Q16" s="82">
        <f t="shared" si="5"/>
        <v>-4.6587897645283073E-4</v>
      </c>
      <c r="R16" s="83">
        <v>2.9144369433877102E-3</v>
      </c>
      <c r="S16" s="84">
        <f t="shared" si="6"/>
        <v>4.8393305449568654E-3</v>
      </c>
      <c r="T16" s="85">
        <f>分析係数表!F19</f>
        <v>0.23994290163508955</v>
      </c>
      <c r="U16" s="86">
        <f t="shared" si="7"/>
        <v>1.1611630129282696E-3</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投入係数表!E17</f>
        <v>0</v>
      </c>
      <c r="E17" s="77">
        <f t="shared" si="0"/>
        <v>0</v>
      </c>
      <c r="F17" s="76">
        <f>分析係数表!C20</f>
        <v>2.2594142259414252E-2</v>
      </c>
      <c r="G17" s="77">
        <f t="shared" si="1"/>
        <v>0</v>
      </c>
      <c r="H17" s="77">
        <v>2.914576063248141E-4</v>
      </c>
      <c r="I17" s="77">
        <f t="shared" si="2"/>
        <v>2.914576063248141E-4</v>
      </c>
      <c r="J17" s="76">
        <f>分析係数表!G20</f>
        <v>0.10283687943262411</v>
      </c>
      <c r="K17" s="78">
        <f t="shared" si="3"/>
        <v>2.997259072134613E-5</v>
      </c>
      <c r="L17" s="79"/>
      <c r="M17" s="80"/>
      <c r="N17" s="81">
        <f>分析係数表!H20</f>
        <v>5.3087454596255942E-4</v>
      </c>
      <c r="O17" s="82">
        <f t="shared" si="4"/>
        <v>1.2024663408916876E-2</v>
      </c>
      <c r="P17" s="76">
        <f>分析係数表!C20</f>
        <v>2.2594142259414252E-2</v>
      </c>
      <c r="Q17" s="82">
        <f t="shared" si="5"/>
        <v>2.7168695568264103E-4</v>
      </c>
      <c r="R17" s="83">
        <v>7.7546250723479137E-4</v>
      </c>
      <c r="S17" s="84">
        <f t="shared" si="6"/>
        <v>1.0669201135596056E-3</v>
      </c>
      <c r="T17" s="85">
        <f>分析係数表!F20</f>
        <v>0.22695035460992907</v>
      </c>
      <c r="U17" s="86">
        <f t="shared" si="7"/>
        <v>2.4213789811281829E-4</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投入係数表!E18</f>
        <v>0</v>
      </c>
      <c r="E18" s="77">
        <f t="shared" si="0"/>
        <v>0</v>
      </c>
      <c r="F18" s="76">
        <f>分析係数表!C21</f>
        <v>0.23250388802488331</v>
      </c>
      <c r="G18" s="77">
        <f t="shared" si="1"/>
        <v>0</v>
      </c>
      <c r="H18" s="77">
        <v>2.8100617980229795E-2</v>
      </c>
      <c r="I18" s="77">
        <f t="shared" si="2"/>
        <v>2.8100617980229795E-2</v>
      </c>
      <c r="J18" s="76">
        <f>分析係数表!G21</f>
        <v>0.28497645450402553</v>
      </c>
      <c r="K18" s="78">
        <f t="shared" si="3"/>
        <v>8.0080144813779574E-3</v>
      </c>
      <c r="L18" s="79"/>
      <c r="M18" s="80"/>
      <c r="N18" s="81">
        <f>分析係数表!H21</f>
        <v>8.9410449846325792E-4</v>
      </c>
      <c r="O18" s="82">
        <f t="shared" si="4"/>
        <v>2.0252064688702106E-2</v>
      </c>
      <c r="P18" s="76">
        <f>分析係数表!C21</f>
        <v>0.23250388802488331</v>
      </c>
      <c r="Q18" s="82">
        <f t="shared" si="5"/>
        <v>4.7086837806546876E-3</v>
      </c>
      <c r="R18" s="83">
        <v>1.5870521259861128E-2</v>
      </c>
      <c r="S18" s="84">
        <f t="shared" si="6"/>
        <v>4.3971139240090926E-2</v>
      </c>
      <c r="T18" s="85">
        <f>分析係数表!F21</f>
        <v>0.42533799179705301</v>
      </c>
      <c r="U18" s="86">
        <f t="shared" si="7"/>
        <v>1.8702596061408869E-2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投入係数表!E19</f>
        <v>0</v>
      </c>
      <c r="E19" s="77">
        <f t="shared" si="0"/>
        <v>0</v>
      </c>
      <c r="F19" s="76">
        <f>分析係数表!C22</f>
        <v>5.4474708171206254E-2</v>
      </c>
      <c r="G19" s="77">
        <f t="shared" si="1"/>
        <v>0</v>
      </c>
      <c r="H19" s="77">
        <v>3.390080230029984E-4</v>
      </c>
      <c r="I19" s="77">
        <f t="shared" si="2"/>
        <v>3.390080230029984E-4</v>
      </c>
      <c r="J19" s="76">
        <f>分析係数表!G22</f>
        <v>0.19423955040393395</v>
      </c>
      <c r="K19" s="78">
        <f t="shared" si="3"/>
        <v>6.5848765971428914E-5</v>
      </c>
      <c r="L19" s="79"/>
      <c r="M19" s="80"/>
      <c r="N19" s="81">
        <f>分析係数表!H22</f>
        <v>4.1911148365465217E-5</v>
      </c>
      <c r="O19" s="82">
        <f t="shared" si="4"/>
        <v>9.4931553228291127E-4</v>
      </c>
      <c r="P19" s="76">
        <f>分析係数表!C22</f>
        <v>5.4474708171206254E-2</v>
      </c>
      <c r="Q19" s="82">
        <f t="shared" si="5"/>
        <v>5.1713686583504918E-5</v>
      </c>
      <c r="R19" s="83">
        <v>5.2502128524792497E-4</v>
      </c>
      <c r="S19" s="84">
        <f t="shared" si="6"/>
        <v>8.6402930825092337E-4</v>
      </c>
      <c r="T19" s="85">
        <f>分析係数表!F22</f>
        <v>0.41201264488935724</v>
      </c>
      <c r="U19" s="86">
        <f t="shared" si="7"/>
        <v>3.5599100055438466E-4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6.3287702152194081E-4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投入係数表!E21</f>
        <v>0</v>
      </c>
      <c r="E21" s="77">
        <f t="shared" si="0"/>
        <v>0</v>
      </c>
      <c r="F21" s="76">
        <f>分析係数表!C24</f>
        <v>0.2430426716141002</v>
      </c>
      <c r="G21" s="77">
        <f t="shared" si="1"/>
        <v>0</v>
      </c>
      <c r="H21" s="77">
        <v>5.1476075210330173E-3</v>
      </c>
      <c r="I21" s="77">
        <f t="shared" si="2"/>
        <v>5.1476075210330173E-3</v>
      </c>
      <c r="J21" s="76">
        <f>分析係数表!G24</f>
        <v>0.20785219399538107</v>
      </c>
      <c r="K21" s="78">
        <f t="shared" si="3"/>
        <v>1.0699415170738373E-3</v>
      </c>
      <c r="L21" s="79"/>
      <c r="M21" s="80"/>
      <c r="N21" s="81">
        <f>分析係数表!H24</f>
        <v>3.3528918692372173E-4</v>
      </c>
      <c r="O21" s="82">
        <f t="shared" si="4"/>
        <v>7.5945242582632902E-3</v>
      </c>
      <c r="P21" s="76">
        <f>分析係数表!C24</f>
        <v>0.2430426716141002</v>
      </c>
      <c r="Q21" s="82">
        <f t="shared" si="5"/>
        <v>1.8457934653664028E-3</v>
      </c>
      <c r="R21" s="83">
        <v>7.4705861961164924E-3</v>
      </c>
      <c r="S21" s="84">
        <f t="shared" si="6"/>
        <v>1.261819371714951E-2</v>
      </c>
      <c r="T21" s="85">
        <f>分析係数表!F24</f>
        <v>0.39030023094688221</v>
      </c>
      <c r="U21" s="86">
        <f t="shared" si="7"/>
        <v>4.9248839219359518E-3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投入係数表!E22</f>
        <v>0</v>
      </c>
      <c r="E22" s="77">
        <f t="shared" si="0"/>
        <v>0</v>
      </c>
      <c r="F22" s="76">
        <f>分析係数表!C25</f>
        <v>6.2929061784896545E-3</v>
      </c>
      <c r="G22" s="77">
        <f t="shared" si="1"/>
        <v>0</v>
      </c>
      <c r="H22" s="77">
        <v>7.5094036909435519E-5</v>
      </c>
      <c r="I22" s="77">
        <f t="shared" si="2"/>
        <v>7.5094036909435519E-5</v>
      </c>
      <c r="J22" s="76">
        <f>分析係数表!G25</f>
        <v>0.19805194805194806</v>
      </c>
      <c r="K22" s="78">
        <f t="shared" si="3"/>
        <v>1.4872520296998595E-5</v>
      </c>
      <c r="L22" s="79"/>
      <c r="M22" s="80"/>
      <c r="N22" s="81">
        <f>分析係数表!H25</f>
        <v>4.8896339759709417E-4</v>
      </c>
      <c r="O22" s="82">
        <f t="shared" si="4"/>
        <v>1.1075347876633964E-2</v>
      </c>
      <c r="P22" s="76">
        <f>分析係数表!C25</f>
        <v>6.2929061784896545E-3</v>
      </c>
      <c r="Q22" s="82">
        <f t="shared" si="5"/>
        <v>6.9696125081792151E-5</v>
      </c>
      <c r="R22" s="83">
        <v>6.7895613825785014E-4</v>
      </c>
      <c r="S22" s="84">
        <f t="shared" si="6"/>
        <v>7.5405017516728566E-4</v>
      </c>
      <c r="T22" s="85">
        <f>分析係数表!F25</f>
        <v>0.35389610389610388</v>
      </c>
      <c r="U22" s="86">
        <f t="shared" si="7"/>
        <v>2.6685541913387705E-4</v>
      </c>
      <c r="V22" s="87">
        <f>分析係数表!D25</f>
        <v>9.74025974025974E-3</v>
      </c>
      <c r="W22" s="167">
        <f t="shared" si="8"/>
        <v>0</v>
      </c>
      <c r="X22" s="76">
        <f>分析係数表!E25</f>
        <v>0</v>
      </c>
      <c r="Y22" s="166">
        <f t="shared" si="9"/>
        <v>0</v>
      </c>
    </row>
    <row r="23" spans="1:25" x14ac:dyDescent="0.2">
      <c r="A23" s="6" t="s">
        <v>11</v>
      </c>
      <c r="B23" s="5" t="s">
        <v>35</v>
      </c>
      <c r="C23" s="90"/>
      <c r="D23" s="76">
        <f>投入係数表!E23</f>
        <v>0</v>
      </c>
      <c r="E23" s="77">
        <f t="shared" si="0"/>
        <v>0</v>
      </c>
      <c r="F23" s="76">
        <f>分析係数表!C26</f>
        <v>0.11929572403880706</v>
      </c>
      <c r="G23" s="77">
        <f t="shared" si="1"/>
        <v>0</v>
      </c>
      <c r="H23" s="77">
        <v>1.0678233863679453E-3</v>
      </c>
      <c r="I23" s="77">
        <f t="shared" si="2"/>
        <v>1.0678233863679453E-3</v>
      </c>
      <c r="J23" s="76">
        <f>分析係数表!G26</f>
        <v>0.19690501600853788</v>
      </c>
      <c r="K23" s="78">
        <f t="shared" si="3"/>
        <v>2.1025978098707139E-4</v>
      </c>
      <c r="L23" s="79"/>
      <c r="M23" s="80"/>
      <c r="N23" s="81">
        <f>分析係数表!H26</f>
        <v>1.0477787091366304E-2</v>
      </c>
      <c r="O23" s="82">
        <f t="shared" si="4"/>
        <v>0.2373288830707278</v>
      </c>
      <c r="P23" s="76">
        <f>分析係数表!C26</f>
        <v>0.11929572403880706</v>
      </c>
      <c r="Q23" s="82">
        <f t="shared" si="5"/>
        <v>2.8312320941243852E-2</v>
      </c>
      <c r="R23" s="83">
        <v>3.0601389630806181E-2</v>
      </c>
      <c r="S23" s="84">
        <f t="shared" si="6"/>
        <v>3.1669213017174125E-2</v>
      </c>
      <c r="T23" s="85">
        <f>分析係数表!F26</f>
        <v>0.33564567769477055</v>
      </c>
      <c r="U23" s="86">
        <f t="shared" si="7"/>
        <v>1.0629634465209458E-2</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投入係数表!E24</f>
        <v>0</v>
      </c>
      <c r="E24" s="77">
        <f t="shared" si="0"/>
        <v>0</v>
      </c>
      <c r="F24" s="76">
        <f>分析係数表!C27</f>
        <v>1</v>
      </c>
      <c r="G24" s="77">
        <f t="shared" si="1"/>
        <v>0</v>
      </c>
      <c r="H24" s="77">
        <v>5.8407187377156715E-3</v>
      </c>
      <c r="I24" s="77">
        <f t="shared" si="2"/>
        <v>5.8407187377156715E-3</v>
      </c>
      <c r="J24" s="76">
        <f>分析係数表!G27</f>
        <v>0.17096018735362997</v>
      </c>
      <c r="K24" s="78">
        <f t="shared" si="3"/>
        <v>9.9853036967972831E-4</v>
      </c>
      <c r="L24" s="79"/>
      <c r="M24" s="80"/>
      <c r="N24" s="81">
        <f>分析係数表!H27</f>
        <v>1.0449846325789327E-2</v>
      </c>
      <c r="O24" s="82">
        <f t="shared" si="4"/>
        <v>0.23669600604920585</v>
      </c>
      <c r="P24" s="76">
        <f>分析係数表!C27</f>
        <v>1</v>
      </c>
      <c r="Q24" s="82">
        <f t="shared" si="5"/>
        <v>0.23669600604920585</v>
      </c>
      <c r="R24" s="83">
        <v>0.24646504096681188</v>
      </c>
      <c r="S24" s="84">
        <f t="shared" si="6"/>
        <v>0.25230575970452757</v>
      </c>
      <c r="T24" s="85">
        <f>分析係数表!F27</f>
        <v>0.32162373145979706</v>
      </c>
      <c r="U24" s="86">
        <f t="shared" si="7"/>
        <v>8.1147519904969059E-2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投入係数表!E25</f>
        <v>0</v>
      </c>
      <c r="E25" s="77">
        <f t="shared" si="0"/>
        <v>0</v>
      </c>
      <c r="F25" s="76">
        <f>分析係数表!C28</f>
        <v>0.21543700340522132</v>
      </c>
      <c r="G25" s="77">
        <f t="shared" si="1"/>
        <v>0</v>
      </c>
      <c r="H25" s="77">
        <v>4.7085264917552773E-3</v>
      </c>
      <c r="I25" s="77">
        <f t="shared" si="2"/>
        <v>4.7085264917552773E-3</v>
      </c>
      <c r="J25" s="76">
        <f>分析係数表!G28</f>
        <v>0.12488528602018965</v>
      </c>
      <c r="K25" s="78">
        <f t="shared" si="3"/>
        <v>5.8802567765649802E-4</v>
      </c>
      <c r="L25" s="79"/>
      <c r="M25" s="80"/>
      <c r="N25" s="81">
        <f>分析係数表!H28</f>
        <v>2.0550433081866444E-2</v>
      </c>
      <c r="O25" s="82">
        <f t="shared" si="4"/>
        <v>0.4654810493293875</v>
      </c>
      <c r="P25" s="76">
        <f>分析係数表!C28</f>
        <v>0.21543700340522132</v>
      </c>
      <c r="Q25" s="82">
        <f t="shared" si="5"/>
        <v>0.10028184240944124</v>
      </c>
      <c r="R25" s="83">
        <v>0.11616606425678509</v>
      </c>
      <c r="S25" s="84">
        <f t="shared" si="6"/>
        <v>0.12087459074854037</v>
      </c>
      <c r="T25" s="85">
        <f>分析係数表!F28</f>
        <v>0.21313857448761089</v>
      </c>
      <c r="U25" s="86">
        <f t="shared" si="7"/>
        <v>2.5763037963917254E-2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投入係数表!E26</f>
        <v>0</v>
      </c>
      <c r="E26" s="77">
        <f t="shared" si="0"/>
        <v>0</v>
      </c>
      <c r="F26" s="76">
        <f>分析係数表!C29</f>
        <v>0.11126961483594866</v>
      </c>
      <c r="G26" s="77">
        <f t="shared" si="1"/>
        <v>0</v>
      </c>
      <c r="H26" s="77">
        <v>1.8062965051178846E-2</v>
      </c>
      <c r="I26" s="77">
        <f t="shared" si="2"/>
        <v>1.8062965051178846E-2</v>
      </c>
      <c r="J26" s="76">
        <f>分析係数表!G29</f>
        <v>0.25072046109510088</v>
      </c>
      <c r="K26" s="78">
        <f t="shared" si="3"/>
        <v>4.5287549263762529E-3</v>
      </c>
      <c r="L26" s="79"/>
      <c r="M26" s="80"/>
      <c r="N26" s="81">
        <f>分析係数表!H29</f>
        <v>9.5976529756915344E-3</v>
      </c>
      <c r="O26" s="82">
        <f t="shared" si="4"/>
        <v>0.21739325689278668</v>
      </c>
      <c r="P26" s="76">
        <f>分析係数表!C29</f>
        <v>0.11126961483594866</v>
      </c>
      <c r="Q26" s="82">
        <f t="shared" si="5"/>
        <v>2.4189263962392817E-2</v>
      </c>
      <c r="R26" s="83">
        <v>3.3640629883707515E-2</v>
      </c>
      <c r="S26" s="84">
        <f t="shared" si="6"/>
        <v>5.1703594934886361E-2</v>
      </c>
      <c r="T26" s="85">
        <f>分析係数表!F29</f>
        <v>0.40201729106628242</v>
      </c>
      <c r="U26" s="86">
        <f t="shared" si="7"/>
        <v>2.0785739174111376E-2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投入係数表!E27</f>
        <v>0</v>
      </c>
      <c r="E27" s="77">
        <f t="shared" si="0"/>
        <v>0</v>
      </c>
      <c r="F27" s="76">
        <f>分析係数表!C30</f>
        <v>1</v>
      </c>
      <c r="G27" s="77">
        <f t="shared" si="1"/>
        <v>0</v>
      </c>
      <c r="H27" s="77">
        <v>5.6076972951682055E-2</v>
      </c>
      <c r="I27" s="77">
        <f t="shared" si="2"/>
        <v>5.6076972951682055E-2</v>
      </c>
      <c r="J27" s="76">
        <f>分析係数表!G30</f>
        <v>0.34452184927169094</v>
      </c>
      <c r="K27" s="78">
        <f t="shared" si="3"/>
        <v>1.9319742422872096E-2</v>
      </c>
      <c r="L27" s="79"/>
      <c r="M27" s="80"/>
      <c r="N27" s="81">
        <f>分析係数表!H30</f>
        <v>0</v>
      </c>
      <c r="O27" s="82">
        <f t="shared" si="4"/>
        <v>0</v>
      </c>
      <c r="P27" s="76">
        <f>分析係数表!C30</f>
        <v>1</v>
      </c>
      <c r="Q27" s="82">
        <f t="shared" si="5"/>
        <v>0</v>
      </c>
      <c r="R27" s="83">
        <v>6.8430918753880826E-2</v>
      </c>
      <c r="S27" s="84">
        <f t="shared" si="6"/>
        <v>0.12450789170556288</v>
      </c>
      <c r="T27" s="85">
        <f>分析係数表!F30</f>
        <v>0.43989867004433186</v>
      </c>
      <c r="U27" s="86">
        <f t="shared" si="7"/>
        <v>5.4770855971300811E-2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投入係数表!E28</f>
        <v>0</v>
      </c>
      <c r="E28" s="77">
        <f t="shared" si="0"/>
        <v>0</v>
      </c>
      <c r="F28" s="76">
        <f>分析係数表!C31</f>
        <v>4.9334728658992355E-2</v>
      </c>
      <c r="G28" s="77">
        <f t="shared" si="1"/>
        <v>0</v>
      </c>
      <c r="H28" s="77">
        <v>2.2404669555672087E-2</v>
      </c>
      <c r="I28" s="77">
        <f t="shared" si="2"/>
        <v>2.2404669555672087E-2</v>
      </c>
      <c r="J28" s="76">
        <f>分析係数表!G31</f>
        <v>6.9277108433734941E-2</v>
      </c>
      <c r="K28" s="78">
        <f t="shared" si="3"/>
        <v>1.5521307222302952E-3</v>
      </c>
      <c r="L28" s="79"/>
      <c r="M28" s="80"/>
      <c r="N28" s="81">
        <f>分析係数表!H31</f>
        <v>2.1570271025426097E-2</v>
      </c>
      <c r="O28" s="82">
        <f t="shared" si="4"/>
        <v>0.48858106061493833</v>
      </c>
      <c r="P28" s="76">
        <f>分析係数表!C31</f>
        <v>4.9334728658992355E-2</v>
      </c>
      <c r="Q28" s="82">
        <f t="shared" si="5"/>
        <v>2.410401405336068E-2</v>
      </c>
      <c r="R28" s="83">
        <v>3.423659369465084E-2</v>
      </c>
      <c r="S28" s="84">
        <f t="shared" si="6"/>
        <v>5.6641263250322926E-2</v>
      </c>
      <c r="T28" s="85">
        <f>分析係数表!F31</f>
        <v>0.34337349397590361</v>
      </c>
      <c r="U28" s="86">
        <f t="shared" si="7"/>
        <v>1.944910846547233E-2</v>
      </c>
      <c r="V28" s="87">
        <f>分析係数表!D31</f>
        <v>0</v>
      </c>
      <c r="W28" s="167">
        <f t="shared" si="8"/>
        <v>0</v>
      </c>
      <c r="X28" s="76">
        <f>分析係数表!E31</f>
        <v>0</v>
      </c>
      <c r="Y28" s="166">
        <f t="shared" si="9"/>
        <v>0</v>
      </c>
    </row>
    <row r="29" spans="1:25" x14ac:dyDescent="0.2">
      <c r="A29" s="6" t="s">
        <v>17</v>
      </c>
      <c r="B29" s="5" t="s">
        <v>272</v>
      </c>
      <c r="C29" s="90"/>
      <c r="D29" s="76">
        <f>投入係数表!E29</f>
        <v>0</v>
      </c>
      <c r="E29" s="77">
        <f t="shared" si="0"/>
        <v>0</v>
      </c>
      <c r="F29" s="76">
        <f>分析係数表!C32</f>
        <v>0.42352941176470593</v>
      </c>
      <c r="G29" s="77">
        <f t="shared" si="1"/>
        <v>0</v>
      </c>
      <c r="H29" s="77">
        <v>2.1006758680092729E-2</v>
      </c>
      <c r="I29" s="77">
        <f t="shared" si="2"/>
        <v>2.1006758680092729E-2</v>
      </c>
      <c r="J29" s="76">
        <f>分析係数表!G32</f>
        <v>0.14012738853503184</v>
      </c>
      <c r="K29" s="78">
        <f t="shared" si="3"/>
        <v>2.9436222354270064E-3</v>
      </c>
      <c r="L29" s="79"/>
      <c r="M29" s="80"/>
      <c r="N29" s="81">
        <f>分析係数表!H32</f>
        <v>6.3146130203967591E-3</v>
      </c>
      <c r="O29" s="82">
        <f t="shared" si="4"/>
        <v>0.14303020686395862</v>
      </c>
      <c r="P29" s="76">
        <f>分析係数表!C32</f>
        <v>0.42352941176470593</v>
      </c>
      <c r="Q29" s="82">
        <f t="shared" si="5"/>
        <v>6.0577499377676598E-2</v>
      </c>
      <c r="R29" s="83">
        <v>8.0454366484704054E-2</v>
      </c>
      <c r="S29" s="84">
        <f t="shared" si="6"/>
        <v>0.10146112516479679</v>
      </c>
      <c r="T29" s="85">
        <f>分析係数表!F32</f>
        <v>0.48195329087048833</v>
      </c>
      <c r="U29" s="86">
        <f t="shared" si="7"/>
        <v>4.8899523168596332E-2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投入係数表!E30</f>
        <v>0</v>
      </c>
      <c r="E30" s="77">
        <f t="shared" si="0"/>
        <v>0</v>
      </c>
      <c r="F30" s="76">
        <f>分析係数表!C33</f>
        <v>1</v>
      </c>
      <c r="G30" s="77">
        <f t="shared" si="1"/>
        <v>0</v>
      </c>
      <c r="H30" s="77">
        <v>2.7504358054718202E-2</v>
      </c>
      <c r="I30" s="77">
        <f t="shared" si="2"/>
        <v>2.7504358054718202E-2</v>
      </c>
      <c r="J30" s="76">
        <f>分析係数表!G33</f>
        <v>0.50642927794263104</v>
      </c>
      <c r="K30" s="78">
        <f t="shared" si="3"/>
        <v>1.3929012189926527E-2</v>
      </c>
      <c r="L30" s="79"/>
      <c r="M30" s="80"/>
      <c r="N30" s="81">
        <f>分析係数表!H33</f>
        <v>9.2204526404023469E-4</v>
      </c>
      <c r="O30" s="82">
        <f t="shared" si="4"/>
        <v>2.0884941710224047E-2</v>
      </c>
      <c r="P30" s="76">
        <f>分析係数表!C33</f>
        <v>1</v>
      </c>
      <c r="Q30" s="82">
        <f t="shared" si="5"/>
        <v>2.0884941710224047E-2</v>
      </c>
      <c r="R30" s="83">
        <v>5.8746276907855818E-2</v>
      </c>
      <c r="S30" s="84">
        <f t="shared" si="6"/>
        <v>8.6250634962574013E-2</v>
      </c>
      <c r="T30" s="85">
        <f>分析係数表!F33</f>
        <v>0.64094955489614247</v>
      </c>
      <c r="U30" s="86">
        <f t="shared" si="7"/>
        <v>5.528230608877148E-2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投入係数表!E31</f>
        <v>0.14285714285714285</v>
      </c>
      <c r="E31" s="77">
        <f t="shared" si="0"/>
        <v>14.285714285714285</v>
      </c>
      <c r="F31" s="76">
        <f>分析係数表!C34</f>
        <v>1</v>
      </c>
      <c r="G31" s="77">
        <f t="shared" si="1"/>
        <v>14.285714285714285</v>
      </c>
      <c r="H31" s="77">
        <v>14.957186548535198</v>
      </c>
      <c r="I31" s="77">
        <f t="shared" si="2"/>
        <v>14.957186548535198</v>
      </c>
      <c r="J31" s="76">
        <f>分析係数表!G34</f>
        <v>0.4248177722781849</v>
      </c>
      <c r="K31" s="78">
        <f t="shared" si="3"/>
        <v>6.354078669097956</v>
      </c>
      <c r="L31" s="79"/>
      <c r="M31" s="80"/>
      <c r="N31" s="81">
        <f>分析係数表!H34</f>
        <v>0.15535065660799105</v>
      </c>
      <c r="O31" s="82">
        <f t="shared" si="4"/>
        <v>3.5187962396619907</v>
      </c>
      <c r="P31" s="76">
        <f>分析係数表!C34</f>
        <v>1</v>
      </c>
      <c r="Q31" s="82">
        <f t="shared" si="5"/>
        <v>3.5187962396619907</v>
      </c>
      <c r="R31" s="83">
        <v>3.8690542953246583</v>
      </c>
      <c r="S31" s="84">
        <f t="shared" si="6"/>
        <v>18.826240843859857</v>
      </c>
      <c r="T31" s="85">
        <f>分析係数表!F34</f>
        <v>0.6980530152162564</v>
      </c>
      <c r="U31" s="86">
        <f t="shared" si="7"/>
        <v>13.141714186243812</v>
      </c>
      <c r="V31" s="87">
        <f>分析係数表!D34</f>
        <v>4.7543550975425841E-2</v>
      </c>
      <c r="W31" s="167">
        <f t="shared" si="8"/>
        <v>1</v>
      </c>
      <c r="X31" s="76">
        <f>分析係数表!E34</f>
        <v>3.5865509174223237E-2</v>
      </c>
      <c r="Y31" s="166">
        <f t="shared" si="9"/>
        <v>1</v>
      </c>
    </row>
    <row r="32" spans="1:25" x14ac:dyDescent="0.2">
      <c r="A32" s="6" t="s">
        <v>20</v>
      </c>
      <c r="B32" s="5" t="s">
        <v>37</v>
      </c>
      <c r="C32" s="90"/>
      <c r="D32" s="76">
        <f>投入係数表!E32</f>
        <v>0</v>
      </c>
      <c r="E32" s="77">
        <f t="shared" si="0"/>
        <v>0</v>
      </c>
      <c r="F32" s="76">
        <f>分析係数表!C35</f>
        <v>0.10396681358568838</v>
      </c>
      <c r="G32" s="77">
        <f t="shared" si="1"/>
        <v>0</v>
      </c>
      <c r="H32" s="77">
        <v>3.4745756121033478E-2</v>
      </c>
      <c r="I32" s="77">
        <f t="shared" si="2"/>
        <v>3.4745756121033478E-2</v>
      </c>
      <c r="J32" s="76">
        <f>分析係数表!G35</f>
        <v>0.31658878504672899</v>
      </c>
      <c r="K32" s="78">
        <f t="shared" si="3"/>
        <v>1.1000116715887936E-2</v>
      </c>
      <c r="L32" s="79"/>
      <c r="M32" s="80"/>
      <c r="N32" s="81">
        <f>分析係数表!H35</f>
        <v>5.9164571109248394E-2</v>
      </c>
      <c r="O32" s="82">
        <f t="shared" si="4"/>
        <v>1.3401170930727098</v>
      </c>
      <c r="P32" s="76">
        <f>分析係数表!C35</f>
        <v>0.10396681358568838</v>
      </c>
      <c r="Q32" s="82">
        <f t="shared" si="5"/>
        <v>0.13932770399848501</v>
      </c>
      <c r="R32" s="83">
        <v>0.18269506881191758</v>
      </c>
      <c r="S32" s="84">
        <f t="shared" si="6"/>
        <v>0.21744082493295105</v>
      </c>
      <c r="T32" s="85">
        <f>分析係数表!F35</f>
        <v>0.6460280373831776</v>
      </c>
      <c r="U32" s="86">
        <f t="shared" si="7"/>
        <v>0.14047286937841347</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投入係数表!E33</f>
        <v>0</v>
      </c>
      <c r="E33" s="77">
        <f t="shared" si="0"/>
        <v>0</v>
      </c>
      <c r="F33" s="76">
        <f>分析係数表!C36</f>
        <v>0.7690462911321807</v>
      </c>
      <c r="G33" s="77">
        <f t="shared" si="1"/>
        <v>0</v>
      </c>
      <c r="H33" s="77">
        <v>0.33008376658194666</v>
      </c>
      <c r="I33" s="77">
        <f t="shared" si="2"/>
        <v>0.33008376658194666</v>
      </c>
      <c r="J33" s="76">
        <f>分析係数表!G36</f>
        <v>1.0642148700499529E-2</v>
      </c>
      <c r="K33" s="78">
        <f t="shared" si="3"/>
        <v>3.5128005275860534E-3</v>
      </c>
      <c r="L33" s="79"/>
      <c r="M33" s="80"/>
      <c r="N33" s="81">
        <f>分析係数表!H36</f>
        <v>0.21434758312377758</v>
      </c>
      <c r="O33" s="82">
        <f t="shared" si="4"/>
        <v>4.8551160706055683</v>
      </c>
      <c r="P33" s="76">
        <f>分析係数表!C36</f>
        <v>0.7690462911321807</v>
      </c>
      <c r="Q33" s="82">
        <f t="shared" si="5"/>
        <v>3.7338090071154593</v>
      </c>
      <c r="R33" s="83">
        <v>3.9000761934278318</v>
      </c>
      <c r="S33" s="84">
        <f t="shared" si="6"/>
        <v>4.2301599600097788</v>
      </c>
      <c r="T33" s="85">
        <f>分析係数表!F36</f>
        <v>0.89162383262144351</v>
      </c>
      <c r="U33" s="86">
        <f t="shared" si="7"/>
        <v>3.7717114361456914</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投入係数表!E34</f>
        <v>0</v>
      </c>
      <c r="E34" s="77">
        <f t="shared" si="0"/>
        <v>0</v>
      </c>
      <c r="F34" s="76">
        <f>分析係数表!C37</f>
        <v>0.51946958535045251</v>
      </c>
      <c r="G34" s="77">
        <f t="shared" si="1"/>
        <v>0</v>
      </c>
      <c r="H34" s="77">
        <v>0.26408907303043699</v>
      </c>
      <c r="I34" s="77">
        <f t="shared" si="2"/>
        <v>0.26408907303043699</v>
      </c>
      <c r="J34" s="76">
        <f>分析係数表!G37</f>
        <v>0.46066923615977573</v>
      </c>
      <c r="K34" s="78">
        <f t="shared" si="3"/>
        <v>0.12165771155107465</v>
      </c>
      <c r="L34" s="79"/>
      <c r="M34" s="80"/>
      <c r="N34" s="81">
        <f>分析係数表!H37</f>
        <v>4.5948588991338364E-2</v>
      </c>
      <c r="O34" s="82">
        <f t="shared" si="4"/>
        <v>1.0407662618928317</v>
      </c>
      <c r="P34" s="76">
        <f>分析係数表!C37</f>
        <v>0.51946958535045251</v>
      </c>
      <c r="Q34" s="82">
        <f t="shared" si="5"/>
        <v>0.54064641851220974</v>
      </c>
      <c r="R34" s="83">
        <v>0.65539489177016397</v>
      </c>
      <c r="S34" s="84">
        <f t="shared" si="6"/>
        <v>0.91948396480060102</v>
      </c>
      <c r="T34" s="85">
        <f>分析係数表!F37</f>
        <v>0.70891730903994399</v>
      </c>
      <c r="U34" s="86">
        <f t="shared" si="7"/>
        <v>0.65183809803182069</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投入係数表!E35</f>
        <v>0</v>
      </c>
      <c r="E35" s="77">
        <f t="shared" si="0"/>
        <v>0</v>
      </c>
      <c r="F35" s="76">
        <f>分析係数表!C38</f>
        <v>5.5966094327320137E-2</v>
      </c>
      <c r="G35" s="77">
        <f t="shared" si="1"/>
        <v>0</v>
      </c>
      <c r="H35" s="77">
        <v>3.9467889973760377E-2</v>
      </c>
      <c r="I35" s="77">
        <f t="shared" si="2"/>
        <v>3.9467889973760377E-2</v>
      </c>
      <c r="J35" s="76">
        <f>分析係数表!G38</f>
        <v>0.18817204301075269</v>
      </c>
      <c r="K35" s="78">
        <f t="shared" si="3"/>
        <v>7.4267534896860924E-3</v>
      </c>
      <c r="L35" s="79"/>
      <c r="M35" s="80"/>
      <c r="N35" s="81">
        <f>分析係数表!H38</f>
        <v>4.1086895780944398E-2</v>
      </c>
      <c r="O35" s="82">
        <f t="shared" si="4"/>
        <v>0.93064566014801398</v>
      </c>
      <c r="P35" s="76">
        <f>分析係数表!C38</f>
        <v>5.5966094327320137E-2</v>
      </c>
      <c r="Q35" s="82">
        <f t="shared" si="5"/>
        <v>5.2084602801154872E-2</v>
      </c>
      <c r="R35" s="83">
        <v>7.1879939221704561E-2</v>
      </c>
      <c r="S35" s="84">
        <f t="shared" si="6"/>
        <v>0.11134782919546493</v>
      </c>
      <c r="T35" s="85">
        <f>分析係数表!F38</f>
        <v>0.42473118279569894</v>
      </c>
      <c r="U35" s="86">
        <f t="shared" si="7"/>
        <v>4.7292895195923279E-2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投入係数表!E36</f>
        <v>0</v>
      </c>
      <c r="E36" s="77">
        <f t="shared" si="0"/>
        <v>0</v>
      </c>
      <c r="F36" s="76">
        <f>分析係数表!C39</f>
        <v>0.92912172573189522</v>
      </c>
      <c r="G36" s="77">
        <f t="shared" si="1"/>
        <v>0</v>
      </c>
      <c r="H36" s="77">
        <v>4.5567056395778693E-3</v>
      </c>
      <c r="I36" s="77">
        <f t="shared" si="2"/>
        <v>4.5567056395778693E-3</v>
      </c>
      <c r="J36" s="76">
        <f>分析係数表!G39</f>
        <v>0.35058043117744608</v>
      </c>
      <c r="K36" s="78">
        <f t="shared" si="3"/>
        <v>1.5974918278719096E-3</v>
      </c>
      <c r="L36" s="79"/>
      <c r="M36" s="80"/>
      <c r="N36" s="81">
        <f>分析係数表!H39</f>
        <v>3.6742106733724505E-3</v>
      </c>
      <c r="O36" s="82">
        <f t="shared" si="4"/>
        <v>8.3223328330135224E-2</v>
      </c>
      <c r="P36" s="76">
        <f>分析係数表!C39</f>
        <v>0.92912172573189522</v>
      </c>
      <c r="Q36" s="82">
        <f t="shared" si="5"/>
        <v>7.7324602439247367E-2</v>
      </c>
      <c r="R36" s="83">
        <v>9.1436979589997108E-2</v>
      </c>
      <c r="S36" s="84">
        <f t="shared" si="6"/>
        <v>9.5993685229574979E-2</v>
      </c>
      <c r="T36" s="85">
        <f>分析係数表!F39</f>
        <v>0.70082918739635158</v>
      </c>
      <c r="U36" s="86">
        <f t="shared" si="7"/>
        <v>6.7275176414624188E-2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投入係数表!E37</f>
        <v>0</v>
      </c>
      <c r="E37" s="77">
        <f t="shared" si="0"/>
        <v>0</v>
      </c>
      <c r="F37" s="76">
        <f>分析係数表!C40</f>
        <v>1</v>
      </c>
      <c r="G37" s="77">
        <f t="shared" si="1"/>
        <v>0</v>
      </c>
      <c r="H37" s="77">
        <v>1.3767975824047233E-3</v>
      </c>
      <c r="I37" s="77">
        <f t="shared" si="2"/>
        <v>1.3767975824047233E-3</v>
      </c>
      <c r="J37" s="76">
        <f>分析係数表!G40</f>
        <v>0.52103191048487363</v>
      </c>
      <c r="K37" s="78">
        <f t="shared" si="3"/>
        <v>7.1735547471128821E-4</v>
      </c>
      <c r="L37" s="79"/>
      <c r="M37" s="80"/>
      <c r="N37" s="81">
        <f>分析係数表!H40</f>
        <v>3.0720871751886002E-2</v>
      </c>
      <c r="O37" s="82">
        <f t="shared" si="4"/>
        <v>0.69584828516337394</v>
      </c>
      <c r="P37" s="76">
        <f>分析係数表!C40</f>
        <v>1</v>
      </c>
      <c r="Q37" s="82">
        <f t="shared" si="5"/>
        <v>0.69584828516337394</v>
      </c>
      <c r="R37" s="83">
        <v>0.6971538339793808</v>
      </c>
      <c r="S37" s="84">
        <f t="shared" si="6"/>
        <v>0.69853063156178552</v>
      </c>
      <c r="T37" s="85">
        <f>分析係数表!F40</f>
        <v>0.71467053460422714</v>
      </c>
      <c r="U37" s="86">
        <f t="shared" si="7"/>
        <v>0.49921925989568966</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投入係数表!E38</f>
        <v>0</v>
      </c>
      <c r="E38" s="77">
        <f t="shared" si="0"/>
        <v>0</v>
      </c>
      <c r="F38" s="76">
        <f>分析係数表!C41</f>
        <v>0.82470733210104741</v>
      </c>
      <c r="G38" s="77">
        <f t="shared" si="1"/>
        <v>0</v>
      </c>
      <c r="H38" s="77">
        <v>5.5521539249842673E-4</v>
      </c>
      <c r="I38" s="77">
        <f t="shared" si="2"/>
        <v>5.5521539249842673E-4</v>
      </c>
      <c r="J38" s="76">
        <f>分析係数表!G41</f>
        <v>0.4456857268851977</v>
      </c>
      <c r="K38" s="78">
        <f t="shared" si="3"/>
        <v>2.4745157578351168E-4</v>
      </c>
      <c r="L38" s="79"/>
      <c r="M38" s="80"/>
      <c r="N38" s="81">
        <f>分析係数表!H41</f>
        <v>5.0614696842693492E-2</v>
      </c>
      <c r="O38" s="82">
        <f t="shared" si="4"/>
        <v>1.1464567244869959</v>
      </c>
      <c r="P38" s="76">
        <f>分析係数表!C41</f>
        <v>0.82470733210104741</v>
      </c>
      <c r="Q38" s="82">
        <f t="shared" si="5"/>
        <v>0.94549126662097593</v>
      </c>
      <c r="R38" s="83">
        <v>0.96278820304390123</v>
      </c>
      <c r="S38" s="84">
        <f t="shared" si="6"/>
        <v>0.9633434184363997</v>
      </c>
      <c r="T38" s="85">
        <f>分析係数表!F41</f>
        <v>0.54887549610465969</v>
      </c>
      <c r="U38" s="86">
        <f t="shared" si="7"/>
        <v>0.52875559671343764</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投入係数表!E39</f>
        <v>0</v>
      </c>
      <c r="E39" s="77">
        <f>$C$7*D39</f>
        <v>0</v>
      </c>
      <c r="F39" s="76">
        <f>分析係数表!C42</f>
        <v>0.29129662522202482</v>
      </c>
      <c r="G39" s="77">
        <f>E39*F39</f>
        <v>0</v>
      </c>
      <c r="H39" s="77">
        <v>3.0798612414302835E-3</v>
      </c>
      <c r="I39" s="77">
        <f>C39+H39</f>
        <v>3.0798612414302835E-3</v>
      </c>
      <c r="J39" s="76">
        <f>分析係数表!G42</f>
        <v>0.47878787878787876</v>
      </c>
      <c r="K39" s="78">
        <f>I39*J39</f>
        <v>1.4746002307454084E-3</v>
      </c>
      <c r="L39" s="79"/>
      <c r="M39" s="80"/>
      <c r="N39" s="81">
        <f>分析係数表!H42</f>
        <v>1.2405699916177704E-2</v>
      </c>
      <c r="O39" s="82">
        <f t="shared" si="4"/>
        <v>0.28099739755574171</v>
      </c>
      <c r="P39" s="76">
        <f>分析係数表!C42</f>
        <v>0.29129662522202482</v>
      </c>
      <c r="Q39" s="82">
        <f>O39*P39</f>
        <v>8.1853593604159211E-2</v>
      </c>
      <c r="R39" s="83">
        <v>8.5138346776305981E-2</v>
      </c>
      <c r="S39" s="84">
        <f>I39+R39</f>
        <v>8.8218208017736263E-2</v>
      </c>
      <c r="T39" s="85">
        <f>分析係数表!F42</f>
        <v>0.54848484848484846</v>
      </c>
      <c r="U39" s="86">
        <f>S39*T39</f>
        <v>4.8386350458212921E-2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投入係数表!E40</f>
        <v>0</v>
      </c>
      <c r="E40" s="77">
        <f>$C$7*D40</f>
        <v>0</v>
      </c>
      <c r="F40" s="76">
        <f>分析係数表!C43</f>
        <v>0.36608222490931075</v>
      </c>
      <c r="G40" s="77">
        <f>E40*F40</f>
        <v>0</v>
      </c>
      <c r="H40" s="77">
        <v>0.57136457336931368</v>
      </c>
      <c r="I40" s="77">
        <f>C40+H40</f>
        <v>0.57136457336931368</v>
      </c>
      <c r="J40" s="76">
        <f>分析係数表!G43</f>
        <v>0.30578859060402686</v>
      </c>
      <c r="K40" s="78">
        <f>I40*J40</f>
        <v>0.17471676761167351</v>
      </c>
      <c r="L40" s="79"/>
      <c r="M40" s="80"/>
      <c r="N40" s="81">
        <f>分析係数表!H43</f>
        <v>3.4031852472757751E-2</v>
      </c>
      <c r="O40" s="82">
        <f t="shared" si="4"/>
        <v>0.77084421221372379</v>
      </c>
      <c r="P40" s="76">
        <f>分析係数表!C43</f>
        <v>0.36608222490931075</v>
      </c>
      <c r="Q40" s="82">
        <f>O40*P40</f>
        <v>0.28219236426566491</v>
      </c>
      <c r="R40" s="83">
        <v>0.54618756936880897</v>
      </c>
      <c r="S40" s="84">
        <f>I40+R40</f>
        <v>1.1175521427381225</v>
      </c>
      <c r="T40" s="85">
        <f>分析係数表!F43</f>
        <v>0.52740492170022368</v>
      </c>
      <c r="U40" s="86">
        <f>S40*T40</f>
        <v>0.58940250033671671</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投入係数表!E41</f>
        <v>0</v>
      </c>
      <c r="E41" s="77">
        <f>$C$7*D41</f>
        <v>0</v>
      </c>
      <c r="F41" s="76">
        <f>分析係数表!C44</f>
        <v>0.48678129044185614</v>
      </c>
      <c r="G41" s="77">
        <f>E41*F41</f>
        <v>0</v>
      </c>
      <c r="H41" s="77">
        <v>8.44901983372481E-3</v>
      </c>
      <c r="I41" s="77">
        <f>C41+H41</f>
        <v>8.44901983372481E-3</v>
      </c>
      <c r="J41" s="76">
        <f>分析係数表!G44</f>
        <v>0.26951357466063347</v>
      </c>
      <c r="K41" s="78">
        <f>I41*J41</f>
        <v>2.2771255377657647E-3</v>
      </c>
      <c r="L41" s="79"/>
      <c r="M41" s="80"/>
      <c r="N41" s="81">
        <f>分析係数表!H44</f>
        <v>0.10592344230231908</v>
      </c>
      <c r="O41" s="82">
        <f t="shared" si="4"/>
        <v>2.3992367885896777</v>
      </c>
      <c r="P41" s="76">
        <f>分析係数表!C44</f>
        <v>0.48678129044185614</v>
      </c>
      <c r="Q41" s="82">
        <f>O41*P41</f>
        <v>1.1679035800252582</v>
      </c>
      <c r="R41" s="83">
        <v>1.1902306041679023</v>
      </c>
      <c r="S41" s="84">
        <f>I41+R41</f>
        <v>1.1986796240016271</v>
      </c>
      <c r="T41" s="85">
        <f>分析係数表!F44</f>
        <v>0.545814479638009</v>
      </c>
      <c r="U41" s="86">
        <f>S41*T41</f>
        <v>0.65425669522713237</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投入係数表!E42</f>
        <v>0</v>
      </c>
      <c r="E42" s="77">
        <f>$C$7*D42</f>
        <v>0</v>
      </c>
      <c r="F42" s="76">
        <f>分析係数表!C45</f>
        <v>1</v>
      </c>
      <c r="G42" s="77">
        <f>E42*F42</f>
        <v>0</v>
      </c>
      <c r="H42" s="77">
        <v>6.9020315968746374E-2</v>
      </c>
      <c r="I42" s="77">
        <f>C42+H42</f>
        <v>6.9020315968746374E-2</v>
      </c>
      <c r="J42" s="76">
        <f>分析係数表!G45</f>
        <v>0</v>
      </c>
      <c r="K42" s="78">
        <f>I42*J42</f>
        <v>0</v>
      </c>
      <c r="L42" s="79"/>
      <c r="M42" s="80"/>
      <c r="N42" s="81">
        <f>分析係数表!H45</f>
        <v>0</v>
      </c>
      <c r="O42" s="82">
        <f t="shared" si="4"/>
        <v>0</v>
      </c>
      <c r="P42" s="76">
        <f>分析係数表!C45</f>
        <v>1</v>
      </c>
      <c r="Q42" s="82">
        <f>O42*P42</f>
        <v>0</v>
      </c>
      <c r="R42" s="83">
        <v>3.7721312579352032E-2</v>
      </c>
      <c r="S42" s="84">
        <f>I42+R42</f>
        <v>0.10674162854809841</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0</v>
      </c>
      <c r="E43" s="77">
        <f>$C$7*D43</f>
        <v>0</v>
      </c>
      <c r="F43" s="76">
        <f>分析係数表!C46</f>
        <v>0.13948747815958062</v>
      </c>
      <c r="G43" s="77">
        <f>E43*F43</f>
        <v>0</v>
      </c>
      <c r="H43" s="77">
        <v>2.5868914417678968E-2</v>
      </c>
      <c r="I43" s="77">
        <f>C43+H43</f>
        <v>2.5868914417678968E-2</v>
      </c>
      <c r="J43" s="76">
        <f>分析係数表!G46</f>
        <v>8.3333333333333332E-3</v>
      </c>
      <c r="K43" s="78">
        <f>I43*J43</f>
        <v>2.155742868139914E-4</v>
      </c>
      <c r="L43" s="79"/>
      <c r="M43" s="80"/>
      <c r="N43" s="81">
        <f>分析係数表!H46</f>
        <v>2.1598211791003075E-2</v>
      </c>
      <c r="O43" s="82">
        <f t="shared" si="4"/>
        <v>0.48921393763646026</v>
      </c>
      <c r="P43" s="76">
        <f>分析係数表!C46</f>
        <v>0.13948747815958062</v>
      </c>
      <c r="Q43" s="82">
        <f>O43*P43</f>
        <v>6.823921844142819E-2</v>
      </c>
      <c r="R43" s="83">
        <v>8.0117502779172928E-2</v>
      </c>
      <c r="S43" s="84">
        <f>I43+R43</f>
        <v>0.1059864171968519</v>
      </c>
      <c r="T43" s="85">
        <f>分析係数表!F46</f>
        <v>0.3125</v>
      </c>
      <c r="U43" s="86">
        <f>S43*T43</f>
        <v>3.3120755374016216E-2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投入係数表!E44</f>
        <v>0.42857142857142855</v>
      </c>
      <c r="E44" s="91">
        <f>SUM(E5:E43)</f>
        <v>42.857142857142854</v>
      </c>
      <c r="F44" s="92">
        <f>分析係数表!C47</f>
        <v>0.42491623390916577</v>
      </c>
      <c r="G44" s="91">
        <f>SUM(G5:G43)</f>
        <v>19.882371467263592</v>
      </c>
      <c r="H44" s="91">
        <f>SUM(H5:H43)</f>
        <v>22.756907912359367</v>
      </c>
      <c r="I44" s="91">
        <f>SUM(I5:I43)</f>
        <v>122.75690791235938</v>
      </c>
      <c r="J44" s="92">
        <f>分析係数表!G47</f>
        <v>0.25359060670246586</v>
      </c>
      <c r="K44" s="93">
        <f>SUM(K5:K43)</f>
        <v>36.125468261994037</v>
      </c>
      <c r="L44" s="94">
        <f>最終需要_まとめ!$L$33</f>
        <v>0.627</v>
      </c>
      <c r="M44" s="91">
        <f>K44*L44</f>
        <v>22.650668600270262</v>
      </c>
      <c r="N44" s="95">
        <f>分析係数表!H47</f>
        <v>1</v>
      </c>
      <c r="O44" s="109">
        <f t="shared" si="4"/>
        <v>22.650668600270262</v>
      </c>
      <c r="P44" s="92">
        <f>分析係数表!C47</f>
        <v>0.42491623390916577</v>
      </c>
      <c r="Q44" s="96">
        <f>SUM(Q5:Q43)</f>
        <v>12.592192196696969</v>
      </c>
      <c r="R44" s="91">
        <f>SUM(R5:R43)</f>
        <v>14.045582535594022</v>
      </c>
      <c r="S44" s="97">
        <f>SUM(S5:S43)</f>
        <v>136.80249044795337</v>
      </c>
      <c r="T44" s="98">
        <f>分析係数表!F47</f>
        <v>0.48809024443512294</v>
      </c>
      <c r="U44" s="99">
        <f>SUM(U5:U43)</f>
        <v>80.101871813798752</v>
      </c>
      <c r="V44" s="100">
        <f>分析係数表!D47</f>
        <v>5.6184371544160214E-2</v>
      </c>
      <c r="W44" s="164">
        <f>SUM(W5:W43)</f>
        <v>1</v>
      </c>
      <c r="X44" s="92">
        <f>分析係数表!E47</f>
        <v>4.7573155469890209E-2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9.6723740533421143E-2</v>
      </c>
      <c r="G5" s="77">
        <f t="shared" ref="G5:G38" si="1">E5*F5</f>
        <v>0</v>
      </c>
      <c r="H5" s="77">
        <f t="array" ref="H5:H43">MMULT(逆行列係数!C5:AO43,'4'!G5:G43)</f>
        <v>4.2608813346267574E-6</v>
      </c>
      <c r="I5" s="77">
        <f t="shared" ref="I5:I38" si="2">C5+H5</f>
        <v>4.2608813346267574E-6</v>
      </c>
      <c r="J5" s="76">
        <f>分析係数表!G8</f>
        <v>0.11988543371522095</v>
      </c>
      <c r="K5" s="78">
        <f t="shared" ref="K5:K38" si="3">I5*J5</f>
        <v>5.1081760681081833E-7</v>
      </c>
      <c r="L5" s="79" t="s">
        <v>180</v>
      </c>
      <c r="M5" s="80" t="s">
        <v>180</v>
      </c>
      <c r="N5" s="81">
        <f>分析係数表!H8</f>
        <v>1.1260128527521654E-2</v>
      </c>
      <c r="O5" s="82">
        <f t="shared" ref="O5:O43" si="4">$M$44*N5</f>
        <v>0.33143195933867842</v>
      </c>
      <c r="P5" s="76">
        <f>分析係数表!C8</f>
        <v>9.6723740533421143E-2</v>
      </c>
      <c r="Q5" s="82">
        <f t="shared" ref="Q5:Q38" si="5">O5*P5</f>
        <v>3.205733883955772E-2</v>
      </c>
      <c r="R5" s="83">
        <f t="array" ref="R5:R43">MMULT(逆行列係数!C5:AO43,'4'!Q5:Q43)</f>
        <v>5.4399614137941456E-2</v>
      </c>
      <c r="S5" s="84">
        <f t="shared" ref="S5:S38" si="6">I5+R5</f>
        <v>5.4403875019276085E-2</v>
      </c>
      <c r="T5" s="85">
        <f>分析係数表!F8</f>
        <v>0.45253682487725039</v>
      </c>
      <c r="U5" s="86">
        <f t="shared" ref="U5:U43" si="7">S5*T5</f>
        <v>2.4619756862241958E-2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76">
        <f>投入係数表!F6</f>
        <v>0</v>
      </c>
      <c r="E6" s="77">
        <f t="shared" si="0"/>
        <v>0</v>
      </c>
      <c r="F6" s="76">
        <f>分析係数表!C9</f>
        <v>2.0979020979020935E-2</v>
      </c>
      <c r="G6" s="77">
        <f t="shared" si="1"/>
        <v>0</v>
      </c>
      <c r="H6" s="77">
        <v>1.5674224354572485E-6</v>
      </c>
      <c r="I6" s="77">
        <f t="shared" si="2"/>
        <v>1.5674224354572485E-6</v>
      </c>
      <c r="J6" s="76">
        <f>分析係数表!G9</f>
        <v>0.2857142857142857</v>
      </c>
      <c r="K6" s="78">
        <f t="shared" si="3"/>
        <v>4.4783498155921382E-7</v>
      </c>
      <c r="L6" s="79"/>
      <c r="M6" s="80"/>
      <c r="N6" s="81">
        <f>分析係数表!H9</f>
        <v>6.0072645990500145E-4</v>
      </c>
      <c r="O6" s="82">
        <f t="shared" si="4"/>
        <v>1.7681853910128009E-2</v>
      </c>
      <c r="P6" s="76">
        <f>分析係数表!C9</f>
        <v>2.0979020979020935E-2</v>
      </c>
      <c r="Q6" s="82">
        <f t="shared" si="5"/>
        <v>3.7094798412855886E-4</v>
      </c>
      <c r="R6" s="83">
        <v>4.5341541721956709E-4</v>
      </c>
      <c r="S6" s="84">
        <f t="shared" si="6"/>
        <v>4.5498283965502432E-4</v>
      </c>
      <c r="T6" s="85">
        <f>分析係数表!F9</f>
        <v>0.7142857142857143</v>
      </c>
      <c r="U6" s="86">
        <f t="shared" si="7"/>
        <v>3.2498774261073164E-4</v>
      </c>
      <c r="V6" s="87">
        <f>分析係数表!D9</f>
        <v>0.14285714285714285</v>
      </c>
      <c r="W6" s="167">
        <f t="shared" si="8"/>
        <v>0</v>
      </c>
      <c r="X6" s="76">
        <f>分析係数表!E9</f>
        <v>0</v>
      </c>
      <c r="Y6" s="166">
        <f t="shared" si="9"/>
        <v>0</v>
      </c>
    </row>
    <row r="7" spans="1:25" x14ac:dyDescent="0.2">
      <c r="A7" s="6" t="s">
        <v>220</v>
      </c>
      <c r="B7" s="5" t="s">
        <v>266</v>
      </c>
      <c r="C7" s="90"/>
      <c r="D7" s="76">
        <f>投入係数表!F7</f>
        <v>0</v>
      </c>
      <c r="E7" s="77">
        <f t="shared" si="0"/>
        <v>0</v>
      </c>
      <c r="F7" s="76">
        <f>分析係数表!C10</f>
        <v>2.5562372188139282E-3</v>
      </c>
      <c r="G7" s="77">
        <f t="shared" si="1"/>
        <v>0</v>
      </c>
      <c r="H7" s="77">
        <v>2.7702887625557006E-8</v>
      </c>
      <c r="I7" s="77">
        <f t="shared" si="2"/>
        <v>2.7702887625557006E-8</v>
      </c>
      <c r="J7" s="76">
        <f>分析係数表!G10</f>
        <v>0.2857142857142857</v>
      </c>
      <c r="K7" s="78">
        <f t="shared" si="3"/>
        <v>7.9151107501591444E-9</v>
      </c>
      <c r="L7" s="79"/>
      <c r="M7" s="80"/>
      <c r="N7" s="81">
        <f>分析係数表!H10</f>
        <v>1.1455713886560491E-3</v>
      </c>
      <c r="O7" s="82">
        <f t="shared" si="4"/>
        <v>3.3718884200709218E-2</v>
      </c>
      <c r="P7" s="76">
        <f>分析係数表!C10</f>
        <v>2.5562372188139282E-3</v>
      </c>
      <c r="Q7" s="82">
        <f t="shared" si="5"/>
        <v>8.6193466770729835E-5</v>
      </c>
      <c r="R7" s="83">
        <v>1.8610152901108433E-4</v>
      </c>
      <c r="S7" s="84">
        <f t="shared" si="6"/>
        <v>1.8612923189870989E-4</v>
      </c>
      <c r="T7" s="85">
        <f>分析係数表!F10</f>
        <v>0.5714285714285714</v>
      </c>
      <c r="U7" s="86">
        <f t="shared" si="7"/>
        <v>1.0635956108497708E-4</v>
      </c>
      <c r="V7" s="87">
        <f>分析係数表!D10</f>
        <v>0</v>
      </c>
      <c r="W7" s="167">
        <f t="shared" si="8"/>
        <v>0</v>
      </c>
      <c r="X7" s="76">
        <f>分析係数表!E10</f>
        <v>0</v>
      </c>
      <c r="Y7" s="166">
        <f t="shared" si="9"/>
        <v>0</v>
      </c>
    </row>
    <row r="8" spans="1:25" x14ac:dyDescent="0.2">
      <c r="A8" s="6" t="s">
        <v>221</v>
      </c>
      <c r="B8" s="5" t="s">
        <v>27</v>
      </c>
      <c r="C8" s="75">
        <f>最終需要_まとめ!C9</f>
        <v>100</v>
      </c>
      <c r="D8" s="76">
        <f>投入係数表!F8</f>
        <v>0</v>
      </c>
      <c r="E8" s="77">
        <f t="shared" si="0"/>
        <v>0</v>
      </c>
      <c r="F8" s="76">
        <f>分析係数表!C11</f>
        <v>1.0332950631458115E-2</v>
      </c>
      <c r="G8" s="77">
        <f t="shared" si="1"/>
        <v>0</v>
      </c>
      <c r="H8" s="77">
        <v>1.0337907931832042E-3</v>
      </c>
      <c r="I8" s="77">
        <f t="shared" si="2"/>
        <v>100.00103379079319</v>
      </c>
      <c r="J8" s="76">
        <f>分析係数表!G11</f>
        <v>0.46666666666666667</v>
      </c>
      <c r="K8" s="78">
        <f t="shared" si="3"/>
        <v>46.667149102370153</v>
      </c>
      <c r="L8" s="79"/>
      <c r="M8" s="80"/>
      <c r="N8" s="81">
        <f>分析係数表!H11</f>
        <v>-1.3970382788488405E-5</v>
      </c>
      <c r="O8" s="82">
        <f t="shared" si="4"/>
        <v>-4.1120590488669784E-4</v>
      </c>
      <c r="P8" s="76">
        <f>分析係数表!C11</f>
        <v>1.0332950631458115E-2</v>
      </c>
      <c r="Q8" s="82">
        <f t="shared" si="5"/>
        <v>-4.2489703145583099E-6</v>
      </c>
      <c r="R8" s="83">
        <v>2.4558435530628626E-4</v>
      </c>
      <c r="S8" s="84">
        <f t="shared" si="6"/>
        <v>100.0012793751485</v>
      </c>
      <c r="T8" s="85">
        <f>分析係数表!F11</f>
        <v>0.8</v>
      </c>
      <c r="U8" s="86">
        <f t="shared" si="7"/>
        <v>80.001023500118805</v>
      </c>
      <c r="V8" s="87">
        <f>分析係数表!D11</f>
        <v>0</v>
      </c>
      <c r="W8" s="167">
        <f t="shared" si="8"/>
        <v>0</v>
      </c>
      <c r="X8" s="76">
        <f>分析係数表!E11</f>
        <v>0</v>
      </c>
      <c r="Y8" s="166">
        <f t="shared" si="9"/>
        <v>0</v>
      </c>
    </row>
    <row r="9" spans="1:25" x14ac:dyDescent="0.2">
      <c r="A9" s="6" t="s">
        <v>222</v>
      </c>
      <c r="B9" s="5" t="s">
        <v>190</v>
      </c>
      <c r="C9" s="90"/>
      <c r="D9" s="76">
        <f>投入係数表!F9</f>
        <v>0</v>
      </c>
      <c r="E9" s="77">
        <f t="shared" si="0"/>
        <v>0</v>
      </c>
      <c r="F9" s="76">
        <f>分析係数表!C12</f>
        <v>0.36438470355319375</v>
      </c>
      <c r="G9" s="77">
        <f t="shared" si="1"/>
        <v>0</v>
      </c>
      <c r="H9" s="77">
        <v>2.4904673390338198E-5</v>
      </c>
      <c r="I9" s="77">
        <f t="shared" si="2"/>
        <v>2.4904673390338198E-5</v>
      </c>
      <c r="J9" s="76">
        <f>分析係数表!G12</f>
        <v>0.13670989621500027</v>
      </c>
      <c r="K9" s="78">
        <f t="shared" si="3"/>
        <v>3.404715314461614E-6</v>
      </c>
      <c r="L9" s="79"/>
      <c r="M9" s="80"/>
      <c r="N9" s="81">
        <f>分析係数表!H12</f>
        <v>8.785973735680358E-2</v>
      </c>
      <c r="O9" s="82">
        <f t="shared" si="4"/>
        <v>2.5860739358324425</v>
      </c>
      <c r="P9" s="76">
        <f>分析係数表!C12</f>
        <v>0.36438470355319375</v>
      </c>
      <c r="Q9" s="82">
        <f t="shared" si="5"/>
        <v>0.94232578447494553</v>
      </c>
      <c r="R9" s="83">
        <v>1.0864137863896031</v>
      </c>
      <c r="S9" s="84">
        <f t="shared" si="6"/>
        <v>1.0864386910629935</v>
      </c>
      <c r="T9" s="85">
        <f>分析係数表!F12</f>
        <v>0.3384174917772968</v>
      </c>
      <c r="U9" s="86">
        <f t="shared" si="7"/>
        <v>0.36766985679934772</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0.39928093364498357</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投入係数表!F11</f>
        <v>0</v>
      </c>
      <c r="E11" s="77">
        <f t="shared" si="0"/>
        <v>0</v>
      </c>
      <c r="F11" s="76">
        <f>分析係数表!C14</f>
        <v>0.26107118015302577</v>
      </c>
      <c r="G11" s="77">
        <f t="shared" si="1"/>
        <v>0</v>
      </c>
      <c r="H11" s="77">
        <v>1.5229824329346521E-3</v>
      </c>
      <c r="I11" s="77">
        <f t="shared" si="2"/>
        <v>1.5229824329346521E-3</v>
      </c>
      <c r="J11" s="76">
        <f>分析係数表!G14</f>
        <v>0.16373199176766523</v>
      </c>
      <c r="K11" s="78">
        <f t="shared" si="3"/>
        <v>2.4936094717155523E-4</v>
      </c>
      <c r="L11" s="79"/>
      <c r="M11" s="80"/>
      <c r="N11" s="81">
        <f>分析係数表!H14</f>
        <v>1.1316010058675609E-3</v>
      </c>
      <c r="O11" s="82">
        <f t="shared" si="4"/>
        <v>3.3307678295822526E-2</v>
      </c>
      <c r="P11" s="76">
        <f>分析係数表!C14</f>
        <v>0.26107118015302577</v>
      </c>
      <c r="Q11" s="82">
        <f t="shared" si="5"/>
        <v>8.6956748808477095E-3</v>
      </c>
      <c r="R11" s="83">
        <v>4.7336135208825209E-2</v>
      </c>
      <c r="S11" s="84">
        <f t="shared" si="6"/>
        <v>4.8859117641759861E-2</v>
      </c>
      <c r="T11" s="85">
        <f>分析係数表!F14</f>
        <v>0.32746398353533046</v>
      </c>
      <c r="U11" s="86">
        <f t="shared" si="7"/>
        <v>1.5999601294992026E-2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投入係数表!F12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0.23849942483428471</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投入係数表!F13</f>
        <v>0</v>
      </c>
      <c r="E13" s="77">
        <f t="shared" si="0"/>
        <v>0</v>
      </c>
      <c r="F13" s="76">
        <f>分析係数表!C16</f>
        <v>2.7381299155257777E-2</v>
      </c>
      <c r="G13" s="77">
        <f t="shared" si="1"/>
        <v>0</v>
      </c>
      <c r="H13" s="77">
        <v>5.4935786045915802E-4</v>
      </c>
      <c r="I13" s="77">
        <f t="shared" si="2"/>
        <v>5.4935786045915802E-4</v>
      </c>
      <c r="J13" s="76">
        <f>分析係数表!G16</f>
        <v>3.4146341463414637E-2</v>
      </c>
      <c r="K13" s="78">
        <f t="shared" si="3"/>
        <v>1.8758561088849301E-5</v>
      </c>
      <c r="L13" s="79"/>
      <c r="M13" s="80"/>
      <c r="N13" s="81">
        <f>分析係数表!H16</f>
        <v>1.6149762503492596E-2</v>
      </c>
      <c r="O13" s="82">
        <f t="shared" si="4"/>
        <v>0.47535402604902266</v>
      </c>
      <c r="P13" s="76">
        <f>分析係数表!C16</f>
        <v>2.7381299155257777E-2</v>
      </c>
      <c r="Q13" s="82">
        <f t="shared" si="5"/>
        <v>1.3015810791904487E-2</v>
      </c>
      <c r="R13" s="83">
        <v>1.53140382859926E-2</v>
      </c>
      <c r="S13" s="84">
        <f t="shared" si="6"/>
        <v>1.5863396146451759E-2</v>
      </c>
      <c r="T13" s="85">
        <f>分析係数表!F16</f>
        <v>0.28292682926829266</v>
      </c>
      <c r="U13" s="86">
        <f t="shared" si="7"/>
        <v>4.4881803731424488E-3</v>
      </c>
      <c r="V13" s="87">
        <f>分析係数表!D16</f>
        <v>0</v>
      </c>
      <c r="W13" s="167">
        <f t="shared" si="8"/>
        <v>0</v>
      </c>
      <c r="X13" s="76">
        <f>分析係数表!E16</f>
        <v>0</v>
      </c>
      <c r="Y13" s="166">
        <f t="shared" si="9"/>
        <v>0</v>
      </c>
    </row>
    <row r="14" spans="1:25" x14ac:dyDescent="0.2">
      <c r="A14" s="6" t="s">
        <v>2</v>
      </c>
      <c r="B14" s="5" t="s">
        <v>364</v>
      </c>
      <c r="C14" s="90"/>
      <c r="D14" s="76">
        <f>投入係数表!F14</f>
        <v>0</v>
      </c>
      <c r="E14" s="77">
        <f t="shared" si="0"/>
        <v>0</v>
      </c>
      <c r="F14" s="76">
        <f>分析係数表!C17</f>
        <v>0.29707112970711302</v>
      </c>
      <c r="G14" s="77">
        <f t="shared" si="1"/>
        <v>0</v>
      </c>
      <c r="H14" s="77">
        <v>1.3049353137886532E-3</v>
      </c>
      <c r="I14" s="77">
        <f t="shared" si="2"/>
        <v>1.3049353137886532E-3</v>
      </c>
      <c r="J14" s="76">
        <f>分析係数表!G17</f>
        <v>0.2185201483623562</v>
      </c>
      <c r="K14" s="78">
        <f t="shared" si="3"/>
        <v>2.8515465837237433E-4</v>
      </c>
      <c r="L14" s="79"/>
      <c r="M14" s="80"/>
      <c r="N14" s="81">
        <f>分析係数表!H17</f>
        <v>2.8080469404861692E-3</v>
      </c>
      <c r="O14" s="82">
        <f t="shared" si="4"/>
        <v>8.2652386882226259E-2</v>
      </c>
      <c r="P14" s="76">
        <f>分析係数表!C17</f>
        <v>0.29707112970711302</v>
      </c>
      <c r="Q14" s="82">
        <f t="shared" si="5"/>
        <v>2.4553637944092325E-2</v>
      </c>
      <c r="R14" s="83">
        <v>6.3078294063765999E-2</v>
      </c>
      <c r="S14" s="84">
        <f t="shared" si="6"/>
        <v>6.4383229377554654E-2</v>
      </c>
      <c r="T14" s="85">
        <f>分析係数表!F17</f>
        <v>0.34274218897340791</v>
      </c>
      <c r="U14" s="86">
        <f t="shared" si="7"/>
        <v>2.2066848970040104E-2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投入係数表!F15</f>
        <v>0</v>
      </c>
      <c r="E15" s="77">
        <f t="shared" si="0"/>
        <v>0</v>
      </c>
      <c r="F15" s="76">
        <f>分析係数表!C18</f>
        <v>0.13983739837398379</v>
      </c>
      <c r="G15" s="77">
        <f t="shared" si="1"/>
        <v>0</v>
      </c>
      <c r="H15" s="77">
        <v>6.5588573391408758E-5</v>
      </c>
      <c r="I15" s="77">
        <f t="shared" si="2"/>
        <v>6.5588573391408758E-5</v>
      </c>
      <c r="J15" s="76">
        <f>分析係数表!G18</f>
        <v>0.21606118546845124</v>
      </c>
      <c r="K15" s="78">
        <f t="shared" si="3"/>
        <v>1.4171144920132293E-5</v>
      </c>
      <c r="L15" s="79"/>
      <c r="M15" s="80"/>
      <c r="N15" s="81">
        <f>分析係数表!H18</f>
        <v>4.3308186644314052E-4</v>
      </c>
      <c r="O15" s="82">
        <f t="shared" si="4"/>
        <v>1.2747383051487631E-2</v>
      </c>
      <c r="P15" s="76">
        <f>分析係数表!C18</f>
        <v>0.13983739837398379</v>
      </c>
      <c r="Q15" s="82">
        <f t="shared" si="5"/>
        <v>1.7825608819966451E-3</v>
      </c>
      <c r="R15" s="83">
        <v>4.4162819367442614E-3</v>
      </c>
      <c r="S15" s="84">
        <f t="shared" si="6"/>
        <v>4.4818705101356705E-3</v>
      </c>
      <c r="T15" s="85">
        <f>分析係数表!F18</f>
        <v>0.45793499043977054</v>
      </c>
      <c r="U15" s="86">
        <f t="shared" si="7"/>
        <v>2.0524053292112678E-3</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投入係数表!F16</f>
        <v>0</v>
      </c>
      <c r="E16" s="77">
        <f t="shared" si="0"/>
        <v>0</v>
      </c>
      <c r="F16" s="76">
        <f>分析係数表!C19</f>
        <v>0.18403218975010593</v>
      </c>
      <c r="G16" s="77">
        <f t="shared" si="1"/>
        <v>0</v>
      </c>
      <c r="H16" s="77">
        <v>5.6656744967206888E-5</v>
      </c>
      <c r="I16" s="77">
        <f t="shared" si="2"/>
        <v>5.6656744967206888E-5</v>
      </c>
      <c r="J16" s="76">
        <f>分析係数表!G19</f>
        <v>5.7747209966260059E-2</v>
      </c>
      <c r="K16" s="78">
        <f t="shared" si="3"/>
        <v>3.271768947626144E-6</v>
      </c>
      <c r="L16" s="79"/>
      <c r="M16" s="80"/>
      <c r="N16" s="81">
        <f>分析係数表!H19</f>
        <v>-1.1176306230790724E-4</v>
      </c>
      <c r="O16" s="82">
        <f t="shared" si="4"/>
        <v>-3.2896472390935827E-3</v>
      </c>
      <c r="P16" s="76">
        <f>分析係数表!C19</f>
        <v>0.18403218975010593</v>
      </c>
      <c r="Q16" s="82">
        <f t="shared" si="5"/>
        <v>-6.0540098491578237E-4</v>
      </c>
      <c r="R16" s="83">
        <v>3.7872561012216093E-3</v>
      </c>
      <c r="S16" s="84">
        <f t="shared" si="6"/>
        <v>3.8439128461888162E-3</v>
      </c>
      <c r="T16" s="85">
        <f>分析係数表!F19</f>
        <v>0.23994290163508955</v>
      </c>
      <c r="U16" s="86">
        <f t="shared" si="7"/>
        <v>9.2231960194694021E-4</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投入係数表!F17</f>
        <v>0</v>
      </c>
      <c r="E17" s="77">
        <f t="shared" si="0"/>
        <v>0</v>
      </c>
      <c r="F17" s="76">
        <f>分析係数表!C20</f>
        <v>2.2594142259414252E-2</v>
      </c>
      <c r="G17" s="77">
        <f t="shared" si="1"/>
        <v>0</v>
      </c>
      <c r="H17" s="77">
        <v>3.4130682412184929E-6</v>
      </c>
      <c r="I17" s="77">
        <f t="shared" si="2"/>
        <v>3.4130682412184929E-6</v>
      </c>
      <c r="J17" s="76">
        <f>分析係数表!G20</f>
        <v>0.10283687943262411</v>
      </c>
      <c r="K17" s="78">
        <f t="shared" si="3"/>
        <v>3.5098928721750456E-7</v>
      </c>
      <c r="L17" s="79"/>
      <c r="M17" s="80"/>
      <c r="N17" s="81">
        <f>分析係数表!H20</f>
        <v>5.3087454596255942E-4</v>
      </c>
      <c r="O17" s="82">
        <f t="shared" si="4"/>
        <v>1.5625824385694518E-2</v>
      </c>
      <c r="P17" s="76">
        <f>分析係数表!C20</f>
        <v>2.2594142259414252E-2</v>
      </c>
      <c r="Q17" s="82">
        <f t="shared" si="5"/>
        <v>3.5305209909100625E-4</v>
      </c>
      <c r="R17" s="83">
        <v>1.0076989719941508E-3</v>
      </c>
      <c r="S17" s="84">
        <f t="shared" si="6"/>
        <v>1.0111120402353693E-3</v>
      </c>
      <c r="T17" s="85">
        <f>分析係数表!F20</f>
        <v>0.22695035460992907</v>
      </c>
      <c r="U17" s="86">
        <f t="shared" si="7"/>
        <v>2.2947223608178594E-4</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投入係数表!F18</f>
        <v>0</v>
      </c>
      <c r="E18" s="77">
        <f t="shared" si="0"/>
        <v>0</v>
      </c>
      <c r="F18" s="76">
        <f>分析係数表!C21</f>
        <v>0.23250388802488331</v>
      </c>
      <c r="G18" s="77">
        <f t="shared" si="1"/>
        <v>0</v>
      </c>
      <c r="H18" s="77">
        <v>2.0687111667754162E-4</v>
      </c>
      <c r="I18" s="77">
        <f t="shared" si="2"/>
        <v>2.0687111667754162E-4</v>
      </c>
      <c r="J18" s="76">
        <f>分析係数表!G21</f>
        <v>0.28497645450402553</v>
      </c>
      <c r="K18" s="78">
        <f t="shared" si="3"/>
        <v>5.8953397370054399E-5</v>
      </c>
      <c r="L18" s="79"/>
      <c r="M18" s="80"/>
      <c r="N18" s="81">
        <f>分析係数表!H21</f>
        <v>8.9410449846325792E-4</v>
      </c>
      <c r="O18" s="82">
        <f t="shared" si="4"/>
        <v>2.6317177912748662E-2</v>
      </c>
      <c r="P18" s="76">
        <f>分析係数表!C21</f>
        <v>0.23250388802488331</v>
      </c>
      <c r="Q18" s="82">
        <f t="shared" si="5"/>
        <v>6.1188461865566476E-3</v>
      </c>
      <c r="R18" s="83">
        <v>2.0623444472643172E-2</v>
      </c>
      <c r="S18" s="84">
        <f t="shared" si="6"/>
        <v>2.0830315589320712E-2</v>
      </c>
      <c r="T18" s="85">
        <f>分析係数表!F21</f>
        <v>0.42533799179705301</v>
      </c>
      <c r="U18" s="86">
        <f t="shared" si="7"/>
        <v>8.8599246012605187E-3</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投入係数表!F19</f>
        <v>0</v>
      </c>
      <c r="E19" s="77">
        <f t="shared" si="0"/>
        <v>0</v>
      </c>
      <c r="F19" s="76">
        <f>分析係数表!C22</f>
        <v>5.4474708171206254E-2</v>
      </c>
      <c r="G19" s="77">
        <f t="shared" si="1"/>
        <v>0</v>
      </c>
      <c r="H19" s="77">
        <v>2.404353201580461E-5</v>
      </c>
      <c r="I19" s="77">
        <f t="shared" si="2"/>
        <v>2.404353201580461E-5</v>
      </c>
      <c r="J19" s="76">
        <f>分析係数表!G22</f>
        <v>0.19423955040393395</v>
      </c>
      <c r="K19" s="78">
        <f t="shared" si="3"/>
        <v>4.6702048488724791E-6</v>
      </c>
      <c r="L19" s="79"/>
      <c r="M19" s="80"/>
      <c r="N19" s="81">
        <f>分析係数表!H22</f>
        <v>4.1911148365465217E-5</v>
      </c>
      <c r="O19" s="82">
        <f t="shared" si="4"/>
        <v>1.2336177146600935E-3</v>
      </c>
      <c r="P19" s="76">
        <f>分析係数表!C22</f>
        <v>5.4474708171206254E-2</v>
      </c>
      <c r="Q19" s="82">
        <f t="shared" si="5"/>
        <v>6.7200965000938973E-5</v>
      </c>
      <c r="R19" s="83">
        <v>6.8225530503848578E-4</v>
      </c>
      <c r="S19" s="84">
        <f t="shared" si="6"/>
        <v>7.0629883705429042E-4</v>
      </c>
      <c r="T19" s="85">
        <f>分析係数表!F22</f>
        <v>0.41201264488935724</v>
      </c>
      <c r="U19" s="86">
        <f t="shared" si="7"/>
        <v>2.9100405193701532E-4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8.2241180977339569E-4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投入係数表!F21</f>
        <v>0</v>
      </c>
      <c r="E21" s="77">
        <f t="shared" si="0"/>
        <v>0</v>
      </c>
      <c r="F21" s="76">
        <f>分析係数表!C24</f>
        <v>0.2430426716141002</v>
      </c>
      <c r="G21" s="77">
        <f t="shared" si="1"/>
        <v>0</v>
      </c>
      <c r="H21" s="77">
        <v>6.0972026612582043E-5</v>
      </c>
      <c r="I21" s="77">
        <f t="shared" si="2"/>
        <v>6.0972026612582043E-5</v>
      </c>
      <c r="J21" s="76">
        <f>分析係数表!G24</f>
        <v>0.20785219399538107</v>
      </c>
      <c r="K21" s="78">
        <f t="shared" si="3"/>
        <v>1.2673169503769941E-5</v>
      </c>
      <c r="L21" s="79"/>
      <c r="M21" s="80"/>
      <c r="N21" s="81">
        <f>分析係数表!H24</f>
        <v>3.3528918692372173E-4</v>
      </c>
      <c r="O21" s="82">
        <f t="shared" si="4"/>
        <v>9.8689417172807478E-3</v>
      </c>
      <c r="P21" s="76">
        <f>分析係数表!C24</f>
        <v>0.2430426716141002</v>
      </c>
      <c r="Q21" s="82">
        <f t="shared" si="5"/>
        <v>2.398573960971759E-3</v>
      </c>
      <c r="R21" s="83">
        <v>9.7078865319544759E-3</v>
      </c>
      <c r="S21" s="84">
        <f t="shared" si="6"/>
        <v>9.7688585585670572E-3</v>
      </c>
      <c r="T21" s="85">
        <f>分析係数表!F24</f>
        <v>0.39030023094688221</v>
      </c>
      <c r="U21" s="86">
        <f t="shared" si="7"/>
        <v>3.8127877514961494E-3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投入係数表!F22</f>
        <v>0</v>
      </c>
      <c r="E22" s="77">
        <f t="shared" si="0"/>
        <v>0</v>
      </c>
      <c r="F22" s="76">
        <f>分析係数表!C25</f>
        <v>6.2929061784896545E-3</v>
      </c>
      <c r="G22" s="77">
        <f t="shared" si="1"/>
        <v>0</v>
      </c>
      <c r="H22" s="77">
        <v>4.2161012160566423E-6</v>
      </c>
      <c r="I22" s="77">
        <f t="shared" si="2"/>
        <v>4.2161012160566423E-6</v>
      </c>
      <c r="J22" s="76">
        <f>分析係数表!G25</f>
        <v>0.19805194805194806</v>
      </c>
      <c r="K22" s="78">
        <f t="shared" si="3"/>
        <v>8.3500705902420517E-7</v>
      </c>
      <c r="L22" s="79"/>
      <c r="M22" s="80"/>
      <c r="N22" s="81">
        <f>分析係数表!H25</f>
        <v>4.8896339759709417E-4</v>
      </c>
      <c r="O22" s="82">
        <f t="shared" si="4"/>
        <v>1.4392206671034424E-2</v>
      </c>
      <c r="P22" s="76">
        <f>分析係数表!C25</f>
        <v>6.2929061784896545E-3</v>
      </c>
      <c r="Q22" s="82">
        <f t="shared" si="5"/>
        <v>9.0568806282252543E-5</v>
      </c>
      <c r="R22" s="83">
        <v>8.8229075702353672E-4</v>
      </c>
      <c r="S22" s="84">
        <f t="shared" si="6"/>
        <v>8.8650685823959334E-4</v>
      </c>
      <c r="T22" s="85">
        <f>分析係数表!F25</f>
        <v>0.35389610389610388</v>
      </c>
      <c r="U22" s="86">
        <f t="shared" si="7"/>
        <v>3.1373132320816773E-4</v>
      </c>
      <c r="V22" s="87">
        <f>分析係数表!D25</f>
        <v>9.74025974025974E-3</v>
      </c>
      <c r="W22" s="167">
        <f t="shared" si="8"/>
        <v>0</v>
      </c>
      <c r="X22" s="76">
        <f>分析係数表!E25</f>
        <v>0</v>
      </c>
      <c r="Y22" s="166">
        <f t="shared" si="9"/>
        <v>0</v>
      </c>
    </row>
    <row r="23" spans="1:25" x14ac:dyDescent="0.2">
      <c r="A23" s="6" t="s">
        <v>11</v>
      </c>
      <c r="B23" s="5" t="s">
        <v>35</v>
      </c>
      <c r="C23" s="90"/>
      <c r="D23" s="76">
        <f>投入係数表!F23</f>
        <v>0</v>
      </c>
      <c r="E23" s="77">
        <f t="shared" si="0"/>
        <v>0</v>
      </c>
      <c r="F23" s="76">
        <f>分析係数表!C26</f>
        <v>0.11929572403880706</v>
      </c>
      <c r="G23" s="77">
        <f t="shared" si="1"/>
        <v>0</v>
      </c>
      <c r="H23" s="77">
        <v>5.0024110320359463E-5</v>
      </c>
      <c r="I23" s="77">
        <f t="shared" si="2"/>
        <v>5.0024110320359463E-5</v>
      </c>
      <c r="J23" s="76">
        <f>分析係数表!G26</f>
        <v>0.19690501600853788</v>
      </c>
      <c r="K23" s="78">
        <f t="shared" si="3"/>
        <v>9.8499982434432458E-6</v>
      </c>
      <c r="L23" s="79"/>
      <c r="M23" s="80"/>
      <c r="N23" s="81">
        <f>分析係数表!H26</f>
        <v>1.0477787091366304E-2</v>
      </c>
      <c r="O23" s="82">
        <f t="shared" si="4"/>
        <v>0.30840442866502338</v>
      </c>
      <c r="P23" s="76">
        <f>分析係数表!C26</f>
        <v>0.11929572403880706</v>
      </c>
      <c r="Q23" s="82">
        <f t="shared" si="5"/>
        <v>3.6791329614368588E-2</v>
      </c>
      <c r="R23" s="83">
        <v>3.9765931408491877E-2</v>
      </c>
      <c r="S23" s="84">
        <f t="shared" si="6"/>
        <v>3.9815955518812236E-2</v>
      </c>
      <c r="T23" s="85">
        <f>分析係数表!F26</f>
        <v>0.33564567769477055</v>
      </c>
      <c r="U23" s="86">
        <f t="shared" si="7"/>
        <v>1.3364053373176572E-2</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投入係数表!F24</f>
        <v>0</v>
      </c>
      <c r="E24" s="77">
        <f t="shared" si="0"/>
        <v>0</v>
      </c>
      <c r="F24" s="76">
        <f>分析係数表!C27</f>
        <v>1</v>
      </c>
      <c r="G24" s="77">
        <f t="shared" si="1"/>
        <v>0</v>
      </c>
      <c r="H24" s="77">
        <v>7.9310738733127999E-5</v>
      </c>
      <c r="I24" s="77">
        <f t="shared" si="2"/>
        <v>7.9310738733127999E-5</v>
      </c>
      <c r="J24" s="76">
        <f>分析係数表!G27</f>
        <v>0.17096018735362997</v>
      </c>
      <c r="K24" s="78">
        <f t="shared" si="3"/>
        <v>1.355897875297036E-5</v>
      </c>
      <c r="L24" s="79"/>
      <c r="M24" s="80"/>
      <c r="N24" s="81">
        <f>分析係数表!H27</f>
        <v>1.0449846325789327E-2</v>
      </c>
      <c r="O24" s="82">
        <f t="shared" si="4"/>
        <v>0.30758201685524994</v>
      </c>
      <c r="P24" s="76">
        <f>分析係数表!C27</f>
        <v>1</v>
      </c>
      <c r="Q24" s="82">
        <f t="shared" si="5"/>
        <v>0.30758201685524994</v>
      </c>
      <c r="R24" s="83">
        <v>0.32027669435674511</v>
      </c>
      <c r="S24" s="84">
        <f t="shared" si="6"/>
        <v>0.32035600509547824</v>
      </c>
      <c r="T24" s="85">
        <f>分析係数表!F27</f>
        <v>0.32162373145979706</v>
      </c>
      <c r="U24" s="86">
        <f t="shared" si="7"/>
        <v>0.10303409375436147</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投入係数表!F25</f>
        <v>0</v>
      </c>
      <c r="E25" s="77">
        <f t="shared" si="0"/>
        <v>0</v>
      </c>
      <c r="F25" s="76">
        <f>分析係数表!C28</f>
        <v>0.21543700340522132</v>
      </c>
      <c r="G25" s="77">
        <f t="shared" si="1"/>
        <v>0</v>
      </c>
      <c r="H25" s="77">
        <v>3.3674598549748939E-4</v>
      </c>
      <c r="I25" s="77">
        <f t="shared" si="2"/>
        <v>3.3674598549748939E-4</v>
      </c>
      <c r="J25" s="76">
        <f>分析係数表!G28</f>
        <v>0.12488528602018965</v>
      </c>
      <c r="K25" s="78">
        <f t="shared" si="3"/>
        <v>4.2054618715004598E-5</v>
      </c>
      <c r="L25" s="79"/>
      <c r="M25" s="80"/>
      <c r="N25" s="81">
        <f>分析係数表!H28</f>
        <v>2.0550433081866444E-2</v>
      </c>
      <c r="O25" s="82">
        <f t="shared" si="4"/>
        <v>0.60488388608833255</v>
      </c>
      <c r="P25" s="76">
        <f>分析係数表!C28</f>
        <v>0.21543700340522132</v>
      </c>
      <c r="Q25" s="82">
        <f t="shared" si="5"/>
        <v>0.13031437182697561</v>
      </c>
      <c r="R25" s="83">
        <v>0.15095561995587967</v>
      </c>
      <c r="S25" s="84">
        <f t="shared" si="6"/>
        <v>0.15129236594137715</v>
      </c>
      <c r="T25" s="85">
        <f>分析係数表!F28</f>
        <v>0.21313857448761089</v>
      </c>
      <c r="U25" s="86">
        <f t="shared" si="7"/>
        <v>3.2246239207603097E-2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投入係数表!F26</f>
        <v>0</v>
      </c>
      <c r="E26" s="77">
        <f t="shared" si="0"/>
        <v>0</v>
      </c>
      <c r="F26" s="76">
        <f>分析係数表!C29</f>
        <v>0.11126961483594866</v>
      </c>
      <c r="G26" s="77">
        <f t="shared" si="1"/>
        <v>0</v>
      </c>
      <c r="H26" s="77">
        <v>1.9328814651283022E-3</v>
      </c>
      <c r="I26" s="77">
        <f t="shared" si="2"/>
        <v>1.9328814651283022E-3</v>
      </c>
      <c r="J26" s="76">
        <f>分析係数表!G29</f>
        <v>0.25072046109510088</v>
      </c>
      <c r="K26" s="78">
        <f t="shared" si="3"/>
        <v>4.8461293217914208E-4</v>
      </c>
      <c r="L26" s="79"/>
      <c r="M26" s="80"/>
      <c r="N26" s="81">
        <f>分析係数表!H29</f>
        <v>9.5976529756915344E-3</v>
      </c>
      <c r="O26" s="82">
        <f t="shared" si="4"/>
        <v>0.28249845665716139</v>
      </c>
      <c r="P26" s="76">
        <f>分析係数表!C29</f>
        <v>0.11126961483594866</v>
      </c>
      <c r="Q26" s="82">
        <f t="shared" si="5"/>
        <v>3.1433494463992281E-2</v>
      </c>
      <c r="R26" s="83">
        <v>4.3715367067751434E-2</v>
      </c>
      <c r="S26" s="84">
        <f t="shared" si="6"/>
        <v>4.5648248532879736E-2</v>
      </c>
      <c r="T26" s="85">
        <f>分析係数表!F29</f>
        <v>0.40201729106628242</v>
      </c>
      <c r="U26" s="86">
        <f t="shared" si="7"/>
        <v>1.8351385217108711E-2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投入係数表!F27</f>
        <v>0</v>
      </c>
      <c r="E27" s="77">
        <f t="shared" si="0"/>
        <v>0</v>
      </c>
      <c r="F27" s="76">
        <f>分析係数表!C30</f>
        <v>1</v>
      </c>
      <c r="G27" s="77">
        <f t="shared" si="1"/>
        <v>0</v>
      </c>
      <c r="H27" s="77">
        <v>6.7361516938937403E-3</v>
      </c>
      <c r="I27" s="77">
        <f t="shared" si="2"/>
        <v>6.7361516938937403E-3</v>
      </c>
      <c r="J27" s="76">
        <f>分析係数表!G30</f>
        <v>0.34452184927169094</v>
      </c>
      <c r="K27" s="78">
        <f t="shared" si="3"/>
        <v>2.3207514385549049E-3</v>
      </c>
      <c r="L27" s="79"/>
      <c r="M27" s="80"/>
      <c r="N27" s="81">
        <f>分析係数表!H30</f>
        <v>0</v>
      </c>
      <c r="O27" s="82">
        <f t="shared" si="4"/>
        <v>0</v>
      </c>
      <c r="P27" s="76">
        <f>分析係数表!C30</f>
        <v>1</v>
      </c>
      <c r="Q27" s="82">
        <f t="shared" si="5"/>
        <v>0</v>
      </c>
      <c r="R27" s="83">
        <v>8.8924694408239385E-2</v>
      </c>
      <c r="S27" s="84">
        <f t="shared" si="6"/>
        <v>9.5660846102133129E-2</v>
      </c>
      <c r="T27" s="85">
        <f>分析係数表!F30</f>
        <v>0.43989867004433186</v>
      </c>
      <c r="U27" s="86">
        <f t="shared" si="7"/>
        <v>4.2081078975643872E-2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投入係数表!F28</f>
        <v>6.6666666666666666E-2</v>
      </c>
      <c r="E28" s="77">
        <f t="shared" si="0"/>
        <v>6.666666666666667</v>
      </c>
      <c r="F28" s="76">
        <f>分析係数表!C31</f>
        <v>4.9334728658992355E-2</v>
      </c>
      <c r="G28" s="77">
        <f t="shared" si="1"/>
        <v>0.32889819105994905</v>
      </c>
      <c r="H28" s="77">
        <v>0.33089164104519969</v>
      </c>
      <c r="I28" s="77">
        <f t="shared" si="2"/>
        <v>0.33089164104519969</v>
      </c>
      <c r="J28" s="76">
        <f>分析係数表!G31</f>
        <v>6.9277108433734941E-2</v>
      </c>
      <c r="K28" s="78">
        <f t="shared" si="3"/>
        <v>2.2923216096504797E-2</v>
      </c>
      <c r="L28" s="79"/>
      <c r="M28" s="80"/>
      <c r="N28" s="81">
        <f>分析係数表!H31</f>
        <v>2.1570271025426097E-2</v>
      </c>
      <c r="O28" s="82">
        <f t="shared" si="4"/>
        <v>0.63490191714506139</v>
      </c>
      <c r="P28" s="76">
        <f>分析係数表!C31</f>
        <v>4.9334728658992355E-2</v>
      </c>
      <c r="Q28" s="82">
        <f t="shared" si="5"/>
        <v>3.1322713807425649E-2</v>
      </c>
      <c r="R28" s="83">
        <v>4.4489810853273463E-2</v>
      </c>
      <c r="S28" s="84">
        <f t="shared" si="6"/>
        <v>0.37538145189847316</v>
      </c>
      <c r="T28" s="85">
        <f>分析係数表!F31</f>
        <v>0.34337349397590361</v>
      </c>
      <c r="U28" s="86">
        <f t="shared" si="7"/>
        <v>0.12889604071212632</v>
      </c>
      <c r="V28" s="87">
        <f>分析係数表!D31</f>
        <v>0</v>
      </c>
      <c r="W28" s="167">
        <f t="shared" si="8"/>
        <v>0</v>
      </c>
      <c r="X28" s="76">
        <f>分析係数表!E31</f>
        <v>0</v>
      </c>
      <c r="Y28" s="166">
        <f t="shared" si="9"/>
        <v>0</v>
      </c>
    </row>
    <row r="29" spans="1:25" x14ac:dyDescent="0.2">
      <c r="A29" s="6" t="s">
        <v>17</v>
      </c>
      <c r="B29" s="5" t="s">
        <v>272</v>
      </c>
      <c r="C29" s="90"/>
      <c r="D29" s="76">
        <f>投入係数表!F29</f>
        <v>0</v>
      </c>
      <c r="E29" s="77">
        <f t="shared" si="0"/>
        <v>0</v>
      </c>
      <c r="F29" s="76">
        <f>分析係数表!C32</f>
        <v>0.42352941176470593</v>
      </c>
      <c r="G29" s="77">
        <f t="shared" si="1"/>
        <v>0</v>
      </c>
      <c r="H29" s="77">
        <v>4.3010058328149726E-4</v>
      </c>
      <c r="I29" s="77">
        <f t="shared" si="2"/>
        <v>4.3010058328149726E-4</v>
      </c>
      <c r="J29" s="76">
        <f>分析係数表!G32</f>
        <v>0.14012738853503184</v>
      </c>
      <c r="K29" s="78">
        <f t="shared" si="3"/>
        <v>6.0268871542630186E-5</v>
      </c>
      <c r="L29" s="79"/>
      <c r="M29" s="80"/>
      <c r="N29" s="81">
        <f>分析係数表!H32</f>
        <v>6.3146130203967591E-3</v>
      </c>
      <c r="O29" s="82">
        <f t="shared" si="4"/>
        <v>0.18586506900878741</v>
      </c>
      <c r="P29" s="76">
        <f>分析係数表!C32</f>
        <v>0.42352941176470593</v>
      </c>
      <c r="Q29" s="82">
        <f t="shared" si="5"/>
        <v>7.8719323344898201E-2</v>
      </c>
      <c r="R29" s="83">
        <v>0.10454893904307062</v>
      </c>
      <c r="S29" s="84">
        <f t="shared" si="6"/>
        <v>0.10497903962635212</v>
      </c>
      <c r="T29" s="85">
        <f>分析係数表!F32</f>
        <v>0.48195329087048833</v>
      </c>
      <c r="U29" s="86">
        <f t="shared" si="7"/>
        <v>5.0594993620343802E-2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投入係数表!F30</f>
        <v>0</v>
      </c>
      <c r="E30" s="77">
        <f t="shared" si="0"/>
        <v>0</v>
      </c>
      <c r="F30" s="76">
        <f>分析係数表!C33</f>
        <v>1</v>
      </c>
      <c r="G30" s="77">
        <f t="shared" si="1"/>
        <v>0</v>
      </c>
      <c r="H30" s="77">
        <v>6.5641955926118694E-3</v>
      </c>
      <c r="I30" s="77">
        <f t="shared" si="2"/>
        <v>6.5641955926118694E-3</v>
      </c>
      <c r="J30" s="76">
        <f>分析係数表!G33</f>
        <v>0.50642927794263104</v>
      </c>
      <c r="K30" s="78">
        <f t="shared" si="3"/>
        <v>3.3243008342406302E-3</v>
      </c>
      <c r="L30" s="79"/>
      <c r="M30" s="80"/>
      <c r="N30" s="81">
        <f>分析係数表!H33</f>
        <v>9.2204526404023469E-4</v>
      </c>
      <c r="O30" s="82">
        <f t="shared" si="4"/>
        <v>2.7139589722522055E-2</v>
      </c>
      <c r="P30" s="76">
        <f>分析係数表!C33</f>
        <v>1</v>
      </c>
      <c r="Q30" s="82">
        <f t="shared" si="5"/>
        <v>2.7139589722522055E-2</v>
      </c>
      <c r="R30" s="83">
        <v>7.6339684119126741E-2</v>
      </c>
      <c r="S30" s="84">
        <f t="shared" si="6"/>
        <v>8.2903879711738612E-2</v>
      </c>
      <c r="T30" s="85">
        <f>分析係数表!F33</f>
        <v>0.64094955489614247</v>
      </c>
      <c r="U30" s="86">
        <f t="shared" si="7"/>
        <v>5.3137204800402196E-2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投入係数表!F31</f>
        <v>0</v>
      </c>
      <c r="E31" s="77">
        <f t="shared" si="0"/>
        <v>0</v>
      </c>
      <c r="F31" s="76">
        <f>分析係数表!C34</f>
        <v>1</v>
      </c>
      <c r="G31" s="77">
        <f t="shared" si="1"/>
        <v>0</v>
      </c>
      <c r="H31" s="77">
        <v>1.2995583017513024E-2</v>
      </c>
      <c r="I31" s="77">
        <f t="shared" si="2"/>
        <v>1.2995583017513024E-2</v>
      </c>
      <c r="J31" s="76">
        <f>分析係数表!G34</f>
        <v>0.4248177722781849</v>
      </c>
      <c r="K31" s="78">
        <f t="shared" si="3"/>
        <v>5.5207546269560948E-3</v>
      </c>
      <c r="L31" s="79"/>
      <c r="M31" s="80"/>
      <c r="N31" s="81">
        <f>分析係数表!H34</f>
        <v>0.15535065660799105</v>
      </c>
      <c r="O31" s="82">
        <f t="shared" si="4"/>
        <v>4.5726096623400796</v>
      </c>
      <c r="P31" s="76">
        <f>分析係数表!C34</f>
        <v>1</v>
      </c>
      <c r="Q31" s="82">
        <f t="shared" si="5"/>
        <v>4.5726096623400796</v>
      </c>
      <c r="R31" s="83">
        <v>5.0277634310020041</v>
      </c>
      <c r="S31" s="84">
        <f t="shared" si="6"/>
        <v>5.0407590140195175</v>
      </c>
      <c r="T31" s="85">
        <f>分析係数表!F34</f>
        <v>0.6980530152162564</v>
      </c>
      <c r="U31" s="86">
        <f t="shared" si="7"/>
        <v>3.5187170287148479</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投入係数表!F32</f>
        <v>6.6666666666666666E-2</v>
      </c>
      <c r="E32" s="77">
        <f t="shared" si="0"/>
        <v>6.666666666666667</v>
      </c>
      <c r="F32" s="76">
        <f>分析係数表!C35</f>
        <v>0.10396681358568838</v>
      </c>
      <c r="G32" s="77">
        <f t="shared" si="1"/>
        <v>0.69311209057125589</v>
      </c>
      <c r="H32" s="77">
        <v>0.69739288402617627</v>
      </c>
      <c r="I32" s="77">
        <f t="shared" si="2"/>
        <v>0.69739288402617627</v>
      </c>
      <c r="J32" s="76">
        <f>分析係数表!G35</f>
        <v>0.31658878504672899</v>
      </c>
      <c r="K32" s="78">
        <f t="shared" si="3"/>
        <v>0.22078676585408152</v>
      </c>
      <c r="L32" s="79"/>
      <c r="M32" s="80"/>
      <c r="N32" s="81">
        <f>分析係数表!H35</f>
        <v>5.9164571109248394E-2</v>
      </c>
      <c r="O32" s="82">
        <f t="shared" si="4"/>
        <v>1.7414570071951652</v>
      </c>
      <c r="P32" s="76">
        <f>分析係数表!C35</f>
        <v>0.10396681358568838</v>
      </c>
      <c r="Q32" s="82">
        <f t="shared" si="5"/>
        <v>0.18105373603455052</v>
      </c>
      <c r="R32" s="83">
        <v>0.23740881256355625</v>
      </c>
      <c r="S32" s="84">
        <f t="shared" si="6"/>
        <v>0.93480169658973256</v>
      </c>
      <c r="T32" s="85">
        <f>分析係数表!F35</f>
        <v>0.6460280373831776</v>
      </c>
      <c r="U32" s="86">
        <f t="shared" si="7"/>
        <v>0.60390810539032957</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投入係数表!F33</f>
        <v>0</v>
      </c>
      <c r="E33" s="77">
        <f t="shared" si="0"/>
        <v>0</v>
      </c>
      <c r="F33" s="76">
        <f>分析係数表!C36</f>
        <v>0.7690462911321807</v>
      </c>
      <c r="G33" s="77">
        <f t="shared" si="1"/>
        <v>0</v>
      </c>
      <c r="H33" s="77">
        <v>9.0724490961798625E-3</v>
      </c>
      <c r="I33" s="77">
        <f t="shared" si="2"/>
        <v>9.0724490961798625E-3</v>
      </c>
      <c r="J33" s="76">
        <f>分析係数表!G36</f>
        <v>1.0642148700499529E-2</v>
      </c>
      <c r="K33" s="78">
        <f t="shared" si="3"/>
        <v>9.6550352359258649E-5</v>
      </c>
      <c r="L33" s="79"/>
      <c r="M33" s="80"/>
      <c r="N33" s="81">
        <f>分析係数表!H36</f>
        <v>0.21434758312377758</v>
      </c>
      <c r="O33" s="82">
        <f t="shared" si="4"/>
        <v>6.309132198676604</v>
      </c>
      <c r="P33" s="76">
        <f>分析係数表!C36</f>
        <v>0.7690462911321807</v>
      </c>
      <c r="Q33" s="82">
        <f t="shared" si="5"/>
        <v>4.8520147176548631</v>
      </c>
      <c r="R33" s="83">
        <v>5.0680758052770001</v>
      </c>
      <c r="S33" s="84">
        <f t="shared" si="6"/>
        <v>5.0771482543731796</v>
      </c>
      <c r="T33" s="85">
        <f>分析係数表!F36</f>
        <v>0.89162383262144351</v>
      </c>
      <c r="U33" s="86">
        <f t="shared" si="7"/>
        <v>4.5269063853514862</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投入係数表!F34</f>
        <v>0</v>
      </c>
      <c r="E34" s="77">
        <f t="shared" si="0"/>
        <v>0</v>
      </c>
      <c r="F34" s="76">
        <f>分析係数表!C37</f>
        <v>0.51946958535045251</v>
      </c>
      <c r="G34" s="77">
        <f t="shared" si="1"/>
        <v>0</v>
      </c>
      <c r="H34" s="77">
        <v>1.6177531599243917E-2</v>
      </c>
      <c r="I34" s="77">
        <f t="shared" si="2"/>
        <v>1.6177531599243917E-2</v>
      </c>
      <c r="J34" s="76">
        <f>分析係数表!G37</f>
        <v>0.46066923615977573</v>
      </c>
      <c r="K34" s="78">
        <f t="shared" si="3"/>
        <v>7.4524911247743301E-3</v>
      </c>
      <c r="L34" s="79"/>
      <c r="M34" s="80"/>
      <c r="N34" s="81">
        <f>分析係数表!H37</f>
        <v>4.5948588991338364E-2</v>
      </c>
      <c r="O34" s="82">
        <f t="shared" si="4"/>
        <v>1.3524562211723492</v>
      </c>
      <c r="P34" s="76">
        <f>分析係数表!C37</f>
        <v>0.51946958535045251</v>
      </c>
      <c r="Q34" s="82">
        <f t="shared" si="5"/>
        <v>0.7025598724170401</v>
      </c>
      <c r="R34" s="83">
        <v>0.85167335947944967</v>
      </c>
      <c r="S34" s="84">
        <f t="shared" si="6"/>
        <v>0.86785089107869362</v>
      </c>
      <c r="T34" s="85">
        <f>分析係数表!F37</f>
        <v>0.70891730903994399</v>
      </c>
      <c r="U34" s="86">
        <f t="shared" si="7"/>
        <v>0.61523451835142506</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投入係数表!F35</f>
        <v>0</v>
      </c>
      <c r="E35" s="77">
        <f t="shared" si="0"/>
        <v>0</v>
      </c>
      <c r="F35" s="76">
        <f>分析係数表!C38</f>
        <v>5.5966094327320137E-2</v>
      </c>
      <c r="G35" s="77">
        <f t="shared" si="1"/>
        <v>0</v>
      </c>
      <c r="H35" s="77">
        <v>2.8351843601153188E-3</v>
      </c>
      <c r="I35" s="77">
        <f t="shared" si="2"/>
        <v>2.8351843601153188E-3</v>
      </c>
      <c r="J35" s="76">
        <f>分析係数表!G38</f>
        <v>0.18817204301075269</v>
      </c>
      <c r="K35" s="78">
        <f t="shared" si="3"/>
        <v>5.3350243335503311E-4</v>
      </c>
      <c r="L35" s="79"/>
      <c r="M35" s="80"/>
      <c r="N35" s="81">
        <f>分析係数表!H38</f>
        <v>4.1086895780944398E-2</v>
      </c>
      <c r="O35" s="82">
        <f t="shared" si="4"/>
        <v>1.2093565662717782</v>
      </c>
      <c r="P35" s="76">
        <f>分析係数表!C38</f>
        <v>5.5966094327320137E-2</v>
      </c>
      <c r="Q35" s="82">
        <f t="shared" si="5"/>
        <v>6.7682963663330334E-2</v>
      </c>
      <c r="R35" s="83">
        <v>9.3406631764832215E-2</v>
      </c>
      <c r="S35" s="84">
        <f t="shared" si="6"/>
        <v>9.6241816124947532E-2</v>
      </c>
      <c r="T35" s="85">
        <f>分析係数表!F38</f>
        <v>0.42473118279569894</v>
      </c>
      <c r="U35" s="86">
        <f t="shared" si="7"/>
        <v>4.0876900397155136E-2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投入係数表!F36</f>
        <v>0</v>
      </c>
      <c r="E36" s="77">
        <f t="shared" si="0"/>
        <v>0</v>
      </c>
      <c r="F36" s="76">
        <f>分析係数表!C39</f>
        <v>0.92912172573189522</v>
      </c>
      <c r="G36" s="77">
        <f t="shared" si="1"/>
        <v>0</v>
      </c>
      <c r="H36" s="77">
        <v>1.8495512276381251E-4</v>
      </c>
      <c r="I36" s="77">
        <f t="shared" si="2"/>
        <v>1.8495512276381251E-4</v>
      </c>
      <c r="J36" s="76">
        <f>分析係数表!G39</f>
        <v>0.35058043117744608</v>
      </c>
      <c r="K36" s="78">
        <f t="shared" si="3"/>
        <v>6.4841646687014863E-5</v>
      </c>
      <c r="L36" s="79"/>
      <c r="M36" s="80"/>
      <c r="N36" s="81">
        <f>分析係数表!H39</f>
        <v>3.6742106733724505E-3</v>
      </c>
      <c r="O36" s="82">
        <f t="shared" si="4"/>
        <v>0.10814715298520153</v>
      </c>
      <c r="P36" s="76">
        <f>分析係数表!C39</f>
        <v>0.92912172573189522</v>
      </c>
      <c r="Q36" s="82">
        <f t="shared" si="5"/>
        <v>0.10048186941460173</v>
      </c>
      <c r="R36" s="83">
        <v>0.11882063861946603</v>
      </c>
      <c r="S36" s="84">
        <f t="shared" si="6"/>
        <v>0.11900559374222984</v>
      </c>
      <c r="T36" s="85">
        <f>分析係数表!F39</f>
        <v>0.70082918739635158</v>
      </c>
      <c r="U36" s="86">
        <f t="shared" si="7"/>
        <v>8.3402593557987278E-2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投入係数表!F37</f>
        <v>0</v>
      </c>
      <c r="E37" s="77">
        <f t="shared" si="0"/>
        <v>0</v>
      </c>
      <c r="F37" s="76">
        <f>分析係数表!C40</f>
        <v>1</v>
      </c>
      <c r="G37" s="77">
        <f t="shared" si="1"/>
        <v>0</v>
      </c>
      <c r="H37" s="77">
        <v>2.176363929097104E-5</v>
      </c>
      <c r="I37" s="77">
        <f t="shared" si="2"/>
        <v>2.176363929097104E-5</v>
      </c>
      <c r="J37" s="76">
        <f>分析係数表!G40</f>
        <v>0.52103191048487363</v>
      </c>
      <c r="K37" s="78">
        <f t="shared" si="3"/>
        <v>1.1339550558878301E-5</v>
      </c>
      <c r="L37" s="79"/>
      <c r="M37" s="80"/>
      <c r="N37" s="81">
        <f>分析係数表!H40</f>
        <v>3.0720871751886002E-2</v>
      </c>
      <c r="O37" s="82">
        <f t="shared" si="4"/>
        <v>0.9042417848458485</v>
      </c>
      <c r="P37" s="76">
        <f>分析係数表!C40</f>
        <v>1</v>
      </c>
      <c r="Q37" s="82">
        <f t="shared" si="5"/>
        <v>0.9042417848458485</v>
      </c>
      <c r="R37" s="83">
        <v>0.90593832102587535</v>
      </c>
      <c r="S37" s="84">
        <f t="shared" si="6"/>
        <v>0.90596008466516631</v>
      </c>
      <c r="T37" s="85">
        <f>分析係数表!F40</f>
        <v>0.71467053460422714</v>
      </c>
      <c r="U37" s="86">
        <f t="shared" si="7"/>
        <v>0.64746297803774533</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投入係数表!F38</f>
        <v>0</v>
      </c>
      <c r="E38" s="77">
        <f t="shared" si="0"/>
        <v>0</v>
      </c>
      <c r="F38" s="76">
        <f>分析係数表!C41</f>
        <v>0.82470733210104741</v>
      </c>
      <c r="G38" s="77">
        <f t="shared" si="1"/>
        <v>0</v>
      </c>
      <c r="H38" s="77">
        <v>1.6316856741703021E-5</v>
      </c>
      <c r="I38" s="77">
        <f t="shared" si="2"/>
        <v>1.6316856741703021E-5</v>
      </c>
      <c r="J38" s="76">
        <f>分析係数表!G41</f>
        <v>0.4456857268851977</v>
      </c>
      <c r="K38" s="78">
        <f t="shared" si="3"/>
        <v>7.2721901574075493E-6</v>
      </c>
      <c r="L38" s="79"/>
      <c r="M38" s="80"/>
      <c r="N38" s="81">
        <f>分析係数表!H41</f>
        <v>5.0614696842693492E-2</v>
      </c>
      <c r="O38" s="82">
        <f t="shared" si="4"/>
        <v>1.4897989934045062</v>
      </c>
      <c r="P38" s="76">
        <f>分析係数表!C41</f>
        <v>0.82470733210104741</v>
      </c>
      <c r="Q38" s="82">
        <f t="shared" si="5"/>
        <v>1.2286481532174562</v>
      </c>
      <c r="R38" s="83">
        <v>1.2511251974193527</v>
      </c>
      <c r="S38" s="84">
        <f t="shared" si="6"/>
        <v>1.2511415142760944</v>
      </c>
      <c r="T38" s="85">
        <f>分析係数表!F41</f>
        <v>0.54887549610465969</v>
      </c>
      <c r="U38" s="86">
        <f t="shared" si="7"/>
        <v>0.68672091934542645</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投入係数表!F39</f>
        <v>0</v>
      </c>
      <c r="E39" s="77">
        <f>$C$8*D39</f>
        <v>0</v>
      </c>
      <c r="F39" s="76">
        <f>分析係数表!C42</f>
        <v>0.29129662522202482</v>
      </c>
      <c r="G39" s="77">
        <f>E39*F39</f>
        <v>0</v>
      </c>
      <c r="H39" s="77">
        <v>7.5418712389085756E-4</v>
      </c>
      <c r="I39" s="77">
        <f>C39+H39</f>
        <v>7.5418712389085756E-4</v>
      </c>
      <c r="J39" s="76">
        <f>分析係数表!G42</f>
        <v>0.47878787878787876</v>
      </c>
      <c r="K39" s="78">
        <f>I39*J39</f>
        <v>3.6109565325683483E-4</v>
      </c>
      <c r="L39" s="79"/>
      <c r="M39" s="80"/>
      <c r="N39" s="81">
        <f>分析係数表!H42</f>
        <v>1.2405699916177704E-2</v>
      </c>
      <c r="O39" s="82">
        <f t="shared" si="4"/>
        <v>0.36515084353938765</v>
      </c>
      <c r="P39" s="76">
        <f>分析係数表!C42</f>
        <v>0.29129662522202482</v>
      </c>
      <c r="Q39" s="82">
        <f>O39*P39</f>
        <v>0.10636720841999922</v>
      </c>
      <c r="R39" s="83">
        <v>0.11063568350931083</v>
      </c>
      <c r="S39" s="84">
        <f>I39+R39</f>
        <v>0.11138987063320169</v>
      </c>
      <c r="T39" s="85">
        <f>分析係数表!F42</f>
        <v>0.54848484848484846</v>
      </c>
      <c r="U39" s="86">
        <f t="shared" si="7"/>
        <v>6.1095656316998502E-2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投入係数表!F40</f>
        <v>0</v>
      </c>
      <c r="E40" s="77">
        <f>$C$8*D40</f>
        <v>0</v>
      </c>
      <c r="F40" s="76">
        <f>分析係数表!C43</f>
        <v>0.36608222490931075</v>
      </c>
      <c r="G40" s="77">
        <f>E40*F40</f>
        <v>0</v>
      </c>
      <c r="H40" s="77">
        <v>4.0928080392565597E-2</v>
      </c>
      <c r="I40" s="77">
        <f>C40+H40</f>
        <v>4.0928080392565597E-2</v>
      </c>
      <c r="J40" s="76">
        <f>分析係数表!G43</f>
        <v>0.30578859060402686</v>
      </c>
      <c r="K40" s="78">
        <f>I40*J40</f>
        <v>1.251534001937094E-2</v>
      </c>
      <c r="L40" s="79"/>
      <c r="M40" s="80"/>
      <c r="N40" s="81">
        <f>分析係数表!H43</f>
        <v>3.4031852472757751E-2</v>
      </c>
      <c r="O40" s="82">
        <f t="shared" si="4"/>
        <v>1.0016975843039957</v>
      </c>
      <c r="P40" s="76">
        <f>分析係数表!C43</f>
        <v>0.36608222490931075</v>
      </c>
      <c r="Q40" s="82">
        <f>O40*P40</f>
        <v>0.3667036803482886</v>
      </c>
      <c r="R40" s="83">
        <v>0.7097604939426001</v>
      </c>
      <c r="S40" s="84">
        <f>I40+R40</f>
        <v>0.75068857433516567</v>
      </c>
      <c r="T40" s="85">
        <f>分析係数表!F43</f>
        <v>0.52740492170022368</v>
      </c>
      <c r="U40" s="86">
        <f t="shared" si="7"/>
        <v>0.39591684876849059</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投入係数表!F41</f>
        <v>0</v>
      </c>
      <c r="E41" s="77">
        <f>$C$8*D41</f>
        <v>0</v>
      </c>
      <c r="F41" s="76">
        <f>分析係数表!C44</f>
        <v>0.48678129044185614</v>
      </c>
      <c r="G41" s="77">
        <f>E41*F41</f>
        <v>0</v>
      </c>
      <c r="H41" s="77">
        <v>1.0725538741256835E-4</v>
      </c>
      <c r="I41" s="77">
        <f>C41+H41</f>
        <v>1.0725538741256835E-4</v>
      </c>
      <c r="J41" s="76">
        <f>分析係数表!G44</f>
        <v>0.26951357466063347</v>
      </c>
      <c r="K41" s="78">
        <f>I41*J41</f>
        <v>2.8906782863172408E-5</v>
      </c>
      <c r="L41" s="79"/>
      <c r="M41" s="80"/>
      <c r="N41" s="81">
        <f>分析係数表!H44</f>
        <v>0.10592344230231908</v>
      </c>
      <c r="O41" s="82">
        <f t="shared" si="4"/>
        <v>3.1177631708509428</v>
      </c>
      <c r="P41" s="76">
        <f>分析係数表!C44</f>
        <v>0.48678129044185614</v>
      </c>
      <c r="Q41" s="82">
        <f>O41*P41</f>
        <v>1.5176687795989152</v>
      </c>
      <c r="R41" s="83">
        <v>1.5466823283731297</v>
      </c>
      <c r="S41" s="84">
        <f>I41+R41</f>
        <v>1.5467895837605423</v>
      </c>
      <c r="T41" s="85">
        <f>分析係数表!F44</f>
        <v>0.545814479638009</v>
      </c>
      <c r="U41" s="86">
        <f t="shared" si="7"/>
        <v>0.84426015176975289</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投入係数表!F42</f>
        <v>0</v>
      </c>
      <c r="E42" s="77">
        <f>$C$8*D42</f>
        <v>0</v>
      </c>
      <c r="F42" s="76">
        <f>分析係数表!C45</f>
        <v>1</v>
      </c>
      <c r="G42" s="77">
        <f>E42*F42</f>
        <v>0</v>
      </c>
      <c r="H42" s="77">
        <v>4.3808954805433882E-3</v>
      </c>
      <c r="I42" s="77">
        <f>C42+H42</f>
        <v>4.3808954805433882E-3</v>
      </c>
      <c r="J42" s="76">
        <f>分析係数表!G45</f>
        <v>0</v>
      </c>
      <c r="K42" s="78">
        <f>I42*J42</f>
        <v>0</v>
      </c>
      <c r="L42" s="79"/>
      <c r="M42" s="80"/>
      <c r="N42" s="81">
        <f>分析係数表!H45</f>
        <v>0</v>
      </c>
      <c r="O42" s="82">
        <f t="shared" si="4"/>
        <v>0</v>
      </c>
      <c r="P42" s="76">
        <f>分析係数表!C45</f>
        <v>1</v>
      </c>
      <c r="Q42" s="82">
        <f>O42*P42</f>
        <v>0</v>
      </c>
      <c r="R42" s="83">
        <v>4.9018137632505843E-2</v>
      </c>
      <c r="S42" s="84">
        <f>I42+R42</f>
        <v>5.3399033113049228E-2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0</v>
      </c>
      <c r="E43" s="77">
        <f>$C$8*D43</f>
        <v>0</v>
      </c>
      <c r="F43" s="76">
        <f>分析係数表!C46</f>
        <v>0.13948747815958062</v>
      </c>
      <c r="G43" s="77">
        <f>E43*F43</f>
        <v>0</v>
      </c>
      <c r="H43" s="77">
        <v>1.0500103847681532E-3</v>
      </c>
      <c r="I43" s="77">
        <f>C43+H43</f>
        <v>1.0500103847681532E-3</v>
      </c>
      <c r="J43" s="76">
        <f>分析係数表!G46</f>
        <v>8.3333333333333332E-3</v>
      </c>
      <c r="K43" s="78">
        <f>I43*J43</f>
        <v>8.7500865397346095E-6</v>
      </c>
      <c r="L43" s="79"/>
      <c r="M43" s="80"/>
      <c r="N43" s="81">
        <f>分析係数表!H46</f>
        <v>2.1598211791003075E-2</v>
      </c>
      <c r="O43" s="82">
        <f t="shared" si="4"/>
        <v>0.63572432895483488</v>
      </c>
      <c r="P43" s="76">
        <f>分析係数表!C46</f>
        <v>0.13948747815958062</v>
      </c>
      <c r="Q43" s="82">
        <f>O43*P43</f>
        <v>8.8675583450601586E-2</v>
      </c>
      <c r="R43" s="83">
        <v>0.10411119098098018</v>
      </c>
      <c r="S43" s="84">
        <f>I43+R43</f>
        <v>0.10516120136574833</v>
      </c>
      <c r="T43" s="85">
        <f>分析係数表!F46</f>
        <v>0.3125</v>
      </c>
      <c r="U43" s="86">
        <f t="shared" si="7"/>
        <v>3.2862875426796355E-2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投入係数表!F44</f>
        <v>0.13333333333333333</v>
      </c>
      <c r="E44" s="91">
        <f>SUM(E5:E43)</f>
        <v>13.333333333333334</v>
      </c>
      <c r="F44" s="92">
        <f>分析係数表!C47</f>
        <v>0.42491623390916577</v>
      </c>
      <c r="G44" s="91">
        <f>SUM(G5:G43)</f>
        <v>1.0220102816312049</v>
      </c>
      <c r="H44" s="91">
        <f>SUM(H5:H43)</f>
        <v>1.1378017359454067</v>
      </c>
      <c r="I44" s="91">
        <f>SUM(I5:I43)</f>
        <v>101.13780173594542</v>
      </c>
      <c r="J44" s="92">
        <f>分析係数表!G47</f>
        <v>0.25359060670246586</v>
      </c>
      <c r="K44" s="93">
        <f>SUM(K5:K43)</f>
        <v>46.944367897591434</v>
      </c>
      <c r="L44" s="94">
        <f>最終需要_まとめ!$L$33</f>
        <v>0.627</v>
      </c>
      <c r="M44" s="91">
        <f>K44*L44</f>
        <v>29.434118671789829</v>
      </c>
      <c r="N44" s="95">
        <f>分析係数表!H47</f>
        <v>1</v>
      </c>
      <c r="O44" s="96">
        <f>SUM(O5:O43)</f>
        <v>29.434118671789832</v>
      </c>
      <c r="P44" s="92">
        <f>分析係数表!C47</f>
        <v>0.42491623390916577</v>
      </c>
      <c r="Q44" s="96">
        <f>SUM(Q5:Q43)</f>
        <v>16.363317392367922</v>
      </c>
      <c r="R44" s="91">
        <f>SUM(R5:R43)</f>
        <v>18.251970856266926</v>
      </c>
      <c r="S44" s="97">
        <f>SUM(S5:S43)</f>
        <v>119.38977259221237</v>
      </c>
      <c r="T44" s="98">
        <f>分析係数表!F47</f>
        <v>0.48809024443512294</v>
      </c>
      <c r="U44" s="99">
        <f>SUM(U5:U43)</f>
        <v>92.951850787706633</v>
      </c>
      <c r="V44" s="100">
        <f>分析係数表!D47</f>
        <v>5.6184371544160214E-2</v>
      </c>
      <c r="W44" s="164">
        <f>SUM(W5:W43)</f>
        <v>0</v>
      </c>
      <c r="X44" s="92">
        <f>分析係数表!E47</f>
        <v>4.7573155469890209E-2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0.18156410300107365</v>
      </c>
      <c r="E5" s="77">
        <f t="shared" ref="E5:E38" si="0">$C$9*D5</f>
        <v>18.156410300107364</v>
      </c>
      <c r="F5" s="76">
        <f>分析係数表!C8</f>
        <v>9.6723740533421143E-2</v>
      </c>
      <c r="G5" s="77">
        <f t="shared" ref="G5:G38" si="1">E5*F5</f>
        <v>1.7561559188859197</v>
      </c>
      <c r="H5" s="77">
        <f t="array" ref="H5:H43">MMULT(逆行列係数!C5:AO43,'5'!G5:G43)</f>
        <v>1.9196004709740195</v>
      </c>
      <c r="I5" s="77">
        <f t="shared" ref="I5:I38" si="2">C5+H5</f>
        <v>1.9196004709740195</v>
      </c>
      <c r="J5" s="76">
        <f>分析係数表!G8</f>
        <v>0.11988543371522095</v>
      </c>
      <c r="K5" s="78">
        <f t="shared" ref="K5:K38" si="3">I5*J5</f>
        <v>0.23013213502266275</v>
      </c>
      <c r="L5" s="79" t="s">
        <v>180</v>
      </c>
      <c r="M5" s="80" t="s">
        <v>180</v>
      </c>
      <c r="N5" s="81">
        <f>分析係数表!H8</f>
        <v>1.1260128527521654E-2</v>
      </c>
      <c r="O5" s="82">
        <f t="shared" ref="O5:O43" si="4">$M$44*N5</f>
        <v>0.144640633218485</v>
      </c>
      <c r="P5" s="76">
        <f>分析係数表!C8</f>
        <v>9.6723740533421143E-2</v>
      </c>
      <c r="Q5" s="82">
        <f t="shared" ref="Q5:Q38" si="5">O5*P5</f>
        <v>1.3990183078014478E-2</v>
      </c>
      <c r="R5" s="83">
        <f t="array" ref="R5:R43">MMULT(逆行列係数!C5:AO43,'5'!Q5:Q43)</f>
        <v>2.3740603203907293E-2</v>
      </c>
      <c r="S5" s="84">
        <f t="shared" ref="S5:S38" si="6">I5+R5</f>
        <v>1.9433410741779269</v>
      </c>
      <c r="T5" s="85">
        <f>分析係数表!F8</f>
        <v>0.45253682487725039</v>
      </c>
      <c r="U5" s="86">
        <f t="shared" ref="U5:U43" si="7">S5*T5</f>
        <v>0.87943339936202414</v>
      </c>
      <c r="V5" s="87">
        <f>分析係数表!D8</f>
        <v>0.34574468085106386</v>
      </c>
      <c r="W5" s="167">
        <f t="shared" ref="W5:W43" si="8">ROUND(S5*V5,0)</f>
        <v>1</v>
      </c>
      <c r="X5" s="76">
        <f>分析係数表!E8</f>
        <v>0.19353518821603927</v>
      </c>
      <c r="Y5" s="166">
        <f t="shared" ref="Y5:Y43" si="9">ROUND(S5*X5,0)</f>
        <v>0</v>
      </c>
    </row>
    <row r="6" spans="1:25" x14ac:dyDescent="0.2">
      <c r="A6" s="6" t="s">
        <v>219</v>
      </c>
      <c r="B6" s="5" t="s">
        <v>265</v>
      </c>
      <c r="C6" s="90"/>
      <c r="D6" s="76">
        <f>投入係数表!G6</f>
        <v>3.9196305322176586E-4</v>
      </c>
      <c r="E6" s="77">
        <f t="shared" si="0"/>
        <v>3.9196305322176585E-2</v>
      </c>
      <c r="F6" s="76">
        <f>分析係数表!C9</f>
        <v>2.0979020979020935E-2</v>
      </c>
      <c r="G6" s="77">
        <f t="shared" si="1"/>
        <v>8.2230011165405252E-4</v>
      </c>
      <c r="H6" s="77">
        <v>1.4907245958587804E-3</v>
      </c>
      <c r="I6" s="77">
        <f t="shared" si="2"/>
        <v>1.4907245958587804E-3</v>
      </c>
      <c r="J6" s="76">
        <f>分析係数表!G9</f>
        <v>0.2857142857142857</v>
      </c>
      <c r="K6" s="78">
        <f t="shared" si="3"/>
        <v>4.2592131310250866E-4</v>
      </c>
      <c r="L6" s="79"/>
      <c r="M6" s="80"/>
      <c r="N6" s="81">
        <f>分析係数表!H9</f>
        <v>6.0072645990500145E-4</v>
      </c>
      <c r="O6" s="82">
        <f t="shared" si="4"/>
        <v>7.716559836718183E-3</v>
      </c>
      <c r="P6" s="76">
        <f>分析係数表!C9</f>
        <v>2.0979020979020935E-2</v>
      </c>
      <c r="Q6" s="82">
        <f t="shared" si="5"/>
        <v>1.6188587070038111E-4</v>
      </c>
      <c r="R6" s="83">
        <v>1.9787558565118805E-4</v>
      </c>
      <c r="S6" s="84">
        <f t="shared" si="6"/>
        <v>1.6886001815099685E-3</v>
      </c>
      <c r="T6" s="85">
        <f>分析係数表!F9</f>
        <v>0.7142857142857143</v>
      </c>
      <c r="U6" s="86">
        <f t="shared" si="7"/>
        <v>1.2061429867928346E-3</v>
      </c>
      <c r="V6" s="87">
        <f>分析係数表!D9</f>
        <v>0.14285714285714285</v>
      </c>
      <c r="W6" s="167">
        <f t="shared" si="8"/>
        <v>0</v>
      </c>
      <c r="X6" s="76">
        <f>分析係数表!E9</f>
        <v>0</v>
      </c>
      <c r="Y6" s="166">
        <f t="shared" si="9"/>
        <v>0</v>
      </c>
    </row>
    <row r="7" spans="1:25" x14ac:dyDescent="0.2">
      <c r="A7" s="6" t="s">
        <v>220</v>
      </c>
      <c r="B7" s="5" t="s">
        <v>266</v>
      </c>
      <c r="C7" s="90"/>
      <c r="D7" s="76">
        <f>投入係数表!G7</f>
        <v>3.1322960513982853E-2</v>
      </c>
      <c r="E7" s="77">
        <f t="shared" si="0"/>
        <v>3.1322960513982854</v>
      </c>
      <c r="F7" s="76">
        <f>分析係数表!C10</f>
        <v>2.5562372188139282E-3</v>
      </c>
      <c r="G7" s="77">
        <f t="shared" si="1"/>
        <v>8.0068917469282019E-3</v>
      </c>
      <c r="H7" s="77">
        <v>8.6301666292605723E-3</v>
      </c>
      <c r="I7" s="77">
        <f t="shared" si="2"/>
        <v>8.6301666292605723E-3</v>
      </c>
      <c r="J7" s="76">
        <f>分析係数表!G10</f>
        <v>0.2857142857142857</v>
      </c>
      <c r="K7" s="78">
        <f t="shared" si="3"/>
        <v>2.4657618940744489E-3</v>
      </c>
      <c r="L7" s="79"/>
      <c r="M7" s="80"/>
      <c r="N7" s="81">
        <f>分析係数表!H10</f>
        <v>1.1455713886560491E-3</v>
      </c>
      <c r="O7" s="82">
        <f t="shared" si="4"/>
        <v>1.471530015374165E-2</v>
      </c>
      <c r="P7" s="76">
        <f>分析係数表!C10</f>
        <v>2.5562372188139282E-3</v>
      </c>
      <c r="Q7" s="82">
        <f t="shared" si="5"/>
        <v>3.7615797939012728E-5</v>
      </c>
      <c r="R7" s="83">
        <v>8.1216799528934734E-5</v>
      </c>
      <c r="S7" s="84">
        <f t="shared" si="6"/>
        <v>8.711383428789507E-3</v>
      </c>
      <c r="T7" s="85">
        <f>分析係数表!F10</f>
        <v>0.5714285714285714</v>
      </c>
      <c r="U7" s="86">
        <f t="shared" si="7"/>
        <v>4.9779333878797183E-3</v>
      </c>
      <c r="V7" s="87">
        <f>分析係数表!D10</f>
        <v>0</v>
      </c>
      <c r="W7" s="167">
        <f t="shared" si="8"/>
        <v>0</v>
      </c>
      <c r="X7" s="76">
        <f>分析係数表!E10</f>
        <v>0</v>
      </c>
      <c r="Y7" s="166">
        <f t="shared" si="9"/>
        <v>0</v>
      </c>
    </row>
    <row r="8" spans="1:25" x14ac:dyDescent="0.2">
      <c r="A8" s="6" t="s">
        <v>221</v>
      </c>
      <c r="B8" s="5" t="s">
        <v>27</v>
      </c>
      <c r="C8" s="90"/>
      <c r="D8" s="76">
        <f>投入係数表!G8</f>
        <v>3.0675369382572983E-4</v>
      </c>
      <c r="E8" s="77">
        <f t="shared" si="0"/>
        <v>3.0675369382572981E-2</v>
      </c>
      <c r="F8" s="76">
        <f>分析係数表!C11</f>
        <v>1.0332950631458115E-2</v>
      </c>
      <c r="G8" s="77">
        <f t="shared" si="1"/>
        <v>3.169670774318684E-4</v>
      </c>
      <c r="H8" s="77">
        <v>8.0479576092625557E-4</v>
      </c>
      <c r="I8" s="77">
        <f t="shared" si="2"/>
        <v>8.0479576092625557E-4</v>
      </c>
      <c r="J8" s="76">
        <f>分析係数表!G11</f>
        <v>0.46666666666666667</v>
      </c>
      <c r="K8" s="78">
        <f t="shared" si="3"/>
        <v>3.7557135509891929E-4</v>
      </c>
      <c r="L8" s="79"/>
      <c r="M8" s="80"/>
      <c r="N8" s="81">
        <f>分析係数表!H11</f>
        <v>-1.3970382788488405E-5</v>
      </c>
      <c r="O8" s="82">
        <f t="shared" si="4"/>
        <v>-1.7945487992367866E-4</v>
      </c>
      <c r="P8" s="76">
        <f>分析係数表!C11</f>
        <v>1.0332950631458115E-2</v>
      </c>
      <c r="Q8" s="82">
        <f t="shared" si="5"/>
        <v>-1.8542984148256157E-6</v>
      </c>
      <c r="R8" s="83">
        <v>1.0717577366688571E-4</v>
      </c>
      <c r="S8" s="84">
        <f t="shared" si="6"/>
        <v>9.1197153459314127E-4</v>
      </c>
      <c r="T8" s="85">
        <f>分析係数表!F11</f>
        <v>0.8</v>
      </c>
      <c r="U8" s="86">
        <f t="shared" si="7"/>
        <v>7.2957722767451306E-4</v>
      </c>
      <c r="V8" s="87">
        <f>分析係数表!D11</f>
        <v>0</v>
      </c>
      <c r="W8" s="167">
        <f t="shared" si="8"/>
        <v>0</v>
      </c>
      <c r="X8" s="76">
        <f>分析係数表!E11</f>
        <v>0</v>
      </c>
      <c r="Y8" s="166">
        <f t="shared" si="9"/>
        <v>0</v>
      </c>
    </row>
    <row r="9" spans="1:25" x14ac:dyDescent="0.2">
      <c r="A9" s="6" t="s">
        <v>222</v>
      </c>
      <c r="B9" s="5" t="s">
        <v>190</v>
      </c>
      <c r="C9" s="75">
        <f>最終需要_まとめ!C10</f>
        <v>100</v>
      </c>
      <c r="D9" s="76">
        <f>投入係数表!G9</f>
        <v>0.19526576799195625</v>
      </c>
      <c r="E9" s="77">
        <f t="shared" si="0"/>
        <v>19.526576799195624</v>
      </c>
      <c r="F9" s="76">
        <f>分析係数表!C12</f>
        <v>0.36438470355319375</v>
      </c>
      <c r="G9" s="77">
        <f t="shared" si="1"/>
        <v>7.1151858983835679</v>
      </c>
      <c r="H9" s="77">
        <v>7.7631524890711354</v>
      </c>
      <c r="I9" s="77">
        <f t="shared" si="2"/>
        <v>107.76315248907113</v>
      </c>
      <c r="J9" s="76">
        <f>分析係数表!G12</f>
        <v>0.13670989621500027</v>
      </c>
      <c r="K9" s="78">
        <f t="shared" si="3"/>
        <v>14.732289392582162</v>
      </c>
      <c r="L9" s="79"/>
      <c r="M9" s="80"/>
      <c r="N9" s="81">
        <f>分析係数表!H12</f>
        <v>8.785973735680358E-2</v>
      </c>
      <c r="O9" s="82">
        <f t="shared" si="4"/>
        <v>1.1285917398400152</v>
      </c>
      <c r="P9" s="76">
        <f>分析係数表!C12</f>
        <v>0.36438470355319375</v>
      </c>
      <c r="Q9" s="82">
        <f t="shared" si="5"/>
        <v>0.41124156655418709</v>
      </c>
      <c r="R9" s="83">
        <v>0.47412319051618296</v>
      </c>
      <c r="S9" s="84">
        <f t="shared" si="6"/>
        <v>108.23727567958731</v>
      </c>
      <c r="T9" s="85">
        <f>分析係数表!F12</f>
        <v>0.3384174917772968</v>
      </c>
      <c r="U9" s="86">
        <f t="shared" si="7"/>
        <v>36.629387352293747</v>
      </c>
      <c r="V9" s="87">
        <f>分析係数表!D12</f>
        <v>3.0726494998210604E-2</v>
      </c>
      <c r="W9" s="167">
        <f t="shared" si="8"/>
        <v>3</v>
      </c>
      <c r="X9" s="76">
        <f>分析係数表!E12</f>
        <v>3.3691780705192659E-2</v>
      </c>
      <c r="Y9" s="166">
        <f t="shared" si="9"/>
        <v>4</v>
      </c>
    </row>
    <row r="10" spans="1:25" x14ac:dyDescent="0.2">
      <c r="A10" s="6" t="s">
        <v>223</v>
      </c>
      <c r="B10" s="5" t="s">
        <v>28</v>
      </c>
      <c r="C10" s="90"/>
      <c r="D10" s="76">
        <f>投入係数表!G10</f>
        <v>1.0565960565108471E-3</v>
      </c>
      <c r="E10" s="77">
        <f t="shared" si="0"/>
        <v>0.10565960565108472</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0.17425068840589197</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投入係数表!G11</f>
        <v>1.7348625573032943E-2</v>
      </c>
      <c r="E11" s="77">
        <f t="shared" si="0"/>
        <v>1.7348625573032943</v>
      </c>
      <c r="F11" s="76">
        <f>分析係数表!C14</f>
        <v>0.26107118015302577</v>
      </c>
      <c r="G11" s="77">
        <f t="shared" si="1"/>
        <v>0.45292261523846733</v>
      </c>
      <c r="H11" s="77">
        <v>0.60168257330876729</v>
      </c>
      <c r="I11" s="77">
        <f t="shared" si="2"/>
        <v>0.60168257330876729</v>
      </c>
      <c r="J11" s="76">
        <f>分析係数表!G14</f>
        <v>0.16373199176766523</v>
      </c>
      <c r="K11" s="78">
        <f t="shared" si="3"/>
        <v>9.8514686139738711E-2</v>
      </c>
      <c r="L11" s="79"/>
      <c r="M11" s="80"/>
      <c r="N11" s="81">
        <f>分析係数表!H14</f>
        <v>1.1316010058675609E-3</v>
      </c>
      <c r="O11" s="82">
        <f t="shared" si="4"/>
        <v>1.4535845273817974E-2</v>
      </c>
      <c r="P11" s="76">
        <f>分析係数表!C14</f>
        <v>0.26107118015302577</v>
      </c>
      <c r="Q11" s="82">
        <f t="shared" si="5"/>
        <v>3.7948902801574406E-3</v>
      </c>
      <c r="R11" s="83">
        <v>2.06580215872419E-2</v>
      </c>
      <c r="S11" s="84">
        <f t="shared" si="6"/>
        <v>0.62234059489600924</v>
      </c>
      <c r="T11" s="85">
        <f>分析係数表!F14</f>
        <v>0.32746398353533046</v>
      </c>
      <c r="U11" s="86">
        <f t="shared" si="7"/>
        <v>0.20379413032039453</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投入係数表!G12</f>
        <v>1.0753421155779751E-2</v>
      </c>
      <c r="E12" s="77">
        <f t="shared" si="0"/>
        <v>1.0753421155779752</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0.10408383035573361</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投入係数表!G13</f>
        <v>4.2604679698018027E-3</v>
      </c>
      <c r="E13" s="77">
        <f t="shared" si="0"/>
        <v>0.42604679698018028</v>
      </c>
      <c r="F13" s="76">
        <f>分析係数表!C16</f>
        <v>2.7381299155257777E-2</v>
      </c>
      <c r="G13" s="77">
        <f t="shared" si="1"/>
        <v>1.1665714802253691E-2</v>
      </c>
      <c r="H13" s="77">
        <v>1.6215225430763962E-2</v>
      </c>
      <c r="I13" s="77">
        <f t="shared" si="2"/>
        <v>1.6215225430763962E-2</v>
      </c>
      <c r="J13" s="76">
        <f>分析係数表!G16</f>
        <v>3.4146341463414637E-2</v>
      </c>
      <c r="K13" s="78">
        <f t="shared" si="3"/>
        <v>5.5369062446511093E-4</v>
      </c>
      <c r="L13" s="79"/>
      <c r="M13" s="80"/>
      <c r="N13" s="81">
        <f>分析係数表!H16</f>
        <v>1.6149762503492596E-2</v>
      </c>
      <c r="O13" s="82">
        <f t="shared" si="4"/>
        <v>0.20744984119177254</v>
      </c>
      <c r="P13" s="76">
        <f>分析係数表!C16</f>
        <v>2.7381299155257777E-2</v>
      </c>
      <c r="Q13" s="82">
        <f t="shared" si="5"/>
        <v>5.6802461613826415E-3</v>
      </c>
      <c r="R13" s="83">
        <v>6.6832184778976931E-3</v>
      </c>
      <c r="S13" s="84">
        <f t="shared" si="6"/>
        <v>2.2898443908661657E-2</v>
      </c>
      <c r="T13" s="85">
        <f>分析係数表!F16</f>
        <v>0.28292682926829266</v>
      </c>
      <c r="U13" s="86">
        <f t="shared" si="7"/>
        <v>6.4785841302554929E-3</v>
      </c>
      <c r="V13" s="87">
        <f>分析係数表!D16</f>
        <v>0</v>
      </c>
      <c r="W13" s="167">
        <f t="shared" si="8"/>
        <v>0</v>
      </c>
      <c r="X13" s="76">
        <f>分析係数表!E16</f>
        <v>0</v>
      </c>
      <c r="Y13" s="166">
        <f t="shared" si="9"/>
        <v>0</v>
      </c>
    </row>
    <row r="14" spans="1:25" x14ac:dyDescent="0.2">
      <c r="A14" s="6" t="s">
        <v>2</v>
      </c>
      <c r="B14" s="5" t="s">
        <v>364</v>
      </c>
      <c r="C14" s="90"/>
      <c r="D14" s="76">
        <f>投入係数表!G14</f>
        <v>1.9172105864108113E-2</v>
      </c>
      <c r="E14" s="77">
        <f t="shared" si="0"/>
        <v>1.9172105864108113</v>
      </c>
      <c r="F14" s="76">
        <f>分析係数表!C17</f>
        <v>0.29707112970711302</v>
      </c>
      <c r="G14" s="77">
        <f t="shared" si="1"/>
        <v>0.56954791479149636</v>
      </c>
      <c r="H14" s="77">
        <v>0.70554528789001703</v>
      </c>
      <c r="I14" s="77">
        <f t="shared" si="2"/>
        <v>0.70554528789001703</v>
      </c>
      <c r="J14" s="76">
        <f>分析係数表!G17</f>
        <v>0.2185201483623562</v>
      </c>
      <c r="K14" s="78">
        <f t="shared" si="3"/>
        <v>0.15417586098608785</v>
      </c>
      <c r="L14" s="79"/>
      <c r="M14" s="80"/>
      <c r="N14" s="81">
        <f>分析係数表!H17</f>
        <v>2.8080469404861692E-3</v>
      </c>
      <c r="O14" s="82">
        <f t="shared" si="4"/>
        <v>3.6070430864659407E-2</v>
      </c>
      <c r="P14" s="76">
        <f>分析係数表!C17</f>
        <v>0.29707112970711302</v>
      </c>
      <c r="Q14" s="82">
        <f t="shared" si="5"/>
        <v>1.0715483645986687E-2</v>
      </c>
      <c r="R14" s="83">
        <v>2.7528076694624828E-2</v>
      </c>
      <c r="S14" s="84">
        <f t="shared" si="6"/>
        <v>0.7330733645846419</v>
      </c>
      <c r="T14" s="85">
        <f>分析係数表!F17</f>
        <v>0.34274218897340791</v>
      </c>
      <c r="U14" s="86">
        <f t="shared" si="7"/>
        <v>0.25125516965584127</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投入係数表!G15</f>
        <v>2.6244482693979108E-3</v>
      </c>
      <c r="E15" s="77">
        <f t="shared" si="0"/>
        <v>0.2624448269397911</v>
      </c>
      <c r="F15" s="76">
        <f>分析係数表!C18</f>
        <v>0.13983739837398379</v>
      </c>
      <c r="G15" s="77">
        <f t="shared" si="1"/>
        <v>3.6699601815970803E-2</v>
      </c>
      <c r="H15" s="77">
        <v>4.298485527705849E-2</v>
      </c>
      <c r="I15" s="77">
        <f t="shared" si="2"/>
        <v>4.298485527705849E-2</v>
      </c>
      <c r="J15" s="76">
        <f>分析係数表!G18</f>
        <v>0.21606118546845124</v>
      </c>
      <c r="K15" s="78">
        <f t="shared" si="3"/>
        <v>9.2873587883510692E-3</v>
      </c>
      <c r="L15" s="79"/>
      <c r="M15" s="80"/>
      <c r="N15" s="81">
        <f>分析係数表!H18</f>
        <v>4.3308186644314052E-4</v>
      </c>
      <c r="O15" s="82">
        <f t="shared" si="4"/>
        <v>5.5631012776340381E-3</v>
      </c>
      <c r="P15" s="76">
        <f>分析係数表!C18</f>
        <v>0.13983739837398379</v>
      </c>
      <c r="Q15" s="82">
        <f t="shared" si="5"/>
        <v>7.7792960955532918E-4</v>
      </c>
      <c r="R15" s="83">
        <v>1.9273150877683076E-3</v>
      </c>
      <c r="S15" s="84">
        <f t="shared" si="6"/>
        <v>4.4912170364826795E-2</v>
      </c>
      <c r="T15" s="85">
        <f>分析係数表!F18</f>
        <v>0.45793499043977054</v>
      </c>
      <c r="U15" s="86">
        <f t="shared" si="7"/>
        <v>2.0566854306646305E-2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投入係数表!G16</f>
        <v>0</v>
      </c>
      <c r="E16" s="77">
        <f t="shared" si="0"/>
        <v>0</v>
      </c>
      <c r="F16" s="76">
        <f>分析係数表!C19</f>
        <v>0.18403218975010593</v>
      </c>
      <c r="G16" s="77">
        <f t="shared" si="1"/>
        <v>0</v>
      </c>
      <c r="H16" s="77">
        <v>1.6640611903126004E-2</v>
      </c>
      <c r="I16" s="77">
        <f t="shared" si="2"/>
        <v>1.6640611903126004E-2</v>
      </c>
      <c r="J16" s="76">
        <f>分析係数表!G19</f>
        <v>5.7747209966260059E-2</v>
      </c>
      <c r="K16" s="78">
        <f t="shared" si="3"/>
        <v>9.6094890953686378E-4</v>
      </c>
      <c r="L16" s="79"/>
      <c r="M16" s="80"/>
      <c r="N16" s="81">
        <f>分析係数表!H19</f>
        <v>-1.1176306230790724E-4</v>
      </c>
      <c r="O16" s="82">
        <f t="shared" si="4"/>
        <v>-1.4356390393894293E-3</v>
      </c>
      <c r="P16" s="76">
        <f>分析係数表!C19</f>
        <v>0.18403218975010593</v>
      </c>
      <c r="Q16" s="82">
        <f t="shared" si="5"/>
        <v>-2.6420379610957525E-4</v>
      </c>
      <c r="R16" s="83">
        <v>1.6528011412487115E-3</v>
      </c>
      <c r="S16" s="84">
        <f t="shared" si="6"/>
        <v>1.8293413044374717E-2</v>
      </c>
      <c r="T16" s="85">
        <f>分析係数表!F19</f>
        <v>0.23994290163508955</v>
      </c>
      <c r="U16" s="86">
        <f t="shared" si="7"/>
        <v>4.3893746066764666E-3</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投入係数表!G17</f>
        <v>1.5167265972494419E-3</v>
      </c>
      <c r="E17" s="77">
        <f t="shared" si="0"/>
        <v>0.15167265972494418</v>
      </c>
      <c r="F17" s="76">
        <f>分析係数表!C20</f>
        <v>2.2594142259414252E-2</v>
      </c>
      <c r="G17" s="77">
        <f t="shared" si="1"/>
        <v>3.4269136506891191E-3</v>
      </c>
      <c r="H17" s="77">
        <v>4.3845853318086343E-3</v>
      </c>
      <c r="I17" s="77">
        <f t="shared" si="2"/>
        <v>4.3845853318086343E-3</v>
      </c>
      <c r="J17" s="76">
        <f>分析係数表!G20</f>
        <v>0.10283687943262411</v>
      </c>
      <c r="K17" s="78">
        <f t="shared" si="3"/>
        <v>4.5089707312925668E-4</v>
      </c>
      <c r="L17" s="79"/>
      <c r="M17" s="80"/>
      <c r="N17" s="81">
        <f>分析係数表!H20</f>
        <v>5.3087454596255942E-4</v>
      </c>
      <c r="O17" s="82">
        <f t="shared" si="4"/>
        <v>6.81928543709979E-3</v>
      </c>
      <c r="P17" s="76">
        <f>分析係数表!C20</f>
        <v>2.2594142259414252E-2</v>
      </c>
      <c r="Q17" s="82">
        <f t="shared" si="5"/>
        <v>1.5407590527338454E-4</v>
      </c>
      <c r="R17" s="83">
        <v>4.3977116055337717E-4</v>
      </c>
      <c r="S17" s="84">
        <f t="shared" si="6"/>
        <v>4.8243564923620115E-3</v>
      </c>
      <c r="T17" s="85">
        <f>分析係数表!F20</f>
        <v>0.22695035460992907</v>
      </c>
      <c r="U17" s="86">
        <f t="shared" si="7"/>
        <v>1.0948894167062721E-3</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投入係数表!G18</f>
        <v>1.136692854343121E-2</v>
      </c>
      <c r="E18" s="77">
        <f t="shared" si="0"/>
        <v>1.136692854343121</v>
      </c>
      <c r="F18" s="76">
        <f>分析係数表!C21</f>
        <v>0.23250388802488331</v>
      </c>
      <c r="G18" s="77">
        <f t="shared" si="1"/>
        <v>0.264285508124878</v>
      </c>
      <c r="H18" s="77">
        <v>0.30342376535644722</v>
      </c>
      <c r="I18" s="77">
        <f t="shared" si="2"/>
        <v>0.30342376535644722</v>
      </c>
      <c r="J18" s="76">
        <f>分析係数表!G21</f>
        <v>0.28497645450402553</v>
      </c>
      <c r="K18" s="78">
        <f t="shared" si="3"/>
        <v>8.6468628863541702E-2</v>
      </c>
      <c r="L18" s="79"/>
      <c r="M18" s="80"/>
      <c r="N18" s="81">
        <f>分析係数表!H21</f>
        <v>8.9410449846325792E-4</v>
      </c>
      <c r="O18" s="82">
        <f t="shared" si="4"/>
        <v>1.1485112315115434E-2</v>
      </c>
      <c r="P18" s="76">
        <f>分析係数表!C21</f>
        <v>0.23250388802488331</v>
      </c>
      <c r="Q18" s="82">
        <f t="shared" si="5"/>
        <v>2.6703332676668071E-3</v>
      </c>
      <c r="R18" s="83">
        <v>9.0003030293803483E-3</v>
      </c>
      <c r="S18" s="84">
        <f t="shared" si="6"/>
        <v>0.31242406838582759</v>
      </c>
      <c r="T18" s="85">
        <f>分析係数表!F21</f>
        <v>0.42533799179705301</v>
      </c>
      <c r="U18" s="86">
        <f t="shared" si="7"/>
        <v>0.13288582583629308</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投入係数表!G19</f>
        <v>0</v>
      </c>
      <c r="E19" s="77">
        <f t="shared" si="0"/>
        <v>0</v>
      </c>
      <c r="F19" s="76">
        <f>分析係数表!C22</f>
        <v>5.4474708171206254E-2</v>
      </c>
      <c r="G19" s="77">
        <f t="shared" si="1"/>
        <v>0</v>
      </c>
      <c r="H19" s="77">
        <v>9.3667649491804329E-4</v>
      </c>
      <c r="I19" s="77">
        <f t="shared" si="2"/>
        <v>9.3667649491804329E-4</v>
      </c>
      <c r="J19" s="76">
        <f>分析係数表!G22</f>
        <v>0.19423955040393395</v>
      </c>
      <c r="K19" s="78">
        <f t="shared" si="3"/>
        <v>1.8193962124681345E-4</v>
      </c>
      <c r="L19" s="79"/>
      <c r="M19" s="80"/>
      <c r="N19" s="81">
        <f>分析係数表!H22</f>
        <v>4.1911148365465217E-5</v>
      </c>
      <c r="O19" s="82">
        <f t="shared" si="4"/>
        <v>5.38364639771036E-4</v>
      </c>
      <c r="P19" s="76">
        <f>分析係数表!C22</f>
        <v>5.4474708171206254E-2</v>
      </c>
      <c r="Q19" s="82">
        <f t="shared" si="5"/>
        <v>2.9327256641223768E-5</v>
      </c>
      <c r="R19" s="83">
        <v>2.9774388545492623E-4</v>
      </c>
      <c r="S19" s="84">
        <f t="shared" si="6"/>
        <v>1.2344203803729696E-3</v>
      </c>
      <c r="T19" s="85">
        <f>分析係数表!F22</f>
        <v>0.41201264488935724</v>
      </c>
      <c r="U19" s="86">
        <f t="shared" si="7"/>
        <v>5.0859680582279363E-4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3.5890975984735732E-4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投入係数表!G21</f>
        <v>0</v>
      </c>
      <c r="E21" s="77">
        <f t="shared" si="0"/>
        <v>0</v>
      </c>
      <c r="F21" s="76">
        <f>分析係数表!C24</f>
        <v>0.2430426716141002</v>
      </c>
      <c r="G21" s="77">
        <f t="shared" si="1"/>
        <v>0</v>
      </c>
      <c r="H21" s="77">
        <v>4.9789731117282987E-3</v>
      </c>
      <c r="I21" s="77">
        <f t="shared" si="2"/>
        <v>4.9789731117282987E-3</v>
      </c>
      <c r="J21" s="76">
        <f>分析係数表!G24</f>
        <v>0.20785219399538107</v>
      </c>
      <c r="K21" s="78">
        <f t="shared" si="3"/>
        <v>1.0348904851167366E-3</v>
      </c>
      <c r="L21" s="79"/>
      <c r="M21" s="80"/>
      <c r="N21" s="81">
        <f>分析係数表!H24</f>
        <v>3.3528918692372173E-4</v>
      </c>
      <c r="O21" s="82">
        <f t="shared" si="4"/>
        <v>4.306917118168288E-3</v>
      </c>
      <c r="P21" s="76">
        <f>分析係数表!C24</f>
        <v>0.2430426716141002</v>
      </c>
      <c r="Q21" s="82">
        <f t="shared" si="5"/>
        <v>1.0467646428201219E-3</v>
      </c>
      <c r="R21" s="83">
        <v>4.2366308246098916E-3</v>
      </c>
      <c r="S21" s="84">
        <f t="shared" si="6"/>
        <v>9.2156039363381903E-3</v>
      </c>
      <c r="T21" s="85">
        <f>分析係数表!F24</f>
        <v>0.39030023094688221</v>
      </c>
      <c r="U21" s="86">
        <f t="shared" si="7"/>
        <v>3.5968523446677923E-3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投入係数表!G22</f>
        <v>0</v>
      </c>
      <c r="E22" s="77">
        <f t="shared" si="0"/>
        <v>0</v>
      </c>
      <c r="F22" s="76">
        <f>分析係数表!C25</f>
        <v>6.2929061784896545E-3</v>
      </c>
      <c r="G22" s="77">
        <f t="shared" si="1"/>
        <v>0</v>
      </c>
      <c r="H22" s="77">
        <v>1.7771013287058699E-4</v>
      </c>
      <c r="I22" s="77">
        <f t="shared" si="2"/>
        <v>1.7771013287058699E-4</v>
      </c>
      <c r="J22" s="76">
        <f>分析係数表!G25</f>
        <v>0.19805194805194806</v>
      </c>
      <c r="K22" s="78">
        <f t="shared" si="3"/>
        <v>3.5195838003590285E-5</v>
      </c>
      <c r="L22" s="79"/>
      <c r="M22" s="80"/>
      <c r="N22" s="81">
        <f>分析係数表!H25</f>
        <v>4.8896339759709417E-4</v>
      </c>
      <c r="O22" s="82">
        <f t="shared" si="4"/>
        <v>6.2809207973287531E-3</v>
      </c>
      <c r="P22" s="76">
        <f>分析係数表!C25</f>
        <v>6.2929061784896545E-3</v>
      </c>
      <c r="Q22" s="82">
        <f t="shared" si="5"/>
        <v>3.9525245292114276E-5</v>
      </c>
      <c r="R22" s="83">
        <v>3.8504160562348049E-4</v>
      </c>
      <c r="S22" s="84">
        <f t="shared" si="6"/>
        <v>5.6275173849406745E-4</v>
      </c>
      <c r="T22" s="85">
        <f>分析係数表!F25</f>
        <v>0.35389610389610388</v>
      </c>
      <c r="U22" s="86">
        <f t="shared" si="7"/>
        <v>1.9915564771380958E-4</v>
      </c>
      <c r="V22" s="87">
        <f>分析係数表!D25</f>
        <v>9.74025974025974E-3</v>
      </c>
      <c r="W22" s="167">
        <f t="shared" si="8"/>
        <v>0</v>
      </c>
      <c r="X22" s="76">
        <f>分析係数表!E25</f>
        <v>0</v>
      </c>
      <c r="Y22" s="166">
        <f t="shared" si="9"/>
        <v>0</v>
      </c>
    </row>
    <row r="23" spans="1:25" x14ac:dyDescent="0.2">
      <c r="A23" s="6" t="s">
        <v>11</v>
      </c>
      <c r="B23" s="5" t="s">
        <v>35</v>
      </c>
      <c r="C23" s="90"/>
      <c r="D23" s="76">
        <f>投入係数表!G23</f>
        <v>0</v>
      </c>
      <c r="E23" s="77">
        <f t="shared" si="0"/>
        <v>0</v>
      </c>
      <c r="F23" s="76">
        <f>分析係数表!C26</f>
        <v>0.11929572403880706</v>
      </c>
      <c r="G23" s="77">
        <f t="shared" si="1"/>
        <v>0</v>
      </c>
      <c r="H23" s="77">
        <v>1.9956040646641753E-3</v>
      </c>
      <c r="I23" s="77">
        <f t="shared" si="2"/>
        <v>1.9956040646641753E-3</v>
      </c>
      <c r="J23" s="76">
        <f>分析係数表!G26</f>
        <v>0.19690501600853788</v>
      </c>
      <c r="K23" s="78">
        <f t="shared" si="3"/>
        <v>3.9294445029940269E-4</v>
      </c>
      <c r="L23" s="79"/>
      <c r="M23" s="80"/>
      <c r="N23" s="81">
        <f>分析係数表!H26</f>
        <v>1.0477787091366304E-2</v>
      </c>
      <c r="O23" s="82">
        <f t="shared" si="4"/>
        <v>0.134591159942759</v>
      </c>
      <c r="P23" s="76">
        <f>分析係数表!C26</f>
        <v>0.11929572403880706</v>
      </c>
      <c r="Q23" s="82">
        <f t="shared" si="5"/>
        <v>1.6056149874594319E-2</v>
      </c>
      <c r="R23" s="83">
        <v>1.7354299539862957E-2</v>
      </c>
      <c r="S23" s="84">
        <f t="shared" si="6"/>
        <v>1.9349903604527131E-2</v>
      </c>
      <c r="T23" s="85">
        <f>分析係数表!F26</f>
        <v>0.33564567769477055</v>
      </c>
      <c r="U23" s="86">
        <f t="shared" si="7"/>
        <v>6.4947115086699926E-3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投入係数表!G24</f>
        <v>1.7041871879207213E-5</v>
      </c>
      <c r="E24" s="77">
        <f t="shared" si="0"/>
        <v>1.7041871879207213E-3</v>
      </c>
      <c r="F24" s="76">
        <f>分析係数表!C27</f>
        <v>1</v>
      </c>
      <c r="G24" s="77">
        <f t="shared" si="1"/>
        <v>1.7041871879207213E-3</v>
      </c>
      <c r="H24" s="77">
        <v>7.2841248943851912E-3</v>
      </c>
      <c r="I24" s="77">
        <f t="shared" si="2"/>
        <v>7.2841248943851912E-3</v>
      </c>
      <c r="J24" s="76">
        <f>分析係数表!G27</f>
        <v>0.17096018735362997</v>
      </c>
      <c r="K24" s="78">
        <f t="shared" si="3"/>
        <v>1.2452953566513324E-3</v>
      </c>
      <c r="L24" s="79"/>
      <c r="M24" s="80"/>
      <c r="N24" s="81">
        <f>分析係数表!H27</f>
        <v>1.0449846325789327E-2</v>
      </c>
      <c r="O24" s="82">
        <f t="shared" si="4"/>
        <v>0.13423225018291163</v>
      </c>
      <c r="P24" s="76">
        <f>分析係数表!C27</f>
        <v>1</v>
      </c>
      <c r="Q24" s="82">
        <f t="shared" si="5"/>
        <v>0.13423225018291163</v>
      </c>
      <c r="R24" s="83">
        <v>0.13977235016598058</v>
      </c>
      <c r="S24" s="84">
        <f t="shared" si="6"/>
        <v>0.14705647506036576</v>
      </c>
      <c r="T24" s="85">
        <f>分析係数表!F27</f>
        <v>0.32162373145979706</v>
      </c>
      <c r="U24" s="86">
        <f t="shared" si="7"/>
        <v>4.7296852244239421E-2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投入係数表!G25</f>
        <v>0</v>
      </c>
      <c r="E25" s="77">
        <f t="shared" si="0"/>
        <v>0</v>
      </c>
      <c r="F25" s="76">
        <f>分析係数表!C28</f>
        <v>0.21543700340522132</v>
      </c>
      <c r="G25" s="77">
        <f t="shared" si="1"/>
        <v>0</v>
      </c>
      <c r="H25" s="77">
        <v>1.240082009009816E-2</v>
      </c>
      <c r="I25" s="77">
        <f t="shared" si="2"/>
        <v>1.240082009009816E-2</v>
      </c>
      <c r="J25" s="76">
        <f>分析係数表!G28</f>
        <v>0.12488528602018965</v>
      </c>
      <c r="K25" s="78">
        <f t="shared" si="3"/>
        <v>1.5486799638368227E-3</v>
      </c>
      <c r="L25" s="79"/>
      <c r="M25" s="80"/>
      <c r="N25" s="81">
        <f>分析係数表!H28</f>
        <v>2.0550433081866444E-2</v>
      </c>
      <c r="O25" s="82">
        <f t="shared" si="4"/>
        <v>0.26397812836773132</v>
      </c>
      <c r="P25" s="76">
        <f>分析係数表!C28</f>
        <v>0.21543700340522132</v>
      </c>
      <c r="Q25" s="82">
        <f t="shared" si="5"/>
        <v>5.687065694006288E-2</v>
      </c>
      <c r="R25" s="83">
        <v>6.5878729685195189E-2</v>
      </c>
      <c r="S25" s="84">
        <f t="shared" si="6"/>
        <v>7.8279549775293347E-2</v>
      </c>
      <c r="T25" s="85">
        <f>分析係数表!F28</f>
        <v>0.21313857448761089</v>
      </c>
      <c r="U25" s="86">
        <f t="shared" si="7"/>
        <v>1.6684391650638005E-2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投入係数表!G26</f>
        <v>9.0321920959798227E-3</v>
      </c>
      <c r="E26" s="77">
        <f t="shared" si="0"/>
        <v>0.9032192095979823</v>
      </c>
      <c r="F26" s="76">
        <f>分析係数表!C29</f>
        <v>0.11126961483594866</v>
      </c>
      <c r="G26" s="77">
        <f t="shared" si="1"/>
        <v>0.10050085356439747</v>
      </c>
      <c r="H26" s="77">
        <v>0.12176925499878816</v>
      </c>
      <c r="I26" s="77">
        <f t="shared" si="2"/>
        <v>0.12176925499878816</v>
      </c>
      <c r="J26" s="76">
        <f>分析係数表!G29</f>
        <v>0.25072046109510088</v>
      </c>
      <c r="K26" s="78">
        <f t="shared" si="3"/>
        <v>3.0530043760503084E-2</v>
      </c>
      <c r="L26" s="79"/>
      <c r="M26" s="80"/>
      <c r="N26" s="81">
        <f>分析係数表!H29</f>
        <v>9.5976529756915344E-3</v>
      </c>
      <c r="O26" s="82">
        <f t="shared" si="4"/>
        <v>0.12328550250756724</v>
      </c>
      <c r="P26" s="76">
        <f>分析係数表!C29</f>
        <v>0.11126961483594866</v>
      </c>
      <c r="Q26" s="82">
        <f t="shared" si="5"/>
        <v>1.3717930378873391E-2</v>
      </c>
      <c r="R26" s="83">
        <v>1.907787766356233E-2</v>
      </c>
      <c r="S26" s="84">
        <f t="shared" si="6"/>
        <v>0.14084713266235049</v>
      </c>
      <c r="T26" s="85">
        <f>分析係数表!F29</f>
        <v>0.40201729106628242</v>
      </c>
      <c r="U26" s="86">
        <f t="shared" si="7"/>
        <v>5.662298272737145E-2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投入係数表!G27</f>
        <v>5.1125615637621631E-4</v>
      </c>
      <c r="E27" s="77">
        <f t="shared" si="0"/>
        <v>5.1125615637621628E-2</v>
      </c>
      <c r="F27" s="76">
        <f>分析係数表!C30</f>
        <v>1</v>
      </c>
      <c r="G27" s="77">
        <f t="shared" si="1"/>
        <v>5.1125615637621628E-2</v>
      </c>
      <c r="H27" s="77">
        <v>0.10950331801289778</v>
      </c>
      <c r="I27" s="77">
        <f t="shared" si="2"/>
        <v>0.10950331801289778</v>
      </c>
      <c r="J27" s="76">
        <f>分析係数表!G30</f>
        <v>0.34452184927169094</v>
      </c>
      <c r="K27" s="78">
        <f t="shared" si="3"/>
        <v>3.7726285623189609E-2</v>
      </c>
      <c r="L27" s="79"/>
      <c r="M27" s="80"/>
      <c r="N27" s="81">
        <f>分析係数表!H30</f>
        <v>0</v>
      </c>
      <c r="O27" s="82">
        <f t="shared" si="4"/>
        <v>0</v>
      </c>
      <c r="P27" s="76">
        <f>分析係数表!C30</f>
        <v>1</v>
      </c>
      <c r="Q27" s="82">
        <f t="shared" si="5"/>
        <v>0</v>
      </c>
      <c r="R27" s="83">
        <v>3.8807736386172319E-2</v>
      </c>
      <c r="S27" s="84">
        <f t="shared" si="6"/>
        <v>0.14831105439907011</v>
      </c>
      <c r="T27" s="85">
        <f>分析係数表!F30</f>
        <v>0.43989867004433186</v>
      </c>
      <c r="U27" s="86">
        <f t="shared" si="7"/>
        <v>6.5241835583023489E-2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投入係数表!G28</f>
        <v>1.39402511971915E-2</v>
      </c>
      <c r="E28" s="77">
        <f t="shared" si="0"/>
        <v>1.39402511971915</v>
      </c>
      <c r="F28" s="76">
        <f>分析係数表!C31</f>
        <v>4.9334728658992355E-2</v>
      </c>
      <c r="G28" s="77">
        <f t="shared" si="1"/>
        <v>6.8773851025163604E-2</v>
      </c>
      <c r="H28" s="77">
        <v>9.0587295940607118E-2</v>
      </c>
      <c r="I28" s="77">
        <f t="shared" si="2"/>
        <v>9.0587295940607118E-2</v>
      </c>
      <c r="J28" s="76">
        <f>分析係数表!G31</f>
        <v>6.9277108433734941E-2</v>
      </c>
      <c r="K28" s="78">
        <f t="shared" si="3"/>
        <v>6.2756259235962767E-3</v>
      </c>
      <c r="L28" s="79"/>
      <c r="M28" s="80"/>
      <c r="N28" s="81">
        <f>分析係数表!H31</f>
        <v>2.1570271025426097E-2</v>
      </c>
      <c r="O28" s="82">
        <f t="shared" si="4"/>
        <v>0.27707833460215986</v>
      </c>
      <c r="P28" s="76">
        <f>分析係数表!C31</f>
        <v>4.9334728658992355E-2</v>
      </c>
      <c r="Q28" s="82">
        <f t="shared" si="5"/>
        <v>1.366958445488305E-2</v>
      </c>
      <c r="R28" s="83">
        <v>1.9415853638340197E-2</v>
      </c>
      <c r="S28" s="84">
        <f t="shared" si="6"/>
        <v>0.11000314957894732</v>
      </c>
      <c r="T28" s="85">
        <f>分析係数表!F31</f>
        <v>0.34337349397590361</v>
      </c>
      <c r="U28" s="86">
        <f t="shared" si="7"/>
        <v>3.7772165819277087E-2</v>
      </c>
      <c r="V28" s="87">
        <f>分析係数表!D31</f>
        <v>0</v>
      </c>
      <c r="W28" s="167">
        <f t="shared" si="8"/>
        <v>0</v>
      </c>
      <c r="X28" s="76">
        <f>分析係数表!E31</f>
        <v>0</v>
      </c>
      <c r="Y28" s="166">
        <f t="shared" si="9"/>
        <v>0</v>
      </c>
    </row>
    <row r="29" spans="1:25" x14ac:dyDescent="0.2">
      <c r="A29" s="6" t="s">
        <v>17</v>
      </c>
      <c r="B29" s="5" t="s">
        <v>272</v>
      </c>
      <c r="C29" s="90"/>
      <c r="D29" s="76">
        <f>投入係数表!G29</f>
        <v>1.9086896504712078E-3</v>
      </c>
      <c r="E29" s="77">
        <f t="shared" si="0"/>
        <v>0.19086896504712078</v>
      </c>
      <c r="F29" s="76">
        <f>分析係数表!C32</f>
        <v>0.42352941176470593</v>
      </c>
      <c r="G29" s="77">
        <f t="shared" si="1"/>
        <v>8.0838620490545285E-2</v>
      </c>
      <c r="H29" s="77">
        <v>0.10355782743254238</v>
      </c>
      <c r="I29" s="77">
        <f t="shared" si="2"/>
        <v>0.10355782743254238</v>
      </c>
      <c r="J29" s="76">
        <f>分析係数表!G32</f>
        <v>0.14012738853503184</v>
      </c>
      <c r="K29" s="78">
        <f t="shared" si="3"/>
        <v>1.4511287920483645E-2</v>
      </c>
      <c r="L29" s="79"/>
      <c r="M29" s="80"/>
      <c r="N29" s="81">
        <f>分析係数表!H32</f>
        <v>6.3146130203967591E-3</v>
      </c>
      <c r="O29" s="82">
        <f t="shared" si="4"/>
        <v>8.111360572550276E-2</v>
      </c>
      <c r="P29" s="76">
        <f>分析係数表!C32</f>
        <v>0.42352941176470593</v>
      </c>
      <c r="Q29" s="82">
        <f t="shared" si="5"/>
        <v>3.4353997719036466E-2</v>
      </c>
      <c r="R29" s="83">
        <v>4.5626332402234841E-2</v>
      </c>
      <c r="S29" s="84">
        <f t="shared" si="6"/>
        <v>0.14918415983477723</v>
      </c>
      <c r="T29" s="85">
        <f>分析係数表!F32</f>
        <v>0.48195329087048833</v>
      </c>
      <c r="U29" s="86">
        <f t="shared" si="7"/>
        <v>7.1899796778119807E-2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投入係数表!G30</f>
        <v>8.0096797832273899E-4</v>
      </c>
      <c r="E30" s="77">
        <f t="shared" si="0"/>
        <v>8.00967978322739E-2</v>
      </c>
      <c r="F30" s="76">
        <f>分析係数表!C33</f>
        <v>1</v>
      </c>
      <c r="G30" s="77">
        <f t="shared" si="1"/>
        <v>8.00967978322739E-2</v>
      </c>
      <c r="H30" s="77">
        <v>0.10989872570094174</v>
      </c>
      <c r="I30" s="77">
        <f t="shared" si="2"/>
        <v>0.10989872570094174</v>
      </c>
      <c r="J30" s="76">
        <f>分析係数表!G33</f>
        <v>0.50642927794263104</v>
      </c>
      <c r="K30" s="78">
        <f t="shared" si="3"/>
        <v>5.5655932303543196E-2</v>
      </c>
      <c r="L30" s="79"/>
      <c r="M30" s="80"/>
      <c r="N30" s="81">
        <f>分析係数表!H33</f>
        <v>9.2204526404023469E-4</v>
      </c>
      <c r="O30" s="82">
        <f t="shared" si="4"/>
        <v>1.1844022074962792E-2</v>
      </c>
      <c r="P30" s="76">
        <f>分析係数表!C33</f>
        <v>1</v>
      </c>
      <c r="Q30" s="82">
        <f t="shared" si="5"/>
        <v>1.1844022074962792E-2</v>
      </c>
      <c r="R30" s="83">
        <v>3.3315496407533757E-2</v>
      </c>
      <c r="S30" s="84">
        <f t="shared" si="6"/>
        <v>0.14321422210847551</v>
      </c>
      <c r="T30" s="85">
        <f>分析係数表!F33</f>
        <v>0.64094955489614247</v>
      </c>
      <c r="U30" s="86">
        <f t="shared" si="7"/>
        <v>9.1793091915224667E-2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投入係数表!G31</f>
        <v>7.6500962865761177E-2</v>
      </c>
      <c r="E31" s="77">
        <f t="shared" si="0"/>
        <v>7.650096286576118</v>
      </c>
      <c r="F31" s="76">
        <f>分析係数表!C34</f>
        <v>1</v>
      </c>
      <c r="G31" s="77">
        <f t="shared" si="1"/>
        <v>7.650096286576118</v>
      </c>
      <c r="H31" s="77">
        <v>8.7452815679515012</v>
      </c>
      <c r="I31" s="77">
        <f t="shared" si="2"/>
        <v>8.7452815679515012</v>
      </c>
      <c r="J31" s="76">
        <f>分析係数表!G34</f>
        <v>0.4248177722781849</v>
      </c>
      <c r="K31" s="78">
        <f t="shared" si="3"/>
        <v>3.7151510336426288</v>
      </c>
      <c r="L31" s="79"/>
      <c r="M31" s="80"/>
      <c r="N31" s="81">
        <f>分析係数表!H34</f>
        <v>0.15535065660799105</v>
      </c>
      <c r="O31" s="82">
        <f t="shared" si="4"/>
        <v>1.9955382647513067</v>
      </c>
      <c r="P31" s="76">
        <f>分析係数表!C34</f>
        <v>1</v>
      </c>
      <c r="Q31" s="82">
        <f t="shared" si="5"/>
        <v>1.9955382647513067</v>
      </c>
      <c r="R31" s="83">
        <v>2.1941724865155616</v>
      </c>
      <c r="S31" s="84">
        <f t="shared" si="6"/>
        <v>10.939454054467063</v>
      </c>
      <c r="T31" s="85">
        <f>分析係数表!F34</f>
        <v>0.6980530152162564</v>
      </c>
      <c r="U31" s="86">
        <f t="shared" si="7"/>
        <v>7.6363188875404351</v>
      </c>
      <c r="V31" s="87">
        <f>分析係数表!D34</f>
        <v>4.7543550975425841E-2</v>
      </c>
      <c r="W31" s="167">
        <f t="shared" si="8"/>
        <v>1</v>
      </c>
      <c r="X31" s="76">
        <f>分析係数表!E34</f>
        <v>3.5865509174223237E-2</v>
      </c>
      <c r="Y31" s="166">
        <f t="shared" si="9"/>
        <v>0</v>
      </c>
    </row>
    <row r="32" spans="1:25" x14ac:dyDescent="0.2">
      <c r="A32" s="6" t="s">
        <v>20</v>
      </c>
      <c r="B32" s="5" t="s">
        <v>37</v>
      </c>
      <c r="C32" s="90"/>
      <c r="D32" s="76">
        <f>投入係数表!G32</f>
        <v>5.3341058981918573E-3</v>
      </c>
      <c r="E32" s="77">
        <f t="shared" si="0"/>
        <v>0.53341058981918577</v>
      </c>
      <c r="F32" s="76">
        <f>分析係数表!C35</f>
        <v>0.10396681358568838</v>
      </c>
      <c r="G32" s="77">
        <f t="shared" si="1"/>
        <v>5.5456999356363376E-2</v>
      </c>
      <c r="H32" s="77">
        <v>8.5186065451118342E-2</v>
      </c>
      <c r="I32" s="77">
        <f t="shared" si="2"/>
        <v>8.5186065451118342E-2</v>
      </c>
      <c r="J32" s="76">
        <f>分析係数表!G35</f>
        <v>0.31658878504672899</v>
      </c>
      <c r="K32" s="78">
        <f t="shared" si="3"/>
        <v>2.6968952964080691E-2</v>
      </c>
      <c r="L32" s="79"/>
      <c r="M32" s="80"/>
      <c r="N32" s="81">
        <f>分析係数表!H35</f>
        <v>5.9164571109248394E-2</v>
      </c>
      <c r="O32" s="82">
        <f t="shared" si="4"/>
        <v>0.75999141647677915</v>
      </c>
      <c r="P32" s="76">
        <f>分析係数表!C35</f>
        <v>0.10396681358568838</v>
      </c>
      <c r="Q32" s="82">
        <f t="shared" si="5"/>
        <v>7.901388592356455E-2</v>
      </c>
      <c r="R32" s="83">
        <v>0.10360787489944999</v>
      </c>
      <c r="S32" s="84">
        <f t="shared" si="6"/>
        <v>0.18879394035056835</v>
      </c>
      <c r="T32" s="85">
        <f>分析係数表!F35</f>
        <v>0.6460280373831776</v>
      </c>
      <c r="U32" s="86">
        <f t="shared" si="7"/>
        <v>0.12196617875451436</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投入係数表!G33</f>
        <v>1.3292660065781624E-3</v>
      </c>
      <c r="E33" s="77">
        <f t="shared" si="0"/>
        <v>0.13292660065781625</v>
      </c>
      <c r="F33" s="76">
        <f>分析係数表!C36</f>
        <v>0.7690462911321807</v>
      </c>
      <c r="G33" s="77">
        <f t="shared" si="1"/>
        <v>0.10222670922870208</v>
      </c>
      <c r="H33" s="77">
        <v>0.33431456640134599</v>
      </c>
      <c r="I33" s="77">
        <f t="shared" si="2"/>
        <v>0.33431456640134599</v>
      </c>
      <c r="J33" s="76">
        <f>分析係数表!G36</f>
        <v>1.0642148700499529E-2</v>
      </c>
      <c r="K33" s="78">
        <f t="shared" si="3"/>
        <v>3.5578253283861478E-3</v>
      </c>
      <c r="L33" s="79"/>
      <c r="M33" s="80"/>
      <c r="N33" s="81">
        <f>分析係数表!H36</f>
        <v>0.21434758312377758</v>
      </c>
      <c r="O33" s="82">
        <f t="shared" si="4"/>
        <v>2.7533762226690017</v>
      </c>
      <c r="P33" s="76">
        <f>分析係数表!C36</f>
        <v>0.7690462911321807</v>
      </c>
      <c r="Q33" s="82">
        <f t="shared" si="5"/>
        <v>2.1174737721351291</v>
      </c>
      <c r="R33" s="83">
        <v>2.2117652598658153</v>
      </c>
      <c r="S33" s="84">
        <f t="shared" si="6"/>
        <v>2.5460798262671611</v>
      </c>
      <c r="T33" s="85">
        <f>分析係数表!F36</f>
        <v>0.89162383262144351</v>
      </c>
      <c r="U33" s="86">
        <f t="shared" si="7"/>
        <v>2.2701454528564651</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投入係数表!G34</f>
        <v>2.6329692053375143E-2</v>
      </c>
      <c r="E34" s="77">
        <f t="shared" si="0"/>
        <v>2.6329692053375142</v>
      </c>
      <c r="F34" s="76">
        <f>分析係数表!C37</f>
        <v>0.51946958535045251</v>
      </c>
      <c r="G34" s="77">
        <f t="shared" si="1"/>
        <v>1.367747421337189</v>
      </c>
      <c r="H34" s="77">
        <v>1.6940353402344868</v>
      </c>
      <c r="I34" s="77">
        <f t="shared" si="2"/>
        <v>1.6940353402344868</v>
      </c>
      <c r="J34" s="76">
        <f>分析係数表!G37</f>
        <v>0.46066923615977573</v>
      </c>
      <c r="K34" s="78">
        <f t="shared" si="3"/>
        <v>0.78038996621348677</v>
      </c>
      <c r="L34" s="79"/>
      <c r="M34" s="80"/>
      <c r="N34" s="81">
        <f>分析係数表!H37</f>
        <v>4.5948588991338364E-2</v>
      </c>
      <c r="O34" s="82">
        <f t="shared" si="4"/>
        <v>0.59022710006897916</v>
      </c>
      <c r="P34" s="76">
        <f>分析係数表!C37</f>
        <v>0.51946958535045251</v>
      </c>
      <c r="Q34" s="82">
        <f t="shared" si="5"/>
        <v>0.30660502693543262</v>
      </c>
      <c r="R34" s="83">
        <v>0.37167982911552011</v>
      </c>
      <c r="S34" s="84">
        <f t="shared" si="6"/>
        <v>2.0657151693500069</v>
      </c>
      <c r="T34" s="85">
        <f>分析係数表!F37</f>
        <v>0.70891730903994399</v>
      </c>
      <c r="U34" s="86">
        <f t="shared" si="7"/>
        <v>1.4644212390985991</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投入係数表!G35</f>
        <v>3.6640024540295505E-3</v>
      </c>
      <c r="E35" s="77">
        <f t="shared" si="0"/>
        <v>0.36640024540295507</v>
      </c>
      <c r="F35" s="76">
        <f>分析係数表!C38</f>
        <v>5.5966094327320137E-2</v>
      </c>
      <c r="G35" s="77">
        <f t="shared" si="1"/>
        <v>2.050599069577503E-2</v>
      </c>
      <c r="H35" s="77">
        <v>5.7543694122158658E-2</v>
      </c>
      <c r="I35" s="77">
        <f t="shared" si="2"/>
        <v>5.7543694122158658E-2</v>
      </c>
      <c r="J35" s="76">
        <f>分析係数表!G38</f>
        <v>0.18817204301075269</v>
      </c>
      <c r="K35" s="78">
        <f t="shared" si="3"/>
        <v>1.0828114485352435E-2</v>
      </c>
      <c r="L35" s="79"/>
      <c r="M35" s="80"/>
      <c r="N35" s="81">
        <f>分析係数表!H38</f>
        <v>4.1086895780944398E-2</v>
      </c>
      <c r="O35" s="82">
        <f t="shared" si="4"/>
        <v>0.52777680185553899</v>
      </c>
      <c r="P35" s="76">
        <f>分析係数表!C38</f>
        <v>5.5966094327320137E-2</v>
      </c>
      <c r="Q35" s="82">
        <f t="shared" si="5"/>
        <v>2.9537606276418445E-2</v>
      </c>
      <c r="R35" s="83">
        <v>4.0763704237301385E-2</v>
      </c>
      <c r="S35" s="84">
        <f t="shared" si="6"/>
        <v>9.8307398359460035E-2</v>
      </c>
      <c r="T35" s="85">
        <f>分析係数表!F38</f>
        <v>0.42473118279569894</v>
      </c>
      <c r="U35" s="86">
        <f t="shared" si="7"/>
        <v>4.1754217582781417E-2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投入係数表!G36</f>
        <v>0</v>
      </c>
      <c r="E36" s="77">
        <f t="shared" si="0"/>
        <v>0</v>
      </c>
      <c r="F36" s="76">
        <f>分析係数表!C39</f>
        <v>0.92912172573189522</v>
      </c>
      <c r="G36" s="77">
        <f t="shared" si="1"/>
        <v>0</v>
      </c>
      <c r="H36" s="77">
        <v>2.0923542829038459E-2</v>
      </c>
      <c r="I36" s="77">
        <f t="shared" si="2"/>
        <v>2.0923542829038459E-2</v>
      </c>
      <c r="J36" s="76">
        <f>分析係数表!G39</f>
        <v>0.35058043117744608</v>
      </c>
      <c r="K36" s="78">
        <f t="shared" si="3"/>
        <v>7.3353846667640627E-3</v>
      </c>
      <c r="L36" s="79"/>
      <c r="M36" s="80"/>
      <c r="N36" s="81">
        <f>分析係数表!H39</f>
        <v>3.6742106733724505E-3</v>
      </c>
      <c r="O36" s="82">
        <f t="shared" si="4"/>
        <v>4.719663341992749E-2</v>
      </c>
      <c r="P36" s="76">
        <f>分析係数表!C39</f>
        <v>0.92912172573189522</v>
      </c>
      <c r="Q36" s="82">
        <f t="shared" si="5"/>
        <v>4.3851417491858669E-2</v>
      </c>
      <c r="R36" s="83">
        <v>5.1854662548647824E-2</v>
      </c>
      <c r="S36" s="84">
        <f t="shared" si="6"/>
        <v>7.2778205377686284E-2</v>
      </c>
      <c r="T36" s="85">
        <f>分析係数表!F39</f>
        <v>0.70082918739635158</v>
      </c>
      <c r="U36" s="86">
        <f t="shared" si="7"/>
        <v>5.1005090535008665E-2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投入係数表!G37</f>
        <v>8.5209359396036061E-5</v>
      </c>
      <c r="E37" s="77">
        <f t="shared" si="0"/>
        <v>8.5209359396036053E-3</v>
      </c>
      <c r="F37" s="76">
        <f>分析係数表!C40</f>
        <v>1</v>
      </c>
      <c r="G37" s="77">
        <f t="shared" si="1"/>
        <v>8.5209359396036053E-3</v>
      </c>
      <c r="H37" s="77">
        <v>1.0651528166723828E-2</v>
      </c>
      <c r="I37" s="77">
        <f t="shared" si="2"/>
        <v>1.0651528166723828E-2</v>
      </c>
      <c r="J37" s="76">
        <f>分析係数表!G40</f>
        <v>0.52103191048487363</v>
      </c>
      <c r="K37" s="78">
        <f t="shared" si="3"/>
        <v>5.5497860702915592E-3</v>
      </c>
      <c r="L37" s="79"/>
      <c r="M37" s="80"/>
      <c r="N37" s="81">
        <f>分析係数表!H40</f>
        <v>3.0720871751886002E-2</v>
      </c>
      <c r="O37" s="82">
        <f t="shared" si="4"/>
        <v>0.39462128095216936</v>
      </c>
      <c r="P37" s="76">
        <f>分析係数表!C40</f>
        <v>1</v>
      </c>
      <c r="Q37" s="82">
        <f t="shared" si="5"/>
        <v>0.39462128095216936</v>
      </c>
      <c r="R37" s="83">
        <v>0.39536166841464221</v>
      </c>
      <c r="S37" s="84">
        <f t="shared" si="6"/>
        <v>0.40601319658136603</v>
      </c>
      <c r="T37" s="85">
        <f>分析係数表!F40</f>
        <v>0.71467053460422714</v>
      </c>
      <c r="U37" s="86">
        <f t="shared" si="7"/>
        <v>0.29016566825717605</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投入係数表!G38</f>
        <v>0</v>
      </c>
      <c r="E38" s="77">
        <f t="shared" si="0"/>
        <v>0</v>
      </c>
      <c r="F38" s="76">
        <f>分析係数表!C41</f>
        <v>0.82470733210104741</v>
      </c>
      <c r="G38" s="77">
        <f t="shared" si="1"/>
        <v>0</v>
      </c>
      <c r="H38" s="77">
        <v>2.5027735859851838E-3</v>
      </c>
      <c r="I38" s="77">
        <f t="shared" si="2"/>
        <v>2.5027735859851838E-3</v>
      </c>
      <c r="J38" s="76">
        <f>分析係数表!G41</f>
        <v>0.4456857268851977</v>
      </c>
      <c r="K38" s="78">
        <f t="shared" si="3"/>
        <v>1.1154504648988794E-3</v>
      </c>
      <c r="L38" s="79"/>
      <c r="M38" s="80"/>
      <c r="N38" s="81">
        <f>分析係数表!H41</f>
        <v>5.0614696842693492E-2</v>
      </c>
      <c r="O38" s="82">
        <f t="shared" si="4"/>
        <v>0.65016502996348779</v>
      </c>
      <c r="P38" s="76">
        <f>分析係数表!C41</f>
        <v>0.82470733210104741</v>
      </c>
      <c r="Q38" s="82">
        <f t="shared" si="5"/>
        <v>0.53619586728658553</v>
      </c>
      <c r="R38" s="83">
        <v>0.54600510207712682</v>
      </c>
      <c r="S38" s="84">
        <f t="shared" si="6"/>
        <v>0.54850787566311199</v>
      </c>
      <c r="T38" s="85">
        <f>分析係数表!F41</f>
        <v>0.54887549610465969</v>
      </c>
      <c r="U38" s="86">
        <f t="shared" si="7"/>
        <v>0.30106253237190356</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投入係数表!G39</f>
        <v>5.964655157722524E-4</v>
      </c>
      <c r="E39" s="77">
        <f>$C$9*D39</f>
        <v>5.9646551577225239E-2</v>
      </c>
      <c r="F39" s="76">
        <f>分析係数表!C42</f>
        <v>0.29129662522202482</v>
      </c>
      <c r="G39" s="77">
        <f>E39*F39</f>
        <v>1.7374839180577153E-2</v>
      </c>
      <c r="H39" s="77">
        <v>2.2186300931654669E-2</v>
      </c>
      <c r="I39" s="77">
        <f>C39+H39</f>
        <v>2.2186300931654669E-2</v>
      </c>
      <c r="J39" s="76">
        <f>分析係数表!G42</f>
        <v>0.47878787878787876</v>
      </c>
      <c r="K39" s="78">
        <f>I39*J39</f>
        <v>1.0622531961216477E-2</v>
      </c>
      <c r="L39" s="79"/>
      <c r="M39" s="80"/>
      <c r="N39" s="81">
        <f>分析係数表!H42</f>
        <v>1.2405699916177704E-2</v>
      </c>
      <c r="O39" s="82">
        <f t="shared" si="4"/>
        <v>0.15935593337222667</v>
      </c>
      <c r="P39" s="76">
        <f>分析係数表!C42</f>
        <v>0.29129662522202482</v>
      </c>
      <c r="Q39" s="82">
        <f>O39*P39</f>
        <v>4.6419845600435473E-2</v>
      </c>
      <c r="R39" s="83">
        <v>4.8282656118248175E-2</v>
      </c>
      <c r="S39" s="84">
        <f>I39+R39</f>
        <v>7.0468957049902844E-2</v>
      </c>
      <c r="T39" s="85">
        <f>分析係数表!F42</f>
        <v>0.54848484848484846</v>
      </c>
      <c r="U39" s="86">
        <f t="shared" si="7"/>
        <v>3.8651155230401253E-2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投入係数表!G40</f>
        <v>2.6466027028408799E-2</v>
      </c>
      <c r="E40" s="77">
        <f>$C$9*D40</f>
        <v>2.6466027028408798</v>
      </c>
      <c r="F40" s="76">
        <f>分析係数表!C43</f>
        <v>0.36608222490931075</v>
      </c>
      <c r="G40" s="77">
        <f>E40*F40</f>
        <v>0.9688742059069847</v>
      </c>
      <c r="H40" s="77">
        <v>1.4879426087264416</v>
      </c>
      <c r="I40" s="77">
        <f>C40+H40</f>
        <v>1.4879426087264416</v>
      </c>
      <c r="J40" s="76">
        <f>分析係数表!G43</f>
        <v>0.30578859060402686</v>
      </c>
      <c r="K40" s="78">
        <f>I40*J40</f>
        <v>0.45499587322213758</v>
      </c>
      <c r="L40" s="79"/>
      <c r="M40" s="80"/>
      <c r="N40" s="81">
        <f>分析係数表!H43</f>
        <v>3.4031852472757751E-2</v>
      </c>
      <c r="O40" s="82">
        <f t="shared" si="4"/>
        <v>0.43715208749408119</v>
      </c>
      <c r="P40" s="76">
        <f>分析係数表!C43</f>
        <v>0.36608222490931075</v>
      </c>
      <c r="Q40" s="82">
        <f>O40*P40</f>
        <v>0.16003360881358292</v>
      </c>
      <c r="R40" s="83">
        <v>0.30974745912302803</v>
      </c>
      <c r="S40" s="84">
        <f>I40+R40</f>
        <v>1.7976900678494696</v>
      </c>
      <c r="T40" s="85">
        <f>分析係数表!F43</f>
        <v>0.52740492170022368</v>
      </c>
      <c r="U40" s="86">
        <f t="shared" si="7"/>
        <v>0.94811058947541937</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投入係数表!G41</f>
        <v>1.7041871879207212E-4</v>
      </c>
      <c r="E41" s="77">
        <f>$C$9*D41</f>
        <v>1.7041871879207211E-2</v>
      </c>
      <c r="F41" s="76">
        <f>分析係数表!C44</f>
        <v>0.48678129044185614</v>
      </c>
      <c r="G41" s="77">
        <f>E41*F41</f>
        <v>8.2956643849052651E-3</v>
      </c>
      <c r="H41" s="77">
        <v>1.5977515713065323E-2</v>
      </c>
      <c r="I41" s="77">
        <f>C41+H41</f>
        <v>1.5977515713065323E-2</v>
      </c>
      <c r="J41" s="76">
        <f>分析係数表!G44</f>
        <v>0.26951357466063347</v>
      </c>
      <c r="K41" s="78">
        <f>I41*J41</f>
        <v>4.3061573740246755E-3</v>
      </c>
      <c r="L41" s="79"/>
      <c r="M41" s="80"/>
      <c r="N41" s="81">
        <f>分析係数表!H44</f>
        <v>0.10592344230231908</v>
      </c>
      <c r="O41" s="82">
        <f t="shared" si="4"/>
        <v>1.3606268995813315</v>
      </c>
      <c r="P41" s="76">
        <f>分析係数表!C44</f>
        <v>0.48678129044185614</v>
      </c>
      <c r="Q41" s="82">
        <f>O41*P41</f>
        <v>0.66232771798810242</v>
      </c>
      <c r="R41" s="83">
        <v>0.67498955686143036</v>
      </c>
      <c r="S41" s="84">
        <f>I41+R41</f>
        <v>0.69096707257449563</v>
      </c>
      <c r="T41" s="85">
        <f>分析係数表!F44</f>
        <v>0.545814479638009</v>
      </c>
      <c r="U41" s="86">
        <f t="shared" si="7"/>
        <v>0.37713983316424671</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投入係数表!G42</f>
        <v>1.3803916222157842E-3</v>
      </c>
      <c r="E42" s="77">
        <f>$C$9*D42</f>
        <v>0.13803916222157842</v>
      </c>
      <c r="F42" s="76">
        <f>分析係数表!C45</f>
        <v>1</v>
      </c>
      <c r="G42" s="77">
        <f>E42*F42</f>
        <v>0.13803916222157842</v>
      </c>
      <c r="H42" s="77">
        <v>0.19871382084750891</v>
      </c>
      <c r="I42" s="77">
        <f>C42+H42</f>
        <v>0.19871382084750891</v>
      </c>
      <c r="J42" s="76">
        <f>分析係数表!G45</f>
        <v>0</v>
      </c>
      <c r="K42" s="78">
        <f>I42*J42</f>
        <v>0</v>
      </c>
      <c r="L42" s="79"/>
      <c r="M42" s="80"/>
      <c r="N42" s="81">
        <f>分析係数表!H45</f>
        <v>0</v>
      </c>
      <c r="O42" s="82">
        <f t="shared" si="4"/>
        <v>0</v>
      </c>
      <c r="P42" s="76">
        <f>分析係数表!C45</f>
        <v>1</v>
      </c>
      <c r="Q42" s="82">
        <f>O42*P42</f>
        <v>0</v>
      </c>
      <c r="R42" s="83">
        <v>2.1392066355047736E-2</v>
      </c>
      <c r="S42" s="84">
        <f>I42+R42</f>
        <v>0.22010588720255664</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6.6804137766492272E-3</v>
      </c>
      <c r="E43" s="77">
        <f>$C$9*D43</f>
        <v>0.66804137766492278</v>
      </c>
      <c r="F43" s="76">
        <f>分析係数表!C46</f>
        <v>0.13948747815958062</v>
      </c>
      <c r="G43" s="77">
        <f>E43*F43</f>
        <v>9.3183407076732061E-2</v>
      </c>
      <c r="H43" s="77">
        <v>0.11878523248413722</v>
      </c>
      <c r="I43" s="77">
        <f>C43+H43</f>
        <v>0.11878523248413722</v>
      </c>
      <c r="J43" s="76">
        <f>分析係数表!G46</f>
        <v>8.3333333333333332E-3</v>
      </c>
      <c r="K43" s="78">
        <f>I43*J43</f>
        <v>9.898769373678101E-4</v>
      </c>
      <c r="L43" s="79"/>
      <c r="M43" s="80"/>
      <c r="N43" s="81">
        <f>分析係数表!H46</f>
        <v>2.1598211791003075E-2</v>
      </c>
      <c r="O43" s="82">
        <f t="shared" si="4"/>
        <v>0.27743724436200723</v>
      </c>
      <c r="P43" s="76">
        <f>分析係数表!C46</f>
        <v>0.13948747815958062</v>
      </c>
      <c r="Q43" s="82">
        <f>O43*P43</f>
        <v>3.8699021563599716E-2</v>
      </c>
      <c r="R43" s="83">
        <v>4.5435294226504087E-2</v>
      </c>
      <c r="S43" s="84">
        <f>I43+R43</f>
        <v>0.1642205267106413</v>
      </c>
      <c r="T43" s="85">
        <f>分析係数表!F46</f>
        <v>0.3125</v>
      </c>
      <c r="U43" s="86">
        <f t="shared" si="7"/>
        <v>5.131891459707541E-2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投入係数表!G44</f>
        <v>0.65169822253276299</v>
      </c>
      <c r="E44" s="91">
        <f>SUM(E5:E43)</f>
        <v>65.169822253276294</v>
      </c>
      <c r="F44" s="92">
        <f>分析係数表!C47</f>
        <v>0.42491623390916577</v>
      </c>
      <c r="G44" s="91">
        <f>SUM(G5:G43)</f>
        <v>21.032397792271706</v>
      </c>
      <c r="H44" s="91">
        <f>SUM(H5:H43)</f>
        <v>24.741690439848792</v>
      </c>
      <c r="I44" s="91">
        <f>SUM(I5:I43)</f>
        <v>124.74169043984878</v>
      </c>
      <c r="J44" s="92">
        <f>分析係数表!G47</f>
        <v>0.25359060670246586</v>
      </c>
      <c r="K44" s="93">
        <f>SUM(K5:K43)</f>
        <v>20.487049928129057</v>
      </c>
      <c r="L44" s="94">
        <f>最終需要_まとめ!$L$33</f>
        <v>0.627</v>
      </c>
      <c r="M44" s="91">
        <f>K44*L44</f>
        <v>12.845380304936919</v>
      </c>
      <c r="N44" s="95">
        <f>分析係数表!H47</f>
        <v>1</v>
      </c>
      <c r="O44" s="96">
        <f>SUM(O5:O43)</f>
        <v>12.845380304936917</v>
      </c>
      <c r="P44" s="92">
        <f>分析係数表!C47</f>
        <v>0.42491623390916577</v>
      </c>
      <c r="Q44" s="96">
        <f>SUM(Q5:Q43)</f>
        <v>7.1411356765646028</v>
      </c>
      <c r="R44" s="91">
        <f>SUM(R5:R43)</f>
        <v>7.9653652816205449</v>
      </c>
      <c r="S44" s="97">
        <f>SUM(S5:S43)</f>
        <v>132.70705572146929</v>
      </c>
      <c r="T44" s="98">
        <f>分析係数表!F47</f>
        <v>0.48809024443512294</v>
      </c>
      <c r="U44" s="99">
        <f>SUM(U5:U43)</f>
        <v>52.126369426019714</v>
      </c>
      <c r="V44" s="100">
        <f>分析係数表!D47</f>
        <v>5.6184371544160214E-2</v>
      </c>
      <c r="W44" s="164">
        <f>SUM(W5:W43)</f>
        <v>5</v>
      </c>
      <c r="X44" s="92">
        <f>分析係数表!E47</f>
        <v>4.7573155469890209E-2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6.9686411149825784E-3</v>
      </c>
      <c r="E5" s="77">
        <f t="shared" ref="E5:E38" si="0">$C$10*D5</f>
        <v>0.69686411149825789</v>
      </c>
      <c r="F5" s="76">
        <f>分析係数表!C8</f>
        <v>9.6723740533421143E-2</v>
      </c>
      <c r="G5" s="77">
        <f t="shared" ref="G5:G38" si="1">E5*F5</f>
        <v>6.7403303507610562E-2</v>
      </c>
      <c r="H5" s="77">
        <f t="array" ref="H5:H43">MMULT(逆行列係数!C5:AO43,'6'!G5:G43)</f>
        <v>7.1553822093110411E-2</v>
      </c>
      <c r="I5" s="77">
        <f t="shared" ref="I5:I38" si="2">C5+H5</f>
        <v>7.1553822093110411E-2</v>
      </c>
      <c r="J5" s="76">
        <f>分析係数表!G8</f>
        <v>0.11988543371522095</v>
      </c>
      <c r="K5" s="78">
        <f t="shared" ref="K5:K38" si="3">I5*J5</f>
        <v>8.5782609956143001E-3</v>
      </c>
      <c r="L5" s="79" t="s">
        <v>180</v>
      </c>
      <c r="M5" s="80" t="s">
        <v>180</v>
      </c>
      <c r="N5" s="81">
        <f>分析係数表!H8</f>
        <v>1.1260128527521654E-2</v>
      </c>
      <c r="O5" s="82">
        <f t="shared" ref="O5:O43" si="4">$M$44*N5</f>
        <v>0.20690086462561691</v>
      </c>
      <c r="P5" s="76">
        <f>分析係数表!C8</f>
        <v>9.6723740533421143E-2</v>
      </c>
      <c r="Q5" s="82">
        <f t="shared" ref="Q5:Q38" si="5">O5*P5</f>
        <v>2.0012225546188662E-2</v>
      </c>
      <c r="R5" s="83">
        <f t="array" ref="R5:R43">MMULT(逆行列係数!C5:AO43,'6'!Q5:Q43)</f>
        <v>3.3959691826033617E-2</v>
      </c>
      <c r="S5" s="84">
        <f t="shared" ref="S5:S38" si="6">I5+R5</f>
        <v>0.10551351391914403</v>
      </c>
      <c r="T5" s="85">
        <f>分析係数表!F8</f>
        <v>0.45253682487725039</v>
      </c>
      <c r="U5" s="86">
        <f t="shared" ref="U5:U43" si="7">S5*T5</f>
        <v>4.7748750570611002E-2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76">
        <f>投入係数表!H6</f>
        <v>0</v>
      </c>
      <c r="E6" s="77">
        <f t="shared" si="0"/>
        <v>0</v>
      </c>
      <c r="F6" s="76">
        <f>分析係数表!C9</f>
        <v>2.0979020979020935E-2</v>
      </c>
      <c r="G6" s="77">
        <f t="shared" si="1"/>
        <v>0</v>
      </c>
      <c r="H6" s="77">
        <v>1.4728710998832434E-4</v>
      </c>
      <c r="I6" s="77">
        <f t="shared" si="2"/>
        <v>1.4728710998832434E-4</v>
      </c>
      <c r="J6" s="76">
        <f>分析係数表!G9</f>
        <v>0.2857142857142857</v>
      </c>
      <c r="K6" s="78">
        <f t="shared" si="3"/>
        <v>4.2082031425235523E-5</v>
      </c>
      <c r="L6" s="79"/>
      <c r="M6" s="80"/>
      <c r="N6" s="81">
        <f>分析係数表!H9</f>
        <v>6.0072645990500145E-4</v>
      </c>
      <c r="O6" s="82">
        <f t="shared" si="4"/>
        <v>1.1038135457694203E-2</v>
      </c>
      <c r="P6" s="76">
        <f>分析係数表!C9</f>
        <v>2.0979020979020935E-2</v>
      </c>
      <c r="Q6" s="82">
        <f t="shared" si="5"/>
        <v>2.3156927533624154E-4</v>
      </c>
      <c r="R6" s="83">
        <v>2.8305068118506378E-4</v>
      </c>
      <c r="S6" s="84">
        <f t="shared" si="6"/>
        <v>4.3033779117338813E-4</v>
      </c>
      <c r="T6" s="85">
        <f>分析係数表!F9</f>
        <v>0.7142857142857143</v>
      </c>
      <c r="U6" s="86">
        <f t="shared" si="7"/>
        <v>3.073841365524201E-4</v>
      </c>
      <c r="V6" s="87">
        <f>分析係数表!D9</f>
        <v>0.14285714285714285</v>
      </c>
      <c r="W6" s="167">
        <f t="shared" si="8"/>
        <v>0</v>
      </c>
      <c r="X6" s="76">
        <f>分析係数表!E9</f>
        <v>0</v>
      </c>
      <c r="Y6" s="166">
        <f t="shared" si="9"/>
        <v>0</v>
      </c>
    </row>
    <row r="7" spans="1:25" x14ac:dyDescent="0.2">
      <c r="A7" s="6" t="s">
        <v>220</v>
      </c>
      <c r="B7" s="5" t="s">
        <v>266</v>
      </c>
      <c r="C7" s="90"/>
      <c r="D7" s="76">
        <f>投入係数表!H7</f>
        <v>0</v>
      </c>
      <c r="E7" s="77">
        <f t="shared" si="0"/>
        <v>0</v>
      </c>
      <c r="F7" s="76">
        <f>分析係数表!C10</f>
        <v>2.5562372188139282E-3</v>
      </c>
      <c r="G7" s="77">
        <f t="shared" si="1"/>
        <v>0</v>
      </c>
      <c r="H7" s="77">
        <v>1.4691618131715691E-5</v>
      </c>
      <c r="I7" s="77">
        <f t="shared" si="2"/>
        <v>1.4691618131715691E-5</v>
      </c>
      <c r="J7" s="76">
        <f>分析係数表!G10</f>
        <v>0.2857142857142857</v>
      </c>
      <c r="K7" s="78">
        <f t="shared" si="3"/>
        <v>4.1976051804901974E-6</v>
      </c>
      <c r="L7" s="79"/>
      <c r="M7" s="80"/>
      <c r="N7" s="81">
        <f>分析係数表!H10</f>
        <v>1.1455713886560491E-3</v>
      </c>
      <c r="O7" s="82">
        <f t="shared" si="4"/>
        <v>2.1049467616998246E-2</v>
      </c>
      <c r="P7" s="76">
        <f>分析係数表!C10</f>
        <v>2.5562372188139282E-3</v>
      </c>
      <c r="Q7" s="82">
        <f t="shared" si="5"/>
        <v>5.3807432558789441E-5</v>
      </c>
      <c r="R7" s="83">
        <v>1.1617638605936684E-4</v>
      </c>
      <c r="S7" s="84">
        <f t="shared" si="6"/>
        <v>1.3086800419108253E-4</v>
      </c>
      <c r="T7" s="85">
        <f>分析係数表!F10</f>
        <v>0.5714285714285714</v>
      </c>
      <c r="U7" s="86">
        <f t="shared" si="7"/>
        <v>7.4781716680618593E-5</v>
      </c>
      <c r="V7" s="87">
        <f>分析係数表!D10</f>
        <v>0</v>
      </c>
      <c r="W7" s="167">
        <f t="shared" si="8"/>
        <v>0</v>
      </c>
      <c r="X7" s="76">
        <f>分析係数表!E10</f>
        <v>0</v>
      </c>
      <c r="Y7" s="166">
        <f t="shared" si="9"/>
        <v>0</v>
      </c>
    </row>
    <row r="8" spans="1:25" x14ac:dyDescent="0.2">
      <c r="A8" s="6" t="s">
        <v>221</v>
      </c>
      <c r="B8" s="5" t="s">
        <v>27</v>
      </c>
      <c r="C8" s="90"/>
      <c r="D8" s="76">
        <f>投入係数表!H8</f>
        <v>0</v>
      </c>
      <c r="E8" s="77">
        <f t="shared" si="0"/>
        <v>0</v>
      </c>
      <c r="F8" s="76">
        <f>分析係数表!C11</f>
        <v>1.0332950631458115E-2</v>
      </c>
      <c r="G8" s="77">
        <f t="shared" si="1"/>
        <v>0</v>
      </c>
      <c r="H8" s="77">
        <v>5.846030179831607E-4</v>
      </c>
      <c r="I8" s="77">
        <f t="shared" si="2"/>
        <v>5.846030179831607E-4</v>
      </c>
      <c r="J8" s="76">
        <f>分析係数表!G11</f>
        <v>0.46666666666666667</v>
      </c>
      <c r="K8" s="78">
        <f t="shared" si="3"/>
        <v>2.7281474172547501E-4</v>
      </c>
      <c r="L8" s="79"/>
      <c r="M8" s="80"/>
      <c r="N8" s="81">
        <f>分析係数表!H11</f>
        <v>-1.3970382788488405E-5</v>
      </c>
      <c r="O8" s="82">
        <f t="shared" si="4"/>
        <v>-2.5670082459753962E-4</v>
      </c>
      <c r="P8" s="76">
        <f>分析係数表!C11</f>
        <v>1.0332950631458115E-2</v>
      </c>
      <c r="Q8" s="82">
        <f t="shared" si="5"/>
        <v>-2.6524769476209657E-6</v>
      </c>
      <c r="R8" s="83">
        <v>1.5330934153960925E-4</v>
      </c>
      <c r="S8" s="84">
        <f t="shared" si="6"/>
        <v>7.3791235952276992E-4</v>
      </c>
      <c r="T8" s="85">
        <f>分析係数表!F11</f>
        <v>0.8</v>
      </c>
      <c r="U8" s="86">
        <f t="shared" si="7"/>
        <v>5.9032988761821602E-4</v>
      </c>
      <c r="V8" s="87">
        <f>分析係数表!D11</f>
        <v>0</v>
      </c>
      <c r="W8" s="167">
        <f t="shared" si="8"/>
        <v>0</v>
      </c>
      <c r="X8" s="76">
        <f>分析係数表!E11</f>
        <v>0</v>
      </c>
      <c r="Y8" s="166">
        <f t="shared" si="9"/>
        <v>0</v>
      </c>
    </row>
    <row r="9" spans="1:25" x14ac:dyDescent="0.2">
      <c r="A9" s="6" t="s">
        <v>222</v>
      </c>
      <c r="B9" s="5" t="s">
        <v>190</v>
      </c>
      <c r="C9" s="90"/>
      <c r="D9" s="76">
        <f>投入係数表!H9</f>
        <v>3.4843205574912892E-3</v>
      </c>
      <c r="E9" s="77">
        <f t="shared" si="0"/>
        <v>0.34843205574912894</v>
      </c>
      <c r="F9" s="76">
        <f>分析係数表!C12</f>
        <v>0.36438470355319375</v>
      </c>
      <c r="G9" s="77">
        <f t="shared" si="1"/>
        <v>0.12696331134257621</v>
      </c>
      <c r="H9" s="77">
        <v>0.14335227963212602</v>
      </c>
      <c r="I9" s="77">
        <f t="shared" si="2"/>
        <v>0.14335227963212602</v>
      </c>
      <c r="J9" s="76">
        <f>分析係数表!G12</f>
        <v>0.13670989621500027</v>
      </c>
      <c r="K9" s="78">
        <f t="shared" si="3"/>
        <v>1.9597675270691645E-2</v>
      </c>
      <c r="L9" s="79"/>
      <c r="M9" s="80"/>
      <c r="N9" s="81">
        <f>分析係数表!H12</f>
        <v>8.785973735680358E-2</v>
      </c>
      <c r="O9" s="82">
        <f t="shared" si="4"/>
        <v>1.6143914858939266</v>
      </c>
      <c r="P9" s="76">
        <f>分析係数表!C12</f>
        <v>0.36438470355319375</v>
      </c>
      <c r="Q9" s="82">
        <f t="shared" si="5"/>
        <v>0.58825956300625837</v>
      </c>
      <c r="R9" s="83">
        <v>0.67820843890164628</v>
      </c>
      <c r="S9" s="84">
        <f t="shared" si="6"/>
        <v>0.82156071853377233</v>
      </c>
      <c r="T9" s="85">
        <f>分析係数表!F12</f>
        <v>0.3384174917772968</v>
      </c>
      <c r="U9" s="86">
        <f t="shared" si="7"/>
        <v>0.27803051770895293</v>
      </c>
      <c r="V9" s="87">
        <f>分析係数表!D12</f>
        <v>3.0726494998210604E-2</v>
      </c>
      <c r="W9" s="167">
        <f t="shared" si="8"/>
        <v>0</v>
      </c>
      <c r="X9" s="76">
        <f>分析係数表!E12</f>
        <v>3.3691780705192659E-2</v>
      </c>
      <c r="Y9" s="166">
        <f t="shared" si="9"/>
        <v>0</v>
      </c>
    </row>
    <row r="10" spans="1:25" x14ac:dyDescent="0.2">
      <c r="A10" s="6" t="s">
        <v>223</v>
      </c>
      <c r="B10" s="5" t="s">
        <v>28</v>
      </c>
      <c r="C10" s="75">
        <f>最終需要_まとめ!C11</f>
        <v>100</v>
      </c>
      <c r="D10" s="76">
        <f>投入係数表!H10</f>
        <v>0.24390243902439024</v>
      </c>
      <c r="E10" s="77">
        <f t="shared" si="0"/>
        <v>24.390243902439025</v>
      </c>
      <c r="F10" s="76">
        <f>分析係数表!C13</f>
        <v>0</v>
      </c>
      <c r="G10" s="77">
        <f t="shared" si="1"/>
        <v>0</v>
      </c>
      <c r="H10" s="77">
        <v>0</v>
      </c>
      <c r="I10" s="77">
        <f t="shared" si="2"/>
        <v>100</v>
      </c>
      <c r="J10" s="76">
        <f>分析係数表!G13</f>
        <v>0.24390243902439024</v>
      </c>
      <c r="K10" s="78">
        <f t="shared" si="3"/>
        <v>24.390243902439025</v>
      </c>
      <c r="L10" s="79"/>
      <c r="M10" s="80"/>
      <c r="N10" s="81">
        <f>分析係数表!H13</f>
        <v>1.3565241687622241E-2</v>
      </c>
      <c r="O10" s="82">
        <f t="shared" si="4"/>
        <v>0.24925650068421093</v>
      </c>
      <c r="P10" s="76">
        <f>分析係数表!C13</f>
        <v>0</v>
      </c>
      <c r="Q10" s="82">
        <f t="shared" si="5"/>
        <v>0</v>
      </c>
      <c r="R10" s="83">
        <v>0</v>
      </c>
      <c r="S10" s="84">
        <f t="shared" si="6"/>
        <v>100</v>
      </c>
      <c r="T10" s="85">
        <f>分析係数表!F13</f>
        <v>0.38327526132404183</v>
      </c>
      <c r="U10" s="86">
        <f t="shared" si="7"/>
        <v>38.327526132404181</v>
      </c>
      <c r="V10" s="87">
        <f>分析係数表!D13</f>
        <v>0.28222996515679444</v>
      </c>
      <c r="W10" s="167">
        <f t="shared" si="8"/>
        <v>28</v>
      </c>
      <c r="X10" s="76">
        <f>分析係数表!E13</f>
        <v>0.26829268292682928</v>
      </c>
      <c r="Y10" s="166">
        <f t="shared" si="9"/>
        <v>27</v>
      </c>
    </row>
    <row r="11" spans="1:25" x14ac:dyDescent="0.2">
      <c r="A11" s="6" t="s">
        <v>224</v>
      </c>
      <c r="B11" s="5" t="s">
        <v>267</v>
      </c>
      <c r="C11" s="90"/>
      <c r="D11" s="76">
        <f>投入係数表!H11</f>
        <v>3.4843205574912892E-3</v>
      </c>
      <c r="E11" s="77">
        <f t="shared" si="0"/>
        <v>0.34843205574912894</v>
      </c>
      <c r="F11" s="76">
        <f>分析係数表!C14</f>
        <v>0.26107118015302577</v>
      </c>
      <c r="G11" s="77">
        <f t="shared" si="1"/>
        <v>9.0965567997569968E-2</v>
      </c>
      <c r="H11" s="77">
        <v>0.14002194662456299</v>
      </c>
      <c r="I11" s="77">
        <f t="shared" si="2"/>
        <v>0.14002194662456299</v>
      </c>
      <c r="J11" s="76">
        <f>分析係数表!G14</f>
        <v>0.16373199176766523</v>
      </c>
      <c r="K11" s="78">
        <f t="shared" si="3"/>
        <v>2.292607221202541E-2</v>
      </c>
      <c r="L11" s="79"/>
      <c r="M11" s="80"/>
      <c r="N11" s="81">
        <f>分析係数表!H14</f>
        <v>1.1316010058675609E-3</v>
      </c>
      <c r="O11" s="82">
        <f t="shared" si="4"/>
        <v>2.0792766792400708E-2</v>
      </c>
      <c r="P11" s="76">
        <f>分析係数表!C14</f>
        <v>0.26107118015302577</v>
      </c>
      <c r="Q11" s="82">
        <f t="shared" si="5"/>
        <v>5.4283921651386968E-3</v>
      </c>
      <c r="R11" s="83">
        <v>2.9550219967571133E-2</v>
      </c>
      <c r="S11" s="84">
        <f t="shared" si="6"/>
        <v>0.16957216659213412</v>
      </c>
      <c r="T11" s="85">
        <f>分析係数表!F14</f>
        <v>0.32746398353533046</v>
      </c>
      <c r="U11" s="86">
        <f t="shared" si="7"/>
        <v>5.5528777168976917E-2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投入係数表!H12</f>
        <v>0.11498257839721254</v>
      </c>
      <c r="E12" s="77">
        <f t="shared" si="0"/>
        <v>11.498257839721255</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0.14888647826657295</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投入係数表!H13</f>
        <v>3.4843205574912892E-3</v>
      </c>
      <c r="E13" s="77">
        <f t="shared" si="0"/>
        <v>0.34843205574912894</v>
      </c>
      <c r="F13" s="76">
        <f>分析係数表!C16</f>
        <v>2.7381299155257777E-2</v>
      </c>
      <c r="G13" s="77">
        <f t="shared" si="1"/>
        <v>9.5405223537483545E-3</v>
      </c>
      <c r="H13" s="77">
        <v>1.221444280437587E-2</v>
      </c>
      <c r="I13" s="77">
        <f t="shared" si="2"/>
        <v>1.221444280437587E-2</v>
      </c>
      <c r="J13" s="76">
        <f>分析係数表!G16</f>
        <v>3.4146341463414637E-2</v>
      </c>
      <c r="K13" s="78">
        <f t="shared" si="3"/>
        <v>4.1707853478356631E-4</v>
      </c>
      <c r="L13" s="79"/>
      <c r="M13" s="80"/>
      <c r="N13" s="81">
        <f>分析係数表!H16</f>
        <v>1.6149762503492596E-2</v>
      </c>
      <c r="O13" s="82">
        <f t="shared" si="4"/>
        <v>0.29674615323475578</v>
      </c>
      <c r="P13" s="76">
        <f>分析係数表!C16</f>
        <v>2.7381299155257777E-2</v>
      </c>
      <c r="Q13" s="82">
        <f t="shared" si="5"/>
        <v>8.1252951948928131E-3</v>
      </c>
      <c r="R13" s="83">
        <v>9.5599946625663339E-3</v>
      </c>
      <c r="S13" s="84">
        <f t="shared" si="6"/>
        <v>2.1774437466942204E-2</v>
      </c>
      <c r="T13" s="85">
        <f>分析係数表!F16</f>
        <v>0.28292682926829266</v>
      </c>
      <c r="U13" s="86">
        <f t="shared" si="7"/>
        <v>6.1605725516226716E-3</v>
      </c>
      <c r="V13" s="87">
        <f>分析係数表!D16</f>
        <v>0</v>
      </c>
      <c r="W13" s="167">
        <f t="shared" si="8"/>
        <v>0</v>
      </c>
      <c r="X13" s="76">
        <f>分析係数表!E16</f>
        <v>0</v>
      </c>
      <c r="Y13" s="166">
        <f t="shared" si="9"/>
        <v>0</v>
      </c>
    </row>
    <row r="14" spans="1:25" x14ac:dyDescent="0.2">
      <c r="A14" s="6" t="s">
        <v>2</v>
      </c>
      <c r="B14" s="5" t="s">
        <v>364</v>
      </c>
      <c r="C14" s="90"/>
      <c r="D14" s="76">
        <f>投入係数表!H14</f>
        <v>1.0452961672473868E-2</v>
      </c>
      <c r="E14" s="77">
        <f t="shared" si="0"/>
        <v>1.0452961672473868</v>
      </c>
      <c r="F14" s="76">
        <f>分析係数表!C17</f>
        <v>0.29707112970711302</v>
      </c>
      <c r="G14" s="77">
        <f t="shared" si="1"/>
        <v>0.31052731328269656</v>
      </c>
      <c r="H14" s="77">
        <v>0.36882811356797696</v>
      </c>
      <c r="I14" s="77">
        <f t="shared" si="2"/>
        <v>0.36882811356797696</v>
      </c>
      <c r="J14" s="76">
        <f>分析係数表!G17</f>
        <v>0.2185201483623562</v>
      </c>
      <c r="K14" s="78">
        <f t="shared" si="3"/>
        <v>8.0596374097082285E-2</v>
      </c>
      <c r="L14" s="79"/>
      <c r="M14" s="80"/>
      <c r="N14" s="81">
        <f>分析係数表!H17</f>
        <v>2.8080469404861692E-3</v>
      </c>
      <c r="O14" s="82">
        <f t="shared" si="4"/>
        <v>5.1596865744105457E-2</v>
      </c>
      <c r="P14" s="76">
        <f>分析係数表!C17</f>
        <v>0.29707112970711302</v>
      </c>
      <c r="Q14" s="82">
        <f t="shared" si="5"/>
        <v>1.5327939195947649E-2</v>
      </c>
      <c r="R14" s="83">
        <v>3.9377474661596516E-2</v>
      </c>
      <c r="S14" s="84">
        <f t="shared" si="6"/>
        <v>0.40820558822957348</v>
      </c>
      <c r="T14" s="85">
        <f>分析係数表!F17</f>
        <v>0.34274218897340791</v>
      </c>
      <c r="U14" s="86">
        <f t="shared" si="7"/>
        <v>0.13990927686098162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投入係数表!H15</f>
        <v>0</v>
      </c>
      <c r="E15" s="77">
        <f t="shared" si="0"/>
        <v>0</v>
      </c>
      <c r="F15" s="76">
        <f>分析係数表!C18</f>
        <v>0.13983739837398379</v>
      </c>
      <c r="G15" s="77">
        <f t="shared" si="1"/>
        <v>0</v>
      </c>
      <c r="H15" s="77">
        <v>4.3032662338758328E-3</v>
      </c>
      <c r="I15" s="77">
        <f t="shared" si="2"/>
        <v>4.3032662338758328E-3</v>
      </c>
      <c r="J15" s="76">
        <f>分析係数表!G18</f>
        <v>0.21606118546845124</v>
      </c>
      <c r="K15" s="78">
        <f t="shared" si="3"/>
        <v>9.2976880387756996E-4</v>
      </c>
      <c r="L15" s="79"/>
      <c r="M15" s="80"/>
      <c r="N15" s="81">
        <f>分析係数表!H18</f>
        <v>4.3308186644314052E-4</v>
      </c>
      <c r="O15" s="82">
        <f t="shared" si="4"/>
        <v>7.9577255625237261E-3</v>
      </c>
      <c r="P15" s="76">
        <f>分析係数表!C18</f>
        <v>0.13983739837398379</v>
      </c>
      <c r="Q15" s="82">
        <f t="shared" si="5"/>
        <v>1.1127876396374646E-3</v>
      </c>
      <c r="R15" s="83">
        <v>2.7569234812662444E-3</v>
      </c>
      <c r="S15" s="84">
        <f t="shared" si="6"/>
        <v>7.0601897151420772E-3</v>
      </c>
      <c r="T15" s="85">
        <f>分析係数表!F18</f>
        <v>0.45793499043977054</v>
      </c>
      <c r="U15" s="86">
        <f t="shared" si="7"/>
        <v>3.2331079097065534E-3</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投入係数表!H16</f>
        <v>0</v>
      </c>
      <c r="E16" s="77">
        <f t="shared" si="0"/>
        <v>0</v>
      </c>
      <c r="F16" s="76">
        <f>分析係数表!C19</f>
        <v>0.18403218975010593</v>
      </c>
      <c r="G16" s="77">
        <f t="shared" si="1"/>
        <v>0</v>
      </c>
      <c r="H16" s="77">
        <v>7.7249657385758909E-3</v>
      </c>
      <c r="I16" s="77">
        <f t="shared" si="2"/>
        <v>7.7249657385758909E-3</v>
      </c>
      <c r="J16" s="76">
        <f>分析係数表!G19</f>
        <v>5.7747209966260059E-2</v>
      </c>
      <c r="K16" s="78">
        <f t="shared" si="3"/>
        <v>4.4609521848770718E-4</v>
      </c>
      <c r="L16" s="79"/>
      <c r="M16" s="80"/>
      <c r="N16" s="81">
        <f>分析係数表!H19</f>
        <v>-1.1176306230790724E-4</v>
      </c>
      <c r="O16" s="82">
        <f t="shared" si="4"/>
        <v>-2.0536065967803169E-3</v>
      </c>
      <c r="P16" s="76">
        <f>分析係数表!C19</f>
        <v>0.18403218975010593</v>
      </c>
      <c r="Q16" s="82">
        <f t="shared" si="5"/>
        <v>-3.7792971889074456E-4</v>
      </c>
      <c r="R16" s="83">
        <v>2.3642456311845144E-3</v>
      </c>
      <c r="S16" s="84">
        <f t="shared" si="6"/>
        <v>1.0089211369760405E-2</v>
      </c>
      <c r="T16" s="85">
        <f>分析係数表!F19</f>
        <v>0.23994290163508955</v>
      </c>
      <c r="U16" s="86">
        <f t="shared" si="7"/>
        <v>2.4208346512700481E-3</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投入係数表!H17</f>
        <v>0</v>
      </c>
      <c r="E17" s="77">
        <f t="shared" si="0"/>
        <v>0</v>
      </c>
      <c r="F17" s="76">
        <f>分析係数表!C20</f>
        <v>2.2594142259414252E-2</v>
      </c>
      <c r="G17" s="77">
        <f t="shared" si="1"/>
        <v>0</v>
      </c>
      <c r="H17" s="77">
        <v>3.9552452428815295E-4</v>
      </c>
      <c r="I17" s="77">
        <f t="shared" si="2"/>
        <v>3.9552452428815295E-4</v>
      </c>
      <c r="J17" s="76">
        <f>分析係数表!G20</f>
        <v>0.10283687943262411</v>
      </c>
      <c r="K17" s="78">
        <f t="shared" si="3"/>
        <v>4.0674507816866788E-5</v>
      </c>
      <c r="L17" s="79"/>
      <c r="M17" s="80"/>
      <c r="N17" s="81">
        <f>分析係数表!H20</f>
        <v>5.3087454596255942E-4</v>
      </c>
      <c r="O17" s="82">
        <f t="shared" si="4"/>
        <v>9.7546313347065053E-3</v>
      </c>
      <c r="P17" s="76">
        <f>分析係数表!C20</f>
        <v>2.2594142259414252E-2</v>
      </c>
      <c r="Q17" s="82">
        <f t="shared" si="5"/>
        <v>2.203975280644987E-4</v>
      </c>
      <c r="R17" s="83">
        <v>6.2906965581699631E-4</v>
      </c>
      <c r="S17" s="84">
        <f t="shared" si="6"/>
        <v>1.0245941801051493E-3</v>
      </c>
      <c r="T17" s="85">
        <f>分析係数表!F20</f>
        <v>0.22695035460992907</v>
      </c>
      <c r="U17" s="86">
        <f t="shared" si="7"/>
        <v>2.3253201250613318E-4</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投入係数表!H18</f>
        <v>3.4843205574912892E-3</v>
      </c>
      <c r="E18" s="77">
        <f t="shared" si="0"/>
        <v>0.34843205574912894</v>
      </c>
      <c r="F18" s="76">
        <f>分析係数表!C21</f>
        <v>0.23250388802488331</v>
      </c>
      <c r="G18" s="77">
        <f t="shared" si="1"/>
        <v>8.1011807674175373E-2</v>
      </c>
      <c r="H18" s="77">
        <v>0.10093846280286697</v>
      </c>
      <c r="I18" s="77">
        <f t="shared" si="2"/>
        <v>0.10093846280286697</v>
      </c>
      <c r="J18" s="76">
        <f>分析係数表!G21</f>
        <v>0.28497645450402553</v>
      </c>
      <c r="K18" s="78">
        <f t="shared" si="3"/>
        <v>2.8765085252647492E-2</v>
      </c>
      <c r="L18" s="79"/>
      <c r="M18" s="80"/>
      <c r="N18" s="81">
        <f>分析係数表!H21</f>
        <v>8.9410449846325792E-4</v>
      </c>
      <c r="O18" s="82">
        <f t="shared" si="4"/>
        <v>1.6428852774242535E-2</v>
      </c>
      <c r="P18" s="76">
        <f>分析係数表!C21</f>
        <v>0.23250388802488331</v>
      </c>
      <c r="Q18" s="82">
        <f t="shared" si="5"/>
        <v>3.8197721457997802E-3</v>
      </c>
      <c r="R18" s="83">
        <v>1.2874462986196116E-2</v>
      </c>
      <c r="S18" s="84">
        <f t="shared" si="6"/>
        <v>0.11381292578906309</v>
      </c>
      <c r="T18" s="85">
        <f>分析係数表!F21</f>
        <v>0.42533799179705301</v>
      </c>
      <c r="U18" s="86">
        <f t="shared" si="7"/>
        <v>4.8408961295667116E-2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投入係数表!H19</f>
        <v>0</v>
      </c>
      <c r="E19" s="77">
        <f t="shared" si="0"/>
        <v>0</v>
      </c>
      <c r="F19" s="76">
        <f>分析係数表!C22</f>
        <v>5.4474708171206254E-2</v>
      </c>
      <c r="G19" s="77">
        <f t="shared" si="1"/>
        <v>0</v>
      </c>
      <c r="H19" s="77">
        <v>1.0778224482618291E-3</v>
      </c>
      <c r="I19" s="77">
        <f t="shared" si="2"/>
        <v>1.0778224482618291E-3</v>
      </c>
      <c r="J19" s="76">
        <f>分析係数表!G22</f>
        <v>0.19423955040393395</v>
      </c>
      <c r="K19" s="78">
        <f t="shared" si="3"/>
        <v>2.0935574776564505E-4</v>
      </c>
      <c r="L19" s="79"/>
      <c r="M19" s="80"/>
      <c r="N19" s="81">
        <f>分析係数表!H22</f>
        <v>4.1911148365465217E-5</v>
      </c>
      <c r="O19" s="82">
        <f t="shared" si="4"/>
        <v>7.7010247379261879E-4</v>
      </c>
      <c r="P19" s="76">
        <f>分析係数表!C22</f>
        <v>5.4474708171206254E-2</v>
      </c>
      <c r="Q19" s="82">
        <f t="shared" si="5"/>
        <v>4.1951107521776922E-5</v>
      </c>
      <c r="R19" s="83">
        <v>4.2590706336690726E-4</v>
      </c>
      <c r="S19" s="84">
        <f t="shared" si="6"/>
        <v>1.5037295116287364E-3</v>
      </c>
      <c r="T19" s="85">
        <f>分析係数表!F22</f>
        <v>0.41201264488935724</v>
      </c>
      <c r="U19" s="86">
        <f t="shared" si="7"/>
        <v>6.1955557328433714E-4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5.1340164919507923E-4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投入係数表!H21</f>
        <v>0</v>
      </c>
      <c r="E21" s="77">
        <f t="shared" si="0"/>
        <v>0</v>
      </c>
      <c r="F21" s="76">
        <f>分析係数表!C24</f>
        <v>0.2430426716141002</v>
      </c>
      <c r="G21" s="77">
        <f t="shared" si="1"/>
        <v>0</v>
      </c>
      <c r="H21" s="77">
        <v>4.3724133762478544E-3</v>
      </c>
      <c r="I21" s="77">
        <f t="shared" si="2"/>
        <v>4.3724133762478544E-3</v>
      </c>
      <c r="J21" s="76">
        <f>分析係数表!G24</f>
        <v>0.20785219399538107</v>
      </c>
      <c r="K21" s="78">
        <f t="shared" si="3"/>
        <v>9.0881571330786817E-4</v>
      </c>
      <c r="L21" s="79"/>
      <c r="M21" s="80"/>
      <c r="N21" s="81">
        <f>分析係数表!H24</f>
        <v>3.3528918692372173E-4</v>
      </c>
      <c r="O21" s="82">
        <f t="shared" si="4"/>
        <v>6.1608197903409503E-3</v>
      </c>
      <c r="P21" s="76">
        <f>分析係数表!C24</f>
        <v>0.2430426716141002</v>
      </c>
      <c r="Q21" s="82">
        <f t="shared" si="5"/>
        <v>1.4973421011774853E-3</v>
      </c>
      <c r="R21" s="83">
        <v>6.0602789216723553E-3</v>
      </c>
      <c r="S21" s="84">
        <f t="shared" si="6"/>
        <v>1.043269229792021E-2</v>
      </c>
      <c r="T21" s="85">
        <f>分析係数表!F24</f>
        <v>0.39030023094688221</v>
      </c>
      <c r="U21" s="86">
        <f t="shared" si="7"/>
        <v>4.0718822132760173E-3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投入係数表!H22</f>
        <v>0</v>
      </c>
      <c r="E22" s="77">
        <f t="shared" si="0"/>
        <v>0</v>
      </c>
      <c r="F22" s="76">
        <f>分析係数表!C25</f>
        <v>6.2929061784896545E-3</v>
      </c>
      <c r="G22" s="77">
        <f t="shared" si="1"/>
        <v>0</v>
      </c>
      <c r="H22" s="77">
        <v>1.7643108290083475E-4</v>
      </c>
      <c r="I22" s="77">
        <f t="shared" si="2"/>
        <v>1.7643108290083475E-4</v>
      </c>
      <c r="J22" s="76">
        <f>分析係数表!G25</f>
        <v>0.19805194805194806</v>
      </c>
      <c r="K22" s="78">
        <f t="shared" si="3"/>
        <v>3.4942519665425063E-5</v>
      </c>
      <c r="L22" s="79"/>
      <c r="M22" s="80"/>
      <c r="N22" s="81">
        <f>分析係数表!H25</f>
        <v>4.8896339759709417E-4</v>
      </c>
      <c r="O22" s="82">
        <f t="shared" si="4"/>
        <v>8.9845288609138856E-3</v>
      </c>
      <c r="P22" s="76">
        <f>分析係数表!C25</f>
        <v>6.2929061784896545E-3</v>
      </c>
      <c r="Q22" s="82">
        <f t="shared" si="5"/>
        <v>5.653879717966361E-5</v>
      </c>
      <c r="R22" s="83">
        <v>5.5078188851673748E-4</v>
      </c>
      <c r="S22" s="84">
        <f t="shared" si="6"/>
        <v>7.2721297141757223E-4</v>
      </c>
      <c r="T22" s="85">
        <f>分析係数表!F25</f>
        <v>0.35389610389610388</v>
      </c>
      <c r="U22" s="86">
        <f t="shared" si="7"/>
        <v>2.5735783728738758E-4</v>
      </c>
      <c r="V22" s="87">
        <f>分析係数表!D25</f>
        <v>9.74025974025974E-3</v>
      </c>
      <c r="W22" s="167">
        <f t="shared" si="8"/>
        <v>0</v>
      </c>
      <c r="X22" s="76">
        <f>分析係数表!E25</f>
        <v>0</v>
      </c>
      <c r="Y22" s="166">
        <f t="shared" si="9"/>
        <v>0</v>
      </c>
    </row>
    <row r="23" spans="1:25" x14ac:dyDescent="0.2">
      <c r="A23" s="6" t="s">
        <v>11</v>
      </c>
      <c r="B23" s="5" t="s">
        <v>35</v>
      </c>
      <c r="C23" s="90"/>
      <c r="D23" s="76">
        <f>投入係数表!H23</f>
        <v>0</v>
      </c>
      <c r="E23" s="77">
        <f t="shared" si="0"/>
        <v>0</v>
      </c>
      <c r="F23" s="76">
        <f>分析係数表!C26</f>
        <v>0.11929572403880706</v>
      </c>
      <c r="G23" s="77">
        <f t="shared" si="1"/>
        <v>0</v>
      </c>
      <c r="H23" s="77">
        <v>2.2885551701350548E-3</v>
      </c>
      <c r="I23" s="77">
        <f t="shared" si="2"/>
        <v>2.2885551701350548E-3</v>
      </c>
      <c r="J23" s="76">
        <f>分析係数表!G26</f>
        <v>0.19690501600853788</v>
      </c>
      <c r="K23" s="78">
        <f t="shared" si="3"/>
        <v>4.5062799241186508E-4</v>
      </c>
      <c r="L23" s="79"/>
      <c r="M23" s="80"/>
      <c r="N23" s="81">
        <f>分析係数表!H26</f>
        <v>1.0477787091366304E-2</v>
      </c>
      <c r="O23" s="82">
        <f t="shared" si="4"/>
        <v>0.19252561844815469</v>
      </c>
      <c r="P23" s="76">
        <f>分析係数表!C26</f>
        <v>0.11929572403880706</v>
      </c>
      <c r="Q23" s="82">
        <f t="shared" si="5"/>
        <v>2.2967483048791724E-2</v>
      </c>
      <c r="R23" s="83">
        <v>2.4824418283248457E-2</v>
      </c>
      <c r="S23" s="84">
        <f t="shared" si="6"/>
        <v>2.711297345338351E-2</v>
      </c>
      <c r="T23" s="85">
        <f>分析係数表!F26</f>
        <v>0.33564567769477055</v>
      </c>
      <c r="U23" s="86">
        <f t="shared" si="7"/>
        <v>9.1003523490812317E-3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投入係数表!H24</f>
        <v>0</v>
      </c>
      <c r="E24" s="77">
        <f t="shared" si="0"/>
        <v>0</v>
      </c>
      <c r="F24" s="76">
        <f>分析係数表!C27</f>
        <v>1</v>
      </c>
      <c r="G24" s="77">
        <f t="shared" si="1"/>
        <v>0</v>
      </c>
      <c r="H24" s="77">
        <v>5.6931513220043655E-3</v>
      </c>
      <c r="I24" s="77">
        <f t="shared" si="2"/>
        <v>5.6931513220043655E-3</v>
      </c>
      <c r="J24" s="76">
        <f>分析係数表!G27</f>
        <v>0.17096018735362997</v>
      </c>
      <c r="K24" s="78">
        <f t="shared" si="3"/>
        <v>9.7330221664243251E-4</v>
      </c>
      <c r="L24" s="79"/>
      <c r="M24" s="80"/>
      <c r="N24" s="81">
        <f>分析係数表!H27</f>
        <v>1.0449846325789327E-2</v>
      </c>
      <c r="O24" s="82">
        <f t="shared" si="4"/>
        <v>0.19201221679895961</v>
      </c>
      <c r="P24" s="76">
        <f>分析係数表!C27</f>
        <v>1</v>
      </c>
      <c r="Q24" s="82">
        <f t="shared" si="5"/>
        <v>0.19201221679895961</v>
      </c>
      <c r="R24" s="83">
        <v>0.19993704021201716</v>
      </c>
      <c r="S24" s="84">
        <f t="shared" si="6"/>
        <v>0.20563019153402154</v>
      </c>
      <c r="T24" s="85">
        <f>分析係数表!F27</f>
        <v>0.32162373145979706</v>
      </c>
      <c r="U24" s="86">
        <f t="shared" si="7"/>
        <v>6.6135549501964777E-2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投入係数表!H25</f>
        <v>0</v>
      </c>
      <c r="E25" s="77">
        <f t="shared" si="0"/>
        <v>0</v>
      </c>
      <c r="F25" s="76">
        <f>分析係数表!C28</f>
        <v>0.21543700340522132</v>
      </c>
      <c r="G25" s="77">
        <f t="shared" si="1"/>
        <v>0</v>
      </c>
      <c r="H25" s="77">
        <v>1.285082503462555E-2</v>
      </c>
      <c r="I25" s="77">
        <f t="shared" si="2"/>
        <v>1.285082503462555E-2</v>
      </c>
      <c r="J25" s="76">
        <f>分析係数表!G28</f>
        <v>0.12488528602018965</v>
      </c>
      <c r="K25" s="78">
        <f t="shared" si="3"/>
        <v>1.6048789600446255E-3</v>
      </c>
      <c r="L25" s="79"/>
      <c r="M25" s="80"/>
      <c r="N25" s="81">
        <f>分析係数表!H28</f>
        <v>2.0550433081866444E-2</v>
      </c>
      <c r="O25" s="82">
        <f t="shared" si="4"/>
        <v>0.37760691298298077</v>
      </c>
      <c r="P25" s="76">
        <f>分析係数表!C28</f>
        <v>0.21543700340522132</v>
      </c>
      <c r="Q25" s="82">
        <f t="shared" si="5"/>
        <v>8.1350501798149538E-2</v>
      </c>
      <c r="R25" s="83">
        <v>9.4236078956561345E-2</v>
      </c>
      <c r="S25" s="84">
        <f t="shared" si="6"/>
        <v>0.10708690399118689</v>
      </c>
      <c r="T25" s="85">
        <f>分析係数表!F28</f>
        <v>0.21313857448761089</v>
      </c>
      <c r="U25" s="86">
        <f t="shared" si="7"/>
        <v>2.2824350062973224E-2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投入係数表!H26</f>
        <v>2.0905923344947737E-2</v>
      </c>
      <c r="E26" s="77">
        <f t="shared" si="0"/>
        <v>2.0905923344947737</v>
      </c>
      <c r="F26" s="76">
        <f>分析係数表!C29</f>
        <v>0.11126961483594866</v>
      </c>
      <c r="G26" s="77">
        <f t="shared" si="1"/>
        <v>0.23261940383822022</v>
      </c>
      <c r="H26" s="77">
        <v>0.24553872437398461</v>
      </c>
      <c r="I26" s="77">
        <f t="shared" si="2"/>
        <v>0.24553872437398461</v>
      </c>
      <c r="J26" s="76">
        <f>分析係数表!G29</f>
        <v>0.25072046109510088</v>
      </c>
      <c r="K26" s="78">
        <f t="shared" si="3"/>
        <v>6.1561582191748308E-2</v>
      </c>
      <c r="L26" s="79"/>
      <c r="M26" s="80"/>
      <c r="N26" s="81">
        <f>分析係数表!H29</f>
        <v>9.5976529756915344E-3</v>
      </c>
      <c r="O26" s="82">
        <f t="shared" si="4"/>
        <v>0.17635346649850969</v>
      </c>
      <c r="P26" s="76">
        <f>分析係数表!C29</f>
        <v>0.11126961483594866</v>
      </c>
      <c r="Q26" s="82">
        <f t="shared" si="5"/>
        <v>1.9622782292273547E-2</v>
      </c>
      <c r="R26" s="83">
        <v>2.7289906687910835E-2</v>
      </c>
      <c r="S26" s="84">
        <f t="shared" si="6"/>
        <v>0.27282863106189542</v>
      </c>
      <c r="T26" s="85">
        <f>分析係数表!F29</f>
        <v>0.40201729106628242</v>
      </c>
      <c r="U26" s="86">
        <f t="shared" si="7"/>
        <v>0.10968182718482539</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投入係数表!H27</f>
        <v>3.4843205574912892E-3</v>
      </c>
      <c r="E27" s="77">
        <f t="shared" si="0"/>
        <v>0.34843205574912894</v>
      </c>
      <c r="F27" s="76">
        <f>分析係数表!C30</f>
        <v>1</v>
      </c>
      <c r="G27" s="77">
        <f t="shared" si="1"/>
        <v>0.34843205574912894</v>
      </c>
      <c r="H27" s="77">
        <v>0.39409922186277352</v>
      </c>
      <c r="I27" s="77">
        <f t="shared" si="2"/>
        <v>0.39409922186277352</v>
      </c>
      <c r="J27" s="76">
        <f>分析係数表!G30</f>
        <v>0.34452184927169094</v>
      </c>
      <c r="K27" s="78">
        <f t="shared" si="3"/>
        <v>0.13577579271269716</v>
      </c>
      <c r="L27" s="79"/>
      <c r="M27" s="80"/>
      <c r="N27" s="81">
        <f>分析係数表!H30</f>
        <v>0</v>
      </c>
      <c r="O27" s="82">
        <f t="shared" si="4"/>
        <v>0</v>
      </c>
      <c r="P27" s="76">
        <f>分析係数表!C30</f>
        <v>1</v>
      </c>
      <c r="Q27" s="82">
        <f t="shared" si="5"/>
        <v>0</v>
      </c>
      <c r="R27" s="83">
        <v>5.551243819800921E-2</v>
      </c>
      <c r="S27" s="84">
        <f t="shared" si="6"/>
        <v>0.44961166006078274</v>
      </c>
      <c r="T27" s="85">
        <f>分析係数表!F30</f>
        <v>0.43989867004433186</v>
      </c>
      <c r="U27" s="86">
        <f t="shared" si="7"/>
        <v>0.19778357129716256</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投入係数表!H28</f>
        <v>2.7874564459930314E-2</v>
      </c>
      <c r="E28" s="77">
        <f t="shared" si="0"/>
        <v>2.7874564459930316</v>
      </c>
      <c r="F28" s="76">
        <f>分析係数表!C31</f>
        <v>4.9334728658992355E-2</v>
      </c>
      <c r="G28" s="77">
        <f t="shared" si="1"/>
        <v>0.13751840741182539</v>
      </c>
      <c r="H28" s="77">
        <v>0.15037225814353644</v>
      </c>
      <c r="I28" s="77">
        <f t="shared" si="2"/>
        <v>0.15037225814353644</v>
      </c>
      <c r="J28" s="76">
        <f>分析係数表!G31</f>
        <v>6.9277108433734941E-2</v>
      </c>
      <c r="K28" s="78">
        <f t="shared" si="3"/>
        <v>1.0417355232835357E-2</v>
      </c>
      <c r="L28" s="79"/>
      <c r="M28" s="80"/>
      <c r="N28" s="81">
        <f>分析係数表!H31</f>
        <v>2.1570271025426097E-2</v>
      </c>
      <c r="O28" s="82">
        <f t="shared" si="4"/>
        <v>0.3963460731786011</v>
      </c>
      <c r="P28" s="76">
        <f>分析係数表!C31</f>
        <v>4.9334728658992355E-2</v>
      </c>
      <c r="Q28" s="82">
        <f t="shared" si="5"/>
        <v>1.9553625975323414E-2</v>
      </c>
      <c r="R28" s="83">
        <v>2.7773363651892716E-2</v>
      </c>
      <c r="S28" s="84">
        <f t="shared" si="6"/>
        <v>0.17814562179542914</v>
      </c>
      <c r="T28" s="85">
        <f>分析係数表!F31</f>
        <v>0.34337349397590361</v>
      </c>
      <c r="U28" s="86">
        <f t="shared" si="7"/>
        <v>6.1170484592406392E-2</v>
      </c>
      <c r="V28" s="87">
        <f>分析係数表!D31</f>
        <v>0</v>
      </c>
      <c r="W28" s="167">
        <f t="shared" si="8"/>
        <v>0</v>
      </c>
      <c r="X28" s="76">
        <f>分析係数表!E31</f>
        <v>0</v>
      </c>
      <c r="Y28" s="166">
        <f t="shared" si="9"/>
        <v>0</v>
      </c>
    </row>
    <row r="29" spans="1:25" x14ac:dyDescent="0.2">
      <c r="A29" s="6" t="s">
        <v>17</v>
      </c>
      <c r="B29" s="5" t="s">
        <v>272</v>
      </c>
      <c r="C29" s="90"/>
      <c r="D29" s="76">
        <f>投入係数表!H29</f>
        <v>3.4843205574912892E-3</v>
      </c>
      <c r="E29" s="77">
        <f t="shared" si="0"/>
        <v>0.34843205574912894</v>
      </c>
      <c r="F29" s="76">
        <f>分析係数表!C32</f>
        <v>0.42352941176470593</v>
      </c>
      <c r="G29" s="77">
        <f t="shared" si="1"/>
        <v>0.1475712236113958</v>
      </c>
      <c r="H29" s="77">
        <v>0.16419257066655282</v>
      </c>
      <c r="I29" s="77">
        <f t="shared" si="2"/>
        <v>0.16419257066655282</v>
      </c>
      <c r="J29" s="76">
        <f>分析係数表!G32</f>
        <v>0.14012738853503184</v>
      </c>
      <c r="K29" s="78">
        <f t="shared" si="3"/>
        <v>2.300787614435772E-2</v>
      </c>
      <c r="L29" s="79"/>
      <c r="M29" s="80"/>
      <c r="N29" s="81">
        <f>分析係数表!H32</f>
        <v>6.3146130203967591E-3</v>
      </c>
      <c r="O29" s="82">
        <f t="shared" si="4"/>
        <v>0.1160287727180879</v>
      </c>
      <c r="P29" s="76">
        <f>分析係数表!C32</f>
        <v>0.42352941176470593</v>
      </c>
      <c r="Q29" s="82">
        <f t="shared" si="5"/>
        <v>4.9141597857072526E-2</v>
      </c>
      <c r="R29" s="83">
        <v>6.5266083351961879E-2</v>
      </c>
      <c r="S29" s="84">
        <f t="shared" si="6"/>
        <v>0.2294586540185147</v>
      </c>
      <c r="T29" s="85">
        <f>分析係数表!F32</f>
        <v>0.48195329087048833</v>
      </c>
      <c r="U29" s="86">
        <f t="shared" si="7"/>
        <v>0.11058835342293596</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投入係数表!H30</f>
        <v>0</v>
      </c>
      <c r="E30" s="77">
        <f t="shared" si="0"/>
        <v>0</v>
      </c>
      <c r="F30" s="76">
        <f>分析係数表!C33</f>
        <v>1</v>
      </c>
      <c r="G30" s="77">
        <f t="shared" si="1"/>
        <v>0</v>
      </c>
      <c r="H30" s="77">
        <v>2.0674703202013436E-2</v>
      </c>
      <c r="I30" s="77">
        <f t="shared" si="2"/>
        <v>2.0674703202013436E-2</v>
      </c>
      <c r="J30" s="76">
        <f>分析係数表!G33</f>
        <v>0.50642927794263104</v>
      </c>
      <c r="K30" s="78">
        <f t="shared" si="3"/>
        <v>1.0470275014273866E-2</v>
      </c>
      <c r="L30" s="79"/>
      <c r="M30" s="80"/>
      <c r="N30" s="81">
        <f>分析係数表!H33</f>
        <v>9.2204526404023469E-4</v>
      </c>
      <c r="O30" s="82">
        <f t="shared" si="4"/>
        <v>1.6942254423437612E-2</v>
      </c>
      <c r="P30" s="76">
        <f>分析係数表!C33</f>
        <v>1</v>
      </c>
      <c r="Q30" s="82">
        <f t="shared" si="5"/>
        <v>1.6942254423437612E-2</v>
      </c>
      <c r="R30" s="83">
        <v>4.7656076019372988E-2</v>
      </c>
      <c r="S30" s="84">
        <f t="shared" si="6"/>
        <v>6.8330779221386417E-2</v>
      </c>
      <c r="T30" s="85">
        <f>分析係数表!F33</f>
        <v>0.64094955489614247</v>
      </c>
      <c r="U30" s="86">
        <f t="shared" si="7"/>
        <v>4.3796582527654206E-2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投入係数表!H31</f>
        <v>7.6655052264808357E-2</v>
      </c>
      <c r="E31" s="77">
        <f t="shared" si="0"/>
        <v>7.6655052264808354</v>
      </c>
      <c r="F31" s="76">
        <f>分析係数表!C34</f>
        <v>1</v>
      </c>
      <c r="G31" s="77">
        <f t="shared" si="1"/>
        <v>7.6655052264808354</v>
      </c>
      <c r="H31" s="77">
        <v>7.9322252863412928</v>
      </c>
      <c r="I31" s="77">
        <f t="shared" si="2"/>
        <v>7.9322252863412928</v>
      </c>
      <c r="J31" s="76">
        <f>分析係数表!G34</f>
        <v>0.4248177722781849</v>
      </c>
      <c r="K31" s="78">
        <f t="shared" si="3"/>
        <v>3.3697502753521955</v>
      </c>
      <c r="L31" s="79"/>
      <c r="M31" s="80"/>
      <c r="N31" s="81">
        <f>分析係数表!H34</f>
        <v>0.15535065660799105</v>
      </c>
      <c r="O31" s="82">
        <f t="shared" si="4"/>
        <v>2.85451316952464</v>
      </c>
      <c r="P31" s="76">
        <f>分析係数表!C34</f>
        <v>1</v>
      </c>
      <c r="Q31" s="82">
        <f t="shared" si="5"/>
        <v>2.85451316952464</v>
      </c>
      <c r="R31" s="83">
        <v>3.1386490400111948</v>
      </c>
      <c r="S31" s="84">
        <f t="shared" si="6"/>
        <v>11.070874326352488</v>
      </c>
      <c r="T31" s="85">
        <f>分析係数表!F34</f>
        <v>0.6980530152162564</v>
      </c>
      <c r="U31" s="86">
        <f t="shared" si="7"/>
        <v>7.7280572045905958</v>
      </c>
      <c r="V31" s="87">
        <f>分析係数表!D34</f>
        <v>4.7543550975425841E-2</v>
      </c>
      <c r="W31" s="167">
        <f t="shared" si="8"/>
        <v>1</v>
      </c>
      <c r="X31" s="76">
        <f>分析係数表!E34</f>
        <v>3.5865509174223237E-2</v>
      </c>
      <c r="Y31" s="166">
        <f t="shared" si="9"/>
        <v>0</v>
      </c>
    </row>
    <row r="32" spans="1:25" x14ac:dyDescent="0.2">
      <c r="A32" s="6" t="s">
        <v>20</v>
      </c>
      <c r="B32" s="5" t="s">
        <v>37</v>
      </c>
      <c r="C32" s="90"/>
      <c r="D32" s="76">
        <f>投入係数表!H32</f>
        <v>1.7421602787456445E-2</v>
      </c>
      <c r="E32" s="77">
        <f t="shared" si="0"/>
        <v>1.7421602787456445</v>
      </c>
      <c r="F32" s="76">
        <f>分析係数表!C35</f>
        <v>0.10396681358568838</v>
      </c>
      <c r="G32" s="77">
        <f t="shared" si="1"/>
        <v>0.18112685293673933</v>
      </c>
      <c r="H32" s="77">
        <v>0.20506973204437703</v>
      </c>
      <c r="I32" s="77">
        <f t="shared" si="2"/>
        <v>0.20506973204437703</v>
      </c>
      <c r="J32" s="76">
        <f>分析係数表!G35</f>
        <v>0.31658878504672899</v>
      </c>
      <c r="K32" s="78">
        <f t="shared" si="3"/>
        <v>6.4922777317787589E-2</v>
      </c>
      <c r="L32" s="79"/>
      <c r="M32" s="80"/>
      <c r="N32" s="81">
        <f>分析係数表!H35</f>
        <v>5.9164571109248394E-2</v>
      </c>
      <c r="O32" s="82">
        <f t="shared" si="4"/>
        <v>1.0871279921705801</v>
      </c>
      <c r="P32" s="76">
        <f>分析係数表!C35</f>
        <v>0.10396681358568838</v>
      </c>
      <c r="Q32" s="82">
        <f t="shared" si="5"/>
        <v>0.11302523330578239</v>
      </c>
      <c r="R32" s="83">
        <v>0.14820564886727397</v>
      </c>
      <c r="S32" s="84">
        <f t="shared" si="6"/>
        <v>0.353275380911651</v>
      </c>
      <c r="T32" s="85">
        <f>分析係数表!F35</f>
        <v>0.6460280373831776</v>
      </c>
      <c r="U32" s="86">
        <f t="shared" si="7"/>
        <v>0.22822580098614839</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投入係数表!H33</f>
        <v>3.4843205574912892E-3</v>
      </c>
      <c r="E33" s="77">
        <f t="shared" si="0"/>
        <v>0.34843205574912894</v>
      </c>
      <c r="F33" s="76">
        <f>分析係数表!C36</f>
        <v>0.7690462911321807</v>
      </c>
      <c r="G33" s="77">
        <f t="shared" si="1"/>
        <v>0.26796038018542884</v>
      </c>
      <c r="H33" s="77">
        <v>0.46707887525159758</v>
      </c>
      <c r="I33" s="77">
        <f t="shared" si="2"/>
        <v>0.46707887525159758</v>
      </c>
      <c r="J33" s="76">
        <f>分析係数表!G36</f>
        <v>1.0642148700499529E-2</v>
      </c>
      <c r="K33" s="78">
        <f t="shared" si="3"/>
        <v>4.9707228452895704E-3</v>
      </c>
      <c r="L33" s="79"/>
      <c r="M33" s="80"/>
      <c r="N33" s="81">
        <f>分析係数表!H36</f>
        <v>0.21434758312377758</v>
      </c>
      <c r="O33" s="82">
        <f t="shared" si="4"/>
        <v>3.9385607518000496</v>
      </c>
      <c r="P33" s="76">
        <f>分析係数表!C36</f>
        <v>0.7690462911321807</v>
      </c>
      <c r="Q33" s="82">
        <f t="shared" si="5"/>
        <v>3.0289355385706016</v>
      </c>
      <c r="R33" s="83">
        <v>3.1638145826138175</v>
      </c>
      <c r="S33" s="84">
        <f t="shared" si="6"/>
        <v>3.6308934578654153</v>
      </c>
      <c r="T33" s="85">
        <f>分析係数表!F36</f>
        <v>0.89162383262144351</v>
      </c>
      <c r="U33" s="86">
        <f t="shared" si="7"/>
        <v>3.2373911407420874</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投入係数表!H34</f>
        <v>2.0905923344947737E-2</v>
      </c>
      <c r="E34" s="77">
        <f t="shared" si="0"/>
        <v>2.0905923344947737</v>
      </c>
      <c r="F34" s="76">
        <f>分析係数表!C37</f>
        <v>0.51946958535045251</v>
      </c>
      <c r="G34" s="77">
        <f t="shared" si="1"/>
        <v>1.0859991331368346</v>
      </c>
      <c r="H34" s="77">
        <v>1.2464250781362691</v>
      </c>
      <c r="I34" s="77">
        <f t="shared" si="2"/>
        <v>1.2464250781362691</v>
      </c>
      <c r="J34" s="76">
        <f>分析係数表!G37</f>
        <v>0.46066923615977573</v>
      </c>
      <c r="K34" s="78">
        <f t="shared" si="3"/>
        <v>0.57418968867542386</v>
      </c>
      <c r="L34" s="79"/>
      <c r="M34" s="80"/>
      <c r="N34" s="81">
        <f>分析係数表!H37</f>
        <v>4.5948588991338364E-2</v>
      </c>
      <c r="O34" s="82">
        <f t="shared" si="4"/>
        <v>0.84428901210130769</v>
      </c>
      <c r="P34" s="76">
        <f>分析係数表!C37</f>
        <v>0.51946958535045251</v>
      </c>
      <c r="Q34" s="82">
        <f t="shared" si="5"/>
        <v>0.43858246303220949</v>
      </c>
      <c r="R34" s="83">
        <v>0.53166856571860444</v>
      </c>
      <c r="S34" s="84">
        <f t="shared" si="6"/>
        <v>1.7780936438548736</v>
      </c>
      <c r="T34" s="85">
        <f>分析係数表!F37</f>
        <v>0.70891730903994399</v>
      </c>
      <c r="U34" s="86">
        <f t="shared" si="7"/>
        <v>1.2605213612226256</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投入係数表!H35</f>
        <v>3.4843205574912892E-3</v>
      </c>
      <c r="E35" s="77">
        <f t="shared" si="0"/>
        <v>0.34843205574912894</v>
      </c>
      <c r="F35" s="76">
        <f>分析係数表!C38</f>
        <v>5.5966094327320137E-2</v>
      </c>
      <c r="G35" s="77">
        <f t="shared" si="1"/>
        <v>1.9500381298717819E-2</v>
      </c>
      <c r="H35" s="77">
        <v>5.3143362315858964E-2</v>
      </c>
      <c r="I35" s="77">
        <f t="shared" si="2"/>
        <v>5.3143362315858964E-2</v>
      </c>
      <c r="J35" s="76">
        <f>分析係数表!G38</f>
        <v>0.18817204301075269</v>
      </c>
      <c r="K35" s="78">
        <f t="shared" si="3"/>
        <v>1.0000095059435827E-2</v>
      </c>
      <c r="L35" s="79"/>
      <c r="M35" s="80"/>
      <c r="N35" s="81">
        <f>分析係数表!H38</f>
        <v>4.1086895780944398E-2</v>
      </c>
      <c r="O35" s="82">
        <f t="shared" si="4"/>
        <v>0.75495712514136393</v>
      </c>
      <c r="P35" s="76">
        <f>分析係数表!C38</f>
        <v>5.5966094327320137E-2</v>
      </c>
      <c r="Q35" s="82">
        <f t="shared" si="5"/>
        <v>4.225200167874401E-2</v>
      </c>
      <c r="R35" s="83">
        <v>5.8310347959419147E-2</v>
      </c>
      <c r="S35" s="84">
        <f t="shared" si="6"/>
        <v>0.11145371027527812</v>
      </c>
      <c r="T35" s="85">
        <f>分析係数表!F38</f>
        <v>0.42473118279569894</v>
      </c>
      <c r="U35" s="86">
        <f t="shared" si="7"/>
        <v>4.7337866192188022E-2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投入係数表!H36</f>
        <v>0</v>
      </c>
      <c r="E36" s="77">
        <f t="shared" si="0"/>
        <v>0</v>
      </c>
      <c r="F36" s="76">
        <f>分析係数表!C39</f>
        <v>0.92912172573189522</v>
      </c>
      <c r="G36" s="77">
        <f t="shared" si="1"/>
        <v>0</v>
      </c>
      <c r="H36" s="77">
        <v>1.1303096251031888E-2</v>
      </c>
      <c r="I36" s="77">
        <f t="shared" si="2"/>
        <v>1.1303096251031888E-2</v>
      </c>
      <c r="J36" s="76">
        <f>分析係数表!G39</f>
        <v>0.35058043117744608</v>
      </c>
      <c r="K36" s="78">
        <f t="shared" si="3"/>
        <v>3.9626443573269341E-3</v>
      </c>
      <c r="L36" s="79"/>
      <c r="M36" s="80"/>
      <c r="N36" s="81">
        <f>分析係数表!H39</f>
        <v>3.6742106733724505E-3</v>
      </c>
      <c r="O36" s="82">
        <f t="shared" si="4"/>
        <v>6.7512316869152905E-2</v>
      </c>
      <c r="P36" s="76">
        <f>分析係数表!C39</f>
        <v>0.92912172573189522</v>
      </c>
      <c r="Q36" s="82">
        <f t="shared" si="5"/>
        <v>6.2727160357625891E-2</v>
      </c>
      <c r="R36" s="83">
        <v>7.4175384035954972E-2</v>
      </c>
      <c r="S36" s="84">
        <f t="shared" si="6"/>
        <v>8.547848028698686E-2</v>
      </c>
      <c r="T36" s="85">
        <f>分析係数表!F39</f>
        <v>0.70082918739635158</v>
      </c>
      <c r="U36" s="86">
        <f t="shared" si="7"/>
        <v>5.9905813879404059E-2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投入係数表!H37</f>
        <v>0</v>
      </c>
      <c r="E37" s="77">
        <f t="shared" si="0"/>
        <v>0</v>
      </c>
      <c r="F37" s="76">
        <f>分析係数表!C40</f>
        <v>1</v>
      </c>
      <c r="G37" s="77">
        <f t="shared" si="1"/>
        <v>0</v>
      </c>
      <c r="H37" s="77">
        <v>1.3258672287292097E-3</v>
      </c>
      <c r="I37" s="77">
        <f t="shared" si="2"/>
        <v>1.3258672287292097E-3</v>
      </c>
      <c r="J37" s="76">
        <f>分析係数表!G40</f>
        <v>0.52103191048487363</v>
      </c>
      <c r="K37" s="78">
        <f t="shared" si="3"/>
        <v>6.9081913523406512E-4</v>
      </c>
      <c r="L37" s="79"/>
      <c r="M37" s="80"/>
      <c r="N37" s="81">
        <f>分析係数表!H40</f>
        <v>3.0720871751886002E-2</v>
      </c>
      <c r="O37" s="82">
        <f t="shared" si="4"/>
        <v>0.56448511328998952</v>
      </c>
      <c r="P37" s="76">
        <f>分析係数表!C40</f>
        <v>1</v>
      </c>
      <c r="Q37" s="82">
        <f t="shared" si="5"/>
        <v>0.56448511328998952</v>
      </c>
      <c r="R37" s="83">
        <v>0.56554419885076834</v>
      </c>
      <c r="S37" s="84">
        <f t="shared" si="6"/>
        <v>0.56687006607949753</v>
      </c>
      <c r="T37" s="85">
        <f>分析係数表!F40</f>
        <v>0.71467053460422714</v>
      </c>
      <c r="U37" s="86">
        <f t="shared" si="7"/>
        <v>0.40512533317616806</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投入係数表!H38</f>
        <v>0</v>
      </c>
      <c r="E38" s="77">
        <f t="shared" si="0"/>
        <v>0</v>
      </c>
      <c r="F38" s="76">
        <f>分析係数表!C41</f>
        <v>0.82470733210104741</v>
      </c>
      <c r="G38" s="77">
        <f t="shared" si="1"/>
        <v>0</v>
      </c>
      <c r="H38" s="77">
        <v>1.3648109285350431E-3</v>
      </c>
      <c r="I38" s="77">
        <f t="shared" si="2"/>
        <v>1.3648109285350431E-3</v>
      </c>
      <c r="J38" s="76">
        <f>分析係数表!G41</f>
        <v>0.4456857268851977</v>
      </c>
      <c r="K38" s="78">
        <f t="shared" si="3"/>
        <v>6.0827675074500223E-4</v>
      </c>
      <c r="L38" s="79"/>
      <c r="M38" s="80"/>
      <c r="N38" s="81">
        <f>分析係数表!H41</f>
        <v>5.0614696842693492E-2</v>
      </c>
      <c r="O38" s="82">
        <f t="shared" si="4"/>
        <v>0.9300270875168859</v>
      </c>
      <c r="P38" s="76">
        <f>分析係数表!C41</f>
        <v>0.82470733210104741</v>
      </c>
      <c r="Q38" s="82">
        <f t="shared" si="5"/>
        <v>0.76700015812775835</v>
      </c>
      <c r="R38" s="83">
        <v>0.78103175571080374</v>
      </c>
      <c r="S38" s="84">
        <f t="shared" si="6"/>
        <v>0.78239656663933876</v>
      </c>
      <c r="T38" s="85">
        <f>分析係数表!F41</f>
        <v>0.54887549610465969</v>
      </c>
      <c r="U38" s="86">
        <f t="shared" si="7"/>
        <v>0.4294383036647495</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投入係数表!H39</f>
        <v>0</v>
      </c>
      <c r="E39" s="77">
        <f>$C$10*D39</f>
        <v>0</v>
      </c>
      <c r="F39" s="76">
        <f>分析係数表!C42</f>
        <v>0.29129662522202482</v>
      </c>
      <c r="G39" s="77">
        <f>E39*F39</f>
        <v>0</v>
      </c>
      <c r="H39" s="77">
        <v>3.2835144048848778E-3</v>
      </c>
      <c r="I39" s="77">
        <f>C39+H39</f>
        <v>3.2835144048848778E-3</v>
      </c>
      <c r="J39" s="76">
        <f>分析係数表!G42</f>
        <v>0.47878787878787876</v>
      </c>
      <c r="K39" s="78">
        <f>I39*J39</f>
        <v>1.5721068968842747E-3</v>
      </c>
      <c r="L39" s="79"/>
      <c r="M39" s="80"/>
      <c r="N39" s="81">
        <f>分析係数表!H42</f>
        <v>1.2405699916177704E-2</v>
      </c>
      <c r="O39" s="82">
        <f t="shared" si="4"/>
        <v>0.22795033224261516</v>
      </c>
      <c r="P39" s="76">
        <f>分析係数表!C42</f>
        <v>0.29129662522202482</v>
      </c>
      <c r="Q39" s="82">
        <f>O39*P39</f>
        <v>6.6401162500513103E-2</v>
      </c>
      <c r="R39" s="83">
        <v>6.9065815566480768E-2</v>
      </c>
      <c r="S39" s="84">
        <f>I39+R39</f>
        <v>7.2349329971365645E-2</v>
      </c>
      <c r="T39" s="85">
        <f>分析係数表!F42</f>
        <v>0.54848484848484846</v>
      </c>
      <c r="U39" s="86">
        <f t="shared" si="7"/>
        <v>3.9682511287324793E-2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投入係数表!H40</f>
        <v>3.1358885017421602E-2</v>
      </c>
      <c r="E40" s="77">
        <f>$C$10*D40</f>
        <v>3.1358885017421603</v>
      </c>
      <c r="F40" s="76">
        <f>分析係数表!C43</f>
        <v>0.36608222490931075</v>
      </c>
      <c r="G40" s="77">
        <f>E40*F40</f>
        <v>1.1479930397852951</v>
      </c>
      <c r="H40" s="77">
        <v>1.5514957044888442</v>
      </c>
      <c r="I40" s="77">
        <f>C40+H40</f>
        <v>1.5514957044888442</v>
      </c>
      <c r="J40" s="76">
        <f>分析係数表!G43</f>
        <v>0.30578859060402686</v>
      </c>
      <c r="K40" s="78">
        <f>I40*J40</f>
        <v>0.4744296848038454</v>
      </c>
      <c r="L40" s="79"/>
      <c r="M40" s="80"/>
      <c r="N40" s="81">
        <f>分析係数表!H43</f>
        <v>3.4031852472757751E-2</v>
      </c>
      <c r="O40" s="82">
        <f t="shared" si="4"/>
        <v>0.62532320871960634</v>
      </c>
      <c r="P40" s="76">
        <f>分析係数表!C43</f>
        <v>0.36608222490931075</v>
      </c>
      <c r="Q40" s="82">
        <f>O40*P40</f>
        <v>0.22891971153550281</v>
      </c>
      <c r="R40" s="83">
        <v>0.44307754800365556</v>
      </c>
      <c r="S40" s="84">
        <f>I40+R40</f>
        <v>1.9945732524924997</v>
      </c>
      <c r="T40" s="85">
        <f>分析係数表!F43</f>
        <v>0.52740492170022368</v>
      </c>
      <c r="U40" s="86">
        <f t="shared" si="7"/>
        <v>1.0519477500561674</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投入係数表!H41</f>
        <v>0</v>
      </c>
      <c r="E41" s="77">
        <f>$C$10*D41</f>
        <v>0</v>
      </c>
      <c r="F41" s="76">
        <f>分析係数表!C44</f>
        <v>0.48678129044185614</v>
      </c>
      <c r="G41" s="77">
        <f>E41*F41</f>
        <v>0</v>
      </c>
      <c r="H41" s="77">
        <v>6.4828965312211826E-3</v>
      </c>
      <c r="I41" s="77">
        <f>C41+H41</f>
        <v>6.4828965312211826E-3</v>
      </c>
      <c r="J41" s="76">
        <f>分析係数表!G44</f>
        <v>0.26951357466063347</v>
      </c>
      <c r="K41" s="78">
        <f>I41*J41</f>
        <v>1.7472286182844418E-3</v>
      </c>
      <c r="L41" s="79"/>
      <c r="M41" s="80"/>
      <c r="N41" s="81">
        <f>分析係数表!H44</f>
        <v>0.10592344230231908</v>
      </c>
      <c r="O41" s="82">
        <f t="shared" si="4"/>
        <v>1.9463056520985451</v>
      </c>
      <c r="P41" s="76">
        <f>分析係数表!C44</f>
        <v>0.48678129044185614</v>
      </c>
      <c r="Q41" s="82">
        <f>O41*P41</f>
        <v>0.94742517692280814</v>
      </c>
      <c r="R41" s="83">
        <v>0.96553727552434421</v>
      </c>
      <c r="S41" s="84">
        <f>I41+R41</f>
        <v>0.97202017205556535</v>
      </c>
      <c r="T41" s="85">
        <f>分析係数表!F44</f>
        <v>0.545814479638009</v>
      </c>
      <c r="U41" s="86">
        <f t="shared" si="7"/>
        <v>0.53054268440815633</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投入係数表!H42</f>
        <v>0</v>
      </c>
      <c r="E42" s="77">
        <f>$C$10*D42</f>
        <v>0</v>
      </c>
      <c r="F42" s="76">
        <f>分析係数表!C45</f>
        <v>1</v>
      </c>
      <c r="G42" s="77">
        <f>E42*F42</f>
        <v>0</v>
      </c>
      <c r="H42" s="77">
        <v>4.334576445410307E-2</v>
      </c>
      <c r="I42" s="77">
        <f>C42+H42</f>
        <v>4.334576445410307E-2</v>
      </c>
      <c r="J42" s="76">
        <f>分析係数表!G45</f>
        <v>0</v>
      </c>
      <c r="K42" s="78">
        <f>I42*J42</f>
        <v>0</v>
      </c>
      <c r="L42" s="79"/>
      <c r="M42" s="80"/>
      <c r="N42" s="81">
        <f>分析係数表!H45</f>
        <v>0</v>
      </c>
      <c r="O42" s="82">
        <f t="shared" si="4"/>
        <v>0</v>
      </c>
      <c r="P42" s="76">
        <f>分析係数表!C45</f>
        <v>1</v>
      </c>
      <c r="Q42" s="82">
        <f>O42*P42</f>
        <v>0</v>
      </c>
      <c r="R42" s="83">
        <v>3.0600232635197712E-2</v>
      </c>
      <c r="S42" s="84">
        <f>I42+R42</f>
        <v>7.3945997089300775E-2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3.4843205574912892E-3</v>
      </c>
      <c r="E43" s="77">
        <f>$C$10*D43</f>
        <v>0.34843205574912894</v>
      </c>
      <c r="F43" s="76">
        <f>分析係数表!C46</f>
        <v>0.13948747815958062</v>
      </c>
      <c r="G43" s="77">
        <f>E43*F43</f>
        <v>4.8601908766404404E-2</v>
      </c>
      <c r="H43" s="77">
        <v>6.4168909010286546E-2</v>
      </c>
      <c r="I43" s="77">
        <f>C43+H43</f>
        <v>6.4168909010286546E-2</v>
      </c>
      <c r="J43" s="76">
        <f>分析係数表!G46</f>
        <v>8.3333333333333332E-3</v>
      </c>
      <c r="K43" s="78">
        <f>I43*J43</f>
        <v>5.3474090841905452E-4</v>
      </c>
      <c r="L43" s="79"/>
      <c r="M43" s="80"/>
      <c r="N43" s="81">
        <f>分析係数表!H46</f>
        <v>2.1598211791003075E-2</v>
      </c>
      <c r="O43" s="82">
        <f t="shared" si="4"/>
        <v>0.39685947482779621</v>
      </c>
      <c r="P43" s="76">
        <f>分析係数表!C46</f>
        <v>0.13948747815958062</v>
      </c>
      <c r="Q43" s="82">
        <f>O43*P43</f>
        <v>5.5356927327464861E-2</v>
      </c>
      <c r="R43" s="83">
        <v>6.4992813228237467E-2</v>
      </c>
      <c r="S43" s="84">
        <f>I43+R43</f>
        <v>0.12916172223852401</v>
      </c>
      <c r="T43" s="85">
        <f>分析係数表!F46</f>
        <v>0.3125</v>
      </c>
      <c r="U43" s="86">
        <f t="shared" si="7"/>
        <v>4.036303819953875E-2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投入係数表!H44</f>
        <v>0.60278745644599308</v>
      </c>
      <c r="E44" s="91">
        <f>SUM(E5:E43)</f>
        <v>60.278745644599297</v>
      </c>
      <c r="F44" s="92">
        <f>分析係数表!C47</f>
        <v>0.42491623390916577</v>
      </c>
      <c r="G44" s="91">
        <f>SUM(G5:G43)</f>
        <v>11.969239839359201</v>
      </c>
      <c r="H44" s="91">
        <f>SUM(H5:H43)</f>
        <v>13.438128979837929</v>
      </c>
      <c r="I44" s="91">
        <f>SUM(I5:I43)</f>
        <v>113.43812897983796</v>
      </c>
      <c r="J44" s="92">
        <f>分析係数表!G47</f>
        <v>0.25359060670246586</v>
      </c>
      <c r="K44" s="93">
        <f>SUM(K5:K43)</f>
        <v>29.305653946877008</v>
      </c>
      <c r="L44" s="94">
        <f>最終需要_まとめ!$L$33</f>
        <v>0.627</v>
      </c>
      <c r="M44" s="91">
        <f>K44*L44</f>
        <v>18.374645024691883</v>
      </c>
      <c r="N44" s="95">
        <f>分析係数表!H47</f>
        <v>1</v>
      </c>
      <c r="O44" s="96">
        <f>SUM(O5:O43)</f>
        <v>18.37464502469188</v>
      </c>
      <c r="P44" s="92">
        <f>分析係数表!C47</f>
        <v>0.42491623390916577</v>
      </c>
      <c r="Q44" s="96">
        <f>SUM(Q5:Q43)</f>
        <v>10.21502127730751</v>
      </c>
      <c r="R44" s="96">
        <f>SUM(R5:R43)</f>
        <v>11.394038640142945</v>
      </c>
      <c r="S44" s="97">
        <f>SUM(S5:S43)</f>
        <v>124.83216761998088</v>
      </c>
      <c r="T44" s="98">
        <f>分析係数表!F47</f>
        <v>0.48809024443512294</v>
      </c>
      <c r="U44" s="99">
        <f>SUM(U5:U43)</f>
        <v>54.594740633843308</v>
      </c>
      <c r="V44" s="100">
        <f>分析係数表!D47</f>
        <v>5.6184371544160214E-2</v>
      </c>
      <c r="W44" s="164">
        <f>SUM(W5:W43)</f>
        <v>29</v>
      </c>
      <c r="X44" s="92">
        <f>分析係数表!E47</f>
        <v>4.7573155469890209E-2</v>
      </c>
      <c r="Y44" s="165">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2.2867596615595701E-4</v>
      </c>
      <c r="E5" s="77">
        <f t="shared" ref="E5:E38" si="0">$C$11*D5</f>
        <v>2.28675966155957E-2</v>
      </c>
      <c r="F5" s="76">
        <f>分析係数表!C8</f>
        <v>9.6723740533421143E-2</v>
      </c>
      <c r="G5" s="77">
        <f t="shared" ref="G5:G38" si="1">E5*F5</f>
        <v>2.2118394816698179E-3</v>
      </c>
      <c r="H5" s="77">
        <f t="array" ref="H5:H43">MMULT(逆行列係数!C5:AO43,'7'!G5:G43)</f>
        <v>5.0224827548612794E-3</v>
      </c>
      <c r="I5" s="77">
        <f t="shared" ref="I5:I38" si="2">C5+H5</f>
        <v>5.0224827548612794E-3</v>
      </c>
      <c r="J5" s="76">
        <f>分析係数表!G8</f>
        <v>0.11988543371522095</v>
      </c>
      <c r="K5" s="78">
        <f t="shared" ref="K5:K38" si="3">I5*J5</f>
        <v>6.0212252339376222E-4</v>
      </c>
      <c r="L5" s="79" t="s">
        <v>182</v>
      </c>
      <c r="M5" s="80" t="s">
        <v>182</v>
      </c>
      <c r="N5" s="81">
        <f>分析係数表!H8</f>
        <v>1.1260128527521654E-2</v>
      </c>
      <c r="O5" s="82">
        <f t="shared" ref="O5:O43" si="4">$M$44*N5</f>
        <v>0.16663585582741969</v>
      </c>
      <c r="P5" s="76">
        <f>分析係数表!C8</f>
        <v>9.6723740533421143E-2</v>
      </c>
      <c r="Q5" s="82">
        <f t="shared" ref="Q5:Q38" si="5">O5*P5</f>
        <v>1.6117643282615914E-2</v>
      </c>
      <c r="R5" s="83">
        <f t="array" ref="R5:R43">MMULT(逆行列係数!C5:AO43,'7'!Q5:Q43)</f>
        <v>2.7350791024030829E-2</v>
      </c>
      <c r="S5" s="84">
        <f t="shared" ref="S5:S38" si="6">I5+R5</f>
        <v>3.2373273778892112E-2</v>
      </c>
      <c r="T5" s="85">
        <f>分析係数表!F8</f>
        <v>0.45253682487725039</v>
      </c>
      <c r="U5" s="86">
        <f t="shared" ref="U5:U43" si="7">S5*T5</f>
        <v>1.4650098526781782E-2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76">
        <f>投入係数表!I6</f>
        <v>4.6878573061971185E-2</v>
      </c>
      <c r="E6" s="77">
        <f t="shared" si="0"/>
        <v>4.6878573061971185</v>
      </c>
      <c r="F6" s="76">
        <f>分析係数表!C9</f>
        <v>2.0979020979020935E-2</v>
      </c>
      <c r="G6" s="77">
        <f t="shared" si="1"/>
        <v>9.8346656773365917E-2</v>
      </c>
      <c r="H6" s="77">
        <v>0.10742477523975406</v>
      </c>
      <c r="I6" s="77">
        <f t="shared" si="2"/>
        <v>0.10742477523975406</v>
      </c>
      <c r="J6" s="76">
        <f>分析係数表!G9</f>
        <v>0.2857142857142857</v>
      </c>
      <c r="K6" s="78">
        <f t="shared" si="3"/>
        <v>3.0692792925644016E-2</v>
      </c>
      <c r="L6" s="79"/>
      <c r="M6" s="80"/>
      <c r="N6" s="81">
        <f>分析係数表!H9</f>
        <v>6.0072645990500145E-4</v>
      </c>
      <c r="O6" s="82">
        <f t="shared" si="4"/>
        <v>8.8900022339690413E-3</v>
      </c>
      <c r="P6" s="76">
        <f>分析係数表!C9</f>
        <v>2.0979020979020935E-2</v>
      </c>
      <c r="Q6" s="82">
        <f t="shared" si="5"/>
        <v>1.8650354336997949E-4</v>
      </c>
      <c r="R6" s="83">
        <v>2.2796614498036966E-4</v>
      </c>
      <c r="S6" s="84">
        <f t="shared" si="6"/>
        <v>0.10765274138473443</v>
      </c>
      <c r="T6" s="85">
        <f>分析係数表!F9</f>
        <v>0.7142857142857143</v>
      </c>
      <c r="U6" s="86">
        <f t="shared" si="7"/>
        <v>7.6894815274810319E-2</v>
      </c>
      <c r="V6" s="87">
        <f>分析係数表!D9</f>
        <v>0.14285714285714285</v>
      </c>
      <c r="W6" s="167">
        <f t="shared" si="8"/>
        <v>0</v>
      </c>
      <c r="X6" s="76">
        <f>分析係数表!E9</f>
        <v>0</v>
      </c>
      <c r="Y6" s="166">
        <f t="shared" si="9"/>
        <v>0</v>
      </c>
    </row>
    <row r="7" spans="1:25" x14ac:dyDescent="0.2">
      <c r="A7" s="6" t="s">
        <v>220</v>
      </c>
      <c r="B7" s="5" t="s">
        <v>266</v>
      </c>
      <c r="C7" s="90"/>
      <c r="D7" s="76">
        <f>投入係数表!I7</f>
        <v>0</v>
      </c>
      <c r="E7" s="77">
        <f t="shared" si="0"/>
        <v>0</v>
      </c>
      <c r="F7" s="76">
        <f>分析係数表!C10</f>
        <v>2.5562372188139282E-3</v>
      </c>
      <c r="G7" s="77">
        <f t="shared" si="1"/>
        <v>0</v>
      </c>
      <c r="H7" s="77">
        <v>9.6742107347157215E-6</v>
      </c>
      <c r="I7" s="77">
        <f t="shared" si="2"/>
        <v>9.6742107347157215E-6</v>
      </c>
      <c r="J7" s="76">
        <f>分析係数表!G10</f>
        <v>0.2857142857142857</v>
      </c>
      <c r="K7" s="78">
        <f t="shared" si="3"/>
        <v>2.7640602099187774E-6</v>
      </c>
      <c r="L7" s="79"/>
      <c r="M7" s="80"/>
      <c r="N7" s="81">
        <f>分析係数表!H10</f>
        <v>1.1455713886560491E-3</v>
      </c>
      <c r="O7" s="82">
        <f t="shared" si="4"/>
        <v>1.6953027515940959E-2</v>
      </c>
      <c r="P7" s="76">
        <f>分析係数表!C10</f>
        <v>2.5562372188139282E-3</v>
      </c>
      <c r="Q7" s="82">
        <f t="shared" si="5"/>
        <v>4.3335959907824916E-5</v>
      </c>
      <c r="R7" s="83">
        <v>9.3567281862109682E-5</v>
      </c>
      <c r="S7" s="84">
        <f t="shared" si="6"/>
        <v>1.032414925968254E-4</v>
      </c>
      <c r="T7" s="85">
        <f>分析係数表!F10</f>
        <v>0.5714285714285714</v>
      </c>
      <c r="U7" s="86">
        <f t="shared" si="7"/>
        <v>5.8995138626757372E-5</v>
      </c>
      <c r="V7" s="87">
        <f>分析係数表!D10</f>
        <v>0</v>
      </c>
      <c r="W7" s="167">
        <f t="shared" si="8"/>
        <v>0</v>
      </c>
      <c r="X7" s="76">
        <f>分析係数表!E10</f>
        <v>0</v>
      </c>
      <c r="Y7" s="166">
        <f t="shared" si="9"/>
        <v>0</v>
      </c>
    </row>
    <row r="8" spans="1:25" x14ac:dyDescent="0.2">
      <c r="A8" s="6" t="s">
        <v>221</v>
      </c>
      <c r="B8" s="5" t="s">
        <v>27</v>
      </c>
      <c r="C8" s="90"/>
      <c r="D8" s="76">
        <f>投入係数表!I8</f>
        <v>4.5735193231191398E-3</v>
      </c>
      <c r="E8" s="77">
        <f t="shared" si="0"/>
        <v>0.45735193231191396</v>
      </c>
      <c r="F8" s="76">
        <f>分析係数表!C11</f>
        <v>1.0332950631458115E-2</v>
      </c>
      <c r="G8" s="77">
        <f t="shared" si="1"/>
        <v>4.7257949377809806E-3</v>
      </c>
      <c r="H8" s="77">
        <v>6.144910988140591E-3</v>
      </c>
      <c r="I8" s="77">
        <f t="shared" si="2"/>
        <v>6.144910988140591E-3</v>
      </c>
      <c r="J8" s="76">
        <f>分析係数表!G11</f>
        <v>0.46666666666666667</v>
      </c>
      <c r="K8" s="78">
        <f t="shared" si="3"/>
        <v>2.8676251277989424E-3</v>
      </c>
      <c r="L8" s="79"/>
      <c r="M8" s="80"/>
      <c r="N8" s="81">
        <f>分析係数表!H11</f>
        <v>-1.3970382788488405E-5</v>
      </c>
      <c r="O8" s="82">
        <f t="shared" si="4"/>
        <v>-2.0674423799928E-4</v>
      </c>
      <c r="P8" s="76">
        <f>分析係数表!C11</f>
        <v>1.0332950631458115E-2</v>
      </c>
      <c r="Q8" s="82">
        <f t="shared" si="5"/>
        <v>-2.1362780045849872E-6</v>
      </c>
      <c r="R8" s="83">
        <v>1.2347378721697214E-4</v>
      </c>
      <c r="S8" s="84">
        <f t="shared" si="6"/>
        <v>6.268384775357563E-3</v>
      </c>
      <c r="T8" s="85">
        <f>分析係数表!F11</f>
        <v>0.8</v>
      </c>
      <c r="U8" s="86">
        <f t="shared" si="7"/>
        <v>5.0147078202860511E-3</v>
      </c>
      <c r="V8" s="87">
        <f>分析係数表!D11</f>
        <v>0</v>
      </c>
      <c r="W8" s="167">
        <f t="shared" si="8"/>
        <v>0</v>
      </c>
      <c r="X8" s="76">
        <f>分析係数表!E11</f>
        <v>0</v>
      </c>
      <c r="Y8" s="166">
        <f t="shared" si="9"/>
        <v>0</v>
      </c>
    </row>
    <row r="9" spans="1:25" x14ac:dyDescent="0.2">
      <c r="A9" s="6" t="s">
        <v>222</v>
      </c>
      <c r="B9" s="5" t="s">
        <v>190</v>
      </c>
      <c r="C9" s="90"/>
      <c r="D9" s="76">
        <f>投入係数表!I9</f>
        <v>2.0580836954036132E-3</v>
      </c>
      <c r="E9" s="77">
        <f t="shared" si="0"/>
        <v>0.20580836954036133</v>
      </c>
      <c r="F9" s="76">
        <f>分析係数表!C12</f>
        <v>0.36438470355319375</v>
      </c>
      <c r="G9" s="77">
        <f t="shared" si="1"/>
        <v>7.4993421723730719E-2</v>
      </c>
      <c r="H9" s="77">
        <v>9.0476354924049304E-2</v>
      </c>
      <c r="I9" s="77">
        <f t="shared" si="2"/>
        <v>9.0476354924049304E-2</v>
      </c>
      <c r="J9" s="76">
        <f>分析係数表!G12</f>
        <v>0.13670989621500027</v>
      </c>
      <c r="K9" s="78">
        <f t="shared" si="3"/>
        <v>1.2369013091578309E-2</v>
      </c>
      <c r="L9" s="79"/>
      <c r="M9" s="80"/>
      <c r="N9" s="81">
        <f>分析係数表!H12</f>
        <v>8.785973735680358E-2</v>
      </c>
      <c r="O9" s="82">
        <f t="shared" si="4"/>
        <v>1.300214512777472</v>
      </c>
      <c r="P9" s="76">
        <f>分析係数表!C12</f>
        <v>0.36438470355319375</v>
      </c>
      <c r="Q9" s="82">
        <f t="shared" si="5"/>
        <v>0.47377827979397941</v>
      </c>
      <c r="R9" s="83">
        <v>0.54622219124241222</v>
      </c>
      <c r="S9" s="84">
        <f t="shared" si="6"/>
        <v>0.63669854616646149</v>
      </c>
      <c r="T9" s="85">
        <f>分析係数表!F12</f>
        <v>0.3384174917772968</v>
      </c>
      <c r="U9" s="86">
        <f t="shared" si="7"/>
        <v>0.21546992501190532</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投入係数表!I10</f>
        <v>5.9455751200548825E-3</v>
      </c>
      <c r="E10" s="77">
        <f t="shared" si="0"/>
        <v>0.59455751200548823</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0.20074865509730089</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75">
        <f>最終需要_まとめ!C12</f>
        <v>100</v>
      </c>
      <c r="D11" s="76">
        <f>投入係数表!I11</f>
        <v>0.30025154356277156</v>
      </c>
      <c r="E11" s="77">
        <f t="shared" si="0"/>
        <v>30.025154356277156</v>
      </c>
      <c r="F11" s="76">
        <f>分析係数表!C14</f>
        <v>0.26107118015302577</v>
      </c>
      <c r="G11" s="77">
        <f t="shared" si="1"/>
        <v>7.8387024820700395</v>
      </c>
      <c r="H11" s="77">
        <v>8.5694743504357938</v>
      </c>
      <c r="I11" s="77">
        <f t="shared" si="2"/>
        <v>108.5694743504358</v>
      </c>
      <c r="J11" s="76">
        <f>分析係数表!G14</f>
        <v>0.16373199176766523</v>
      </c>
      <c r="K11" s="78">
        <f t="shared" si="3"/>
        <v>17.776296280565294</v>
      </c>
      <c r="L11" s="79"/>
      <c r="M11" s="80"/>
      <c r="N11" s="81">
        <f>分析係数表!H14</f>
        <v>1.1316010058675609E-3</v>
      </c>
      <c r="O11" s="82">
        <f t="shared" si="4"/>
        <v>1.6746283277941681E-2</v>
      </c>
      <c r="P11" s="76">
        <f>分析係数表!C14</f>
        <v>0.26107118015302577</v>
      </c>
      <c r="Q11" s="82">
        <f t="shared" si="5"/>
        <v>4.3719719385491157E-3</v>
      </c>
      <c r="R11" s="83">
        <v>2.3799447155983779E-2</v>
      </c>
      <c r="S11" s="84">
        <f t="shared" si="6"/>
        <v>108.59327379759178</v>
      </c>
      <c r="T11" s="85">
        <f>分析係数表!F14</f>
        <v>0.32746398353533046</v>
      </c>
      <c r="U11" s="86">
        <f t="shared" si="7"/>
        <v>35.560386022902229</v>
      </c>
      <c r="V11" s="87">
        <f>分析係数表!D14</f>
        <v>5.5339583809741598E-2</v>
      </c>
      <c r="W11" s="167">
        <f t="shared" si="8"/>
        <v>6</v>
      </c>
      <c r="X11" s="76">
        <f>分析係数表!E14</f>
        <v>5.3281500114337986E-2</v>
      </c>
      <c r="Y11" s="166">
        <f t="shared" si="9"/>
        <v>6</v>
      </c>
    </row>
    <row r="12" spans="1:25" x14ac:dyDescent="0.2">
      <c r="A12" s="6" t="s">
        <v>225</v>
      </c>
      <c r="B12" s="5" t="s">
        <v>29</v>
      </c>
      <c r="C12" s="90"/>
      <c r="D12" s="76">
        <f>投入係数表!I12</f>
        <v>3.7274182483420994E-2</v>
      </c>
      <c r="E12" s="77">
        <f t="shared" si="0"/>
        <v>3.7274182483420994</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0.1199116580395824</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投入係数表!I13</f>
        <v>3.8874914246512693E-3</v>
      </c>
      <c r="E13" s="77">
        <f t="shared" si="0"/>
        <v>0.38874914246512693</v>
      </c>
      <c r="F13" s="76">
        <f>分析係数表!C16</f>
        <v>2.7381299155257777E-2</v>
      </c>
      <c r="G13" s="77">
        <f t="shared" si="1"/>
        <v>1.0644456566187566E-2</v>
      </c>
      <c r="H13" s="77">
        <v>1.567831714729321E-2</v>
      </c>
      <c r="I13" s="77">
        <f t="shared" si="2"/>
        <v>1.567831714729321E-2</v>
      </c>
      <c r="J13" s="76">
        <f>分析係数表!G16</f>
        <v>3.4146341463414637E-2</v>
      </c>
      <c r="K13" s="78">
        <f t="shared" si="3"/>
        <v>5.353571708831828E-4</v>
      </c>
      <c r="L13" s="79"/>
      <c r="M13" s="80"/>
      <c r="N13" s="81">
        <f>分析係数表!H16</f>
        <v>1.6149762503492596E-2</v>
      </c>
      <c r="O13" s="82">
        <f t="shared" si="4"/>
        <v>0.2389963391271677</v>
      </c>
      <c r="P13" s="76">
        <f>分析係数表!C16</f>
        <v>2.7381299155257777E-2</v>
      </c>
      <c r="Q13" s="82">
        <f t="shared" si="5"/>
        <v>6.5440302586524182E-3</v>
      </c>
      <c r="R13" s="83">
        <v>7.6995226442619106E-3</v>
      </c>
      <c r="S13" s="84">
        <f t="shared" si="6"/>
        <v>2.3377839791555121E-2</v>
      </c>
      <c r="T13" s="85">
        <f>分析係数表!F16</f>
        <v>0.28292682926829266</v>
      </c>
      <c r="U13" s="86">
        <f t="shared" si="7"/>
        <v>6.6142180873668141E-3</v>
      </c>
      <c r="V13" s="87">
        <f>分析係数表!D16</f>
        <v>0</v>
      </c>
      <c r="W13" s="167">
        <f t="shared" si="8"/>
        <v>0</v>
      </c>
      <c r="X13" s="76">
        <f>分析係数表!E16</f>
        <v>0</v>
      </c>
      <c r="Y13" s="166">
        <f t="shared" si="9"/>
        <v>0</v>
      </c>
    </row>
    <row r="14" spans="1:25" x14ac:dyDescent="0.2">
      <c r="A14" s="6" t="s">
        <v>2</v>
      </c>
      <c r="B14" s="5" t="s">
        <v>364</v>
      </c>
      <c r="C14" s="90"/>
      <c r="D14" s="76">
        <f>投入係数表!I14</f>
        <v>1.9437457123256344E-2</v>
      </c>
      <c r="E14" s="77">
        <f t="shared" si="0"/>
        <v>1.9437457123256345</v>
      </c>
      <c r="F14" s="76">
        <f>分析係数表!C17</f>
        <v>0.29707112970711302</v>
      </c>
      <c r="G14" s="77">
        <f t="shared" si="1"/>
        <v>0.57743073462393335</v>
      </c>
      <c r="H14" s="77">
        <v>0.71401247504171095</v>
      </c>
      <c r="I14" s="77">
        <f t="shared" si="2"/>
        <v>0.71401247504171095</v>
      </c>
      <c r="J14" s="76">
        <f>分析係数表!G17</f>
        <v>0.2185201483623562</v>
      </c>
      <c r="K14" s="78">
        <f t="shared" si="3"/>
        <v>0.15602611197868782</v>
      </c>
      <c r="L14" s="79"/>
      <c r="M14" s="80"/>
      <c r="N14" s="81">
        <f>分析係数表!H17</f>
        <v>2.8080469404861692E-3</v>
      </c>
      <c r="O14" s="82">
        <f t="shared" si="4"/>
        <v>4.1555591837855281E-2</v>
      </c>
      <c r="P14" s="76">
        <f>分析係数表!C17</f>
        <v>0.29707112970711302</v>
      </c>
      <c r="Q14" s="82">
        <f t="shared" si="5"/>
        <v>1.2344966612919353E-2</v>
      </c>
      <c r="R14" s="83">
        <v>3.1714218316249848E-2</v>
      </c>
      <c r="S14" s="84">
        <f t="shared" si="6"/>
        <v>0.74572669335796082</v>
      </c>
      <c r="T14" s="85">
        <f>分析係数表!F17</f>
        <v>0.34274218897340791</v>
      </c>
      <c r="U14" s="86">
        <f t="shared" si="7"/>
        <v>0.25559199925740883</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投入係数表!I15</f>
        <v>1.600731763091699E-3</v>
      </c>
      <c r="E15" s="77">
        <f t="shared" si="0"/>
        <v>0.1600731763091699</v>
      </c>
      <c r="F15" s="76">
        <f>分析係数表!C18</f>
        <v>0.13983739837398379</v>
      </c>
      <c r="G15" s="77">
        <f t="shared" si="1"/>
        <v>2.2384216524534335E-2</v>
      </c>
      <c r="H15" s="77">
        <v>2.9550410223404891E-2</v>
      </c>
      <c r="I15" s="77">
        <f t="shared" si="2"/>
        <v>2.9550410223404891E-2</v>
      </c>
      <c r="J15" s="76">
        <f>分析係数表!G18</f>
        <v>0.21606118546845124</v>
      </c>
      <c r="K15" s="78">
        <f t="shared" si="3"/>
        <v>6.3846966639479015E-3</v>
      </c>
      <c r="L15" s="79"/>
      <c r="M15" s="80"/>
      <c r="N15" s="81">
        <f>分析係数表!H18</f>
        <v>4.3308186644314052E-4</v>
      </c>
      <c r="O15" s="82">
        <f t="shared" si="4"/>
        <v>6.4090713779776801E-3</v>
      </c>
      <c r="P15" s="76">
        <f>分析係数表!C18</f>
        <v>0.13983739837398379</v>
      </c>
      <c r="Q15" s="82">
        <f t="shared" si="5"/>
        <v>8.9622786748956205E-4</v>
      </c>
      <c r="R15" s="83">
        <v>2.2203981823990405E-3</v>
      </c>
      <c r="S15" s="84">
        <f t="shared" si="6"/>
        <v>3.177080840580393E-2</v>
      </c>
      <c r="T15" s="85">
        <f>分析係数表!F18</f>
        <v>0.45793499043977054</v>
      </c>
      <c r="U15" s="86">
        <f t="shared" si="7"/>
        <v>1.4548964843575605E-2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投入係数表!I16</f>
        <v>4.3448433569631831E-3</v>
      </c>
      <c r="E16" s="77">
        <f t="shared" si="0"/>
        <v>0.43448433569631834</v>
      </c>
      <c r="F16" s="76">
        <f>分析係数表!C19</f>
        <v>0.18403218975010593</v>
      </c>
      <c r="G16" s="77">
        <f t="shared" si="1"/>
        <v>7.9959103710313575E-2</v>
      </c>
      <c r="H16" s="77">
        <v>0.11048852760904519</v>
      </c>
      <c r="I16" s="77">
        <f t="shared" si="2"/>
        <v>0.11048852760904519</v>
      </c>
      <c r="J16" s="76">
        <f>分析係数表!G19</f>
        <v>5.7747209966260059E-2</v>
      </c>
      <c r="K16" s="78">
        <f t="shared" si="3"/>
        <v>6.3804042027024539E-3</v>
      </c>
      <c r="L16" s="79"/>
      <c r="M16" s="80"/>
      <c r="N16" s="81">
        <f>分析係数表!H19</f>
        <v>-1.1176306230790724E-4</v>
      </c>
      <c r="O16" s="82">
        <f t="shared" si="4"/>
        <v>-1.65395390399424E-3</v>
      </c>
      <c r="P16" s="76">
        <f>分析係数表!C19</f>
        <v>0.18403218975010593</v>
      </c>
      <c r="Q16" s="82">
        <f t="shared" si="5"/>
        <v>-3.0438075869779647E-4</v>
      </c>
      <c r="R16" s="83">
        <v>1.9041394285690737E-3</v>
      </c>
      <c r="S16" s="84">
        <f t="shared" si="6"/>
        <v>0.11239266703761426</v>
      </c>
      <c r="T16" s="85">
        <f>分析係数表!F19</f>
        <v>0.23994290163508955</v>
      </c>
      <c r="U16" s="86">
        <f t="shared" si="7"/>
        <v>2.6967822651511649E-2</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投入係数表!I17</f>
        <v>1.600731763091699E-3</v>
      </c>
      <c r="E17" s="77">
        <f t="shared" si="0"/>
        <v>0.1600731763091699</v>
      </c>
      <c r="F17" s="76">
        <f>分析係数表!C20</f>
        <v>2.2594142259414252E-2</v>
      </c>
      <c r="G17" s="77">
        <f t="shared" si="1"/>
        <v>3.6167161174456837E-3</v>
      </c>
      <c r="H17" s="77">
        <v>4.5860279539036404E-3</v>
      </c>
      <c r="I17" s="77">
        <f t="shared" si="2"/>
        <v>4.5860279539036404E-3</v>
      </c>
      <c r="J17" s="76">
        <f>分析係数表!G20</f>
        <v>0.10283687943262411</v>
      </c>
      <c r="K17" s="78">
        <f t="shared" si="3"/>
        <v>4.716128037702325E-4</v>
      </c>
      <c r="L17" s="79"/>
      <c r="M17" s="80"/>
      <c r="N17" s="81">
        <f>分析係数表!H20</f>
        <v>5.3087454596255942E-4</v>
      </c>
      <c r="O17" s="82">
        <f t="shared" si="4"/>
        <v>7.8562810439726412E-3</v>
      </c>
      <c r="P17" s="76">
        <f>分析係数表!C20</f>
        <v>2.2594142259414252E-2</v>
      </c>
      <c r="Q17" s="82">
        <f t="shared" si="5"/>
        <v>1.7750593153745736E-4</v>
      </c>
      <c r="R17" s="83">
        <v>5.0664631422302317E-4</v>
      </c>
      <c r="S17" s="84">
        <f t="shared" si="6"/>
        <v>5.0926742681266634E-3</v>
      </c>
      <c r="T17" s="85">
        <f>分析係数表!F20</f>
        <v>0.22695035460992907</v>
      </c>
      <c r="U17" s="86">
        <f t="shared" si="7"/>
        <v>1.1557842310642072E-3</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投入係数表!I18</f>
        <v>8.0036588154584962E-3</v>
      </c>
      <c r="E18" s="77">
        <f t="shared" si="0"/>
        <v>0.80036588154584964</v>
      </c>
      <c r="F18" s="76">
        <f>分析係数表!C21</f>
        <v>0.23250388802488331</v>
      </c>
      <c r="G18" s="77">
        <f t="shared" si="1"/>
        <v>0.18608817930187324</v>
      </c>
      <c r="H18" s="77">
        <v>0.22639687558316735</v>
      </c>
      <c r="I18" s="77">
        <f t="shared" si="2"/>
        <v>0.22639687558316735</v>
      </c>
      <c r="J18" s="76">
        <f>分析係数表!G21</f>
        <v>0.28497645450402553</v>
      </c>
      <c r="K18" s="78">
        <f t="shared" si="3"/>
        <v>6.4517778914480017E-2</v>
      </c>
      <c r="L18" s="79"/>
      <c r="M18" s="80"/>
      <c r="N18" s="81">
        <f>分析係数表!H21</f>
        <v>8.9410449846325792E-4</v>
      </c>
      <c r="O18" s="82">
        <f t="shared" si="4"/>
        <v>1.323163123195392E-2</v>
      </c>
      <c r="P18" s="76">
        <f>分析係数表!C21</f>
        <v>0.23250388802488331</v>
      </c>
      <c r="Q18" s="82">
        <f t="shared" si="5"/>
        <v>3.0764057063407632E-3</v>
      </c>
      <c r="R18" s="83">
        <v>1.0368961782277669E-2</v>
      </c>
      <c r="S18" s="84">
        <f t="shared" si="6"/>
        <v>0.23676583736544501</v>
      </c>
      <c r="T18" s="85">
        <f>分析係数表!F21</f>
        <v>0.42533799179705301</v>
      </c>
      <c r="U18" s="86">
        <f t="shared" si="7"/>
        <v>0.10070550579116604</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投入係数表!I19</f>
        <v>4.5735193231191402E-4</v>
      </c>
      <c r="E19" s="77">
        <f t="shared" si="0"/>
        <v>4.57351932311914E-2</v>
      </c>
      <c r="F19" s="76">
        <f>分析係数表!C22</f>
        <v>5.4474708171206254E-2</v>
      </c>
      <c r="G19" s="77">
        <f t="shared" si="1"/>
        <v>2.4914113044228791E-3</v>
      </c>
      <c r="H19" s="77">
        <v>3.6328392663489729E-3</v>
      </c>
      <c r="I19" s="77">
        <f t="shared" si="2"/>
        <v>3.6328392663489729E-3</v>
      </c>
      <c r="J19" s="76">
        <f>分析係数表!G22</f>
        <v>0.19423955040393395</v>
      </c>
      <c r="K19" s="78">
        <f t="shared" si="3"/>
        <v>7.0564106578538182E-4</v>
      </c>
      <c r="L19" s="79"/>
      <c r="M19" s="80"/>
      <c r="N19" s="81">
        <f>分析係数表!H22</f>
        <v>4.1911148365465217E-5</v>
      </c>
      <c r="O19" s="82">
        <f t="shared" si="4"/>
        <v>6.2023271399784009E-4</v>
      </c>
      <c r="P19" s="76">
        <f>分析係数表!C22</f>
        <v>5.4474708171206254E-2</v>
      </c>
      <c r="Q19" s="82">
        <f t="shared" si="5"/>
        <v>3.3786996093267573E-5</v>
      </c>
      <c r="R19" s="83">
        <v>3.4302122485330833E-4</v>
      </c>
      <c r="S19" s="84">
        <f t="shared" si="6"/>
        <v>3.9758604912022814E-3</v>
      </c>
      <c r="T19" s="85">
        <f>分析係数表!F22</f>
        <v>0.41201264488935724</v>
      </c>
      <c r="U19" s="86">
        <f t="shared" si="7"/>
        <v>1.6381047966913509E-3</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投入係数表!I20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4.1348847599856001E-4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投入係数表!I21</f>
        <v>0</v>
      </c>
      <c r="E21" s="77">
        <f t="shared" si="0"/>
        <v>0</v>
      </c>
      <c r="F21" s="76">
        <f>分析係数表!C24</f>
        <v>0.2430426716141002</v>
      </c>
      <c r="G21" s="77">
        <f t="shared" si="1"/>
        <v>0</v>
      </c>
      <c r="H21" s="77">
        <v>4.4822789735441968E-3</v>
      </c>
      <c r="I21" s="77">
        <f t="shared" si="2"/>
        <v>4.4822789735441968E-3</v>
      </c>
      <c r="J21" s="76">
        <f>分析係数表!G24</f>
        <v>0.20785219399538107</v>
      </c>
      <c r="K21" s="78">
        <f t="shared" si="3"/>
        <v>9.3165151875052596E-4</v>
      </c>
      <c r="L21" s="79"/>
      <c r="M21" s="80"/>
      <c r="N21" s="81">
        <f>分析係数表!H24</f>
        <v>3.3528918692372173E-4</v>
      </c>
      <c r="O21" s="82">
        <f t="shared" si="4"/>
        <v>4.9618617119827207E-3</v>
      </c>
      <c r="P21" s="76">
        <f>分析係数表!C24</f>
        <v>0.2430426716141002</v>
      </c>
      <c r="Q21" s="82">
        <f t="shared" si="5"/>
        <v>1.2059441266599935E-3</v>
      </c>
      <c r="R21" s="83">
        <v>4.8808871170889822E-3</v>
      </c>
      <c r="S21" s="84">
        <f t="shared" si="6"/>
        <v>9.3631660906331789E-3</v>
      </c>
      <c r="T21" s="85">
        <f>分析係数表!F24</f>
        <v>0.39030023094688221</v>
      </c>
      <c r="U21" s="86">
        <f t="shared" si="7"/>
        <v>3.6544458875681458E-3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投入係数表!I22</f>
        <v>0</v>
      </c>
      <c r="E22" s="77">
        <f t="shared" si="0"/>
        <v>0</v>
      </c>
      <c r="F22" s="76">
        <f>分析係数表!C25</f>
        <v>6.2929061784896545E-3</v>
      </c>
      <c r="G22" s="77">
        <f t="shared" si="1"/>
        <v>0</v>
      </c>
      <c r="H22" s="77">
        <v>1.4881163229565788E-4</v>
      </c>
      <c r="I22" s="77">
        <f t="shared" si="2"/>
        <v>1.4881163229565788E-4</v>
      </c>
      <c r="J22" s="76">
        <f>分析係数表!G25</f>
        <v>0.19805194805194806</v>
      </c>
      <c r="K22" s="78">
        <f t="shared" si="3"/>
        <v>2.9472433668945232E-5</v>
      </c>
      <c r="L22" s="79"/>
      <c r="M22" s="80"/>
      <c r="N22" s="81">
        <f>分析係数表!H25</f>
        <v>4.8896339759709417E-4</v>
      </c>
      <c r="O22" s="82">
        <f t="shared" si="4"/>
        <v>7.2360483299748002E-3</v>
      </c>
      <c r="P22" s="76">
        <f>分析係数表!C25</f>
        <v>6.2929061784896545E-3</v>
      </c>
      <c r="Q22" s="82">
        <f t="shared" si="5"/>
        <v>4.5535773243548167E-5</v>
      </c>
      <c r="R22" s="83">
        <v>4.4359414124877224E-4</v>
      </c>
      <c r="S22" s="84">
        <f t="shared" si="6"/>
        <v>5.9240577354443017E-4</v>
      </c>
      <c r="T22" s="85">
        <f>分析係数表!F25</f>
        <v>0.35389610389610388</v>
      </c>
      <c r="U22" s="86">
        <f t="shared" si="7"/>
        <v>2.0965009518293144E-4</v>
      </c>
      <c r="V22" s="87">
        <f>分析係数表!D25</f>
        <v>9.74025974025974E-3</v>
      </c>
      <c r="W22" s="167">
        <f t="shared" si="8"/>
        <v>0</v>
      </c>
      <c r="X22" s="76">
        <f>分析係数表!E25</f>
        <v>0</v>
      </c>
      <c r="Y22" s="166">
        <f t="shared" si="9"/>
        <v>0</v>
      </c>
    </row>
    <row r="23" spans="1:25" x14ac:dyDescent="0.2">
      <c r="A23" s="6" t="s">
        <v>11</v>
      </c>
      <c r="B23" s="5" t="s">
        <v>35</v>
      </c>
      <c r="C23" s="90"/>
      <c r="D23" s="76">
        <f>投入係数表!I23</f>
        <v>0</v>
      </c>
      <c r="E23" s="77">
        <f t="shared" si="0"/>
        <v>0</v>
      </c>
      <c r="F23" s="76">
        <f>分析係数表!C26</f>
        <v>0.11929572403880706</v>
      </c>
      <c r="G23" s="77">
        <f t="shared" si="1"/>
        <v>0</v>
      </c>
      <c r="H23" s="77">
        <v>2.0554989105793474E-3</v>
      </c>
      <c r="I23" s="77">
        <f t="shared" si="2"/>
        <v>2.0554989105793474E-3</v>
      </c>
      <c r="J23" s="76">
        <f>分析係数表!G26</f>
        <v>0.19690501600853788</v>
      </c>
      <c r="K23" s="78">
        <f t="shared" si="3"/>
        <v>4.0473804589315855E-4</v>
      </c>
      <c r="L23" s="79"/>
      <c r="M23" s="80"/>
      <c r="N23" s="81">
        <f>分析係数表!H26</f>
        <v>1.0477787091366304E-2</v>
      </c>
      <c r="O23" s="82">
        <f t="shared" si="4"/>
        <v>0.15505817849946002</v>
      </c>
      <c r="P23" s="76">
        <f>分析係数表!C26</f>
        <v>0.11929572403880706</v>
      </c>
      <c r="Q23" s="82">
        <f t="shared" si="5"/>
        <v>1.849777767223167E-2</v>
      </c>
      <c r="R23" s="83">
        <v>1.9993334457698447E-2</v>
      </c>
      <c r="S23" s="84">
        <f t="shared" si="6"/>
        <v>2.2048833368277794E-2</v>
      </c>
      <c r="T23" s="85">
        <f>分析係数表!F26</f>
        <v>0.33564567769477055</v>
      </c>
      <c r="U23" s="86">
        <f t="shared" si="7"/>
        <v>7.4005956182746704E-3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投入係数表!I24</f>
        <v>0</v>
      </c>
      <c r="E24" s="77">
        <f t="shared" si="0"/>
        <v>0</v>
      </c>
      <c r="F24" s="76">
        <f>分析係数表!C27</f>
        <v>1</v>
      </c>
      <c r="G24" s="77">
        <f t="shared" si="1"/>
        <v>0</v>
      </c>
      <c r="H24" s="77">
        <v>5.7014768708866688E-3</v>
      </c>
      <c r="I24" s="77">
        <f t="shared" si="2"/>
        <v>5.7014768708866688E-3</v>
      </c>
      <c r="J24" s="76">
        <f>分析係数表!G27</f>
        <v>0.17096018735362997</v>
      </c>
      <c r="K24" s="78">
        <f t="shared" si="3"/>
        <v>9.747255540391729E-4</v>
      </c>
      <c r="L24" s="79"/>
      <c r="M24" s="80"/>
      <c r="N24" s="81">
        <f>分析係数表!H27</f>
        <v>1.0449846325789327E-2</v>
      </c>
      <c r="O24" s="82">
        <f t="shared" si="4"/>
        <v>0.15464469002346143</v>
      </c>
      <c r="P24" s="76">
        <f>分析係数表!C27</f>
        <v>1</v>
      </c>
      <c r="Q24" s="82">
        <f t="shared" si="5"/>
        <v>0.15464469002346143</v>
      </c>
      <c r="R24" s="83">
        <v>0.16102726234429515</v>
      </c>
      <c r="S24" s="84">
        <f t="shared" si="6"/>
        <v>0.16672873921518183</v>
      </c>
      <c r="T24" s="85">
        <f>分析係数表!F27</f>
        <v>0.32162373145979706</v>
      </c>
      <c r="U24" s="86">
        <f t="shared" si="7"/>
        <v>5.3623919247974175E-2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投入係数表!I25</f>
        <v>0</v>
      </c>
      <c r="E25" s="77">
        <f t="shared" si="0"/>
        <v>0</v>
      </c>
      <c r="F25" s="76">
        <f>分析係数表!C28</f>
        <v>0.21543700340522132</v>
      </c>
      <c r="G25" s="77">
        <f t="shared" si="1"/>
        <v>0</v>
      </c>
      <c r="H25" s="77">
        <v>1.0067917500910926E-2</v>
      </c>
      <c r="I25" s="77">
        <f t="shared" si="2"/>
        <v>1.0067917500910926E-2</v>
      </c>
      <c r="J25" s="76">
        <f>分析係数表!G28</f>
        <v>0.12488528602018965</v>
      </c>
      <c r="K25" s="78">
        <f t="shared" si="3"/>
        <v>1.257334756728934E-3</v>
      </c>
      <c r="L25" s="79"/>
      <c r="M25" s="80"/>
      <c r="N25" s="81">
        <f>分析係数表!H28</f>
        <v>2.0550433081866444E-2</v>
      </c>
      <c r="O25" s="82">
        <f t="shared" si="4"/>
        <v>0.30412077409694088</v>
      </c>
      <c r="P25" s="76">
        <f>分析係数表!C28</f>
        <v>0.21543700340522132</v>
      </c>
      <c r="Q25" s="82">
        <f t="shared" si="5"/>
        <v>6.5518868244721196E-2</v>
      </c>
      <c r="R25" s="83">
        <v>7.5896781268465774E-2</v>
      </c>
      <c r="S25" s="84">
        <f t="shared" si="6"/>
        <v>8.5964698769376707E-2</v>
      </c>
      <c r="T25" s="85">
        <f>分析係数表!F28</f>
        <v>0.21313857448761089</v>
      </c>
      <c r="U25" s="86">
        <f t="shared" si="7"/>
        <v>1.8322393351961831E-2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投入係数表!I26</f>
        <v>1.4177909901669335E-2</v>
      </c>
      <c r="E26" s="77">
        <f t="shared" si="0"/>
        <v>1.4177909901669334</v>
      </c>
      <c r="F26" s="76">
        <f>分析係数表!C29</f>
        <v>0.11126961483594866</v>
      </c>
      <c r="G26" s="77">
        <f t="shared" si="1"/>
        <v>0.15775705739375295</v>
      </c>
      <c r="H26" s="77">
        <v>0.18442578485458994</v>
      </c>
      <c r="I26" s="77">
        <f t="shared" si="2"/>
        <v>0.18442578485458994</v>
      </c>
      <c r="J26" s="76">
        <f>分析係数表!G29</f>
        <v>0.25072046109510088</v>
      </c>
      <c r="K26" s="78">
        <f t="shared" si="3"/>
        <v>4.6239317816568662E-2</v>
      </c>
      <c r="L26" s="79"/>
      <c r="M26" s="80"/>
      <c r="N26" s="81">
        <f>分析係数表!H29</f>
        <v>9.5976529756915344E-3</v>
      </c>
      <c r="O26" s="82">
        <f t="shared" si="4"/>
        <v>0.14203329150550537</v>
      </c>
      <c r="P26" s="76">
        <f>分析係数表!C29</f>
        <v>0.11126961483594866</v>
      </c>
      <c r="Q26" s="82">
        <f t="shared" si="5"/>
        <v>1.58039896396996E-2</v>
      </c>
      <c r="R26" s="83">
        <v>2.1979013788168633E-2</v>
      </c>
      <c r="S26" s="84">
        <f t="shared" si="6"/>
        <v>0.20640479864275857</v>
      </c>
      <c r="T26" s="85">
        <f>分析係数表!F29</f>
        <v>0.40201729106628242</v>
      </c>
      <c r="U26" s="86">
        <f t="shared" si="7"/>
        <v>8.297829801344328E-2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投入係数表!I27</f>
        <v>3.6588154584953122E-3</v>
      </c>
      <c r="E27" s="77">
        <f t="shared" si="0"/>
        <v>0.3658815458495312</v>
      </c>
      <c r="F27" s="76">
        <f>分析係数表!C30</f>
        <v>1</v>
      </c>
      <c r="G27" s="77">
        <f t="shared" si="1"/>
        <v>0.3658815458495312</v>
      </c>
      <c r="H27" s="77">
        <v>0.44856331512775749</v>
      </c>
      <c r="I27" s="77">
        <f t="shared" si="2"/>
        <v>0.44856331512775749</v>
      </c>
      <c r="J27" s="76">
        <f>分析係数表!G30</f>
        <v>0.34452184927169094</v>
      </c>
      <c r="K27" s="78">
        <f t="shared" si="3"/>
        <v>0.15453986284325527</v>
      </c>
      <c r="L27" s="79"/>
      <c r="M27" s="80"/>
      <c r="N27" s="81">
        <f>分析係数表!H30</f>
        <v>0</v>
      </c>
      <c r="O27" s="82">
        <f t="shared" si="4"/>
        <v>0</v>
      </c>
      <c r="P27" s="76">
        <f>分析係数表!C30</f>
        <v>1</v>
      </c>
      <c r="Q27" s="82">
        <f t="shared" si="5"/>
        <v>0</v>
      </c>
      <c r="R27" s="83">
        <v>4.4709154139739138E-2</v>
      </c>
      <c r="S27" s="84">
        <f t="shared" si="6"/>
        <v>0.49327246926749663</v>
      </c>
      <c r="T27" s="85">
        <f>分析係数表!F30</f>
        <v>0.43989867004433186</v>
      </c>
      <c r="U27" s="86">
        <f t="shared" si="7"/>
        <v>0.21698990320025532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投入係数表!I28</f>
        <v>4.5049165332723531E-2</v>
      </c>
      <c r="E28" s="77">
        <f t="shared" si="0"/>
        <v>4.5049165332723531</v>
      </c>
      <c r="F28" s="76">
        <f>分析係数表!C31</f>
        <v>4.9334728658992355E-2</v>
      </c>
      <c r="G28" s="77">
        <f t="shared" si="1"/>
        <v>0.22224883480040006</v>
      </c>
      <c r="H28" s="77">
        <v>0.25708162409507351</v>
      </c>
      <c r="I28" s="77">
        <f t="shared" si="2"/>
        <v>0.25708162409507351</v>
      </c>
      <c r="J28" s="76">
        <f>分析係数表!G31</f>
        <v>6.9277108433734941E-2</v>
      </c>
      <c r="K28" s="78">
        <f t="shared" si="3"/>
        <v>1.7809871548755091E-2</v>
      </c>
      <c r="L28" s="79"/>
      <c r="M28" s="80"/>
      <c r="N28" s="81">
        <f>分析係数表!H31</f>
        <v>2.1570271025426097E-2</v>
      </c>
      <c r="O28" s="82">
        <f t="shared" si="4"/>
        <v>0.31921310347088833</v>
      </c>
      <c r="P28" s="76">
        <f>分析係数表!C31</f>
        <v>4.9334728658992355E-2</v>
      </c>
      <c r="Q28" s="82">
        <f t="shared" si="5"/>
        <v>1.5748291844131127E-2</v>
      </c>
      <c r="R28" s="83">
        <v>2.2368385118707153E-2</v>
      </c>
      <c r="S28" s="84">
        <f t="shared" si="6"/>
        <v>0.27945000921378066</v>
      </c>
      <c r="T28" s="85">
        <f>分析係数表!F31</f>
        <v>0.34337349397590361</v>
      </c>
      <c r="U28" s="86">
        <f t="shared" si="7"/>
        <v>9.5955726055334326E-2</v>
      </c>
      <c r="V28" s="87">
        <f>分析係数表!D31</f>
        <v>0</v>
      </c>
      <c r="W28" s="167">
        <f t="shared" si="8"/>
        <v>0</v>
      </c>
      <c r="X28" s="76">
        <f>分析係数表!E31</f>
        <v>0</v>
      </c>
      <c r="Y28" s="166">
        <f t="shared" si="9"/>
        <v>0</v>
      </c>
    </row>
    <row r="29" spans="1:25" x14ac:dyDescent="0.2">
      <c r="A29" s="6" t="s">
        <v>17</v>
      </c>
      <c r="B29" s="5" t="s">
        <v>272</v>
      </c>
      <c r="C29" s="90"/>
      <c r="D29" s="76">
        <f>投入係数表!I29</f>
        <v>2.0580836954036132E-3</v>
      </c>
      <c r="E29" s="77">
        <f t="shared" si="0"/>
        <v>0.20580836954036133</v>
      </c>
      <c r="F29" s="76">
        <f>分析係数表!C32</f>
        <v>0.42352941176470593</v>
      </c>
      <c r="G29" s="77">
        <f t="shared" si="1"/>
        <v>8.7165897687682459E-2</v>
      </c>
      <c r="H29" s="77">
        <v>0.11115444758150493</v>
      </c>
      <c r="I29" s="77">
        <f t="shared" si="2"/>
        <v>0.11115444758150493</v>
      </c>
      <c r="J29" s="76">
        <f>分析係数表!G32</f>
        <v>0.14012738853503184</v>
      </c>
      <c r="K29" s="78">
        <f t="shared" si="3"/>
        <v>1.5575782463650371E-2</v>
      </c>
      <c r="L29" s="79"/>
      <c r="M29" s="80"/>
      <c r="N29" s="81">
        <f>分析係数表!H32</f>
        <v>6.3146130203967591E-3</v>
      </c>
      <c r="O29" s="82">
        <f t="shared" si="4"/>
        <v>9.3448395575674567E-2</v>
      </c>
      <c r="P29" s="76">
        <f>分析係数表!C32</f>
        <v>0.42352941176470593</v>
      </c>
      <c r="Q29" s="82">
        <f t="shared" si="5"/>
        <v>3.9578144008520999E-2</v>
      </c>
      <c r="R29" s="83">
        <v>5.2564640923744771E-2</v>
      </c>
      <c r="S29" s="84">
        <f t="shared" si="6"/>
        <v>0.16371908850524969</v>
      </c>
      <c r="T29" s="85">
        <f>分析係数表!F32</f>
        <v>0.48195329087048833</v>
      </c>
      <c r="U29" s="86">
        <f t="shared" si="7"/>
        <v>7.890495348342183E-2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投入係数表!I30</f>
        <v>9.1470386462382805E-4</v>
      </c>
      <c r="E30" s="77">
        <f t="shared" si="0"/>
        <v>9.1470386462382799E-2</v>
      </c>
      <c r="F30" s="76">
        <f>分析係数表!C33</f>
        <v>1</v>
      </c>
      <c r="G30" s="77">
        <f t="shared" si="1"/>
        <v>9.1470386462382799E-2</v>
      </c>
      <c r="H30" s="77">
        <v>0.12516170968769857</v>
      </c>
      <c r="I30" s="77">
        <f t="shared" si="2"/>
        <v>0.12516170968769857</v>
      </c>
      <c r="J30" s="76">
        <f>分析係数表!G33</f>
        <v>0.50642927794263104</v>
      </c>
      <c r="K30" s="78">
        <f t="shared" si="3"/>
        <v>6.3385554263206398E-2</v>
      </c>
      <c r="L30" s="79"/>
      <c r="M30" s="80"/>
      <c r="N30" s="81">
        <f>分析係数表!H33</f>
        <v>9.2204526404023469E-4</v>
      </c>
      <c r="O30" s="82">
        <f t="shared" si="4"/>
        <v>1.364511970795248E-2</v>
      </c>
      <c r="P30" s="76">
        <f>分析係数表!C33</f>
        <v>1</v>
      </c>
      <c r="Q30" s="82">
        <f t="shared" si="5"/>
        <v>1.364511970795248E-2</v>
      </c>
      <c r="R30" s="83">
        <v>3.8381719802062002E-2</v>
      </c>
      <c r="S30" s="84">
        <f t="shared" si="6"/>
        <v>0.16354342948976058</v>
      </c>
      <c r="T30" s="85">
        <f>分析係数表!F33</f>
        <v>0.64094955489614247</v>
      </c>
      <c r="U30" s="86">
        <f t="shared" si="7"/>
        <v>0.10482308833765071</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投入係数表!I31</f>
        <v>8.0036588154584948E-2</v>
      </c>
      <c r="E31" s="77">
        <f t="shared" si="0"/>
        <v>8.0036588154584951</v>
      </c>
      <c r="F31" s="76">
        <f>分析係数表!C34</f>
        <v>1</v>
      </c>
      <c r="G31" s="77">
        <f t="shared" si="1"/>
        <v>8.0036588154584951</v>
      </c>
      <c r="H31" s="77">
        <v>9.0352567091853988</v>
      </c>
      <c r="I31" s="77">
        <f t="shared" si="2"/>
        <v>9.0352567091853988</v>
      </c>
      <c r="J31" s="76">
        <f>分析係数表!G34</f>
        <v>0.4248177722781849</v>
      </c>
      <c r="K31" s="78">
        <f t="shared" si="3"/>
        <v>3.838337627157665</v>
      </c>
      <c r="L31" s="79"/>
      <c r="M31" s="80"/>
      <c r="N31" s="81">
        <f>分析係数表!H34</f>
        <v>0.15535065660799105</v>
      </c>
      <c r="O31" s="82">
        <f t="shared" si="4"/>
        <v>2.2989959265519935</v>
      </c>
      <c r="P31" s="76">
        <f>分析係数表!C34</f>
        <v>1</v>
      </c>
      <c r="Q31" s="82">
        <f t="shared" si="5"/>
        <v>2.2989959265519935</v>
      </c>
      <c r="R31" s="83">
        <v>2.5278360719784998</v>
      </c>
      <c r="S31" s="84">
        <f t="shared" si="6"/>
        <v>11.563092781163899</v>
      </c>
      <c r="T31" s="85">
        <f>分析係数表!F34</f>
        <v>0.6980530152162564</v>
      </c>
      <c r="U31" s="86">
        <f t="shared" si="7"/>
        <v>8.0716517811167883</v>
      </c>
      <c r="V31" s="87">
        <f>分析係数表!D34</f>
        <v>4.7543550975425841E-2</v>
      </c>
      <c r="W31" s="167">
        <f t="shared" si="8"/>
        <v>1</v>
      </c>
      <c r="X31" s="76">
        <f>分析係数表!E34</f>
        <v>3.5865509174223237E-2</v>
      </c>
      <c r="Y31" s="166">
        <f t="shared" si="9"/>
        <v>0</v>
      </c>
    </row>
    <row r="32" spans="1:25" x14ac:dyDescent="0.2">
      <c r="A32" s="6" t="s">
        <v>20</v>
      </c>
      <c r="B32" s="5" t="s">
        <v>37</v>
      </c>
      <c r="C32" s="90"/>
      <c r="D32" s="76">
        <f>投入係数表!I32</f>
        <v>7.7749828493025386E-3</v>
      </c>
      <c r="E32" s="77">
        <f t="shared" si="0"/>
        <v>0.77749828493025386</v>
      </c>
      <c r="F32" s="76">
        <f>分析係数表!C35</f>
        <v>0.10396681358568838</v>
      </c>
      <c r="G32" s="77">
        <f t="shared" si="1"/>
        <v>8.0834019252536124E-2</v>
      </c>
      <c r="H32" s="77">
        <v>0.11366102215595618</v>
      </c>
      <c r="I32" s="77">
        <f t="shared" si="2"/>
        <v>0.11366102215595618</v>
      </c>
      <c r="J32" s="76">
        <f>分析係数表!G35</f>
        <v>0.31658878504672899</v>
      </c>
      <c r="K32" s="78">
        <f t="shared" si="3"/>
        <v>3.5983804911523511E-2</v>
      </c>
      <c r="L32" s="79"/>
      <c r="M32" s="80"/>
      <c r="N32" s="81">
        <f>分析係数表!H35</f>
        <v>5.9164571109248394E-2</v>
      </c>
      <c r="O32" s="82">
        <f t="shared" si="4"/>
        <v>0.8755618479269508</v>
      </c>
      <c r="P32" s="76">
        <f>分析係数表!C35</f>
        <v>0.10396681358568838</v>
      </c>
      <c r="Q32" s="82">
        <f t="shared" si="5"/>
        <v>9.1029375426162129E-2</v>
      </c>
      <c r="R32" s="83">
        <v>0.11936332495344505</v>
      </c>
      <c r="S32" s="84">
        <f t="shared" si="6"/>
        <v>0.23302434710940123</v>
      </c>
      <c r="T32" s="85">
        <f>分析係数表!F35</f>
        <v>0.6460280373831776</v>
      </c>
      <c r="U32" s="86">
        <f t="shared" si="7"/>
        <v>0.15054026162558282</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投入係数表!I33</f>
        <v>1.3720557969357421E-3</v>
      </c>
      <c r="E33" s="77">
        <f t="shared" si="0"/>
        <v>0.13720557969357422</v>
      </c>
      <c r="F33" s="76">
        <f>分析係数表!C36</f>
        <v>0.7690462911321807</v>
      </c>
      <c r="G33" s="77">
        <f t="shared" si="1"/>
        <v>0.10551744218598411</v>
      </c>
      <c r="H33" s="77">
        <v>0.34676258642967794</v>
      </c>
      <c r="I33" s="77">
        <f t="shared" si="2"/>
        <v>0.34676258642967794</v>
      </c>
      <c r="J33" s="76">
        <f>分析係数表!G36</f>
        <v>1.0642148700499529E-2</v>
      </c>
      <c r="K33" s="78">
        <f t="shared" si="3"/>
        <v>3.6902990085544525E-3</v>
      </c>
      <c r="L33" s="79"/>
      <c r="M33" s="80"/>
      <c r="N33" s="81">
        <f>分析係数表!H36</f>
        <v>0.21434758312377758</v>
      </c>
      <c r="O33" s="82">
        <f t="shared" si="4"/>
        <v>3.1720768436229529</v>
      </c>
      <c r="P33" s="76">
        <f>分析係数表!C36</f>
        <v>0.7690462911321807</v>
      </c>
      <c r="Q33" s="82">
        <f t="shared" si="5"/>
        <v>2.4394739317745064</v>
      </c>
      <c r="R33" s="83">
        <v>2.5481041444997885</v>
      </c>
      <c r="S33" s="84">
        <f t="shared" si="6"/>
        <v>2.8948667309294667</v>
      </c>
      <c r="T33" s="85">
        <f>分析係数表!F36</f>
        <v>0.89162383262144351</v>
      </c>
      <c r="U33" s="86">
        <f t="shared" si="7"/>
        <v>2.5811321695596403</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投入係数表!I34</f>
        <v>3.361536702492568E-2</v>
      </c>
      <c r="E34" s="77">
        <f t="shared" si="0"/>
        <v>3.3615367024925682</v>
      </c>
      <c r="F34" s="76">
        <f>分析係数表!C37</f>
        <v>0.51946958535045251</v>
      </c>
      <c r="G34" s="77">
        <f t="shared" si="1"/>
        <v>1.7462160769841419</v>
      </c>
      <c r="H34" s="77">
        <v>2.0975166857945835</v>
      </c>
      <c r="I34" s="77">
        <f t="shared" si="2"/>
        <v>2.0975166857945835</v>
      </c>
      <c r="J34" s="76">
        <f>分析係数表!G37</f>
        <v>0.46066923615977573</v>
      </c>
      <c r="K34" s="78">
        <f t="shared" si="3"/>
        <v>0.96626140947737504</v>
      </c>
      <c r="L34" s="79"/>
      <c r="M34" s="80"/>
      <c r="N34" s="81">
        <f>分析係数表!H37</f>
        <v>4.5948588991338364E-2</v>
      </c>
      <c r="O34" s="82">
        <f t="shared" si="4"/>
        <v>0.67998179877963194</v>
      </c>
      <c r="P34" s="76">
        <f>分析係数表!C37</f>
        <v>0.51946958535045251</v>
      </c>
      <c r="Q34" s="82">
        <f t="shared" si="5"/>
        <v>0.35322986305791026</v>
      </c>
      <c r="R34" s="83">
        <v>0.42820046511341253</v>
      </c>
      <c r="S34" s="84">
        <f t="shared" si="6"/>
        <v>2.5257171509079961</v>
      </c>
      <c r="T34" s="85">
        <f>分析係数表!F37</f>
        <v>0.70891730903994399</v>
      </c>
      <c r="U34" s="86">
        <f t="shared" si="7"/>
        <v>1.7905246060177307</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投入係数表!I35</f>
        <v>4.3448433569631831E-3</v>
      </c>
      <c r="E35" s="77">
        <f t="shared" si="0"/>
        <v>0.43448433569631834</v>
      </c>
      <c r="F35" s="76">
        <f>分析係数表!C38</f>
        <v>5.5966094327320137E-2</v>
      </c>
      <c r="G35" s="77">
        <f t="shared" si="1"/>
        <v>2.431639131532318E-2</v>
      </c>
      <c r="H35" s="77">
        <v>6.007767573328824E-2</v>
      </c>
      <c r="I35" s="77">
        <f t="shared" si="2"/>
        <v>6.007767573328824E-2</v>
      </c>
      <c r="J35" s="76">
        <f>分析係数表!G38</f>
        <v>0.18817204301075269</v>
      </c>
      <c r="K35" s="78">
        <f t="shared" si="3"/>
        <v>1.1304938982070368E-2</v>
      </c>
      <c r="L35" s="79"/>
      <c r="M35" s="80"/>
      <c r="N35" s="81">
        <f>分析係数表!H38</f>
        <v>4.1086895780944398E-2</v>
      </c>
      <c r="O35" s="82">
        <f t="shared" si="4"/>
        <v>0.6080348039558825</v>
      </c>
      <c r="P35" s="76">
        <f>分析係数表!C38</f>
        <v>5.5966094327320137E-2</v>
      </c>
      <c r="Q35" s="82">
        <f t="shared" si="5"/>
        <v>3.4029333192488527E-2</v>
      </c>
      <c r="R35" s="83">
        <v>4.6962562256056467E-2</v>
      </c>
      <c r="S35" s="84">
        <f t="shared" si="6"/>
        <v>0.1070402379893447</v>
      </c>
      <c r="T35" s="85">
        <f>分析係数表!F38</f>
        <v>0.42473118279569894</v>
      </c>
      <c r="U35" s="86">
        <f t="shared" si="7"/>
        <v>4.5463326887947478E-2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投入係数表!I36</f>
        <v>0</v>
      </c>
      <c r="E36" s="77">
        <f t="shared" si="0"/>
        <v>0</v>
      </c>
      <c r="F36" s="76">
        <f>分析係数表!C39</f>
        <v>0.92912172573189522</v>
      </c>
      <c r="G36" s="77">
        <f t="shared" si="1"/>
        <v>0</v>
      </c>
      <c r="H36" s="77">
        <v>1.5519551379123956E-2</v>
      </c>
      <c r="I36" s="77">
        <f t="shared" si="2"/>
        <v>1.5519551379123956E-2</v>
      </c>
      <c r="J36" s="76">
        <f>分析係数表!G39</f>
        <v>0.35058043117744608</v>
      </c>
      <c r="K36" s="78">
        <f t="shared" si="3"/>
        <v>5.4408510141738045E-3</v>
      </c>
      <c r="L36" s="79"/>
      <c r="M36" s="80"/>
      <c r="N36" s="81">
        <f>分析係数表!H39</f>
        <v>3.6742106733724505E-3</v>
      </c>
      <c r="O36" s="82">
        <f t="shared" si="4"/>
        <v>5.437373459381064E-2</v>
      </c>
      <c r="P36" s="76">
        <f>分析係数表!C39</f>
        <v>0.92912172573189522</v>
      </c>
      <c r="Q36" s="82">
        <f t="shared" si="5"/>
        <v>5.0519818120289391E-2</v>
      </c>
      <c r="R36" s="83">
        <v>5.9740101243774713E-2</v>
      </c>
      <c r="S36" s="84">
        <f t="shared" si="6"/>
        <v>7.5259652622898673E-2</v>
      </c>
      <c r="T36" s="85">
        <f>分析係数表!F39</f>
        <v>0.70082918739635158</v>
      </c>
      <c r="U36" s="86">
        <f t="shared" si="7"/>
        <v>5.274416119143778E-2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投入係数表!I37</f>
        <v>0</v>
      </c>
      <c r="E37" s="77">
        <f t="shared" si="0"/>
        <v>0</v>
      </c>
      <c r="F37" s="76">
        <f>分析係数表!C40</f>
        <v>1</v>
      </c>
      <c r="G37" s="77">
        <f t="shared" si="1"/>
        <v>0</v>
      </c>
      <c r="H37" s="77">
        <v>1.4527600485910416E-3</v>
      </c>
      <c r="I37" s="77">
        <f t="shared" si="2"/>
        <v>1.4527600485910416E-3</v>
      </c>
      <c r="J37" s="76">
        <f>分析係数表!G40</f>
        <v>0.52103191048487363</v>
      </c>
      <c r="K37" s="78">
        <f t="shared" si="3"/>
        <v>7.569343435934882E-4</v>
      </c>
      <c r="L37" s="79"/>
      <c r="M37" s="80"/>
      <c r="N37" s="81">
        <f>分析係数表!H40</f>
        <v>3.0720871751886002E-2</v>
      </c>
      <c r="O37" s="82">
        <f t="shared" si="4"/>
        <v>0.45463057936041673</v>
      </c>
      <c r="P37" s="76">
        <f>分析係数表!C40</f>
        <v>1</v>
      </c>
      <c r="Q37" s="82">
        <f t="shared" si="5"/>
        <v>0.45463057936041673</v>
      </c>
      <c r="R37" s="83">
        <v>0.45548355611879887</v>
      </c>
      <c r="S37" s="84">
        <f t="shared" si="6"/>
        <v>0.45693631616738989</v>
      </c>
      <c r="T37" s="85">
        <f>分析係数表!F40</f>
        <v>0.71467053460422714</v>
      </c>
      <c r="U37" s="86">
        <f t="shared" si="7"/>
        <v>0.32655892135543468</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投入係数表!I38</f>
        <v>0</v>
      </c>
      <c r="E38" s="77">
        <f t="shared" si="0"/>
        <v>0</v>
      </c>
      <c r="F38" s="76">
        <f>分析係数表!C41</f>
        <v>0.82470733210104741</v>
      </c>
      <c r="G38" s="77">
        <f t="shared" si="1"/>
        <v>0</v>
      </c>
      <c r="H38" s="77">
        <v>2.1523943188044661E-3</v>
      </c>
      <c r="I38" s="77">
        <f t="shared" si="2"/>
        <v>2.1523943188044661E-3</v>
      </c>
      <c r="J38" s="76">
        <f>分析係数表!G41</f>
        <v>0.4456857268851977</v>
      </c>
      <c r="K38" s="78">
        <f t="shared" si="3"/>
        <v>9.5929142651993843E-4</v>
      </c>
      <c r="L38" s="79"/>
      <c r="M38" s="80"/>
      <c r="N38" s="81">
        <f>分析係数表!H41</f>
        <v>5.0614696842693492E-2</v>
      </c>
      <c r="O38" s="82">
        <f t="shared" si="4"/>
        <v>0.74903437427139152</v>
      </c>
      <c r="P38" s="76">
        <f>分析係数表!C41</f>
        <v>0.82470733210104741</v>
      </c>
      <c r="Q38" s="82">
        <f t="shared" si="5"/>
        <v>0.61773414045733677</v>
      </c>
      <c r="R38" s="83">
        <v>0.62903504669621413</v>
      </c>
      <c r="S38" s="84">
        <f t="shared" si="6"/>
        <v>0.63118744101501856</v>
      </c>
      <c r="T38" s="85">
        <f>分析係数表!F41</f>
        <v>0.54887549610465969</v>
      </c>
      <c r="U38" s="86">
        <f t="shared" si="7"/>
        <v>0.34644331982214893</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投入係数表!I39</f>
        <v>6.8602789846787104E-4</v>
      </c>
      <c r="E39" s="77">
        <f>$C$11*D39</f>
        <v>6.860278984678711E-2</v>
      </c>
      <c r="F39" s="76">
        <f>分析係数表!C42</f>
        <v>0.29129662522202482</v>
      </c>
      <c r="G39" s="77">
        <f>E39*F39</f>
        <v>1.9983761163184875E-2</v>
      </c>
      <c r="H39" s="77">
        <v>2.5187697989109154E-2</v>
      </c>
      <c r="I39" s="77">
        <f>C39+H39</f>
        <v>2.5187697989109154E-2</v>
      </c>
      <c r="J39" s="76">
        <f>分析係数表!G42</f>
        <v>0.47878787878787876</v>
      </c>
      <c r="K39" s="78">
        <f>I39*J39</f>
        <v>1.2059564491755291E-2</v>
      </c>
      <c r="L39" s="79"/>
      <c r="M39" s="80"/>
      <c r="N39" s="81">
        <f>分析係数表!H42</f>
        <v>1.2405699916177704E-2</v>
      </c>
      <c r="O39" s="82">
        <f t="shared" si="4"/>
        <v>0.18358888334336065</v>
      </c>
      <c r="P39" s="76">
        <f>分析係数表!C42</f>
        <v>0.29129662522202482</v>
      </c>
      <c r="Q39" s="82">
        <f>O39*P39</f>
        <v>5.3478822146200963E-2</v>
      </c>
      <c r="R39" s="83">
        <v>5.5624906672885457E-2</v>
      </c>
      <c r="S39" s="84">
        <f>I39+R39</f>
        <v>8.0812604661994608E-2</v>
      </c>
      <c r="T39" s="85">
        <f>分析係数表!F42</f>
        <v>0.54848484848484846</v>
      </c>
      <c r="U39" s="86">
        <f t="shared" si="7"/>
        <v>4.4324489223700074E-2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投入係数表!I40</f>
        <v>1.8751429224788476E-2</v>
      </c>
      <c r="E40" s="77">
        <f>$C$11*D40</f>
        <v>1.8751429224788476</v>
      </c>
      <c r="F40" s="76">
        <f>分析係数表!C43</f>
        <v>0.36608222490931075</v>
      </c>
      <c r="G40" s="77">
        <f>E40*F40</f>
        <v>0.68645649308400369</v>
      </c>
      <c r="H40" s="77">
        <v>1.1971407946949801</v>
      </c>
      <c r="I40" s="77">
        <f>C40+H40</f>
        <v>1.1971407946949801</v>
      </c>
      <c r="J40" s="76">
        <f>分析係数表!G43</f>
        <v>0.30578859060402686</v>
      </c>
      <c r="K40" s="78">
        <f>I40*J40</f>
        <v>0.36607199636436266</v>
      </c>
      <c r="L40" s="79"/>
      <c r="M40" s="80"/>
      <c r="N40" s="81">
        <f>分析係数表!H43</f>
        <v>3.4031852472757751E-2</v>
      </c>
      <c r="O40" s="82">
        <f t="shared" si="4"/>
        <v>0.50362896376624611</v>
      </c>
      <c r="P40" s="76">
        <f>分析係数表!C43</f>
        <v>0.36608222490931075</v>
      </c>
      <c r="Q40" s="82">
        <f>O40*P40</f>
        <v>0.18436961158431803</v>
      </c>
      <c r="R40" s="83">
        <v>0.35685015885797505</v>
      </c>
      <c r="S40" s="84">
        <f>I40+R40</f>
        <v>1.5539909535529552</v>
      </c>
      <c r="T40" s="85">
        <f>分析係数表!F43</f>
        <v>0.52740492170022368</v>
      </c>
      <c r="U40" s="86">
        <f t="shared" si="7"/>
        <v>0.81958247718145227</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投入係数表!I41</f>
        <v>0</v>
      </c>
      <c r="E41" s="77">
        <f>$C$11*D41</f>
        <v>0</v>
      </c>
      <c r="F41" s="76">
        <f>分析係数表!C44</f>
        <v>0.48678129044185614</v>
      </c>
      <c r="G41" s="77">
        <f>E41*F41</f>
        <v>0</v>
      </c>
      <c r="H41" s="77">
        <v>6.9559321278229308E-3</v>
      </c>
      <c r="I41" s="77">
        <f>C41+H41</f>
        <v>6.9559321278229308E-3</v>
      </c>
      <c r="J41" s="76">
        <f>分析係数表!G44</f>
        <v>0.26951357466063347</v>
      </c>
      <c r="K41" s="78">
        <f>I41*J41</f>
        <v>1.8747181328663046E-3</v>
      </c>
      <c r="L41" s="79"/>
      <c r="M41" s="80"/>
      <c r="N41" s="81">
        <f>分析係数表!H44</f>
        <v>0.10592344230231908</v>
      </c>
      <c r="O41" s="82">
        <f t="shared" si="4"/>
        <v>1.5675348125105408</v>
      </c>
      <c r="P41" s="76">
        <f>分析係数表!C44</f>
        <v>0.48678129044185614</v>
      </c>
      <c r="Q41" s="82">
        <f>O41*P41</f>
        <v>0.76304661884641412</v>
      </c>
      <c r="R41" s="83">
        <v>0.77763391917867131</v>
      </c>
      <c r="S41" s="84">
        <f>I41+R41</f>
        <v>0.78458985130649428</v>
      </c>
      <c r="T41" s="85">
        <f>分析係数表!F44</f>
        <v>0.545814479638009</v>
      </c>
      <c r="U41" s="86">
        <f t="shared" si="7"/>
        <v>0.42824050142011705</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投入係数表!I42</f>
        <v>1.3720557969357421E-3</v>
      </c>
      <c r="E42" s="77">
        <f>$C$11*D42</f>
        <v>0.13720557969357422</v>
      </c>
      <c r="F42" s="76">
        <f>分析係数表!C45</f>
        <v>1</v>
      </c>
      <c r="G42" s="77">
        <f>E42*F42</f>
        <v>0.13720557969357422</v>
      </c>
      <c r="H42" s="77">
        <v>0.1982936199542811</v>
      </c>
      <c r="I42" s="77">
        <f>C42+H42</f>
        <v>0.1982936199542811</v>
      </c>
      <c r="J42" s="76">
        <f>分析係数表!G45</f>
        <v>0</v>
      </c>
      <c r="K42" s="78">
        <f>I42*J42</f>
        <v>0</v>
      </c>
      <c r="L42" s="79"/>
      <c r="M42" s="80"/>
      <c r="N42" s="81">
        <f>分析係数表!H45</f>
        <v>0</v>
      </c>
      <c r="O42" s="82">
        <f t="shared" si="4"/>
        <v>0</v>
      </c>
      <c r="P42" s="76">
        <f>分析係数表!C45</f>
        <v>1</v>
      </c>
      <c r="Q42" s="82">
        <f>O42*P42</f>
        <v>0</v>
      </c>
      <c r="R42" s="83">
        <v>2.4645116698332907E-2</v>
      </c>
      <c r="S42" s="84">
        <f>I42+R42</f>
        <v>0.22293873665261402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4.5735193231191398E-3</v>
      </c>
      <c r="E43" s="77">
        <f>$C$11*D43</f>
        <v>0.45735193231191396</v>
      </c>
      <c r="F43" s="76">
        <f>分析係数表!C46</f>
        <v>0.13948747815958062</v>
      </c>
      <c r="G43" s="77">
        <f>E43*F43</f>
        <v>6.3794867669600089E-2</v>
      </c>
      <c r="H43" s="77">
        <v>8.8106184200329757E-2</v>
      </c>
      <c r="I43" s="77">
        <f>C43+H43</f>
        <v>8.8106184200329757E-2</v>
      </c>
      <c r="J43" s="76">
        <f>分析係数表!G46</f>
        <v>8.3333333333333332E-3</v>
      </c>
      <c r="K43" s="78">
        <f>I43*J43</f>
        <v>7.3421820166941459E-4</v>
      </c>
      <c r="L43" s="79"/>
      <c r="M43" s="80"/>
      <c r="N43" s="81">
        <f>分析係数表!H46</f>
        <v>2.1598211791003075E-2</v>
      </c>
      <c r="O43" s="82">
        <f t="shared" si="4"/>
        <v>0.31962659194688692</v>
      </c>
      <c r="P43" s="76">
        <f>分析係数表!C46</f>
        <v>0.13948747815958062</v>
      </c>
      <c r="Q43" s="82">
        <f>O43*P43</f>
        <v>4.4583907263412575E-2</v>
      </c>
      <c r="R43" s="83">
        <v>5.2344551940446987E-2</v>
      </c>
      <c r="S43" s="84">
        <f>I43+R43</f>
        <v>0.14045073614077674</v>
      </c>
      <c r="T43" s="85">
        <f>分析係数表!F46</f>
        <v>0.3125</v>
      </c>
      <c r="U43" s="86">
        <f t="shared" si="7"/>
        <v>4.3890855043992733E-2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投入係数表!I44</f>
        <v>0.65492796707066092</v>
      </c>
      <c r="E44" s="91">
        <f>SUM(E5:E43)</f>
        <v>65.492796707066077</v>
      </c>
      <c r="F44" s="92">
        <f>分析係数表!C47</f>
        <v>0.42491623390916577</v>
      </c>
      <c r="G44" s="91">
        <f>SUM(G5:G43)</f>
        <v>20.694102182135889</v>
      </c>
      <c r="H44" s="91">
        <f>SUM(H5:H43)</f>
        <v>24.219824500624998</v>
      </c>
      <c r="I44" s="91">
        <f>SUM(I5:I43)</f>
        <v>124.21982450062499</v>
      </c>
      <c r="J44" s="92">
        <f>分析係数表!G47</f>
        <v>0.25359060670246586</v>
      </c>
      <c r="K44" s="93">
        <f>SUM(K5:K43)</f>
        <v>23.602476165850817</v>
      </c>
      <c r="L44" s="94">
        <f>最終需要_まとめ!$L$33</f>
        <v>0.627</v>
      </c>
      <c r="M44" s="91">
        <f>K44*L44</f>
        <v>14.798752555988463</v>
      </c>
      <c r="N44" s="95">
        <f>分析係数表!H47</f>
        <v>1</v>
      </c>
      <c r="O44" s="96">
        <f>SUM(O5:O43)</f>
        <v>14.798752555988465</v>
      </c>
      <c r="P44" s="92">
        <f>分析係数表!C47</f>
        <v>0.42491623390916577</v>
      </c>
      <c r="Q44" s="96">
        <f>SUM(Q5:Q43)</f>
        <v>8.2270744296768221</v>
      </c>
      <c r="R44" s="91">
        <f>SUM(R5:R43)</f>
        <v>9.1766430438388387</v>
      </c>
      <c r="S44" s="97">
        <f>SUM(S5:S43)</f>
        <v>133.39646754446383</v>
      </c>
      <c r="T44" s="98">
        <f>分析係数表!F47</f>
        <v>0.48809024443512294</v>
      </c>
      <c r="U44" s="99">
        <f>SUM(U5:U43)</f>
        <v>51.643656808070482</v>
      </c>
      <c r="V44" s="100">
        <f>分析係数表!D47</f>
        <v>5.6184371544160214E-2</v>
      </c>
      <c r="W44" s="164">
        <f>SUM(W5:W43)</f>
        <v>7</v>
      </c>
      <c r="X44" s="92">
        <f>分析係数表!E47</f>
        <v>4.7573155469890209E-2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1.3692377909630307E-3</v>
      </c>
      <c r="E5" s="77">
        <f t="shared" ref="E5:E38" si="0">$C$12*D5</f>
        <v>0.13692377909630307</v>
      </c>
      <c r="F5" s="76">
        <f>分析係数表!C8</f>
        <v>9.6723740533421143E-2</v>
      </c>
      <c r="G5" s="77">
        <f t="shared" ref="G5:G38" si="1">E5*F5</f>
        <v>1.3243780082166291E-2</v>
      </c>
      <c r="H5" s="77">
        <f t="array" ref="H5:H43">MMULT(逆行列係数!C5:AO43,'8'!G5:G43)</f>
        <v>1.9423096774914789E-2</v>
      </c>
      <c r="I5" s="77">
        <f t="shared" ref="I5:I38" si="2">C5+H5</f>
        <v>1.9423096774914789E-2</v>
      </c>
      <c r="J5" s="76">
        <f>分析係数表!G8</f>
        <v>0.11988543371522095</v>
      </c>
      <c r="K5" s="78">
        <f t="shared" ref="K5:K38" si="3">I5*J5</f>
        <v>2.328546380953369E-3</v>
      </c>
      <c r="L5" s="79" t="s">
        <v>182</v>
      </c>
      <c r="M5" s="80" t="s">
        <v>182</v>
      </c>
      <c r="N5" s="81">
        <f>分析係数表!H8</f>
        <v>1.1260128527521654E-2</v>
      </c>
      <c r="O5" s="82">
        <f t="shared" ref="O5:O43" si="4">$M$44*N5</f>
        <v>9.3978408245221634E-2</v>
      </c>
      <c r="P5" s="76">
        <f>分析係数表!C8</f>
        <v>9.6723740533421143E-2</v>
      </c>
      <c r="Q5" s="82">
        <f t="shared" ref="Q5:Q38" si="5">O5*P5</f>
        <v>9.0899431748547432E-3</v>
      </c>
      <c r="R5" s="83">
        <f t="array" ref="R5:R43">MMULT(逆行列係数!C5:AO43,'8'!Q5:Q43)</f>
        <v>1.5425154399832112E-2</v>
      </c>
      <c r="S5" s="84">
        <f t="shared" ref="S5:S38" si="6">I5+R5</f>
        <v>3.4848251174746901E-2</v>
      </c>
      <c r="T5" s="85">
        <f>分析係数表!F8</f>
        <v>0.45253682487725039</v>
      </c>
      <c r="U5" s="86">
        <f t="shared" ref="U5:U43" si="7">S5*T5</f>
        <v>1.5770116939144874E-2</v>
      </c>
      <c r="V5" s="87">
        <f>分析係数表!D8</f>
        <v>0.34574468085106386</v>
      </c>
      <c r="W5" s="88">
        <f t="shared" ref="W5:W43" si="8">ROUND(S5*V5,0)</f>
        <v>0</v>
      </c>
      <c r="X5" s="76">
        <f>分析係数表!E8</f>
        <v>0.19353518821603927</v>
      </c>
      <c r="Y5" s="89">
        <f t="shared" ref="Y5:Y43" si="9">ROUND(S5*X5,0)</f>
        <v>0</v>
      </c>
    </row>
    <row r="6" spans="1:25" x14ac:dyDescent="0.2">
      <c r="A6" s="6" t="s">
        <v>219</v>
      </c>
      <c r="B6" s="5" t="s">
        <v>265</v>
      </c>
      <c r="C6" s="90"/>
      <c r="D6" s="76">
        <f>投入係数表!J6</f>
        <v>2.2820629849383843E-4</v>
      </c>
      <c r="E6" s="77">
        <f t="shared" si="0"/>
        <v>2.2820629849383843E-2</v>
      </c>
      <c r="F6" s="76">
        <f>分析係数表!C9</f>
        <v>2.0979020979020935E-2</v>
      </c>
      <c r="G6" s="77">
        <f t="shared" si="1"/>
        <v>4.7875447236469501E-4</v>
      </c>
      <c r="H6" s="77">
        <v>9.3095562876819617E-4</v>
      </c>
      <c r="I6" s="77">
        <f t="shared" si="2"/>
        <v>9.3095562876819617E-4</v>
      </c>
      <c r="J6" s="76">
        <f>分析係数表!G9</f>
        <v>0.2857142857142857</v>
      </c>
      <c r="K6" s="78">
        <f t="shared" si="3"/>
        <v>2.659873225051989E-4</v>
      </c>
      <c r="L6" s="79"/>
      <c r="M6" s="80"/>
      <c r="N6" s="81">
        <f>分析係数表!H9</f>
        <v>6.0072645990500145E-4</v>
      </c>
      <c r="O6" s="82">
        <f t="shared" si="4"/>
        <v>5.0137364200304353E-3</v>
      </c>
      <c r="P6" s="76">
        <f>分析係数表!C9</f>
        <v>2.0979020979020935E-2</v>
      </c>
      <c r="Q6" s="82">
        <f t="shared" si="5"/>
        <v>1.0518328153909983E-4</v>
      </c>
      <c r="R6" s="83">
        <v>1.2856714020326279E-4</v>
      </c>
      <c r="S6" s="84">
        <f t="shared" si="6"/>
        <v>1.059522768971459E-3</v>
      </c>
      <c r="T6" s="85">
        <f>分析係数表!F9</f>
        <v>0.7142857142857143</v>
      </c>
      <c r="U6" s="86">
        <f t="shared" si="7"/>
        <v>7.5680197783675642E-4</v>
      </c>
      <c r="V6" s="87">
        <f>分析係数表!D9</f>
        <v>0.14285714285714285</v>
      </c>
      <c r="W6" s="88">
        <f t="shared" si="8"/>
        <v>0</v>
      </c>
      <c r="X6" s="76">
        <f>分析係数表!E9</f>
        <v>0</v>
      </c>
      <c r="Y6" s="89">
        <f t="shared" si="9"/>
        <v>0</v>
      </c>
    </row>
    <row r="7" spans="1:25" x14ac:dyDescent="0.2">
      <c r="A7" s="6" t="s">
        <v>220</v>
      </c>
      <c r="B7" s="5" t="s">
        <v>266</v>
      </c>
      <c r="C7" s="90"/>
      <c r="D7" s="76">
        <f>投入係数表!J7</f>
        <v>0</v>
      </c>
      <c r="E7" s="77">
        <f t="shared" si="0"/>
        <v>0</v>
      </c>
      <c r="F7" s="76">
        <f>分析係数表!C10</f>
        <v>2.5562372188139282E-3</v>
      </c>
      <c r="G7" s="77">
        <f t="shared" si="1"/>
        <v>0</v>
      </c>
      <c r="H7" s="77">
        <v>2.4260079414732685E-5</v>
      </c>
      <c r="I7" s="77">
        <f t="shared" si="2"/>
        <v>2.4260079414732685E-5</v>
      </c>
      <c r="J7" s="76">
        <f>分析係数表!G10</f>
        <v>0.2857142857142857</v>
      </c>
      <c r="K7" s="78">
        <f t="shared" si="3"/>
        <v>6.9314512613521952E-6</v>
      </c>
      <c r="L7" s="79"/>
      <c r="M7" s="80"/>
      <c r="N7" s="81">
        <f>分析係数表!H10</f>
        <v>1.1455713886560491E-3</v>
      </c>
      <c r="O7" s="82">
        <f t="shared" si="4"/>
        <v>9.5610787544766433E-3</v>
      </c>
      <c r="P7" s="76">
        <f>分析係数表!C10</f>
        <v>2.5562372188139282E-3</v>
      </c>
      <c r="Q7" s="82">
        <f t="shared" si="5"/>
        <v>2.4440385364204312E-5</v>
      </c>
      <c r="R7" s="83">
        <v>5.2769580529775397E-5</v>
      </c>
      <c r="S7" s="84">
        <f t="shared" si="6"/>
        <v>7.7029659944508083E-5</v>
      </c>
      <c r="T7" s="85">
        <f>分析係数表!F10</f>
        <v>0.5714285714285714</v>
      </c>
      <c r="U7" s="86">
        <f t="shared" si="7"/>
        <v>4.4016948539718904E-5</v>
      </c>
      <c r="V7" s="87">
        <f>分析係数表!D10</f>
        <v>0</v>
      </c>
      <c r="W7" s="88">
        <f t="shared" si="8"/>
        <v>0</v>
      </c>
      <c r="X7" s="76">
        <f>分析係数表!E10</f>
        <v>0</v>
      </c>
      <c r="Y7" s="89">
        <f t="shared" si="9"/>
        <v>0</v>
      </c>
    </row>
    <row r="8" spans="1:25" x14ac:dyDescent="0.2">
      <c r="A8" s="6" t="s">
        <v>221</v>
      </c>
      <c r="B8" s="5" t="s">
        <v>27</v>
      </c>
      <c r="C8" s="90"/>
      <c r="D8" s="76">
        <f>投入係数表!J8</f>
        <v>5.3628480146052033E-3</v>
      </c>
      <c r="E8" s="77">
        <f t="shared" si="0"/>
        <v>0.53628480146052038</v>
      </c>
      <c r="F8" s="76">
        <f>分析係数表!C11</f>
        <v>1.0332950631458115E-2</v>
      </c>
      <c r="G8" s="77">
        <f t="shared" si="1"/>
        <v>5.5414043778928739E-3</v>
      </c>
      <c r="H8" s="77">
        <v>7.5470953985168968E-3</v>
      </c>
      <c r="I8" s="77">
        <f t="shared" si="2"/>
        <v>7.5470953985168968E-3</v>
      </c>
      <c r="J8" s="76">
        <f>分析係数表!G11</f>
        <v>0.46666666666666667</v>
      </c>
      <c r="K8" s="78">
        <f t="shared" si="3"/>
        <v>3.5219778526412184E-3</v>
      </c>
      <c r="L8" s="79"/>
      <c r="M8" s="80"/>
      <c r="N8" s="81">
        <f>分析係数表!H11</f>
        <v>-1.3970382788488405E-5</v>
      </c>
      <c r="O8" s="82">
        <f t="shared" si="4"/>
        <v>-1.1659852139605663E-4</v>
      </c>
      <c r="P8" s="76">
        <f>分析係数表!C11</f>
        <v>1.0332950631458115E-2</v>
      </c>
      <c r="Q8" s="82">
        <f t="shared" si="5"/>
        <v>-1.2048067652864659E-6</v>
      </c>
      <c r="R8" s="83">
        <v>6.9636093174797002E-5</v>
      </c>
      <c r="S8" s="84">
        <f t="shared" si="6"/>
        <v>7.6167314916916942E-3</v>
      </c>
      <c r="T8" s="85">
        <f>分析係数表!F11</f>
        <v>0.8</v>
      </c>
      <c r="U8" s="86">
        <f t="shared" si="7"/>
        <v>6.0933851933533557E-3</v>
      </c>
      <c r="V8" s="87">
        <f>分析係数表!D11</f>
        <v>0</v>
      </c>
      <c r="W8" s="88">
        <f t="shared" si="8"/>
        <v>0</v>
      </c>
      <c r="X8" s="76">
        <f>分析係数表!E11</f>
        <v>0</v>
      </c>
      <c r="Y8" s="89">
        <f t="shared" si="9"/>
        <v>0</v>
      </c>
    </row>
    <row r="9" spans="1:25" x14ac:dyDescent="0.2">
      <c r="A9" s="6" t="s">
        <v>222</v>
      </c>
      <c r="B9" s="5" t="s">
        <v>190</v>
      </c>
      <c r="C9" s="90"/>
      <c r="D9" s="76">
        <f>投入係数表!J9</f>
        <v>7.4167047010497492E-3</v>
      </c>
      <c r="E9" s="77">
        <f t="shared" si="0"/>
        <v>0.74167047010497489</v>
      </c>
      <c r="F9" s="76">
        <f>分析係数表!C12</f>
        <v>0.36438470355319375</v>
      </c>
      <c r="G9" s="77">
        <f t="shared" si="1"/>
        <v>0.27025337438335911</v>
      </c>
      <c r="H9" s="77">
        <v>0.29373908221196854</v>
      </c>
      <c r="I9" s="77">
        <f t="shared" si="2"/>
        <v>0.29373908221196854</v>
      </c>
      <c r="J9" s="76">
        <f>分析係数表!G12</f>
        <v>0.13670989621500027</v>
      </c>
      <c r="K9" s="78">
        <f t="shared" si="3"/>
        <v>4.0157039443487648E-2</v>
      </c>
      <c r="L9" s="79"/>
      <c r="M9" s="80"/>
      <c r="N9" s="81">
        <f>分析係数表!H12</f>
        <v>8.785973735680358E-2</v>
      </c>
      <c r="O9" s="82">
        <f t="shared" si="4"/>
        <v>0.73328810105980013</v>
      </c>
      <c r="P9" s="76">
        <f>分析係数表!C12</f>
        <v>0.36438470355319375</v>
      </c>
      <c r="Q9" s="82">
        <f t="shared" si="5"/>
        <v>0.26719896732375964</v>
      </c>
      <c r="R9" s="83">
        <v>0.30805550117822933</v>
      </c>
      <c r="S9" s="84">
        <f t="shared" si="6"/>
        <v>0.60179458339019787</v>
      </c>
      <c r="T9" s="85">
        <f>分析係数表!F12</f>
        <v>0.3384174917772968</v>
      </c>
      <c r="U9" s="86">
        <f t="shared" si="7"/>
        <v>0.20365781347607403</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投入係数表!J10</f>
        <v>1.026928343222273E-3</v>
      </c>
      <c r="E10" s="77">
        <f t="shared" si="0"/>
        <v>0.1026928343222273</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0.11321716427557098</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投入係数表!J11</f>
        <v>1.437699680511182E-2</v>
      </c>
      <c r="E11" s="77">
        <f t="shared" si="0"/>
        <v>1.4376996805111821</v>
      </c>
      <c r="F11" s="76">
        <f>分析係数表!C14</f>
        <v>0.26107118015302577</v>
      </c>
      <c r="G11" s="77">
        <f t="shared" si="1"/>
        <v>0.37534195229668244</v>
      </c>
      <c r="H11" s="77">
        <v>0.44993544230358351</v>
      </c>
      <c r="I11" s="77">
        <f t="shared" si="2"/>
        <v>0.44993544230358351</v>
      </c>
      <c r="J11" s="76">
        <f>分析係数表!G14</f>
        <v>0.16373199176766523</v>
      </c>
      <c r="K11" s="78">
        <f t="shared" si="3"/>
        <v>7.3668826135231152E-2</v>
      </c>
      <c r="L11" s="79"/>
      <c r="M11" s="80"/>
      <c r="N11" s="81">
        <f>分析係数表!H14</f>
        <v>1.1316010058675609E-3</v>
      </c>
      <c r="O11" s="82">
        <f t="shared" si="4"/>
        <v>9.4444802330805877E-3</v>
      </c>
      <c r="P11" s="76">
        <f>分析係数表!C14</f>
        <v>0.26107118015302577</v>
      </c>
      <c r="Q11" s="82">
        <f t="shared" si="5"/>
        <v>2.4656816003822729E-3</v>
      </c>
      <c r="R11" s="83">
        <v>1.3422286276442475E-2</v>
      </c>
      <c r="S11" s="84">
        <f t="shared" si="6"/>
        <v>0.463357728580026</v>
      </c>
      <c r="T11" s="85">
        <f>分析係数表!F14</f>
        <v>0.32746398353533046</v>
      </c>
      <c r="U11" s="86">
        <f t="shared" si="7"/>
        <v>0.15173296760269775</v>
      </c>
      <c r="V11" s="87">
        <f>分析係数表!D14</f>
        <v>5.5339583809741598E-2</v>
      </c>
      <c r="W11" s="88">
        <f t="shared" si="8"/>
        <v>0</v>
      </c>
      <c r="X11" s="76">
        <f>分析係数表!E14</f>
        <v>5.3281500114337986E-2</v>
      </c>
      <c r="Y11" s="89">
        <f t="shared" si="9"/>
        <v>0</v>
      </c>
    </row>
    <row r="12" spans="1:25" x14ac:dyDescent="0.2">
      <c r="A12" s="6" t="s">
        <v>225</v>
      </c>
      <c r="B12" s="5" t="s">
        <v>29</v>
      </c>
      <c r="C12" s="75">
        <f>最終需要_まとめ!C13</f>
        <v>100</v>
      </c>
      <c r="D12" s="76">
        <f>投入係数表!J12</f>
        <v>0.36056595162026472</v>
      </c>
      <c r="E12" s="77">
        <f t="shared" si="0"/>
        <v>36.056595162026476</v>
      </c>
      <c r="F12" s="76">
        <f>分析係数表!C15</f>
        <v>0</v>
      </c>
      <c r="G12" s="77">
        <f t="shared" si="1"/>
        <v>0</v>
      </c>
      <c r="H12" s="77">
        <v>0</v>
      </c>
      <c r="I12" s="77">
        <f t="shared" si="2"/>
        <v>100</v>
      </c>
      <c r="J12" s="76">
        <f>分析係数表!G15</f>
        <v>9.5504335919671376E-2</v>
      </c>
      <c r="K12" s="78">
        <f t="shared" si="3"/>
        <v>9.5504335919671384</v>
      </c>
      <c r="L12" s="79"/>
      <c r="M12" s="80"/>
      <c r="N12" s="81">
        <f>分析係数表!H15</f>
        <v>8.1028220173232739E-3</v>
      </c>
      <c r="O12" s="82">
        <f t="shared" si="4"/>
        <v>6.7627142409712834E-2</v>
      </c>
      <c r="P12" s="76">
        <f>分析係数表!C15</f>
        <v>0</v>
      </c>
      <c r="Q12" s="82">
        <f t="shared" si="5"/>
        <v>0</v>
      </c>
      <c r="R12" s="83">
        <v>0</v>
      </c>
      <c r="S12" s="84">
        <f t="shared" si="6"/>
        <v>100</v>
      </c>
      <c r="T12" s="85">
        <f>分析係数表!F15</f>
        <v>0.30328617069831126</v>
      </c>
      <c r="U12" s="86">
        <f t="shared" si="7"/>
        <v>30.328617069831125</v>
      </c>
      <c r="V12" s="87">
        <f>分析係数表!D15</f>
        <v>1.5403925148334094E-2</v>
      </c>
      <c r="W12" s="88">
        <f t="shared" si="8"/>
        <v>2</v>
      </c>
      <c r="X12" s="76">
        <f>分析係数表!E15</f>
        <v>1.3692377909630305E-2</v>
      </c>
      <c r="Y12" s="89">
        <f t="shared" si="9"/>
        <v>1</v>
      </c>
    </row>
    <row r="13" spans="1:25" x14ac:dyDescent="0.2">
      <c r="A13" s="6" t="s">
        <v>226</v>
      </c>
      <c r="B13" s="5" t="s">
        <v>30</v>
      </c>
      <c r="C13" s="90"/>
      <c r="D13" s="76">
        <f>投入係数表!J13</f>
        <v>8.1241442263806488E-2</v>
      </c>
      <c r="E13" s="77">
        <f t="shared" si="0"/>
        <v>8.1241442263806487</v>
      </c>
      <c r="F13" s="76">
        <f>分析係数表!C16</f>
        <v>2.7381299155257777E-2</v>
      </c>
      <c r="G13" s="77">
        <f t="shared" si="1"/>
        <v>0.2224496234429888</v>
      </c>
      <c r="H13" s="77">
        <v>0.22554630931087036</v>
      </c>
      <c r="I13" s="77">
        <f t="shared" si="2"/>
        <v>0.22554630931087036</v>
      </c>
      <c r="J13" s="76">
        <f>分析係数表!G16</f>
        <v>3.4146341463414637E-2</v>
      </c>
      <c r="K13" s="78">
        <f t="shared" si="3"/>
        <v>7.7015812935419155E-3</v>
      </c>
      <c r="L13" s="79"/>
      <c r="M13" s="80"/>
      <c r="N13" s="81">
        <f>分析係数表!H16</f>
        <v>1.6149762503492596E-2</v>
      </c>
      <c r="O13" s="82">
        <f t="shared" si="4"/>
        <v>0.13478789073384145</v>
      </c>
      <c r="P13" s="76">
        <f>分析係数表!C16</f>
        <v>2.7381299155257777E-2</v>
      </c>
      <c r="Q13" s="82">
        <f t="shared" si="5"/>
        <v>3.6906675586895104E-3</v>
      </c>
      <c r="R13" s="83">
        <v>4.3423360402407973E-3</v>
      </c>
      <c r="S13" s="84">
        <f t="shared" si="6"/>
        <v>0.22988864535111114</v>
      </c>
      <c r="T13" s="85">
        <f>分析係数表!F16</f>
        <v>0.28292682926829266</v>
      </c>
      <c r="U13" s="86">
        <f t="shared" si="7"/>
        <v>6.5041665513972904E-2</v>
      </c>
      <c r="V13" s="87">
        <f>分析係数表!D16</f>
        <v>0</v>
      </c>
      <c r="W13" s="88">
        <f t="shared" si="8"/>
        <v>0</v>
      </c>
      <c r="X13" s="76">
        <f>分析係数表!E16</f>
        <v>0</v>
      </c>
      <c r="Y13" s="89">
        <f t="shared" si="9"/>
        <v>0</v>
      </c>
    </row>
    <row r="14" spans="1:25" x14ac:dyDescent="0.2">
      <c r="A14" s="6" t="s">
        <v>2</v>
      </c>
      <c r="B14" s="5" t="s">
        <v>364</v>
      </c>
      <c r="C14" s="90"/>
      <c r="D14" s="76">
        <f>投入係数表!J14</f>
        <v>1.8827019625741671E-2</v>
      </c>
      <c r="E14" s="77">
        <f t="shared" si="0"/>
        <v>1.882701962574167</v>
      </c>
      <c r="F14" s="76">
        <f>分析係数表!C17</f>
        <v>0.29707112970711302</v>
      </c>
      <c r="G14" s="77">
        <f t="shared" si="1"/>
        <v>0.55929639892370664</v>
      </c>
      <c r="H14" s="77">
        <v>0.63471599719206029</v>
      </c>
      <c r="I14" s="77">
        <f t="shared" si="2"/>
        <v>0.63471599719206029</v>
      </c>
      <c r="J14" s="76">
        <f>分析係数表!G17</f>
        <v>0.2185201483623562</v>
      </c>
      <c r="K14" s="78">
        <f t="shared" si="3"/>
        <v>0.13869823387436989</v>
      </c>
      <c r="L14" s="79"/>
      <c r="M14" s="80"/>
      <c r="N14" s="81">
        <f>分析係数表!H17</f>
        <v>2.8080469404861692E-3</v>
      </c>
      <c r="O14" s="82">
        <f t="shared" si="4"/>
        <v>2.3436302800607382E-2</v>
      </c>
      <c r="P14" s="76">
        <f>分析係数表!C17</f>
        <v>0.29707112970711302</v>
      </c>
      <c r="Q14" s="82">
        <f t="shared" si="5"/>
        <v>6.9622489491344116E-3</v>
      </c>
      <c r="R14" s="83">
        <v>1.7886017035789636E-2</v>
      </c>
      <c r="S14" s="84">
        <f t="shared" si="6"/>
        <v>0.65260201422784991</v>
      </c>
      <c r="T14" s="85">
        <f>分析係数表!F17</f>
        <v>0.34274218897340791</v>
      </c>
      <c r="U14" s="86">
        <f t="shared" si="7"/>
        <v>0.22367424288490836</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投入係数表!J15</f>
        <v>6.8461889548151527E-3</v>
      </c>
      <c r="E15" s="77">
        <f t="shared" si="0"/>
        <v>0.68461889548151522</v>
      </c>
      <c r="F15" s="76">
        <f>分析係数表!C18</f>
        <v>0.13983739837398379</v>
      </c>
      <c r="G15" s="77">
        <f t="shared" si="1"/>
        <v>9.5735325221805417E-2</v>
      </c>
      <c r="H15" s="77">
        <v>0.1010449466479886</v>
      </c>
      <c r="I15" s="77">
        <f t="shared" si="2"/>
        <v>0.1010449466479886</v>
      </c>
      <c r="J15" s="76">
        <f>分析係数表!G18</f>
        <v>0.21606118546845124</v>
      </c>
      <c r="K15" s="78">
        <f t="shared" si="3"/>
        <v>2.1831890958360824E-2</v>
      </c>
      <c r="L15" s="79"/>
      <c r="M15" s="80"/>
      <c r="N15" s="81">
        <f>分析係数表!H18</f>
        <v>4.3308186644314052E-4</v>
      </c>
      <c r="O15" s="82">
        <f t="shared" si="4"/>
        <v>3.6145541632777553E-3</v>
      </c>
      <c r="P15" s="76">
        <f>分析係数表!C18</f>
        <v>0.13983739837398379</v>
      </c>
      <c r="Q15" s="82">
        <f t="shared" si="5"/>
        <v>5.0544985047461309E-4</v>
      </c>
      <c r="R15" s="83">
        <v>1.2522484180629079E-3</v>
      </c>
      <c r="S15" s="84">
        <f t="shared" si="6"/>
        <v>0.10229719506605151</v>
      </c>
      <c r="T15" s="85">
        <f>分析係数表!F18</f>
        <v>0.45793499043977054</v>
      </c>
      <c r="U15" s="86">
        <f t="shared" si="7"/>
        <v>4.6845465044587635E-2</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投入係数表!J16</f>
        <v>0</v>
      </c>
      <c r="E16" s="77">
        <f t="shared" si="0"/>
        <v>0</v>
      </c>
      <c r="F16" s="76">
        <f>分析係数表!C19</f>
        <v>0.18403218975010593</v>
      </c>
      <c r="G16" s="77">
        <f t="shared" si="1"/>
        <v>0</v>
      </c>
      <c r="H16" s="77">
        <v>1.444925582550159E-2</v>
      </c>
      <c r="I16" s="77">
        <f t="shared" si="2"/>
        <v>1.444925582550159E-2</v>
      </c>
      <c r="J16" s="76">
        <f>分析係数表!G19</f>
        <v>5.7747209966260059E-2</v>
      </c>
      <c r="K16" s="78">
        <f t="shared" si="3"/>
        <v>8.3440421001144667E-4</v>
      </c>
      <c r="L16" s="79"/>
      <c r="M16" s="80"/>
      <c r="N16" s="81">
        <f>分析係数表!H19</f>
        <v>-1.1176306230790724E-4</v>
      </c>
      <c r="O16" s="82">
        <f t="shared" si="4"/>
        <v>-9.3278817116845304E-4</v>
      </c>
      <c r="P16" s="76">
        <f>分析係数表!C19</f>
        <v>0.18403218975010593</v>
      </c>
      <c r="Q16" s="82">
        <f t="shared" si="5"/>
        <v>-1.7166304971312705E-4</v>
      </c>
      <c r="R16" s="83">
        <v>1.0738864795054618E-3</v>
      </c>
      <c r="S16" s="84">
        <f t="shared" si="6"/>
        <v>1.5523142305007051E-2</v>
      </c>
      <c r="T16" s="85">
        <f>分析係数表!F19</f>
        <v>0.23994290163508955</v>
      </c>
      <c r="U16" s="86">
        <f t="shared" si="7"/>
        <v>3.7246678071578042E-3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投入係数表!J17</f>
        <v>5.1346417161113643E-3</v>
      </c>
      <c r="E17" s="77">
        <f t="shared" si="0"/>
        <v>0.51346417161113644</v>
      </c>
      <c r="F17" s="76">
        <f>分析係数表!C20</f>
        <v>2.2594142259414252E-2</v>
      </c>
      <c r="G17" s="77">
        <f t="shared" si="1"/>
        <v>1.1601282538494309E-2</v>
      </c>
      <c r="H17" s="77">
        <v>1.2305892844202764E-2</v>
      </c>
      <c r="I17" s="77">
        <f t="shared" si="2"/>
        <v>1.2305892844202764E-2</v>
      </c>
      <c r="J17" s="76">
        <f>分析係数表!G20</f>
        <v>0.10283687943262411</v>
      </c>
      <c r="K17" s="78">
        <f t="shared" si="3"/>
        <v>1.2654996187300713E-3</v>
      </c>
      <c r="L17" s="79"/>
      <c r="M17" s="80"/>
      <c r="N17" s="81">
        <f>分析係数表!H20</f>
        <v>5.3087454596255942E-4</v>
      </c>
      <c r="O17" s="82">
        <f t="shared" si="4"/>
        <v>4.4307438130501524E-3</v>
      </c>
      <c r="P17" s="76">
        <f>分析係数表!C20</f>
        <v>2.2594142259414252E-2</v>
      </c>
      <c r="Q17" s="82">
        <f t="shared" si="5"/>
        <v>1.0010885602707469E-4</v>
      </c>
      <c r="R17" s="83">
        <v>2.8573570746562771E-4</v>
      </c>
      <c r="S17" s="84">
        <f t="shared" si="6"/>
        <v>1.2591628551668392E-2</v>
      </c>
      <c r="T17" s="85">
        <f>分析係数表!F20</f>
        <v>0.22695035460992907</v>
      </c>
      <c r="U17" s="86">
        <f t="shared" si="7"/>
        <v>2.8576745649176493E-3</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投入係数表!J18</f>
        <v>9.242355089000457E-3</v>
      </c>
      <c r="E18" s="77">
        <f t="shared" si="0"/>
        <v>0.92423550890004569</v>
      </c>
      <c r="F18" s="76">
        <f>分析係数表!C21</f>
        <v>0.23250388802488331</v>
      </c>
      <c r="G18" s="77">
        <f t="shared" si="1"/>
        <v>0.21488834926991726</v>
      </c>
      <c r="H18" s="77">
        <v>0.23464201586316596</v>
      </c>
      <c r="I18" s="77">
        <f t="shared" si="2"/>
        <v>0.23464201586316596</v>
      </c>
      <c r="J18" s="76">
        <f>分析係数表!G21</f>
        <v>0.28497645450402553</v>
      </c>
      <c r="K18" s="78">
        <f t="shared" si="3"/>
        <v>6.6867449758362354E-2</v>
      </c>
      <c r="L18" s="79"/>
      <c r="M18" s="80"/>
      <c r="N18" s="81">
        <f>分析係数表!H21</f>
        <v>8.9410449846325792E-4</v>
      </c>
      <c r="O18" s="82">
        <f t="shared" si="4"/>
        <v>7.4623053693476243E-3</v>
      </c>
      <c r="P18" s="76">
        <f>分析係数表!C21</f>
        <v>0.23250388802488331</v>
      </c>
      <c r="Q18" s="82">
        <f t="shared" si="5"/>
        <v>1.7350150120022856E-3</v>
      </c>
      <c r="R18" s="83">
        <v>5.8478322004311759E-3</v>
      </c>
      <c r="S18" s="84">
        <f t="shared" si="6"/>
        <v>0.24048984806359713</v>
      </c>
      <c r="T18" s="85">
        <f>分析係数表!F21</f>
        <v>0.42533799179705301</v>
      </c>
      <c r="U18" s="86">
        <f t="shared" si="7"/>
        <v>0.1022894690229488</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投入係数表!J19</f>
        <v>0</v>
      </c>
      <c r="E19" s="77">
        <f t="shared" si="0"/>
        <v>0</v>
      </c>
      <c r="F19" s="76">
        <f>分析係数表!C22</f>
        <v>5.4474708171206254E-2</v>
      </c>
      <c r="G19" s="77">
        <f t="shared" si="1"/>
        <v>0</v>
      </c>
      <c r="H19" s="77">
        <v>1.266605712106625E-3</v>
      </c>
      <c r="I19" s="77">
        <f t="shared" si="2"/>
        <v>1.266605712106625E-3</v>
      </c>
      <c r="J19" s="76">
        <f>分析係数表!G22</f>
        <v>0.19423955040393395</v>
      </c>
      <c r="K19" s="78">
        <f t="shared" si="3"/>
        <v>2.4602492405864543E-4</v>
      </c>
      <c r="L19" s="79"/>
      <c r="M19" s="80"/>
      <c r="N19" s="81">
        <f>分析係数表!H22</f>
        <v>4.1911148365465217E-5</v>
      </c>
      <c r="O19" s="82">
        <f t="shared" si="4"/>
        <v>3.4979556418816989E-4</v>
      </c>
      <c r="P19" s="76">
        <f>分析係数表!C22</f>
        <v>5.4474708171206254E-2</v>
      </c>
      <c r="Q19" s="82">
        <f t="shared" si="5"/>
        <v>1.9055011278733E-5</v>
      </c>
      <c r="R19" s="83">
        <v>1.9345529535628127E-4</v>
      </c>
      <c r="S19" s="84">
        <f t="shared" si="6"/>
        <v>1.4600610074629063E-3</v>
      </c>
      <c r="T19" s="85">
        <f>分析係数表!F22</f>
        <v>0.41201264488935724</v>
      </c>
      <c r="U19" s="86">
        <f t="shared" si="7"/>
        <v>6.0156359738461156E-4</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2.3319704279211326E-4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投入係数表!J21</f>
        <v>0</v>
      </c>
      <c r="E21" s="77">
        <f t="shared" si="0"/>
        <v>0</v>
      </c>
      <c r="F21" s="76">
        <f>分析係数表!C24</f>
        <v>0.2430426716141002</v>
      </c>
      <c r="G21" s="77">
        <f t="shared" si="1"/>
        <v>0</v>
      </c>
      <c r="H21" s="77">
        <v>3.89592480196665E-3</v>
      </c>
      <c r="I21" s="77">
        <f t="shared" si="2"/>
        <v>3.89592480196665E-3</v>
      </c>
      <c r="J21" s="76">
        <f>分析係数表!G24</f>
        <v>0.20785219399538107</v>
      </c>
      <c r="K21" s="78">
        <f t="shared" si="3"/>
        <v>8.0977651772978874E-4</v>
      </c>
      <c r="L21" s="79"/>
      <c r="M21" s="80"/>
      <c r="N21" s="81">
        <f>分析係数表!H24</f>
        <v>3.3528918692372173E-4</v>
      </c>
      <c r="O21" s="82">
        <f t="shared" si="4"/>
        <v>2.7983645135053591E-3</v>
      </c>
      <c r="P21" s="76">
        <f>分析係数表!C24</f>
        <v>0.2430426716141002</v>
      </c>
      <c r="Q21" s="82">
        <f t="shared" si="5"/>
        <v>6.8012198751243424E-4</v>
      </c>
      <c r="R21" s="83">
        <v>2.7526968899400173E-3</v>
      </c>
      <c r="S21" s="84">
        <f t="shared" si="6"/>
        <v>6.6486216919066678E-3</v>
      </c>
      <c r="T21" s="85">
        <f>分析係数表!F24</f>
        <v>0.39030023094688221</v>
      </c>
      <c r="U21" s="86">
        <f t="shared" si="7"/>
        <v>2.5949585818296232E-3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投入係数表!J22</f>
        <v>0</v>
      </c>
      <c r="E22" s="77">
        <f t="shared" si="0"/>
        <v>0</v>
      </c>
      <c r="F22" s="76">
        <f>分析係数表!C25</f>
        <v>6.2929061784896545E-3</v>
      </c>
      <c r="G22" s="77">
        <f t="shared" si="1"/>
        <v>0</v>
      </c>
      <c r="H22" s="77">
        <v>2.0529770600247332E-4</v>
      </c>
      <c r="I22" s="77">
        <f t="shared" si="2"/>
        <v>2.0529770600247332E-4</v>
      </c>
      <c r="J22" s="76">
        <f>分析係数表!G25</f>
        <v>0.19805194805194806</v>
      </c>
      <c r="K22" s="78">
        <f t="shared" si="3"/>
        <v>4.0659610604385953E-5</v>
      </c>
      <c r="L22" s="79"/>
      <c r="M22" s="80"/>
      <c r="N22" s="81">
        <f>分析係数表!H25</f>
        <v>4.8896339759709417E-4</v>
      </c>
      <c r="O22" s="82">
        <f t="shared" si="4"/>
        <v>4.0809482488619814E-3</v>
      </c>
      <c r="P22" s="76">
        <f>分析係数表!C25</f>
        <v>6.2929061784896545E-3</v>
      </c>
      <c r="Q22" s="82">
        <f t="shared" si="5"/>
        <v>2.5681024449360099E-5</v>
      </c>
      <c r="R22" s="83">
        <v>2.5017587658109471E-4</v>
      </c>
      <c r="S22" s="84">
        <f t="shared" si="6"/>
        <v>4.5547358258356805E-4</v>
      </c>
      <c r="T22" s="85">
        <f>分析係数表!F25</f>
        <v>0.35389610389610388</v>
      </c>
      <c r="U22" s="86">
        <f t="shared" si="7"/>
        <v>1.6119032630392504E-4</v>
      </c>
      <c r="V22" s="87">
        <f>分析係数表!D25</f>
        <v>9.74025974025974E-3</v>
      </c>
      <c r="W22" s="88">
        <f t="shared" si="8"/>
        <v>0</v>
      </c>
      <c r="X22" s="76">
        <f>分析係数表!E25</f>
        <v>0</v>
      </c>
      <c r="Y22" s="89">
        <f t="shared" si="9"/>
        <v>0</v>
      </c>
    </row>
    <row r="23" spans="1:25" x14ac:dyDescent="0.2">
      <c r="A23" s="6" t="s">
        <v>11</v>
      </c>
      <c r="B23" s="5" t="s">
        <v>35</v>
      </c>
      <c r="C23" s="90"/>
      <c r="D23" s="76">
        <f>投入係数表!J23</f>
        <v>0</v>
      </c>
      <c r="E23" s="77">
        <f t="shared" si="0"/>
        <v>0</v>
      </c>
      <c r="F23" s="76">
        <f>分析係数表!C26</f>
        <v>0.11929572403880706</v>
      </c>
      <c r="G23" s="77">
        <f t="shared" si="1"/>
        <v>0</v>
      </c>
      <c r="H23" s="77">
        <v>2.553609360689177E-3</v>
      </c>
      <c r="I23" s="77">
        <f t="shared" si="2"/>
        <v>2.553609360689177E-3</v>
      </c>
      <c r="J23" s="76">
        <f>分析係数表!G26</f>
        <v>0.19690501600853788</v>
      </c>
      <c r="K23" s="78">
        <f t="shared" si="3"/>
        <v>5.0281849204605455E-4</v>
      </c>
      <c r="L23" s="79"/>
      <c r="M23" s="80"/>
      <c r="N23" s="81">
        <f>分析係数表!H26</f>
        <v>1.0477787091366304E-2</v>
      </c>
      <c r="O23" s="82">
        <f t="shared" si="4"/>
        <v>8.7448891047042468E-2</v>
      </c>
      <c r="P23" s="76">
        <f>分析係数表!C26</f>
        <v>0.11929572403880706</v>
      </c>
      <c r="Q23" s="82">
        <f t="shared" si="5"/>
        <v>1.0432278773847684E-2</v>
      </c>
      <c r="R23" s="83">
        <v>1.1275734976239519E-2</v>
      </c>
      <c r="S23" s="84">
        <f t="shared" si="6"/>
        <v>1.3829344336928695E-2</v>
      </c>
      <c r="T23" s="85">
        <f>分析係数表!F26</f>
        <v>0.33564567769477055</v>
      </c>
      <c r="U23" s="86">
        <f t="shared" si="7"/>
        <v>4.6417596520427692E-3</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投入係数表!J24</f>
        <v>0</v>
      </c>
      <c r="E24" s="77">
        <f t="shared" si="0"/>
        <v>0</v>
      </c>
      <c r="F24" s="76">
        <f>分析係数表!C27</f>
        <v>1</v>
      </c>
      <c r="G24" s="77">
        <f t="shared" si="1"/>
        <v>0</v>
      </c>
      <c r="H24" s="77">
        <v>5.077577234268587E-3</v>
      </c>
      <c r="I24" s="77">
        <f t="shared" si="2"/>
        <v>5.077577234268587E-3</v>
      </c>
      <c r="J24" s="76">
        <f>分析係数表!G27</f>
        <v>0.17096018735362997</v>
      </c>
      <c r="K24" s="78">
        <f t="shared" si="3"/>
        <v>8.6806355527308389E-4</v>
      </c>
      <c r="L24" s="79"/>
      <c r="M24" s="80"/>
      <c r="N24" s="81">
        <f>分析係数表!H27</f>
        <v>1.0449846325789327E-2</v>
      </c>
      <c r="O24" s="82">
        <f t="shared" si="4"/>
        <v>8.7215694004250346E-2</v>
      </c>
      <c r="P24" s="76">
        <f>分析係数表!C27</f>
        <v>1</v>
      </c>
      <c r="Q24" s="82">
        <f t="shared" si="5"/>
        <v>8.7215694004250346E-2</v>
      </c>
      <c r="R24" s="83">
        <v>9.0815303369495198E-2</v>
      </c>
      <c r="S24" s="84">
        <f t="shared" si="6"/>
        <v>9.5892880603763789E-2</v>
      </c>
      <c r="T24" s="85">
        <f>分析係数表!F27</f>
        <v>0.32162373145979706</v>
      </c>
      <c r="U24" s="86">
        <f t="shared" si="7"/>
        <v>3.0841426080211308E-2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投入係数表!J25</f>
        <v>0</v>
      </c>
      <c r="E25" s="77">
        <f t="shared" si="0"/>
        <v>0</v>
      </c>
      <c r="F25" s="76">
        <f>分析係数表!C28</f>
        <v>0.21543700340522132</v>
      </c>
      <c r="G25" s="77">
        <f t="shared" si="1"/>
        <v>0</v>
      </c>
      <c r="H25" s="77">
        <v>1.6134265946832298E-2</v>
      </c>
      <c r="I25" s="77">
        <f t="shared" si="2"/>
        <v>1.6134265946832298E-2</v>
      </c>
      <c r="J25" s="76">
        <f>分析係数表!G28</f>
        <v>0.12488528602018965</v>
      </c>
      <c r="K25" s="78">
        <f t="shared" si="3"/>
        <v>2.0149324174959576E-3</v>
      </c>
      <c r="L25" s="79"/>
      <c r="M25" s="80"/>
      <c r="N25" s="81">
        <f>分析係数表!H28</f>
        <v>2.0550433081866444E-2</v>
      </c>
      <c r="O25" s="82">
        <f t="shared" si="4"/>
        <v>0.17151642497359929</v>
      </c>
      <c r="P25" s="76">
        <f>分析係数表!C28</f>
        <v>0.21543700340522132</v>
      </c>
      <c r="Q25" s="82">
        <f t="shared" si="5"/>
        <v>3.6950984631088694E-2</v>
      </c>
      <c r="R25" s="83">
        <v>4.2803865105318459E-2</v>
      </c>
      <c r="S25" s="84">
        <f t="shared" si="6"/>
        <v>5.8938131052150761E-2</v>
      </c>
      <c r="T25" s="85">
        <f>分析係数表!F28</f>
        <v>0.21313857448761089</v>
      </c>
      <c r="U25" s="86">
        <f t="shared" si="7"/>
        <v>1.2561989235419407E-2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投入係数表!J26</f>
        <v>3.6513007759014149E-3</v>
      </c>
      <c r="E26" s="77">
        <f t="shared" si="0"/>
        <v>0.36513007759014149</v>
      </c>
      <c r="F26" s="76">
        <f>分析係数表!C29</f>
        <v>0.11126961483594866</v>
      </c>
      <c r="G26" s="77">
        <f t="shared" si="1"/>
        <v>4.0627883098475093E-2</v>
      </c>
      <c r="H26" s="77">
        <v>5.0755740235135703E-2</v>
      </c>
      <c r="I26" s="77">
        <f t="shared" si="2"/>
        <v>5.0755740235135703E-2</v>
      </c>
      <c r="J26" s="76">
        <f>分析係数表!G29</f>
        <v>0.25072046109510088</v>
      </c>
      <c r="K26" s="78">
        <f t="shared" si="3"/>
        <v>1.2725502594976387E-2</v>
      </c>
      <c r="L26" s="79"/>
      <c r="M26" s="80"/>
      <c r="N26" s="81">
        <f>分析係数表!H29</f>
        <v>9.5976529756915344E-3</v>
      </c>
      <c r="O26" s="82">
        <f t="shared" si="4"/>
        <v>8.0103184199090904E-2</v>
      </c>
      <c r="P26" s="76">
        <f>分析係数表!C29</f>
        <v>0.11126961483594866</v>
      </c>
      <c r="Q26" s="82">
        <f t="shared" si="5"/>
        <v>8.9130504529658944E-3</v>
      </c>
      <c r="R26" s="83">
        <v>1.2395607898165115E-2</v>
      </c>
      <c r="S26" s="84">
        <f t="shared" si="6"/>
        <v>6.3151348133300811E-2</v>
      </c>
      <c r="T26" s="85">
        <f>分析係数表!F29</f>
        <v>0.40201729106628242</v>
      </c>
      <c r="U26" s="86">
        <f t="shared" si="7"/>
        <v>2.5387933903733322E-2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投入係数表!J27</f>
        <v>3.1948881789137379E-3</v>
      </c>
      <c r="E27" s="77">
        <f t="shared" si="0"/>
        <v>0.31948881789137379</v>
      </c>
      <c r="F27" s="76">
        <f>分析係数表!C30</f>
        <v>1</v>
      </c>
      <c r="G27" s="77">
        <f t="shared" si="1"/>
        <v>0.31948881789137379</v>
      </c>
      <c r="H27" s="77">
        <v>0.35496284352518775</v>
      </c>
      <c r="I27" s="77">
        <f t="shared" si="2"/>
        <v>0.35496284352518775</v>
      </c>
      <c r="J27" s="76">
        <f>分析係数表!G30</f>
        <v>0.34452184927169094</v>
      </c>
      <c r="K27" s="78">
        <f t="shared" si="3"/>
        <v>0.12229245527403555</v>
      </c>
      <c r="L27" s="79"/>
      <c r="M27" s="80"/>
      <c r="N27" s="81">
        <f>分析係数表!H30</f>
        <v>0</v>
      </c>
      <c r="O27" s="82">
        <f t="shared" si="4"/>
        <v>0</v>
      </c>
      <c r="P27" s="76">
        <f>分析係数表!C30</f>
        <v>1</v>
      </c>
      <c r="Q27" s="82">
        <f t="shared" si="5"/>
        <v>0</v>
      </c>
      <c r="R27" s="83">
        <v>2.521483218110351E-2</v>
      </c>
      <c r="S27" s="84">
        <f t="shared" si="6"/>
        <v>0.38017767570629124</v>
      </c>
      <c r="T27" s="85">
        <f>分析係数表!F30</f>
        <v>0.43989867004433186</v>
      </c>
      <c r="U27" s="86">
        <f t="shared" si="7"/>
        <v>0.16723965392374282</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投入係数表!J28</f>
        <v>3.0009128251939753E-2</v>
      </c>
      <c r="E28" s="77">
        <f t="shared" si="0"/>
        <v>3.0009128251939754</v>
      </c>
      <c r="F28" s="76">
        <f>分析係数表!C31</f>
        <v>4.9334728658992355E-2</v>
      </c>
      <c r="G28" s="77">
        <f t="shared" si="1"/>
        <v>0.14804921996023493</v>
      </c>
      <c r="H28" s="77">
        <v>0.15936035095132259</v>
      </c>
      <c r="I28" s="77">
        <f t="shared" si="2"/>
        <v>0.15936035095132259</v>
      </c>
      <c r="J28" s="76">
        <f>分析係数表!G31</f>
        <v>6.9277108433734941E-2</v>
      </c>
      <c r="K28" s="78">
        <f t="shared" si="3"/>
        <v>1.104002431289283E-2</v>
      </c>
      <c r="L28" s="79"/>
      <c r="M28" s="80"/>
      <c r="N28" s="81">
        <f>分析係数表!H31</f>
        <v>2.1570271025426097E-2</v>
      </c>
      <c r="O28" s="82">
        <f t="shared" si="4"/>
        <v>0.18002811703551141</v>
      </c>
      <c r="P28" s="76">
        <f>分析係数表!C31</f>
        <v>4.9334728658992355E-2</v>
      </c>
      <c r="Q28" s="82">
        <f t="shared" si="5"/>
        <v>8.8816383049362749E-3</v>
      </c>
      <c r="R28" s="83">
        <v>1.2615203480872307E-2</v>
      </c>
      <c r="S28" s="84">
        <f t="shared" si="6"/>
        <v>0.17197555443219489</v>
      </c>
      <c r="T28" s="85">
        <f>分析係数表!F31</f>
        <v>0.34337349397590361</v>
      </c>
      <c r="U28" s="86">
        <f t="shared" si="7"/>
        <v>5.9051847003825958E-2</v>
      </c>
      <c r="V28" s="87">
        <f>分析係数表!D31</f>
        <v>0</v>
      </c>
      <c r="W28" s="88">
        <f t="shared" si="8"/>
        <v>0</v>
      </c>
      <c r="X28" s="76">
        <f>分析係数表!E31</f>
        <v>0</v>
      </c>
      <c r="Y28" s="89">
        <f t="shared" si="9"/>
        <v>0</v>
      </c>
    </row>
    <row r="29" spans="1:25" x14ac:dyDescent="0.2">
      <c r="A29" s="6" t="s">
        <v>17</v>
      </c>
      <c r="B29" s="5" t="s">
        <v>272</v>
      </c>
      <c r="C29" s="90"/>
      <c r="D29" s="76">
        <f>投入係数表!J29</f>
        <v>2.5102692834322229E-3</v>
      </c>
      <c r="E29" s="77">
        <f t="shared" si="0"/>
        <v>0.25102692834322227</v>
      </c>
      <c r="F29" s="76">
        <f>分析係数表!C32</f>
        <v>0.42352941176470593</v>
      </c>
      <c r="G29" s="77">
        <f t="shared" si="1"/>
        <v>0.10631728729830592</v>
      </c>
      <c r="H29" s="77">
        <v>0.11915464017452508</v>
      </c>
      <c r="I29" s="77">
        <f t="shared" si="2"/>
        <v>0.11915464017452508</v>
      </c>
      <c r="J29" s="76">
        <f>分析係数表!G32</f>
        <v>0.14012738853503184</v>
      </c>
      <c r="K29" s="78">
        <f t="shared" si="3"/>
        <v>1.6696828559487592E-2</v>
      </c>
      <c r="L29" s="79"/>
      <c r="M29" s="80"/>
      <c r="N29" s="81">
        <f>分析係数表!H32</f>
        <v>6.3146130203967591E-3</v>
      </c>
      <c r="O29" s="82">
        <f t="shared" si="4"/>
        <v>5.2702531671017593E-2</v>
      </c>
      <c r="P29" s="76">
        <f>分析係数表!C32</f>
        <v>0.42352941176470593</v>
      </c>
      <c r="Q29" s="82">
        <f t="shared" si="5"/>
        <v>2.2321072237136867E-2</v>
      </c>
      <c r="R29" s="83">
        <v>2.9645128051620145E-2</v>
      </c>
      <c r="S29" s="84">
        <f t="shared" si="6"/>
        <v>0.14879976822614521</v>
      </c>
      <c r="T29" s="85">
        <f>分析係数表!F32</f>
        <v>0.48195329087048833</v>
      </c>
      <c r="U29" s="86">
        <f t="shared" si="7"/>
        <v>7.1714537977356607E-2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投入係数表!J30</f>
        <v>2.3961661341853034E-3</v>
      </c>
      <c r="E30" s="77">
        <f t="shared" si="0"/>
        <v>0.23961661341853036</v>
      </c>
      <c r="F30" s="76">
        <f>分析係数表!C33</f>
        <v>1</v>
      </c>
      <c r="G30" s="77">
        <f t="shared" si="1"/>
        <v>0.23961661341853036</v>
      </c>
      <c r="H30" s="77">
        <v>0.25563627601285566</v>
      </c>
      <c r="I30" s="77">
        <f t="shared" si="2"/>
        <v>0.25563627601285566</v>
      </c>
      <c r="J30" s="76">
        <f>分析係数表!G33</f>
        <v>0.50642927794263104</v>
      </c>
      <c r="K30" s="78">
        <f t="shared" si="3"/>
        <v>0.12946169467713362</v>
      </c>
      <c r="L30" s="79"/>
      <c r="M30" s="80"/>
      <c r="N30" s="81">
        <f>分析係数表!H33</f>
        <v>9.2204526404023469E-4</v>
      </c>
      <c r="O30" s="82">
        <f t="shared" si="4"/>
        <v>7.6955024121397372E-3</v>
      </c>
      <c r="P30" s="76">
        <f>分析係数表!C33</f>
        <v>1</v>
      </c>
      <c r="Q30" s="82">
        <f t="shared" si="5"/>
        <v>7.6955024121397372E-3</v>
      </c>
      <c r="R30" s="83">
        <v>2.1646319243846412E-2</v>
      </c>
      <c r="S30" s="84">
        <f t="shared" si="6"/>
        <v>0.27728259525670207</v>
      </c>
      <c r="T30" s="85">
        <f>分析係数表!F33</f>
        <v>0.64094955489614247</v>
      </c>
      <c r="U30" s="86">
        <f t="shared" si="7"/>
        <v>0.17772415601023042</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投入係数表!J31</f>
        <v>4.0278411684162484E-2</v>
      </c>
      <c r="E31" s="77">
        <f t="shared" si="0"/>
        <v>4.0278411684162485</v>
      </c>
      <c r="F31" s="76">
        <f>分析係数表!C34</f>
        <v>1</v>
      </c>
      <c r="G31" s="77">
        <f t="shared" si="1"/>
        <v>4.0278411684162485</v>
      </c>
      <c r="H31" s="77">
        <v>4.3423821633634399</v>
      </c>
      <c r="I31" s="77">
        <f t="shared" si="2"/>
        <v>4.3423821633634399</v>
      </c>
      <c r="J31" s="76">
        <f>分析係数表!G34</f>
        <v>0.4248177722781849</v>
      </c>
      <c r="K31" s="78">
        <f t="shared" si="3"/>
        <v>1.8447211170205817</v>
      </c>
      <c r="L31" s="79"/>
      <c r="M31" s="80"/>
      <c r="N31" s="81">
        <f>分析係数表!H34</f>
        <v>0.15535065660799105</v>
      </c>
      <c r="O31" s="82">
        <f t="shared" si="4"/>
        <v>1.2965755579241496</v>
      </c>
      <c r="P31" s="76">
        <f>分析係数表!C34</f>
        <v>1</v>
      </c>
      <c r="Q31" s="82">
        <f t="shared" si="5"/>
        <v>1.2965755579241496</v>
      </c>
      <c r="R31" s="83">
        <v>1.4256356122744049</v>
      </c>
      <c r="S31" s="84">
        <f t="shared" si="6"/>
        <v>5.768017775637845</v>
      </c>
      <c r="T31" s="85">
        <f>分析係数表!F34</f>
        <v>0.6980530152162564</v>
      </c>
      <c r="U31" s="86">
        <f t="shared" si="7"/>
        <v>4.0263822001049618</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投入係数表!J32</f>
        <v>5.9333637608397988E-3</v>
      </c>
      <c r="E32" s="77">
        <f t="shared" si="0"/>
        <v>0.59333637608397993</v>
      </c>
      <c r="F32" s="76">
        <f>分析係数表!C35</f>
        <v>0.10396681358568838</v>
      </c>
      <c r="G32" s="77">
        <f t="shared" si="1"/>
        <v>6.1687292405931037E-2</v>
      </c>
      <c r="H32" s="77">
        <v>7.8265443407151289E-2</v>
      </c>
      <c r="I32" s="77">
        <f t="shared" si="2"/>
        <v>7.8265443407151289E-2</v>
      </c>
      <c r="J32" s="76">
        <f>分析係数表!G35</f>
        <v>0.31658878504672899</v>
      </c>
      <c r="K32" s="78">
        <f t="shared" si="3"/>
        <v>2.4777961639413551E-2</v>
      </c>
      <c r="L32" s="79"/>
      <c r="M32" s="80"/>
      <c r="N32" s="81">
        <f>分析係数表!H35</f>
        <v>5.9164571109248394E-2</v>
      </c>
      <c r="O32" s="82">
        <f t="shared" si="4"/>
        <v>0.49379473811229979</v>
      </c>
      <c r="P32" s="76">
        <f>分析係数表!C35</f>
        <v>0.10396681358568838</v>
      </c>
      <c r="Q32" s="82">
        <f t="shared" si="5"/>
        <v>5.1338265486915287E-2</v>
      </c>
      <c r="R32" s="83">
        <v>6.7317896417201206E-2</v>
      </c>
      <c r="S32" s="84">
        <f t="shared" si="6"/>
        <v>0.14558333982435251</v>
      </c>
      <c r="T32" s="85">
        <f>分析係数表!F35</f>
        <v>0.6460280373831776</v>
      </c>
      <c r="U32" s="86">
        <f t="shared" si="7"/>
        <v>9.4050919302414646E-2</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投入係数表!J33</f>
        <v>1.8256503879507074E-3</v>
      </c>
      <c r="E33" s="77">
        <f t="shared" si="0"/>
        <v>0.18256503879507074</v>
      </c>
      <c r="F33" s="76">
        <f>分析係数表!C36</f>
        <v>0.7690462911321807</v>
      </c>
      <c r="G33" s="77">
        <f t="shared" si="1"/>
        <v>0.14040096597575183</v>
      </c>
      <c r="H33" s="77">
        <v>0.26387288864748176</v>
      </c>
      <c r="I33" s="77">
        <f t="shared" si="2"/>
        <v>0.26387288864748176</v>
      </c>
      <c r="J33" s="76">
        <f>分析係数表!G36</f>
        <v>1.0642148700499529E-2</v>
      </c>
      <c r="K33" s="78">
        <f t="shared" si="3"/>
        <v>2.8081745190168548E-3</v>
      </c>
      <c r="L33" s="79"/>
      <c r="M33" s="80"/>
      <c r="N33" s="81">
        <f>分析係数表!H36</f>
        <v>0.21434758312377758</v>
      </c>
      <c r="O33" s="82">
        <f t="shared" si="4"/>
        <v>1.7889711137796966</v>
      </c>
      <c r="P33" s="76">
        <f>分析係数表!C36</f>
        <v>0.7690462911321807</v>
      </c>
      <c r="Q33" s="82">
        <f t="shared" si="5"/>
        <v>1.3758015999948821</v>
      </c>
      <c r="R33" s="83">
        <v>1.4370662925700202</v>
      </c>
      <c r="S33" s="84">
        <f t="shared" si="6"/>
        <v>1.7009391812175019</v>
      </c>
      <c r="T33" s="85">
        <f>分析係数表!F36</f>
        <v>0.89162383262144351</v>
      </c>
      <c r="U33" s="86">
        <f t="shared" si="7"/>
        <v>1.516597911813129</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投入係数表!J34</f>
        <v>2.1565495207667731E-2</v>
      </c>
      <c r="E34" s="77">
        <f t="shared" si="0"/>
        <v>2.1565495207667729</v>
      </c>
      <c r="F34" s="76">
        <f>分析係数表!C37</f>
        <v>0.51946958535045251</v>
      </c>
      <c r="G34" s="77">
        <f t="shared" si="1"/>
        <v>1.1202618853404325</v>
      </c>
      <c r="H34" s="77">
        <v>1.258473978507193</v>
      </c>
      <c r="I34" s="77">
        <f t="shared" si="2"/>
        <v>1.258473978507193</v>
      </c>
      <c r="J34" s="76">
        <f>分析係数表!G37</f>
        <v>0.46066923615977573</v>
      </c>
      <c r="K34" s="78">
        <f t="shared" si="3"/>
        <v>0.57974024640586264</v>
      </c>
      <c r="L34" s="79"/>
      <c r="M34" s="80"/>
      <c r="N34" s="81">
        <f>分析係数表!H37</f>
        <v>4.5948588991338364E-2</v>
      </c>
      <c r="O34" s="82">
        <f t="shared" si="4"/>
        <v>0.38349253687163026</v>
      </c>
      <c r="P34" s="76">
        <f>分析係数表!C37</f>
        <v>0.51946958535045251</v>
      </c>
      <c r="Q34" s="82">
        <f t="shared" si="5"/>
        <v>0.1992127091136989</v>
      </c>
      <c r="R34" s="83">
        <v>0.2414942325672047</v>
      </c>
      <c r="S34" s="84">
        <f t="shared" si="6"/>
        <v>1.4999682110743977</v>
      </c>
      <c r="T34" s="85">
        <f>分析係数表!F37</f>
        <v>0.70891730903994399</v>
      </c>
      <c r="U34" s="86">
        <f t="shared" si="7"/>
        <v>1.0633534278403207</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投入係数表!J35</f>
        <v>1.1524418073938841E-2</v>
      </c>
      <c r="E35" s="77">
        <f t="shared" si="0"/>
        <v>1.152441807393884</v>
      </c>
      <c r="F35" s="76">
        <f>分析係数表!C38</f>
        <v>5.5966094327320137E-2</v>
      </c>
      <c r="G35" s="77">
        <f t="shared" si="1"/>
        <v>6.449766689935342E-2</v>
      </c>
      <c r="H35" s="77">
        <v>9.4315754661236845E-2</v>
      </c>
      <c r="I35" s="77">
        <f t="shared" si="2"/>
        <v>9.4315754661236845E-2</v>
      </c>
      <c r="J35" s="76">
        <f>分析係数表!G38</f>
        <v>0.18817204301075269</v>
      </c>
      <c r="K35" s="78">
        <f t="shared" si="3"/>
        <v>1.7747588242705857E-2</v>
      </c>
      <c r="L35" s="79"/>
      <c r="M35" s="80"/>
      <c r="N35" s="81">
        <f>分析係数表!H38</f>
        <v>4.1086895780944398E-2</v>
      </c>
      <c r="O35" s="82">
        <f t="shared" si="4"/>
        <v>0.34291625142580251</v>
      </c>
      <c r="P35" s="76">
        <f>分析係数表!C38</f>
        <v>5.5966094327320137E-2</v>
      </c>
      <c r="Q35" s="82">
        <f t="shared" si="5"/>
        <v>1.9191683273667492E-2</v>
      </c>
      <c r="R35" s="83">
        <v>2.6485697367031383E-2</v>
      </c>
      <c r="S35" s="84">
        <f t="shared" si="6"/>
        <v>0.12080145202826822</v>
      </c>
      <c r="T35" s="85">
        <f>分析係数表!F38</f>
        <v>0.42473118279569894</v>
      </c>
      <c r="U35" s="86">
        <f t="shared" si="7"/>
        <v>5.1308143603404251E-2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投入係数表!J36</f>
        <v>0</v>
      </c>
      <c r="E36" s="77">
        <f t="shared" si="0"/>
        <v>0</v>
      </c>
      <c r="F36" s="76">
        <f>分析係数表!C39</f>
        <v>0.92912172573189522</v>
      </c>
      <c r="G36" s="77">
        <f t="shared" si="1"/>
        <v>0</v>
      </c>
      <c r="H36" s="77">
        <v>6.6645577713995464E-3</v>
      </c>
      <c r="I36" s="77">
        <f t="shared" si="2"/>
        <v>6.6645577713995464E-3</v>
      </c>
      <c r="J36" s="76">
        <f>分析係数表!G39</f>
        <v>0.35058043117744608</v>
      </c>
      <c r="K36" s="78">
        <f t="shared" si="3"/>
        <v>2.3364635371042521E-3</v>
      </c>
      <c r="L36" s="79"/>
      <c r="M36" s="80"/>
      <c r="N36" s="81">
        <f>分析係数表!H39</f>
        <v>3.6742106733724505E-3</v>
      </c>
      <c r="O36" s="82">
        <f t="shared" si="4"/>
        <v>3.0665411127162891E-2</v>
      </c>
      <c r="P36" s="76">
        <f>分析係数表!C39</f>
        <v>0.92912172573189522</v>
      </c>
      <c r="Q36" s="82">
        <f t="shared" si="5"/>
        <v>2.8491899706747648E-2</v>
      </c>
      <c r="R36" s="83">
        <v>3.3691906195224226E-2</v>
      </c>
      <c r="S36" s="84">
        <f t="shared" si="6"/>
        <v>4.0356463966623776E-2</v>
      </c>
      <c r="T36" s="85">
        <f>分析係数表!F39</f>
        <v>0.70082918739635158</v>
      </c>
      <c r="U36" s="86">
        <f t="shared" si="7"/>
        <v>2.8282987847919085E-2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投入係数表!J37</f>
        <v>2.2820629849383843E-4</v>
      </c>
      <c r="E37" s="77">
        <f t="shared" si="0"/>
        <v>2.2820629849383843E-2</v>
      </c>
      <c r="F37" s="76">
        <f>分析係数表!C40</f>
        <v>1</v>
      </c>
      <c r="G37" s="77">
        <f t="shared" si="1"/>
        <v>2.2820629849383843E-2</v>
      </c>
      <c r="H37" s="77">
        <v>2.4261646841400562E-2</v>
      </c>
      <c r="I37" s="77">
        <f t="shared" si="2"/>
        <v>2.4261646841400562E-2</v>
      </c>
      <c r="J37" s="76">
        <f>分析係数表!G40</f>
        <v>0.52103191048487363</v>
      </c>
      <c r="K37" s="78">
        <f t="shared" si="3"/>
        <v>1.2641092205284234E-2</v>
      </c>
      <c r="L37" s="79"/>
      <c r="M37" s="80"/>
      <c r="N37" s="81">
        <f>分析係数表!H40</f>
        <v>3.0720871751886002E-2</v>
      </c>
      <c r="O37" s="82">
        <f t="shared" si="4"/>
        <v>0.25640014854992849</v>
      </c>
      <c r="P37" s="76">
        <f>分析係数表!C40</f>
        <v>1</v>
      </c>
      <c r="Q37" s="82">
        <f t="shared" si="5"/>
        <v>0.25640014854992849</v>
      </c>
      <c r="R37" s="83">
        <v>0.25688120586874441</v>
      </c>
      <c r="S37" s="84">
        <f t="shared" si="6"/>
        <v>0.281142852710145</v>
      </c>
      <c r="T37" s="85">
        <f>分析係数表!F40</f>
        <v>0.71467053460422714</v>
      </c>
      <c r="U37" s="86">
        <f t="shared" si="7"/>
        <v>0.2009245128465168</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投入係数表!J38</f>
        <v>0</v>
      </c>
      <c r="E38" s="77">
        <f t="shared" si="0"/>
        <v>0</v>
      </c>
      <c r="F38" s="76">
        <f>分析係数表!C41</f>
        <v>0.82470733210104741</v>
      </c>
      <c r="G38" s="77">
        <f t="shared" si="1"/>
        <v>0</v>
      </c>
      <c r="H38" s="77">
        <v>1.2532658109122015E-3</v>
      </c>
      <c r="I38" s="77">
        <f t="shared" si="2"/>
        <v>1.2532658109122015E-3</v>
      </c>
      <c r="J38" s="76">
        <f>分析係数表!G41</f>
        <v>0.4456857268851977</v>
      </c>
      <c r="K38" s="78">
        <f t="shared" si="3"/>
        <v>5.5856268391677128E-4</v>
      </c>
      <c r="L38" s="79"/>
      <c r="M38" s="80"/>
      <c r="N38" s="81">
        <f>分析係数表!H41</f>
        <v>5.0614696842693492E-2</v>
      </c>
      <c r="O38" s="82">
        <f t="shared" si="4"/>
        <v>0.42243644301791317</v>
      </c>
      <c r="P38" s="76">
        <f>分析係数表!C41</f>
        <v>0.82470733210104741</v>
      </c>
      <c r="Q38" s="82">
        <f t="shared" si="5"/>
        <v>0.34838643190355928</v>
      </c>
      <c r="R38" s="83">
        <v>0.35475985720740333</v>
      </c>
      <c r="S38" s="84">
        <f t="shared" si="6"/>
        <v>0.3560131230183155</v>
      </c>
      <c r="T38" s="85">
        <f>分析係数表!F41</f>
        <v>0.54887549610465969</v>
      </c>
      <c r="U38" s="86">
        <f t="shared" si="7"/>
        <v>0.19540687951644717</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投入係数表!J39</f>
        <v>1.3692377909630307E-3</v>
      </c>
      <c r="E39" s="77">
        <f>$C$12*D39</f>
        <v>0.13692377909630307</v>
      </c>
      <c r="F39" s="76">
        <f>分析係数表!C42</f>
        <v>0.29129662522202482</v>
      </c>
      <c r="G39" s="77">
        <f>E39*F39</f>
        <v>3.9885434763399112E-2</v>
      </c>
      <c r="H39" s="77">
        <v>4.3074332115121752E-2</v>
      </c>
      <c r="I39" s="77">
        <f>C39+H39</f>
        <v>4.3074332115121752E-2</v>
      </c>
      <c r="J39" s="76">
        <f>分析係数表!G42</f>
        <v>0.47878787878787876</v>
      </c>
      <c r="K39" s="78">
        <f>I39*J39</f>
        <v>2.0623468103603746E-2</v>
      </c>
      <c r="L39" s="79"/>
      <c r="M39" s="80"/>
      <c r="N39" s="81">
        <f>分析係数表!H42</f>
        <v>1.2405699916177704E-2</v>
      </c>
      <c r="O39" s="82">
        <f t="shared" si="4"/>
        <v>0.10353948699969828</v>
      </c>
      <c r="P39" s="76">
        <f>分析係数表!C42</f>
        <v>0.29129662522202482</v>
      </c>
      <c r="Q39" s="82">
        <f>O39*P39</f>
        <v>3.0160703140231823E-2</v>
      </c>
      <c r="R39" s="83">
        <v>3.1371040535962486E-2</v>
      </c>
      <c r="S39" s="84">
        <f>I39+R39</f>
        <v>7.4445372651084238E-2</v>
      </c>
      <c r="T39" s="85">
        <f>分析係数表!F42</f>
        <v>0.54848484848484846</v>
      </c>
      <c r="U39" s="86">
        <f t="shared" si="7"/>
        <v>4.0832158938928019E-2</v>
      </c>
      <c r="V39" s="87">
        <f>分析係数表!D42</f>
        <v>0.29393939393939394</v>
      </c>
      <c r="W39" s="88">
        <f t="shared" si="8"/>
        <v>0</v>
      </c>
      <c r="X39" s="76">
        <f>分析係数表!E42</f>
        <v>0.26666666666666666</v>
      </c>
      <c r="Y39" s="89">
        <f t="shared" si="9"/>
        <v>0</v>
      </c>
    </row>
    <row r="40" spans="1:25" x14ac:dyDescent="0.2">
      <c r="A40" s="6" t="s">
        <v>194</v>
      </c>
      <c r="B40" s="5" t="s">
        <v>41</v>
      </c>
      <c r="C40" s="90"/>
      <c r="D40" s="76">
        <f>投入係数表!J40</f>
        <v>4.472843450479233E-2</v>
      </c>
      <c r="E40" s="77">
        <f>$C$12*D40</f>
        <v>4.4728434504792327</v>
      </c>
      <c r="F40" s="76">
        <f>分析係数表!C43</f>
        <v>0.36608222490931075</v>
      </c>
      <c r="G40" s="77">
        <f>E40*F40</f>
        <v>1.637428482022476</v>
      </c>
      <c r="H40" s="77">
        <v>1.9538739498465025</v>
      </c>
      <c r="I40" s="77">
        <f>C40+H40</f>
        <v>1.9538739498465025</v>
      </c>
      <c r="J40" s="76">
        <f>分析係数表!G43</f>
        <v>0.30578859060402686</v>
      </c>
      <c r="K40" s="78">
        <f>I40*J40</f>
        <v>0.59747236134148507</v>
      </c>
      <c r="L40" s="79"/>
      <c r="M40" s="80"/>
      <c r="N40" s="81">
        <f>分析係数表!H43</f>
        <v>3.4031852472757751E-2</v>
      </c>
      <c r="O40" s="82">
        <f t="shared" si="4"/>
        <v>0.28403399812079388</v>
      </c>
      <c r="P40" s="76">
        <f>分析係数表!C43</f>
        <v>0.36608222490931075</v>
      </c>
      <c r="Q40" s="82">
        <f>O40*P40</f>
        <v>0.10397979798194722</v>
      </c>
      <c r="R40" s="83">
        <v>0.20125446438286085</v>
      </c>
      <c r="S40" s="84">
        <f>I40+R40</f>
        <v>2.1551284142293632</v>
      </c>
      <c r="T40" s="85">
        <f>分析係数表!F43</f>
        <v>0.52740492170022368</v>
      </c>
      <c r="U40" s="86">
        <f t="shared" si="7"/>
        <v>1.1366253325605644</v>
      </c>
      <c r="V40" s="87">
        <f>分析係数表!D43</f>
        <v>0.10752237136465324</v>
      </c>
      <c r="W40" s="88">
        <f t="shared" si="8"/>
        <v>0</v>
      </c>
      <c r="X40" s="76">
        <f>分析係数表!E43</f>
        <v>8.2074944071588371E-2</v>
      </c>
      <c r="Y40" s="89">
        <f t="shared" si="9"/>
        <v>0</v>
      </c>
    </row>
    <row r="41" spans="1:25" x14ac:dyDescent="0.2">
      <c r="A41" s="6" t="s">
        <v>340</v>
      </c>
      <c r="B41" s="5" t="s">
        <v>42</v>
      </c>
      <c r="C41" s="90"/>
      <c r="D41" s="76">
        <f>投入係数表!J41</f>
        <v>1.1410314924691921E-4</v>
      </c>
      <c r="E41" s="77">
        <f>$C$12*D41</f>
        <v>1.1410314924691922E-2</v>
      </c>
      <c r="F41" s="76">
        <f>分析係数表!C44</f>
        <v>0.48678129044185614</v>
      </c>
      <c r="G41" s="77">
        <f>E41*F41</f>
        <v>5.5543278233895045E-3</v>
      </c>
      <c r="H41" s="77">
        <v>1.178622485090248E-2</v>
      </c>
      <c r="I41" s="77">
        <f>C41+H41</f>
        <v>1.178622485090248E-2</v>
      </c>
      <c r="J41" s="76">
        <f>分析係数表!G44</f>
        <v>0.26951357466063347</v>
      </c>
      <c r="K41" s="78">
        <f>I41*J41</f>
        <v>3.176547591320719E-3</v>
      </c>
      <c r="L41" s="79"/>
      <c r="M41" s="80"/>
      <c r="N41" s="81">
        <f>分析係数表!H44</f>
        <v>0.10592344230231908</v>
      </c>
      <c r="O41" s="82">
        <f t="shared" si="4"/>
        <v>0.8840499892249013</v>
      </c>
      <c r="P41" s="76">
        <f>分析係数表!C44</f>
        <v>0.48678129044185614</v>
      </c>
      <c r="Q41" s="82">
        <f>O41*P41</f>
        <v>0.43033899457000646</v>
      </c>
      <c r="R41" s="83">
        <v>0.43856586302525846</v>
      </c>
      <c r="S41" s="84">
        <f>I41+R41</f>
        <v>0.45035208787616093</v>
      </c>
      <c r="T41" s="85">
        <f>分析係数表!F44</f>
        <v>0.545814479638009</v>
      </c>
      <c r="U41" s="86">
        <f t="shared" si="7"/>
        <v>0.24580869049801768</v>
      </c>
      <c r="V41" s="87">
        <f>分析係数表!D44</f>
        <v>0.18382352941176472</v>
      </c>
      <c r="W41" s="88">
        <f t="shared" si="8"/>
        <v>0</v>
      </c>
      <c r="X41" s="76">
        <f>分析係数表!E44</f>
        <v>0.14083710407239819</v>
      </c>
      <c r="Y41" s="89">
        <f t="shared" si="9"/>
        <v>0</v>
      </c>
    </row>
    <row r="42" spans="1:25" x14ac:dyDescent="0.2">
      <c r="A42" s="6" t="s">
        <v>341</v>
      </c>
      <c r="B42" s="5" t="s">
        <v>278</v>
      </c>
      <c r="C42" s="90"/>
      <c r="D42" s="76">
        <f>投入係数表!J42</f>
        <v>1.1410314924691922E-3</v>
      </c>
      <c r="E42" s="77">
        <f>$C$12*D42</f>
        <v>0.11410314924691922</v>
      </c>
      <c r="F42" s="76">
        <f>分析係数表!C45</f>
        <v>1</v>
      </c>
      <c r="G42" s="77">
        <f>E42*F42</f>
        <v>0.11410314924691922</v>
      </c>
      <c r="H42" s="77">
        <v>0.14653245860788591</v>
      </c>
      <c r="I42" s="77">
        <f>C42+H42</f>
        <v>0.14653245860788591</v>
      </c>
      <c r="J42" s="76">
        <f>分析係数表!G45</f>
        <v>0</v>
      </c>
      <c r="K42" s="78">
        <f>I42*J42</f>
        <v>0</v>
      </c>
      <c r="L42" s="79"/>
      <c r="M42" s="80"/>
      <c r="N42" s="81">
        <f>分析係数表!H45</f>
        <v>0</v>
      </c>
      <c r="O42" s="82">
        <f t="shared" si="4"/>
        <v>0</v>
      </c>
      <c r="P42" s="76">
        <f>分析係数表!C45</f>
        <v>1</v>
      </c>
      <c r="Q42" s="82">
        <f>O42*P42</f>
        <v>0</v>
      </c>
      <c r="R42" s="83">
        <v>1.3899222510224879E-2</v>
      </c>
      <c r="S42" s="84">
        <f>I42+R42</f>
        <v>0.16043168111811079</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1.8256503879507074E-3</v>
      </c>
      <c r="E43" s="77">
        <f>$C$12*D43</f>
        <v>0.18256503879507074</v>
      </c>
      <c r="F43" s="76">
        <f>分析係数表!C46</f>
        <v>0.13948747815958062</v>
      </c>
      <c r="G43" s="77">
        <f>E43*F43</f>
        <v>2.546553686163042E-2</v>
      </c>
      <c r="H43" s="77">
        <v>3.7835420643055548E-2</v>
      </c>
      <c r="I43" s="77">
        <f>C43+H43</f>
        <v>3.7835420643055548E-2</v>
      </c>
      <c r="J43" s="76">
        <f>分析係数表!G46</f>
        <v>8.3333333333333332E-3</v>
      </c>
      <c r="K43" s="78">
        <f>I43*J43</f>
        <v>3.1529517202546288E-4</v>
      </c>
      <c r="L43" s="79"/>
      <c r="M43" s="80"/>
      <c r="N43" s="81">
        <f>分析係数表!H46</f>
        <v>2.1598211791003075E-2</v>
      </c>
      <c r="O43" s="82">
        <f t="shared" si="4"/>
        <v>0.18026131407830354</v>
      </c>
      <c r="P43" s="76">
        <f>分析係数表!C46</f>
        <v>0.13948747815958062</v>
      </c>
      <c r="Q43" s="82">
        <f>O43*P43</f>
        <v>2.5144196110514667E-2</v>
      </c>
      <c r="R43" s="83">
        <v>2.952100343138201E-2</v>
      </c>
      <c r="S43" s="84">
        <f>I43+R43</f>
        <v>6.7356424074437565E-2</v>
      </c>
      <c r="T43" s="85">
        <f>分析係数表!F46</f>
        <v>0.3125</v>
      </c>
      <c r="U43" s="86">
        <f t="shared" si="7"/>
        <v>2.1048882523261737E-2</v>
      </c>
      <c r="V43" s="87">
        <f>分析係数表!D46</f>
        <v>4.1666666666666666E-3</v>
      </c>
      <c r="W43" s="88">
        <f t="shared" si="8"/>
        <v>0</v>
      </c>
      <c r="X43" s="76">
        <f>分析係数表!E46</f>
        <v>1.2500000000000001E-2</v>
      </c>
      <c r="Y43" s="89">
        <f t="shared" si="9"/>
        <v>0</v>
      </c>
    </row>
    <row r="44" spans="1:25" x14ac:dyDescent="0.2">
      <c r="A44" s="192">
        <v>40</v>
      </c>
      <c r="B44" s="14" t="s">
        <v>150</v>
      </c>
      <c r="C44" s="197">
        <f>SUM(C5:C43)</f>
        <v>100</v>
      </c>
      <c r="D44" s="92">
        <f>投入係数表!J44</f>
        <v>0.68393427658603378</v>
      </c>
      <c r="E44" s="91">
        <f>SUM(E5:E43)</f>
        <v>68.3934276586034</v>
      </c>
      <c r="F44" s="92">
        <f>分析係数表!C47</f>
        <v>0.42491623390916577</v>
      </c>
      <c r="G44" s="91">
        <f>SUM(G5:G43)</f>
        <v>9.882876606281215</v>
      </c>
      <c r="H44" s="91">
        <f>SUM(H5:H43)</f>
        <v>11.225899566815533</v>
      </c>
      <c r="I44" s="91">
        <f>SUM(I5:I43)</f>
        <v>111.22589956681551</v>
      </c>
      <c r="J44" s="92">
        <f>分析係数表!G47</f>
        <v>0.25359060670246586</v>
      </c>
      <c r="K44" s="93">
        <f>SUM(K5:K43)</f>
        <v>13.311199619664647</v>
      </c>
      <c r="L44" s="94">
        <f>最終需要_まとめ!$L$33</f>
        <v>0.627</v>
      </c>
      <c r="M44" s="91">
        <f>K44*L44</f>
        <v>8.346122161529733</v>
      </c>
      <c r="N44" s="95">
        <f>分析係数表!H47</f>
        <v>1</v>
      </c>
      <c r="O44" s="91">
        <f>SUM(O5:O43)</f>
        <v>8.3461221615297312</v>
      </c>
      <c r="P44" s="92">
        <f>分析係数表!C47</f>
        <v>0.42491623390916577</v>
      </c>
      <c r="Q44" s="96">
        <f>SUM(Q5:Q43)</f>
        <v>4.639861904731605</v>
      </c>
      <c r="R44" s="91">
        <f>SUM(R5:R43)</f>
        <v>5.1753945872713691</v>
      </c>
      <c r="S44" s="97">
        <f>SUM(S5:S43)</f>
        <v>116.40129415408694</v>
      </c>
      <c r="T44" s="98">
        <f>分析係数表!F47</f>
        <v>0.48809024443512294</v>
      </c>
      <c r="U44" s="99">
        <f>SUM(U5:U43)</f>
        <v>40.324248420495231</v>
      </c>
      <c r="V44" s="100">
        <f>分析係数表!D47</f>
        <v>5.6184371544160214E-2</v>
      </c>
      <c r="W44" s="101">
        <f>SUM(W5:W43)</f>
        <v>2</v>
      </c>
      <c r="X44" s="92">
        <f>分析係数表!E47</f>
        <v>4.7573155469890209E-2</v>
      </c>
      <c r="Y44" s="102">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9.6723740533421143E-2</v>
      </c>
      <c r="G5" s="110">
        <f t="shared" ref="G5:G38" si="1">E5*F5</f>
        <v>0</v>
      </c>
      <c r="H5" s="110">
        <f t="array" ref="H5:H43">MMULT(逆行列係数!C5:AO43,'9'!G5:G43)</f>
        <v>3.5499006298810337E-5</v>
      </c>
      <c r="I5" s="110">
        <f t="shared" ref="I5:I38" si="2">C5+H5</f>
        <v>3.5499006298810337E-5</v>
      </c>
      <c r="J5" s="107">
        <f>分析係数表!G8</f>
        <v>0.11988543371522095</v>
      </c>
      <c r="K5" s="111">
        <f t="shared" ref="K5:K38" si="3">I5*J5</f>
        <v>4.255813766592238E-6</v>
      </c>
      <c r="L5" s="79" t="s">
        <v>182</v>
      </c>
      <c r="M5" s="80" t="s">
        <v>182</v>
      </c>
      <c r="N5" s="81">
        <f>分析係数表!H8</f>
        <v>1.1260128527521654E-2</v>
      </c>
      <c r="O5" s="82">
        <f t="shared" ref="O5:O43" si="4">$M$44*N5</f>
        <v>3.3847413843786076E-2</v>
      </c>
      <c r="P5" s="76">
        <f>分析係数表!C8</f>
        <v>9.6723740533421143E-2</v>
      </c>
      <c r="Q5" s="82">
        <f t="shared" ref="Q5:Q38" si="5">O5*P5</f>
        <v>3.2738484743536911E-3</v>
      </c>
      <c r="R5" s="83">
        <f t="array" ref="R5:R43">MMULT(逆行列係数!C5:AO43,'9'!Q5:Q43)</f>
        <v>5.5555482831021628E-3</v>
      </c>
      <c r="S5" s="84">
        <f t="shared" ref="S5:S38" si="6">I5+R5</f>
        <v>5.5910472894009728E-3</v>
      </c>
      <c r="T5" s="85">
        <f>分析係数表!F8</f>
        <v>0.45253682487725039</v>
      </c>
      <c r="U5" s="86">
        <f t="shared" ref="U5:U43" si="7">S5*T5</f>
        <v>2.5301547880840734E-3</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107">
        <f>投入係数表!K6</f>
        <v>0</v>
      </c>
      <c r="E6" s="110">
        <f t="shared" si="0"/>
        <v>0</v>
      </c>
      <c r="F6" s="76">
        <f>分析係数表!C9</f>
        <v>2.0979020979020935E-2</v>
      </c>
      <c r="G6" s="110">
        <f t="shared" si="1"/>
        <v>0</v>
      </c>
      <c r="H6" s="110">
        <v>5.8144946706350531E-6</v>
      </c>
      <c r="I6" s="110">
        <f t="shared" si="2"/>
        <v>5.8144946706350531E-6</v>
      </c>
      <c r="J6" s="107">
        <f>分析係数表!G9</f>
        <v>0.2857142857142857</v>
      </c>
      <c r="K6" s="111">
        <f t="shared" si="3"/>
        <v>1.6612841916100151E-6</v>
      </c>
      <c r="L6" s="79"/>
      <c r="M6" s="80"/>
      <c r="N6" s="81">
        <f>分析係数表!H9</f>
        <v>6.0072645990500145E-4</v>
      </c>
      <c r="O6" s="82">
        <f t="shared" si="4"/>
        <v>1.8057553291349893E-3</v>
      </c>
      <c r="P6" s="76">
        <f>分析係数表!C9</f>
        <v>2.0979020979020935E-2</v>
      </c>
      <c r="Q6" s="82">
        <f t="shared" si="5"/>
        <v>3.7882978932901796E-5</v>
      </c>
      <c r="R6" s="83">
        <v>4.6304946874785613E-5</v>
      </c>
      <c r="S6" s="84">
        <f t="shared" si="6"/>
        <v>5.2119441545420662E-5</v>
      </c>
      <c r="T6" s="85">
        <f>分析係数表!F9</f>
        <v>0.7142857142857143</v>
      </c>
      <c r="U6" s="86">
        <f t="shared" si="7"/>
        <v>3.7228172532443332E-5</v>
      </c>
      <c r="V6" s="87">
        <f>分析係数表!D9</f>
        <v>0.14285714285714285</v>
      </c>
      <c r="W6" s="167">
        <f t="shared" si="8"/>
        <v>0</v>
      </c>
      <c r="X6" s="76">
        <f>分析係数表!E9</f>
        <v>0</v>
      </c>
      <c r="Y6" s="166">
        <f t="shared" si="9"/>
        <v>0</v>
      </c>
    </row>
    <row r="7" spans="1:25" x14ac:dyDescent="0.2">
      <c r="A7" s="6" t="s">
        <v>220</v>
      </c>
      <c r="B7" s="5" t="s">
        <v>266</v>
      </c>
      <c r="C7" s="90"/>
      <c r="D7" s="107">
        <f>投入係数表!K7</f>
        <v>0</v>
      </c>
      <c r="E7" s="110">
        <f t="shared" si="0"/>
        <v>0</v>
      </c>
      <c r="F7" s="76">
        <f>分析係数表!C10</f>
        <v>2.5562372188139282E-3</v>
      </c>
      <c r="G7" s="110">
        <f t="shared" si="1"/>
        <v>0</v>
      </c>
      <c r="H7" s="110">
        <v>5.4300260382798164E-8</v>
      </c>
      <c r="I7" s="110">
        <f t="shared" si="2"/>
        <v>5.4300260382798164E-8</v>
      </c>
      <c r="J7" s="107">
        <f>分析係数表!G10</f>
        <v>0.2857142857142857</v>
      </c>
      <c r="K7" s="111">
        <f t="shared" si="3"/>
        <v>1.5514360109370904E-8</v>
      </c>
      <c r="L7" s="79"/>
      <c r="M7" s="80"/>
      <c r="N7" s="81">
        <f>分析係数表!H10</f>
        <v>1.1455713886560491E-3</v>
      </c>
      <c r="O7" s="82">
        <f t="shared" si="4"/>
        <v>3.4435334183504445E-3</v>
      </c>
      <c r="P7" s="76">
        <f>分析係数表!C10</f>
        <v>2.5562372188139282E-3</v>
      </c>
      <c r="Q7" s="82">
        <f t="shared" si="5"/>
        <v>8.8024882882169597E-6</v>
      </c>
      <c r="R7" s="83">
        <v>1.9005576535130551E-5</v>
      </c>
      <c r="S7" s="84">
        <f t="shared" si="6"/>
        <v>1.9059876795513349E-5</v>
      </c>
      <c r="T7" s="85">
        <f>分析係数表!F10</f>
        <v>0.5714285714285714</v>
      </c>
      <c r="U7" s="86">
        <f t="shared" si="7"/>
        <v>1.089135816886477E-5</v>
      </c>
      <c r="V7" s="87">
        <f>分析係数表!D10</f>
        <v>0</v>
      </c>
      <c r="W7" s="167">
        <f t="shared" si="8"/>
        <v>0</v>
      </c>
      <c r="X7" s="76">
        <f>分析係数表!E10</f>
        <v>0</v>
      </c>
      <c r="Y7" s="166">
        <f t="shared" si="9"/>
        <v>0</v>
      </c>
    </row>
    <row r="8" spans="1:25" x14ac:dyDescent="0.2">
      <c r="A8" s="6" t="s">
        <v>221</v>
      </c>
      <c r="B8" s="5" t="s">
        <v>27</v>
      </c>
      <c r="C8" s="90"/>
      <c r="D8" s="107">
        <f>投入係数表!K8</f>
        <v>0.58536585365853655</v>
      </c>
      <c r="E8" s="110">
        <f t="shared" si="0"/>
        <v>58.536585365853654</v>
      </c>
      <c r="F8" s="76">
        <f>分析係数表!C11</f>
        <v>1.0332950631458115E-2</v>
      </c>
      <c r="G8" s="110">
        <f t="shared" si="1"/>
        <v>0.60485564671949943</v>
      </c>
      <c r="H8" s="110">
        <v>0.60608086319063492</v>
      </c>
      <c r="I8" s="110">
        <f t="shared" si="2"/>
        <v>0.60608086319063492</v>
      </c>
      <c r="J8" s="107">
        <f>分析係数表!G11</f>
        <v>0.46666666666666667</v>
      </c>
      <c r="K8" s="111">
        <f t="shared" si="3"/>
        <v>0.28283773615562963</v>
      </c>
      <c r="L8" s="79"/>
      <c r="M8" s="80"/>
      <c r="N8" s="81">
        <f>分析係数表!H11</f>
        <v>-1.3970382788488405E-5</v>
      </c>
      <c r="O8" s="82">
        <f t="shared" si="4"/>
        <v>-4.1994309979883468E-5</v>
      </c>
      <c r="P8" s="76">
        <f>分析係数表!C11</f>
        <v>1.0332950631458115E-2</v>
      </c>
      <c r="Q8" s="82">
        <f t="shared" si="5"/>
        <v>-4.339251318242847E-7</v>
      </c>
      <c r="R8" s="83">
        <v>2.5080246709452469E-5</v>
      </c>
      <c r="S8" s="84">
        <f t="shared" si="6"/>
        <v>0.60610594343734436</v>
      </c>
      <c r="T8" s="85">
        <f>分析係数表!F11</f>
        <v>0.8</v>
      </c>
      <c r="U8" s="86">
        <f t="shared" si="7"/>
        <v>0.48488475474987552</v>
      </c>
      <c r="V8" s="87">
        <f>分析係数表!D11</f>
        <v>0</v>
      </c>
      <c r="W8" s="167">
        <f t="shared" si="8"/>
        <v>0</v>
      </c>
      <c r="X8" s="76">
        <f>分析係数表!E11</f>
        <v>0</v>
      </c>
      <c r="Y8" s="166">
        <f t="shared" si="9"/>
        <v>0</v>
      </c>
    </row>
    <row r="9" spans="1:25" x14ac:dyDescent="0.2">
      <c r="A9" s="6" t="s">
        <v>222</v>
      </c>
      <c r="B9" s="5" t="s">
        <v>190</v>
      </c>
      <c r="C9" s="90"/>
      <c r="D9" s="107">
        <f>投入係数表!K9</f>
        <v>0</v>
      </c>
      <c r="E9" s="110">
        <f t="shared" si="0"/>
        <v>0</v>
      </c>
      <c r="F9" s="76">
        <f>分析係数表!C12</f>
        <v>0.36438470355319375</v>
      </c>
      <c r="G9" s="110">
        <f t="shared" si="1"/>
        <v>0</v>
      </c>
      <c r="H9" s="110">
        <v>2.1678317368606934E-4</v>
      </c>
      <c r="I9" s="110">
        <f t="shared" si="2"/>
        <v>2.1678317368606934E-4</v>
      </c>
      <c r="J9" s="107">
        <f>分析係数表!G12</f>
        <v>0.13670989621500027</v>
      </c>
      <c r="K9" s="111">
        <f t="shared" si="3"/>
        <v>2.9636405175780916E-5</v>
      </c>
      <c r="L9" s="79"/>
      <c r="M9" s="80"/>
      <c r="N9" s="81">
        <f>分析係数表!H12</f>
        <v>8.785973735680358E-2</v>
      </c>
      <c r="O9" s="82">
        <f t="shared" si="4"/>
        <v>0.26410221546348717</v>
      </c>
      <c r="P9" s="76">
        <f>分析係数表!C12</f>
        <v>0.36438470355319375</v>
      </c>
      <c r="Q9" s="82">
        <f t="shared" si="5"/>
        <v>9.6234807489404467E-2</v>
      </c>
      <c r="R9" s="83">
        <v>0.11094976207755269</v>
      </c>
      <c r="S9" s="84">
        <f t="shared" si="6"/>
        <v>0.11116654525123876</v>
      </c>
      <c r="T9" s="85">
        <f>分析係数表!F12</f>
        <v>0.3384174917772968</v>
      </c>
      <c r="U9" s="86">
        <f t="shared" si="7"/>
        <v>3.7620703413471582E-2</v>
      </c>
      <c r="V9" s="87">
        <f>分析係数表!D12</f>
        <v>3.0726494998210604E-2</v>
      </c>
      <c r="W9" s="167">
        <f t="shared" si="8"/>
        <v>0</v>
      </c>
      <c r="X9" s="76">
        <f>分析係数表!E12</f>
        <v>3.3691780705192659E-2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0.24390243902439024</v>
      </c>
      <c r="K10" s="111">
        <f t="shared" si="3"/>
        <v>0</v>
      </c>
      <c r="L10" s="79"/>
      <c r="M10" s="80"/>
      <c r="N10" s="81">
        <f>分析係数表!H13</f>
        <v>1.3565241687622241E-2</v>
      </c>
      <c r="O10" s="82">
        <f t="shared" si="4"/>
        <v>4.0776474990466847E-2</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107">
        <f>投入係数表!K11</f>
        <v>0</v>
      </c>
      <c r="E11" s="110">
        <f t="shared" si="0"/>
        <v>0</v>
      </c>
      <c r="F11" s="76">
        <f>分析係数表!C14</f>
        <v>0.26107118015302577</v>
      </c>
      <c r="G11" s="110">
        <f t="shared" si="1"/>
        <v>0</v>
      </c>
      <c r="H11" s="110">
        <v>5.7917940866338662E-3</v>
      </c>
      <c r="I11" s="110">
        <f t="shared" si="2"/>
        <v>5.7917940866338662E-3</v>
      </c>
      <c r="J11" s="107">
        <f>分析係数表!G14</f>
        <v>0.16373199176766523</v>
      </c>
      <c r="K11" s="111">
        <f t="shared" si="3"/>
        <v>9.4830198171274834E-4</v>
      </c>
      <c r="L11" s="79"/>
      <c r="M11" s="80"/>
      <c r="N11" s="81">
        <f>分析係数表!H14</f>
        <v>1.1316010058675609E-3</v>
      </c>
      <c r="O11" s="82">
        <f t="shared" si="4"/>
        <v>3.4015391083705615E-3</v>
      </c>
      <c r="P11" s="76">
        <f>分析係数表!C14</f>
        <v>0.26107118015302577</v>
      </c>
      <c r="Q11" s="82">
        <f t="shared" si="5"/>
        <v>8.8804382935897357E-4</v>
      </c>
      <c r="R11" s="83">
        <v>4.8341920959447462E-3</v>
      </c>
      <c r="S11" s="84">
        <f t="shared" si="6"/>
        <v>1.0625986182578612E-2</v>
      </c>
      <c r="T11" s="85">
        <f>分析係数表!F14</f>
        <v>0.32746398353533046</v>
      </c>
      <c r="U11" s="86">
        <f t="shared" si="7"/>
        <v>3.4796277643385715E-3</v>
      </c>
      <c r="V11" s="87">
        <f>分析係数表!D14</f>
        <v>5.5339583809741598E-2</v>
      </c>
      <c r="W11" s="167">
        <f t="shared" si="8"/>
        <v>0</v>
      </c>
      <c r="X11" s="76">
        <f>分析係数表!E14</f>
        <v>5.3281500114337986E-2</v>
      </c>
      <c r="Y11" s="166">
        <f t="shared" si="9"/>
        <v>0</v>
      </c>
    </row>
    <row r="12" spans="1:25" x14ac:dyDescent="0.2">
      <c r="A12" s="6" t="s">
        <v>225</v>
      </c>
      <c r="B12" s="5" t="s">
        <v>29</v>
      </c>
      <c r="C12" s="90"/>
      <c r="D12" s="107">
        <f>投入係数表!K12</f>
        <v>4.8780487804878049E-3</v>
      </c>
      <c r="E12" s="110">
        <f t="shared" si="0"/>
        <v>0.48780487804878048</v>
      </c>
      <c r="F12" s="76">
        <f>分析係数表!C15</f>
        <v>0</v>
      </c>
      <c r="G12" s="110">
        <f t="shared" si="1"/>
        <v>0</v>
      </c>
      <c r="H12" s="110">
        <v>0</v>
      </c>
      <c r="I12" s="110">
        <f t="shared" si="2"/>
        <v>0</v>
      </c>
      <c r="J12" s="107">
        <f>分析係数表!G15</f>
        <v>9.5504335919671376E-2</v>
      </c>
      <c r="K12" s="111">
        <f t="shared" si="3"/>
        <v>0</v>
      </c>
      <c r="L12" s="79"/>
      <c r="M12" s="80"/>
      <c r="N12" s="81">
        <f>分析係数表!H15</f>
        <v>8.1028220173232739E-3</v>
      </c>
      <c r="O12" s="82">
        <f t="shared" si="4"/>
        <v>2.4356699788332409E-2</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75">
        <f>最終需要_まとめ!C14</f>
        <v>100</v>
      </c>
      <c r="D13" s="107">
        <f>投入係数表!K13</f>
        <v>6.3414634146341464E-2</v>
      </c>
      <c r="E13" s="110">
        <f t="shared" si="0"/>
        <v>6.3414634146341466</v>
      </c>
      <c r="F13" s="76">
        <f>分析係数表!C16</f>
        <v>2.7381299155257777E-2</v>
      </c>
      <c r="G13" s="110">
        <f t="shared" si="1"/>
        <v>0.17363750683822005</v>
      </c>
      <c r="H13" s="110">
        <v>0.17550131216042703</v>
      </c>
      <c r="I13" s="110">
        <f t="shared" si="2"/>
        <v>100.17550131216042</v>
      </c>
      <c r="J13" s="107">
        <f>分析係数表!G16</f>
        <v>3.4146341463414637E-2</v>
      </c>
      <c r="K13" s="111">
        <f t="shared" si="3"/>
        <v>3.4206268740737706</v>
      </c>
      <c r="L13" s="79"/>
      <c r="M13" s="80"/>
      <c r="N13" s="81">
        <f>分析係数表!H16</f>
        <v>1.6149762503492596E-2</v>
      </c>
      <c r="O13" s="82">
        <f t="shared" si="4"/>
        <v>4.8545422336745296E-2</v>
      </c>
      <c r="P13" s="76">
        <f>分析係数表!C16</f>
        <v>2.7381299155257777E-2</v>
      </c>
      <c r="Q13" s="82">
        <f t="shared" si="5"/>
        <v>1.3292367316207561E-3</v>
      </c>
      <c r="R13" s="83">
        <v>1.563942694361295E-3</v>
      </c>
      <c r="S13" s="84">
        <f t="shared" si="6"/>
        <v>100.17706525485478</v>
      </c>
      <c r="T13" s="85">
        <f>分析係数表!F16</f>
        <v>0.28292682926829266</v>
      </c>
      <c r="U13" s="86">
        <f t="shared" si="7"/>
        <v>28.34277943795891</v>
      </c>
      <c r="V13" s="87">
        <f>分析係数表!D16</f>
        <v>0</v>
      </c>
      <c r="W13" s="167">
        <f t="shared" si="8"/>
        <v>0</v>
      </c>
      <c r="X13" s="76">
        <f>分析係数表!E16</f>
        <v>0</v>
      </c>
      <c r="Y13" s="166">
        <f t="shared" si="9"/>
        <v>0</v>
      </c>
    </row>
    <row r="14" spans="1:25" x14ac:dyDescent="0.2">
      <c r="A14" s="6" t="s">
        <v>2</v>
      </c>
      <c r="B14" s="5" t="s">
        <v>364</v>
      </c>
      <c r="C14" s="90"/>
      <c r="D14" s="107">
        <f>投入係数表!K14</f>
        <v>0</v>
      </c>
      <c r="E14" s="110">
        <f t="shared" si="0"/>
        <v>0</v>
      </c>
      <c r="F14" s="76">
        <f>分析係数表!C17</f>
        <v>0.29707112970711302</v>
      </c>
      <c r="G14" s="110">
        <f t="shared" si="1"/>
        <v>0</v>
      </c>
      <c r="H14" s="110">
        <v>5.0135973994227629E-3</v>
      </c>
      <c r="I14" s="110">
        <f t="shared" si="2"/>
        <v>5.0135973994227629E-3</v>
      </c>
      <c r="J14" s="107">
        <f>分析係数表!G17</f>
        <v>0.2185201483623562</v>
      </c>
      <c r="K14" s="111">
        <f t="shared" si="3"/>
        <v>1.0955720475509855E-3</v>
      </c>
      <c r="L14" s="79"/>
      <c r="M14" s="80"/>
      <c r="N14" s="81">
        <f>分析係数表!H17</f>
        <v>2.8080469404861692E-3</v>
      </c>
      <c r="O14" s="82">
        <f t="shared" si="4"/>
        <v>8.4408563059565778E-3</v>
      </c>
      <c r="P14" s="76">
        <f>分析係数表!C17</f>
        <v>0.29707112970711302</v>
      </c>
      <c r="Q14" s="82">
        <f t="shared" si="5"/>
        <v>2.5075347185059293E-3</v>
      </c>
      <c r="R14" s="83">
        <v>6.4418565065253834E-3</v>
      </c>
      <c r="S14" s="84">
        <f t="shared" si="6"/>
        <v>1.1455453905948147E-2</v>
      </c>
      <c r="T14" s="85">
        <f>分析係数表!F17</f>
        <v>0.34274218897340791</v>
      </c>
      <c r="U14" s="86">
        <f t="shared" si="7"/>
        <v>3.9262673474086433E-3</v>
      </c>
      <c r="V14" s="87">
        <f>分析係数表!D17</f>
        <v>3.2187087445778591E-2</v>
      </c>
      <c r="W14" s="167">
        <f t="shared" si="8"/>
        <v>0</v>
      </c>
      <c r="X14" s="76">
        <f>分析係数表!E17</f>
        <v>3.1118375557930469E-2</v>
      </c>
      <c r="Y14" s="166">
        <f t="shared" si="9"/>
        <v>0</v>
      </c>
    </row>
    <row r="15" spans="1:25" x14ac:dyDescent="0.2">
      <c r="A15" s="6" t="s">
        <v>3</v>
      </c>
      <c r="B15" s="5" t="s">
        <v>31</v>
      </c>
      <c r="C15" s="90"/>
      <c r="D15" s="107">
        <f>投入係数表!K15</f>
        <v>0</v>
      </c>
      <c r="E15" s="110">
        <f t="shared" si="0"/>
        <v>0</v>
      </c>
      <c r="F15" s="76">
        <f>分析係数表!C18</f>
        <v>0.13983739837398379</v>
      </c>
      <c r="G15" s="110">
        <f t="shared" si="1"/>
        <v>0</v>
      </c>
      <c r="H15" s="110">
        <v>1.7060870011942157E-4</v>
      </c>
      <c r="I15" s="110">
        <f t="shared" si="2"/>
        <v>1.7060870011942157E-4</v>
      </c>
      <c r="J15" s="107">
        <f>分析係数表!G18</f>
        <v>0.21606118546845124</v>
      </c>
      <c r="K15" s="111">
        <f t="shared" si="3"/>
        <v>3.6861917999033721E-5</v>
      </c>
      <c r="L15" s="79"/>
      <c r="M15" s="80"/>
      <c r="N15" s="81">
        <f>分析係数表!H18</f>
        <v>4.3308186644314052E-4</v>
      </c>
      <c r="O15" s="82">
        <f t="shared" si="4"/>
        <v>1.3018236093763876E-3</v>
      </c>
      <c r="P15" s="76">
        <f>分析係数表!C18</f>
        <v>0.13983739837398379</v>
      </c>
      <c r="Q15" s="82">
        <f t="shared" si="5"/>
        <v>1.8204362667702338E-4</v>
      </c>
      <c r="R15" s="83">
        <v>4.510117933770898E-4</v>
      </c>
      <c r="S15" s="84">
        <f t="shared" si="6"/>
        <v>6.2162049349651137E-4</v>
      </c>
      <c r="T15" s="85">
        <f>分析係数表!F18</f>
        <v>0.45793499043977054</v>
      </c>
      <c r="U15" s="86">
        <f t="shared" si="7"/>
        <v>2.846617747464904E-4</v>
      </c>
      <c r="V15" s="87">
        <f>分析係数表!D18</f>
        <v>4.2065009560229447E-2</v>
      </c>
      <c r="W15" s="167">
        <f t="shared" si="8"/>
        <v>0</v>
      </c>
      <c r="X15" s="76">
        <f>分析係数表!E18</f>
        <v>2.9636711281070746E-2</v>
      </c>
      <c r="Y15" s="166">
        <f t="shared" si="9"/>
        <v>0</v>
      </c>
    </row>
    <row r="16" spans="1:25" x14ac:dyDescent="0.2">
      <c r="A16" s="6" t="s">
        <v>4</v>
      </c>
      <c r="B16" s="5" t="s">
        <v>32</v>
      </c>
      <c r="C16" s="90"/>
      <c r="D16" s="107">
        <f>投入係数表!K16</f>
        <v>0</v>
      </c>
      <c r="E16" s="110">
        <f t="shared" si="0"/>
        <v>0</v>
      </c>
      <c r="F16" s="76">
        <f>分析係数表!C19</f>
        <v>0.18403218975010593</v>
      </c>
      <c r="G16" s="110">
        <f t="shared" si="1"/>
        <v>0</v>
      </c>
      <c r="H16" s="110">
        <v>2.6882919704485238E-4</v>
      </c>
      <c r="I16" s="110">
        <f t="shared" si="2"/>
        <v>2.6882919704485238E-4</v>
      </c>
      <c r="J16" s="107">
        <f>分析係数表!G19</f>
        <v>5.7747209966260059E-2</v>
      </c>
      <c r="K16" s="111">
        <f t="shared" si="3"/>
        <v>1.5524136086810189E-5</v>
      </c>
      <c r="L16" s="79"/>
      <c r="M16" s="80"/>
      <c r="N16" s="81">
        <f>分析係数表!H19</f>
        <v>-1.1176306230790724E-4</v>
      </c>
      <c r="O16" s="82">
        <f t="shared" si="4"/>
        <v>-3.3595447983906775E-4</v>
      </c>
      <c r="P16" s="76">
        <f>分析係数表!C19</f>
        <v>0.18403218975010593</v>
      </c>
      <c r="Q16" s="82">
        <f t="shared" si="5"/>
        <v>-6.1826438581141457E-5</v>
      </c>
      <c r="R16" s="83">
        <v>3.8677267227406998E-4</v>
      </c>
      <c r="S16" s="84">
        <f t="shared" si="6"/>
        <v>6.5560186931892242E-4</v>
      </c>
      <c r="T16" s="85">
        <f>分析係数表!F19</f>
        <v>0.23994290163508955</v>
      </c>
      <c r="U16" s="86">
        <f t="shared" si="7"/>
        <v>1.5730701484177104E-4</v>
      </c>
      <c r="V16" s="87">
        <f>分析係数表!D19</f>
        <v>1.5831819361536464E-2</v>
      </c>
      <c r="W16" s="167">
        <f t="shared" si="8"/>
        <v>0</v>
      </c>
      <c r="X16" s="76">
        <f>分析係数表!E19</f>
        <v>1.544251232805606E-2</v>
      </c>
      <c r="Y16" s="166">
        <f t="shared" si="9"/>
        <v>0</v>
      </c>
    </row>
    <row r="17" spans="1:25" x14ac:dyDescent="0.2">
      <c r="A17" s="6" t="s">
        <v>5</v>
      </c>
      <c r="B17" s="5" t="s">
        <v>33</v>
      </c>
      <c r="C17" s="90"/>
      <c r="D17" s="107">
        <f>投入係数表!K17</f>
        <v>0</v>
      </c>
      <c r="E17" s="110">
        <f t="shared" si="0"/>
        <v>0</v>
      </c>
      <c r="F17" s="76">
        <f>分析係数表!C20</f>
        <v>2.2594142259414252E-2</v>
      </c>
      <c r="G17" s="110">
        <f t="shared" si="1"/>
        <v>0</v>
      </c>
      <c r="H17" s="110">
        <v>1.529134012779757E-5</v>
      </c>
      <c r="I17" s="110">
        <f t="shared" si="2"/>
        <v>1.529134012779757E-5</v>
      </c>
      <c r="J17" s="107">
        <f>分析係数表!G20</f>
        <v>0.10283687943262411</v>
      </c>
      <c r="K17" s="111">
        <f t="shared" si="3"/>
        <v>1.5725137010855656E-6</v>
      </c>
      <c r="L17" s="79"/>
      <c r="M17" s="80"/>
      <c r="N17" s="81">
        <f>分析係数表!H20</f>
        <v>5.3087454596255942E-4</v>
      </c>
      <c r="O17" s="82">
        <f t="shared" si="4"/>
        <v>1.595783779235572E-3</v>
      </c>
      <c r="P17" s="76">
        <f>分析係数表!C20</f>
        <v>2.2594142259414252E-2</v>
      </c>
      <c r="Q17" s="82">
        <f t="shared" si="5"/>
        <v>3.6055365723314222E-5</v>
      </c>
      <c r="R17" s="83">
        <v>1.0291102947072788E-4</v>
      </c>
      <c r="S17" s="84">
        <f t="shared" si="6"/>
        <v>1.1820236959852545E-4</v>
      </c>
      <c r="T17" s="85">
        <f>分析係数表!F20</f>
        <v>0.22695035460992907</v>
      </c>
      <c r="U17" s="86">
        <f t="shared" si="7"/>
        <v>2.6826069696119251E-5</v>
      </c>
      <c r="V17" s="87">
        <f>分析係数表!D20</f>
        <v>0.11702127659574468</v>
      </c>
      <c r="W17" s="167">
        <f t="shared" si="8"/>
        <v>0</v>
      </c>
      <c r="X17" s="76">
        <f>分析係数表!E20</f>
        <v>0.10638297872340426</v>
      </c>
      <c r="Y17" s="166">
        <f t="shared" si="9"/>
        <v>0</v>
      </c>
    </row>
    <row r="18" spans="1:25" x14ac:dyDescent="0.2">
      <c r="A18" s="6" t="s">
        <v>6</v>
      </c>
      <c r="B18" s="5" t="s">
        <v>34</v>
      </c>
      <c r="C18" s="90"/>
      <c r="D18" s="107">
        <f>投入係数表!K18</f>
        <v>0</v>
      </c>
      <c r="E18" s="110">
        <f t="shared" si="0"/>
        <v>0</v>
      </c>
      <c r="F18" s="76">
        <f>分析係数表!C21</f>
        <v>0.23250388802488331</v>
      </c>
      <c r="G18" s="110">
        <f t="shared" si="1"/>
        <v>0</v>
      </c>
      <c r="H18" s="110">
        <v>1.5323785768539722E-3</v>
      </c>
      <c r="I18" s="110">
        <f t="shared" si="2"/>
        <v>1.5323785768539722E-3</v>
      </c>
      <c r="J18" s="107">
        <f>分析係数表!G21</f>
        <v>0.28497645450402553</v>
      </c>
      <c r="K18" s="111">
        <f t="shared" si="3"/>
        <v>4.3669181378976941E-4</v>
      </c>
      <c r="L18" s="79"/>
      <c r="M18" s="80"/>
      <c r="N18" s="81">
        <f>分析係数表!H21</f>
        <v>8.9410449846325792E-4</v>
      </c>
      <c r="O18" s="82">
        <f t="shared" si="4"/>
        <v>2.687635838712542E-3</v>
      </c>
      <c r="P18" s="76">
        <f>分析係数表!C21</f>
        <v>0.23250388802488331</v>
      </c>
      <c r="Q18" s="82">
        <f t="shared" si="5"/>
        <v>6.2488578209568416E-4</v>
      </c>
      <c r="R18" s="83">
        <v>2.1061645996443674E-3</v>
      </c>
      <c r="S18" s="84">
        <f t="shared" si="6"/>
        <v>3.6385431764983395E-3</v>
      </c>
      <c r="T18" s="85">
        <f>分析係数表!F21</f>
        <v>0.42533799179705301</v>
      </c>
      <c r="U18" s="86">
        <f t="shared" si="7"/>
        <v>1.547610647758674E-3</v>
      </c>
      <c r="V18" s="87">
        <f>分析係数表!D21</f>
        <v>7.6257025672185938E-2</v>
      </c>
      <c r="W18" s="167">
        <f t="shared" si="8"/>
        <v>0</v>
      </c>
      <c r="X18" s="76">
        <f>分析係数表!E21</f>
        <v>5.9395412425945621E-2</v>
      </c>
      <c r="Y18" s="166">
        <f t="shared" si="9"/>
        <v>0</v>
      </c>
    </row>
    <row r="19" spans="1:25" x14ac:dyDescent="0.2">
      <c r="A19" s="6" t="s">
        <v>7</v>
      </c>
      <c r="B19" s="5" t="s">
        <v>268</v>
      </c>
      <c r="C19" s="90"/>
      <c r="D19" s="107">
        <f>投入係数表!K19</f>
        <v>0</v>
      </c>
      <c r="E19" s="110">
        <f t="shared" si="0"/>
        <v>0</v>
      </c>
      <c r="F19" s="76">
        <f>分析係数表!C22</f>
        <v>5.4474708171206254E-2</v>
      </c>
      <c r="G19" s="110">
        <f t="shared" si="1"/>
        <v>0</v>
      </c>
      <c r="H19" s="110">
        <v>2.3767442360861184E-4</v>
      </c>
      <c r="I19" s="110">
        <f t="shared" si="2"/>
        <v>2.3767442360861184E-4</v>
      </c>
      <c r="J19" s="107">
        <f>分析係数表!G22</f>
        <v>0.19423955040393395</v>
      </c>
      <c r="K19" s="111">
        <f t="shared" si="3"/>
        <v>4.6165773184250907E-5</v>
      </c>
      <c r="L19" s="79"/>
      <c r="M19" s="80"/>
      <c r="N19" s="81">
        <f>分析係数表!H22</f>
        <v>4.1911148365465217E-5</v>
      </c>
      <c r="O19" s="82">
        <f t="shared" si="4"/>
        <v>1.2598292993965042E-4</v>
      </c>
      <c r="P19" s="76">
        <f>分析係数表!C22</f>
        <v>5.4474708171206254E-2</v>
      </c>
      <c r="Q19" s="82">
        <f t="shared" si="5"/>
        <v>6.8628833430159795E-6</v>
      </c>
      <c r="R19" s="83">
        <v>6.9675168631395197E-5</v>
      </c>
      <c r="S19" s="84">
        <f t="shared" si="6"/>
        <v>3.0734959224000704E-4</v>
      </c>
      <c r="T19" s="85">
        <f>分析係数表!F22</f>
        <v>0.41201264488935724</v>
      </c>
      <c r="U19" s="86">
        <f t="shared" si="7"/>
        <v>1.2663191840447076E-4</v>
      </c>
      <c r="V19" s="87">
        <f>分析係数表!D22</f>
        <v>4.7418335089567963E-2</v>
      </c>
      <c r="W19" s="167">
        <f t="shared" si="8"/>
        <v>0</v>
      </c>
      <c r="X19" s="76">
        <f>分析係数表!E22</f>
        <v>4.0744643484369514E-2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0.21588453540995636</v>
      </c>
      <c r="K20" s="111">
        <f t="shared" si="3"/>
        <v>0</v>
      </c>
      <c r="L20" s="79"/>
      <c r="M20" s="80"/>
      <c r="N20" s="81">
        <f>分析係数表!H23</f>
        <v>2.794076557697681E-5</v>
      </c>
      <c r="O20" s="82">
        <f t="shared" si="4"/>
        <v>8.3988619959766937E-5</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107">
        <f>投入係数表!K21</f>
        <v>0</v>
      </c>
      <c r="E21" s="110">
        <f t="shared" si="0"/>
        <v>0</v>
      </c>
      <c r="F21" s="76">
        <f>分析係数表!C24</f>
        <v>0.2430426716141002</v>
      </c>
      <c r="G21" s="110">
        <f t="shared" si="1"/>
        <v>0</v>
      </c>
      <c r="H21" s="110">
        <v>8.5394265786124996E-4</v>
      </c>
      <c r="I21" s="110">
        <f t="shared" si="2"/>
        <v>8.5394265786124996E-4</v>
      </c>
      <c r="J21" s="107">
        <f>分析係数表!G24</f>
        <v>0.20785219399538107</v>
      </c>
      <c r="K21" s="111">
        <f t="shared" si="3"/>
        <v>1.7749385498270784E-4</v>
      </c>
      <c r="L21" s="79"/>
      <c r="M21" s="80"/>
      <c r="N21" s="81">
        <f>分析係数表!H24</f>
        <v>3.3528918692372173E-4</v>
      </c>
      <c r="O21" s="82">
        <f t="shared" si="4"/>
        <v>1.0078634395172033E-3</v>
      </c>
      <c r="P21" s="76">
        <f>分析係数表!C24</f>
        <v>0.2430426716141002</v>
      </c>
      <c r="Q21" s="82">
        <f t="shared" si="5"/>
        <v>2.4495382296243719E-4</v>
      </c>
      <c r="R21" s="83">
        <v>9.9141571516284934E-4</v>
      </c>
      <c r="S21" s="84">
        <f t="shared" si="6"/>
        <v>1.8453583730240993E-3</v>
      </c>
      <c r="T21" s="85">
        <f>分析係数表!F24</f>
        <v>0.39030023094688221</v>
      </c>
      <c r="U21" s="86">
        <f t="shared" si="7"/>
        <v>7.2024379917106881E-4</v>
      </c>
      <c r="V21" s="87">
        <f>分析係数表!D24</f>
        <v>2.0785219399538105E-2</v>
      </c>
      <c r="W21" s="167">
        <f t="shared" si="8"/>
        <v>0</v>
      </c>
      <c r="X21" s="76">
        <f>分析係数表!E24</f>
        <v>1.8475750577367205E-2</v>
      </c>
      <c r="Y21" s="166">
        <f t="shared" si="9"/>
        <v>0</v>
      </c>
    </row>
    <row r="22" spans="1:25" x14ac:dyDescent="0.2">
      <c r="A22" s="6" t="s">
        <v>10</v>
      </c>
      <c r="B22" s="5" t="s">
        <v>271</v>
      </c>
      <c r="C22" s="90"/>
      <c r="D22" s="107">
        <f>投入係数表!K22</f>
        <v>0</v>
      </c>
      <c r="E22" s="110">
        <f t="shared" si="0"/>
        <v>0</v>
      </c>
      <c r="F22" s="76">
        <f>分析係数表!C25</f>
        <v>6.2929061784896545E-3</v>
      </c>
      <c r="G22" s="110">
        <f t="shared" si="1"/>
        <v>0</v>
      </c>
      <c r="H22" s="110">
        <v>4.3938387240394941E-5</v>
      </c>
      <c r="I22" s="110">
        <f t="shared" si="2"/>
        <v>4.3938387240394941E-5</v>
      </c>
      <c r="J22" s="107">
        <f>分析係数表!G25</f>
        <v>0.19805194805194806</v>
      </c>
      <c r="K22" s="111">
        <f t="shared" si="3"/>
        <v>8.7020831872210758E-6</v>
      </c>
      <c r="L22" s="79"/>
      <c r="M22" s="80"/>
      <c r="N22" s="81">
        <f>分析係数表!H25</f>
        <v>4.8896339759709417E-4</v>
      </c>
      <c r="O22" s="82">
        <f t="shared" si="4"/>
        <v>1.4698008492959214E-3</v>
      </c>
      <c r="P22" s="76">
        <f>分析係数表!C25</f>
        <v>6.2929061784896545E-3</v>
      </c>
      <c r="Q22" s="82">
        <f t="shared" si="5"/>
        <v>9.2493188456836447E-6</v>
      </c>
      <c r="R22" s="83">
        <v>9.0103743896969104E-5</v>
      </c>
      <c r="S22" s="84">
        <f t="shared" si="6"/>
        <v>1.3404213113736406E-4</v>
      </c>
      <c r="T22" s="85">
        <f>分析係数表!F25</f>
        <v>0.35389610389610388</v>
      </c>
      <c r="U22" s="86">
        <f t="shared" si="7"/>
        <v>4.7436987967443774E-5</v>
      </c>
      <c r="V22" s="87">
        <f>分析係数表!D25</f>
        <v>9.74025974025974E-3</v>
      </c>
      <c r="W22" s="167">
        <f t="shared" si="8"/>
        <v>0</v>
      </c>
      <c r="X22" s="76">
        <f>分析係数表!E25</f>
        <v>0</v>
      </c>
      <c r="Y22" s="166">
        <f t="shared" si="9"/>
        <v>0</v>
      </c>
    </row>
    <row r="23" spans="1:25" x14ac:dyDescent="0.2">
      <c r="A23" s="6" t="s">
        <v>11</v>
      </c>
      <c r="B23" s="5" t="s">
        <v>35</v>
      </c>
      <c r="C23" s="90"/>
      <c r="D23" s="107">
        <f>投入係数表!K23</f>
        <v>0</v>
      </c>
      <c r="E23" s="110">
        <f t="shared" si="0"/>
        <v>0</v>
      </c>
      <c r="F23" s="76">
        <f>分析係数表!C26</f>
        <v>0.11929572403880706</v>
      </c>
      <c r="G23" s="110">
        <f t="shared" si="1"/>
        <v>0</v>
      </c>
      <c r="H23" s="110">
        <v>5.1416702464842138E-4</v>
      </c>
      <c r="I23" s="110">
        <f t="shared" si="2"/>
        <v>5.1416702464842138E-4</v>
      </c>
      <c r="J23" s="107">
        <f>分析係数表!G26</f>
        <v>0.19690501600853788</v>
      </c>
      <c r="K23" s="111">
        <f t="shared" si="3"/>
        <v>1.012420662194597E-4</v>
      </c>
      <c r="L23" s="79"/>
      <c r="M23" s="80"/>
      <c r="N23" s="81">
        <f>分析係数表!H26</f>
        <v>1.0477787091366304E-2</v>
      </c>
      <c r="O23" s="82">
        <f t="shared" si="4"/>
        <v>3.1495732484912602E-2</v>
      </c>
      <c r="P23" s="76">
        <f>分析係数表!C26</f>
        <v>0.11929572403880706</v>
      </c>
      <c r="Q23" s="82">
        <f t="shared" si="5"/>
        <v>3.7573062109202246E-3</v>
      </c>
      <c r="R23" s="83">
        <v>4.0610867459870779E-3</v>
      </c>
      <c r="S23" s="84">
        <f t="shared" si="6"/>
        <v>4.5752537706354995E-3</v>
      </c>
      <c r="T23" s="85">
        <f>分析係数表!F26</f>
        <v>0.33564567769477055</v>
      </c>
      <c r="U23" s="86">
        <f t="shared" si="7"/>
        <v>1.5356641524705064E-3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107">
        <f>投入係数表!K24</f>
        <v>0</v>
      </c>
      <c r="E24" s="110">
        <f t="shared" si="0"/>
        <v>0</v>
      </c>
      <c r="F24" s="76">
        <f>分析係数表!C27</f>
        <v>1</v>
      </c>
      <c r="G24" s="110">
        <f t="shared" si="1"/>
        <v>0</v>
      </c>
      <c r="H24" s="110">
        <v>1.0974950704269687E-3</v>
      </c>
      <c r="I24" s="110">
        <f t="shared" si="2"/>
        <v>1.0974950704269687E-3</v>
      </c>
      <c r="J24" s="107">
        <f>分析係数表!G27</f>
        <v>0.17096018735362997</v>
      </c>
      <c r="K24" s="111">
        <f t="shared" si="3"/>
        <v>1.8762796285987988E-4</v>
      </c>
      <c r="L24" s="79"/>
      <c r="M24" s="80"/>
      <c r="N24" s="81">
        <f>分析係数表!H27</f>
        <v>1.0449846325789327E-2</v>
      </c>
      <c r="O24" s="82">
        <f t="shared" si="4"/>
        <v>3.1411743864952837E-2</v>
      </c>
      <c r="P24" s="76">
        <f>分析係数表!C27</f>
        <v>1</v>
      </c>
      <c r="Q24" s="82">
        <f t="shared" si="5"/>
        <v>3.1411743864952837E-2</v>
      </c>
      <c r="R24" s="83">
        <v>3.2708184931963605E-2</v>
      </c>
      <c r="S24" s="84">
        <f t="shared" si="6"/>
        <v>3.3805680002390572E-2</v>
      </c>
      <c r="T24" s="85">
        <f>分析係数表!F27</f>
        <v>0.32162373145979706</v>
      </c>
      <c r="U24" s="86">
        <f t="shared" si="7"/>
        <v>1.0872708946904697E-2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107">
        <f>投入係数表!K25</f>
        <v>0</v>
      </c>
      <c r="E25" s="110">
        <f t="shared" si="0"/>
        <v>0</v>
      </c>
      <c r="F25" s="76">
        <f>分析係数表!C28</f>
        <v>0.21543700340522132</v>
      </c>
      <c r="G25" s="110">
        <f t="shared" si="1"/>
        <v>0</v>
      </c>
      <c r="H25" s="110">
        <v>3.7568185130583292E-3</v>
      </c>
      <c r="I25" s="110">
        <f t="shared" si="2"/>
        <v>3.7568185130583292E-3</v>
      </c>
      <c r="J25" s="107">
        <f>分析係数表!G28</f>
        <v>0.12488528602018965</v>
      </c>
      <c r="K25" s="111">
        <f t="shared" si="3"/>
        <v>4.6917135452923306E-4</v>
      </c>
      <c r="L25" s="79"/>
      <c r="M25" s="80"/>
      <c r="N25" s="81">
        <f>分析係数表!H28</f>
        <v>2.0550433081866444E-2</v>
      </c>
      <c r="O25" s="82">
        <f t="shared" si="4"/>
        <v>6.1773629980408584E-2</v>
      </c>
      <c r="P25" s="76">
        <f>分析係数表!C28</f>
        <v>0.21543700340522132</v>
      </c>
      <c r="Q25" s="82">
        <f t="shared" si="5"/>
        <v>1.3308325732442165E-2</v>
      </c>
      <c r="R25" s="83">
        <v>1.5416308526453173E-2</v>
      </c>
      <c r="S25" s="84">
        <f t="shared" si="6"/>
        <v>1.9173127039511503E-2</v>
      </c>
      <c r="T25" s="85">
        <f>分析係数表!F28</f>
        <v>0.21313857448761089</v>
      </c>
      <c r="U25" s="86">
        <f t="shared" si="7"/>
        <v>4.0865329656713488E-3</v>
      </c>
      <c r="V25" s="87">
        <f>分析係数表!D28</f>
        <v>4.5656163964515141E-2</v>
      </c>
      <c r="W25" s="167">
        <f t="shared" si="8"/>
        <v>0</v>
      </c>
      <c r="X25" s="76">
        <f>分析係数表!E28</f>
        <v>3.9385133068216581E-2</v>
      </c>
      <c r="Y25" s="166">
        <f t="shared" si="9"/>
        <v>0</v>
      </c>
    </row>
    <row r="26" spans="1:25" x14ac:dyDescent="0.2">
      <c r="A26" s="6" t="s">
        <v>14</v>
      </c>
      <c r="B26" s="5" t="s">
        <v>50</v>
      </c>
      <c r="C26" s="90"/>
      <c r="D26" s="107">
        <f>投入係数表!K26</f>
        <v>0</v>
      </c>
      <c r="E26" s="110">
        <f t="shared" si="0"/>
        <v>0</v>
      </c>
      <c r="F26" s="76">
        <f>分析係数表!C29</f>
        <v>0.11126961483594866</v>
      </c>
      <c r="G26" s="110">
        <f t="shared" si="1"/>
        <v>0</v>
      </c>
      <c r="H26" s="110">
        <v>2.0821161865654039E-3</v>
      </c>
      <c r="I26" s="110">
        <f t="shared" si="2"/>
        <v>2.0821161865654039E-3</v>
      </c>
      <c r="J26" s="107">
        <f>分析係数表!G29</f>
        <v>0.25072046109510088</v>
      </c>
      <c r="K26" s="111">
        <f t="shared" si="3"/>
        <v>5.2202913034925117E-4</v>
      </c>
      <c r="L26" s="79"/>
      <c r="M26" s="80"/>
      <c r="N26" s="81">
        <f>分析係数表!H29</f>
        <v>9.5976529756915344E-3</v>
      </c>
      <c r="O26" s="82">
        <f t="shared" si="4"/>
        <v>2.8850090956179946E-2</v>
      </c>
      <c r="P26" s="76">
        <f>分析係数表!C29</f>
        <v>0.11126961483594866</v>
      </c>
      <c r="Q26" s="82">
        <f t="shared" si="5"/>
        <v>3.2101385086762283E-3</v>
      </c>
      <c r="R26" s="83">
        <v>4.4644219689242365E-3</v>
      </c>
      <c r="S26" s="84">
        <f t="shared" si="6"/>
        <v>6.5465381554896404E-3</v>
      </c>
      <c r="T26" s="85">
        <f>分析係数表!F29</f>
        <v>0.40201729106628242</v>
      </c>
      <c r="U26" s="86">
        <f t="shared" si="7"/>
        <v>2.6318215351320024E-3</v>
      </c>
      <c r="V26" s="87">
        <f>分析係数表!D29</f>
        <v>0.18659942363112392</v>
      </c>
      <c r="W26" s="167">
        <f t="shared" si="8"/>
        <v>0</v>
      </c>
      <c r="X26" s="76">
        <f>分析係数表!E29</f>
        <v>0.15489913544668588</v>
      </c>
      <c r="Y26" s="166">
        <f t="shared" si="9"/>
        <v>0</v>
      </c>
    </row>
    <row r="27" spans="1:25" x14ac:dyDescent="0.2">
      <c r="A27" s="6" t="s">
        <v>15</v>
      </c>
      <c r="B27" s="5" t="s">
        <v>36</v>
      </c>
      <c r="C27" s="90"/>
      <c r="D27" s="107">
        <f>投入係数表!K27</f>
        <v>0</v>
      </c>
      <c r="E27" s="110">
        <f t="shared" si="0"/>
        <v>0</v>
      </c>
      <c r="F27" s="76">
        <f>分析係数表!C30</f>
        <v>1</v>
      </c>
      <c r="G27" s="110">
        <f t="shared" si="1"/>
        <v>0</v>
      </c>
      <c r="H27" s="110">
        <v>8.2952813137584964E-3</v>
      </c>
      <c r="I27" s="110">
        <f t="shared" si="2"/>
        <v>8.2952813137584964E-3</v>
      </c>
      <c r="J27" s="107">
        <f>分析係数表!G30</f>
        <v>0.34452184927169094</v>
      </c>
      <c r="K27" s="111">
        <f t="shared" si="3"/>
        <v>2.8579056584449791E-3</v>
      </c>
      <c r="L27" s="79"/>
      <c r="M27" s="80"/>
      <c r="N27" s="81">
        <f>分析係数表!H30</f>
        <v>0</v>
      </c>
      <c r="O27" s="82">
        <f t="shared" si="4"/>
        <v>0</v>
      </c>
      <c r="P27" s="76">
        <f>分析係数表!C30</f>
        <v>1</v>
      </c>
      <c r="Q27" s="82">
        <f t="shared" si="5"/>
        <v>0</v>
      </c>
      <c r="R27" s="83">
        <v>9.0814142926156638E-3</v>
      </c>
      <c r="S27" s="84">
        <f t="shared" si="6"/>
        <v>1.737669560637416E-2</v>
      </c>
      <c r="T27" s="85">
        <f>分析係数表!F30</f>
        <v>0.43989867004433186</v>
      </c>
      <c r="U27" s="86">
        <f t="shared" si="7"/>
        <v>7.6439852870091776E-3</v>
      </c>
      <c r="V27" s="87">
        <f>分析係数表!D30</f>
        <v>0.14464851171627613</v>
      </c>
      <c r="W27" s="167">
        <f t="shared" si="8"/>
        <v>0</v>
      </c>
      <c r="X27" s="76">
        <f>分析係数表!E30</f>
        <v>8.7017099430018993E-2</v>
      </c>
      <c r="Y27" s="166">
        <f t="shared" si="9"/>
        <v>0</v>
      </c>
    </row>
    <row r="28" spans="1:25" x14ac:dyDescent="0.2">
      <c r="A28" s="6" t="s">
        <v>16</v>
      </c>
      <c r="B28" s="5" t="s">
        <v>192</v>
      </c>
      <c r="C28" s="90"/>
      <c r="D28" s="107">
        <f>投入係数表!K28</f>
        <v>9.7560975609756097E-3</v>
      </c>
      <c r="E28" s="110">
        <f t="shared" si="0"/>
        <v>0.97560975609756095</v>
      </c>
      <c r="F28" s="76">
        <f>分析係数表!C31</f>
        <v>4.9334728658992355E-2</v>
      </c>
      <c r="G28" s="110">
        <f t="shared" si="1"/>
        <v>4.813144259413888E-2</v>
      </c>
      <c r="H28" s="110">
        <v>5.2224376328698932E-2</v>
      </c>
      <c r="I28" s="110">
        <f t="shared" si="2"/>
        <v>5.2224376328698932E-2</v>
      </c>
      <c r="J28" s="107">
        <f>分析係数表!G31</f>
        <v>6.9277108433734941E-2</v>
      </c>
      <c r="K28" s="111">
        <f t="shared" si="3"/>
        <v>3.6179537818074562E-3</v>
      </c>
      <c r="L28" s="79"/>
      <c r="M28" s="80"/>
      <c r="N28" s="81">
        <f>分析係数表!H31</f>
        <v>2.1570271025426097E-2</v>
      </c>
      <c r="O28" s="82">
        <f t="shared" si="4"/>
        <v>6.4839214608940085E-2</v>
      </c>
      <c r="P28" s="76">
        <f>分析係数表!C31</f>
        <v>4.9334728658992355E-2</v>
      </c>
      <c r="Q28" s="82">
        <f t="shared" si="5"/>
        <v>3.1988250591942322E-3</v>
      </c>
      <c r="R28" s="83">
        <v>4.5435118652625847E-3</v>
      </c>
      <c r="S28" s="84">
        <f t="shared" si="6"/>
        <v>5.6767888193961516E-2</v>
      </c>
      <c r="T28" s="85">
        <f>分析係数表!F31</f>
        <v>0.34337349397590361</v>
      </c>
      <c r="U28" s="86">
        <f t="shared" si="7"/>
        <v>1.9492588114794013E-2</v>
      </c>
      <c r="V28" s="87">
        <f>分析係数表!D31</f>
        <v>0</v>
      </c>
      <c r="W28" s="167">
        <f t="shared" si="8"/>
        <v>0</v>
      </c>
      <c r="X28" s="76">
        <f>分析係数表!E31</f>
        <v>0</v>
      </c>
      <c r="Y28" s="166">
        <f t="shared" si="9"/>
        <v>0</v>
      </c>
    </row>
    <row r="29" spans="1:25" x14ac:dyDescent="0.2">
      <c r="A29" s="6" t="s">
        <v>17</v>
      </c>
      <c r="B29" s="5" t="s">
        <v>272</v>
      </c>
      <c r="C29" s="90"/>
      <c r="D29" s="107">
        <f>投入係数表!K29</f>
        <v>0</v>
      </c>
      <c r="E29" s="110">
        <f t="shared" si="0"/>
        <v>0</v>
      </c>
      <c r="F29" s="76">
        <f>分析係数表!C32</f>
        <v>0.42352941176470593</v>
      </c>
      <c r="G29" s="110">
        <f t="shared" si="1"/>
        <v>0</v>
      </c>
      <c r="H29" s="110">
        <v>1.9723430671626007E-3</v>
      </c>
      <c r="I29" s="110">
        <f t="shared" si="2"/>
        <v>1.9723430671626007E-3</v>
      </c>
      <c r="J29" s="107">
        <f>分析係数表!G32</f>
        <v>0.14012738853503184</v>
      </c>
      <c r="K29" s="111">
        <f t="shared" si="3"/>
        <v>2.7637928329667013E-4</v>
      </c>
      <c r="L29" s="79"/>
      <c r="M29" s="80"/>
      <c r="N29" s="81">
        <f>分析係数表!H32</f>
        <v>6.3146130203967591E-3</v>
      </c>
      <c r="O29" s="82">
        <f t="shared" si="4"/>
        <v>1.898142811090733E-2</v>
      </c>
      <c r="P29" s="76">
        <f>分析係数表!C32</f>
        <v>0.42352941176470593</v>
      </c>
      <c r="Q29" s="82">
        <f t="shared" si="5"/>
        <v>8.0391930822666345E-3</v>
      </c>
      <c r="R29" s="83">
        <v>1.0677036740151823E-2</v>
      </c>
      <c r="S29" s="84">
        <f t="shared" si="6"/>
        <v>1.2649379807314422E-2</v>
      </c>
      <c r="T29" s="85">
        <f>分析係数表!F32</f>
        <v>0.48195329087048833</v>
      </c>
      <c r="U29" s="86">
        <f t="shared" si="7"/>
        <v>6.096410225605889E-3</v>
      </c>
      <c r="V29" s="87">
        <f>分析係数表!D32</f>
        <v>6.369426751592357E-3</v>
      </c>
      <c r="W29" s="167">
        <f t="shared" si="8"/>
        <v>0</v>
      </c>
      <c r="X29" s="76">
        <f>分析係数表!E32</f>
        <v>1.0615711252653927E-2</v>
      </c>
      <c r="Y29" s="166">
        <f t="shared" si="9"/>
        <v>0</v>
      </c>
    </row>
    <row r="30" spans="1:25" x14ac:dyDescent="0.2">
      <c r="A30" s="6" t="s">
        <v>18</v>
      </c>
      <c r="B30" s="5" t="s">
        <v>273</v>
      </c>
      <c r="C30" s="90"/>
      <c r="D30" s="107">
        <f>投入係数表!K30</f>
        <v>0</v>
      </c>
      <c r="E30" s="110">
        <f t="shared" si="0"/>
        <v>0</v>
      </c>
      <c r="F30" s="76">
        <f>分析係数表!C33</f>
        <v>1</v>
      </c>
      <c r="G30" s="110">
        <f t="shared" si="1"/>
        <v>0</v>
      </c>
      <c r="H30" s="110">
        <v>5.6298121368965094E-3</v>
      </c>
      <c r="I30" s="110">
        <f t="shared" si="2"/>
        <v>5.6298121368965094E-3</v>
      </c>
      <c r="J30" s="107">
        <f>分析係数表!G33</f>
        <v>0.50642927794263104</v>
      </c>
      <c r="K30" s="111">
        <f t="shared" si="3"/>
        <v>2.8511016954411599E-3</v>
      </c>
      <c r="L30" s="79"/>
      <c r="M30" s="80"/>
      <c r="N30" s="81">
        <f>分析係数表!H33</f>
        <v>9.2204526404023469E-4</v>
      </c>
      <c r="O30" s="82">
        <f t="shared" si="4"/>
        <v>2.7716244586723088E-3</v>
      </c>
      <c r="P30" s="76">
        <f>分析係数表!C33</f>
        <v>1</v>
      </c>
      <c r="Q30" s="82">
        <f t="shared" si="5"/>
        <v>2.7716244586723088E-3</v>
      </c>
      <c r="R30" s="83">
        <v>7.7961729648515611E-3</v>
      </c>
      <c r="S30" s="84">
        <f t="shared" si="6"/>
        <v>1.342598510174807E-2</v>
      </c>
      <c r="T30" s="85">
        <f>分析係数表!F33</f>
        <v>0.64094955489614247</v>
      </c>
      <c r="U30" s="86">
        <f t="shared" si="7"/>
        <v>8.6053791750076662E-3</v>
      </c>
      <c r="V30" s="87">
        <f>分析係数表!D33</f>
        <v>2.967359050445104E-2</v>
      </c>
      <c r="W30" s="167">
        <f t="shared" si="8"/>
        <v>0</v>
      </c>
      <c r="X30" s="76">
        <f>分析係数表!E33</f>
        <v>2.6706231454005934E-2</v>
      </c>
      <c r="Y30" s="166">
        <f t="shared" si="9"/>
        <v>0</v>
      </c>
    </row>
    <row r="31" spans="1:25" x14ac:dyDescent="0.2">
      <c r="A31" s="6" t="s">
        <v>19</v>
      </c>
      <c r="B31" s="5" t="s">
        <v>274</v>
      </c>
      <c r="C31" s="90"/>
      <c r="D31" s="107">
        <f>投入係数表!K31</f>
        <v>9.7560975609756097E-3</v>
      </c>
      <c r="E31" s="110">
        <f t="shared" si="0"/>
        <v>0.97560975609756095</v>
      </c>
      <c r="F31" s="76">
        <f>分析係数表!C34</f>
        <v>1</v>
      </c>
      <c r="G31" s="110">
        <f t="shared" si="1"/>
        <v>0.97560975609756095</v>
      </c>
      <c r="H31" s="110">
        <v>1.0182663665833556</v>
      </c>
      <c r="I31" s="110">
        <f t="shared" si="2"/>
        <v>1.0182663665833556</v>
      </c>
      <c r="J31" s="107">
        <f>分析係数表!G34</f>
        <v>0.4248177722781849</v>
      </c>
      <c r="K31" s="111">
        <f t="shared" si="3"/>
        <v>0.43257764943774268</v>
      </c>
      <c r="L31" s="79"/>
      <c r="M31" s="80"/>
      <c r="N31" s="81">
        <f>分析係数表!H34</f>
        <v>0.15535065660799105</v>
      </c>
      <c r="O31" s="82">
        <f t="shared" si="4"/>
        <v>0.46697672697630416</v>
      </c>
      <c r="P31" s="76">
        <f>分析係数表!C34</f>
        <v>1</v>
      </c>
      <c r="Q31" s="82">
        <f t="shared" si="5"/>
        <v>0.46697672697630416</v>
      </c>
      <c r="R31" s="83">
        <v>0.51345920259874822</v>
      </c>
      <c r="S31" s="84">
        <f t="shared" si="6"/>
        <v>1.5317255691821039</v>
      </c>
      <c r="T31" s="85">
        <f>分析係数表!F34</f>
        <v>0.6980530152162564</v>
      </c>
      <c r="U31" s="86">
        <f t="shared" si="7"/>
        <v>1.0692256520514041</v>
      </c>
      <c r="V31" s="87">
        <f>分析係数表!D34</f>
        <v>4.7543550975425841E-2</v>
      </c>
      <c r="W31" s="167">
        <f t="shared" si="8"/>
        <v>0</v>
      </c>
      <c r="X31" s="76">
        <f>分析係数表!E34</f>
        <v>3.5865509174223237E-2</v>
      </c>
      <c r="Y31" s="166">
        <f t="shared" si="9"/>
        <v>0</v>
      </c>
    </row>
    <row r="32" spans="1:25" x14ac:dyDescent="0.2">
      <c r="A32" s="6" t="s">
        <v>20</v>
      </c>
      <c r="B32" s="5" t="s">
        <v>37</v>
      </c>
      <c r="C32" s="90"/>
      <c r="D32" s="107">
        <f>投入係数表!K32</f>
        <v>4.8780487804878049E-3</v>
      </c>
      <c r="E32" s="110">
        <f t="shared" si="0"/>
        <v>0.48780487804878048</v>
      </c>
      <c r="F32" s="76">
        <f>分析係数表!C35</f>
        <v>0.10396681358568838</v>
      </c>
      <c r="G32" s="110">
        <f t="shared" si="1"/>
        <v>5.071551882228701E-2</v>
      </c>
      <c r="H32" s="110">
        <v>5.9146370296178072E-2</v>
      </c>
      <c r="I32" s="110">
        <f t="shared" si="2"/>
        <v>5.9146370296178072E-2</v>
      </c>
      <c r="J32" s="107">
        <f>分析係数表!G35</f>
        <v>0.31658878504672899</v>
      </c>
      <c r="K32" s="111">
        <f t="shared" si="3"/>
        <v>1.8725077511990956E-2</v>
      </c>
      <c r="L32" s="79"/>
      <c r="M32" s="80"/>
      <c r="N32" s="81">
        <f>分析係数表!H35</f>
        <v>5.9164571109248394E-2</v>
      </c>
      <c r="O32" s="82">
        <f t="shared" si="4"/>
        <v>0.1778459027648065</v>
      </c>
      <c r="P32" s="76">
        <f>分析係数表!C35</f>
        <v>0.10396681358568838</v>
      </c>
      <c r="Q32" s="82">
        <f t="shared" si="5"/>
        <v>1.8490071819727099E-2</v>
      </c>
      <c r="R32" s="83">
        <v>2.4245321256991876E-2</v>
      </c>
      <c r="S32" s="84">
        <f t="shared" si="6"/>
        <v>8.3391691553169944E-2</v>
      </c>
      <c r="T32" s="85">
        <f>分析係数表!F35</f>
        <v>0.6460280373831776</v>
      </c>
      <c r="U32" s="86">
        <f t="shared" si="7"/>
        <v>5.3873370828157685E-2</v>
      </c>
      <c r="V32" s="87">
        <f>分析係数表!D35</f>
        <v>8.9953271028037379E-2</v>
      </c>
      <c r="W32" s="167">
        <f t="shared" si="8"/>
        <v>0</v>
      </c>
      <c r="X32" s="76">
        <f>分析係数表!E35</f>
        <v>8.4112149532710276E-2</v>
      </c>
      <c r="Y32" s="166">
        <f t="shared" si="9"/>
        <v>0</v>
      </c>
    </row>
    <row r="33" spans="1:25" x14ac:dyDescent="0.2">
      <c r="A33" s="6" t="s">
        <v>21</v>
      </c>
      <c r="B33" s="5" t="s">
        <v>38</v>
      </c>
      <c r="C33" s="90"/>
      <c r="D33" s="107">
        <f>投入係数表!K33</f>
        <v>0</v>
      </c>
      <c r="E33" s="110">
        <f t="shared" si="0"/>
        <v>0</v>
      </c>
      <c r="F33" s="76">
        <f>分析係数表!C36</f>
        <v>0.7690462911321807</v>
      </c>
      <c r="G33" s="110">
        <f t="shared" si="1"/>
        <v>0</v>
      </c>
      <c r="H33" s="110">
        <v>3.8467476662140461E-2</v>
      </c>
      <c r="I33" s="110">
        <f t="shared" si="2"/>
        <v>3.8467476662140461E-2</v>
      </c>
      <c r="J33" s="107">
        <f>分析係数表!G36</f>
        <v>1.0642148700499529E-2</v>
      </c>
      <c r="K33" s="111">
        <f t="shared" si="3"/>
        <v>4.0937660677149403E-4</v>
      </c>
      <c r="L33" s="79"/>
      <c r="M33" s="80"/>
      <c r="N33" s="81">
        <f>分析係数表!H36</f>
        <v>0.21434758312377758</v>
      </c>
      <c r="O33" s="82">
        <f t="shared" si="4"/>
        <v>0.644318698021352</v>
      </c>
      <c r="P33" s="76">
        <f>分析係数表!C36</f>
        <v>0.7690462911321807</v>
      </c>
      <c r="Q33" s="82">
        <f t="shared" si="5"/>
        <v>0.49551090502043627</v>
      </c>
      <c r="R33" s="83">
        <v>0.51757609469881605</v>
      </c>
      <c r="S33" s="84">
        <f t="shared" si="6"/>
        <v>0.5560435713609565</v>
      </c>
      <c r="T33" s="85">
        <f>分析係数表!F36</f>
        <v>0.89162383262144351</v>
      </c>
      <c r="U33" s="86">
        <f t="shared" si="7"/>
        <v>0.49578170020137113</v>
      </c>
      <c r="V33" s="87">
        <f>分析係数表!D36</f>
        <v>7.3843480778976326E-3</v>
      </c>
      <c r="W33" s="167">
        <f t="shared" si="8"/>
        <v>0</v>
      </c>
      <c r="X33" s="76">
        <f>分析係数表!E36</f>
        <v>2.3890537899080577E-3</v>
      </c>
      <c r="Y33" s="166">
        <f t="shared" si="9"/>
        <v>0</v>
      </c>
    </row>
    <row r="34" spans="1:25" x14ac:dyDescent="0.2">
      <c r="A34" s="6" t="s">
        <v>22</v>
      </c>
      <c r="B34" s="5" t="s">
        <v>377</v>
      </c>
      <c r="C34" s="90"/>
      <c r="D34" s="107">
        <f>投入係数表!K34</f>
        <v>1.9512195121951219E-2</v>
      </c>
      <c r="E34" s="110">
        <f t="shared" si="0"/>
        <v>1.9512195121951219</v>
      </c>
      <c r="F34" s="76">
        <f>分析係数表!C37</f>
        <v>0.51946958535045251</v>
      </c>
      <c r="G34" s="110">
        <f t="shared" si="1"/>
        <v>1.0135991909277122</v>
      </c>
      <c r="H34" s="110">
        <v>1.0565970106360196</v>
      </c>
      <c r="I34" s="110">
        <f t="shared" si="2"/>
        <v>1.0565970106360196</v>
      </c>
      <c r="J34" s="107">
        <f>分析係数表!G37</f>
        <v>0.46066923615977573</v>
      </c>
      <c r="K34" s="111">
        <f t="shared" si="3"/>
        <v>0.48674173781839758</v>
      </c>
      <c r="L34" s="79"/>
      <c r="M34" s="80"/>
      <c r="N34" s="81">
        <f>分析係数表!H37</f>
        <v>4.5948588991338364E-2</v>
      </c>
      <c r="O34" s="82">
        <f t="shared" si="4"/>
        <v>0.13811928552383673</v>
      </c>
      <c r="P34" s="76">
        <f>分析係数表!C37</f>
        <v>0.51946958535045251</v>
      </c>
      <c r="Q34" s="82">
        <f t="shared" si="5"/>
        <v>7.1748767979968223E-2</v>
      </c>
      <c r="R34" s="83">
        <v>8.6976949101553888E-2</v>
      </c>
      <c r="S34" s="84">
        <f t="shared" si="6"/>
        <v>1.1435739597375736</v>
      </c>
      <c r="T34" s="85">
        <f>分析係数表!F37</f>
        <v>0.70891730903994399</v>
      </c>
      <c r="U34" s="86">
        <f t="shared" si="7"/>
        <v>0.81069937422531391</v>
      </c>
      <c r="V34" s="87">
        <f>分析係数表!D37</f>
        <v>0.1050280308339173</v>
      </c>
      <c r="W34" s="167">
        <f t="shared" si="8"/>
        <v>0</v>
      </c>
      <c r="X34" s="76">
        <f>分析係数表!E37</f>
        <v>9.4341275402943237E-2</v>
      </c>
      <c r="Y34" s="166">
        <f t="shared" si="9"/>
        <v>0</v>
      </c>
    </row>
    <row r="35" spans="1:25" x14ac:dyDescent="0.2">
      <c r="A35" s="6" t="s">
        <v>23</v>
      </c>
      <c r="B35" s="5" t="s">
        <v>193</v>
      </c>
      <c r="C35" s="90"/>
      <c r="D35" s="107">
        <f>投入係数表!K35</f>
        <v>0</v>
      </c>
      <c r="E35" s="110">
        <f t="shared" si="0"/>
        <v>0</v>
      </c>
      <c r="F35" s="76">
        <f>分析係数表!C38</f>
        <v>5.5966094327320137E-2</v>
      </c>
      <c r="G35" s="110">
        <f t="shared" si="1"/>
        <v>0</v>
      </c>
      <c r="H35" s="110">
        <v>6.9780898572174236E-3</v>
      </c>
      <c r="I35" s="110">
        <f t="shared" si="2"/>
        <v>6.9780898572174236E-3</v>
      </c>
      <c r="J35" s="107">
        <f>分析係数表!G38</f>
        <v>0.18817204301075269</v>
      </c>
      <c r="K35" s="111">
        <f t="shared" si="3"/>
        <v>1.3130814247452141E-3</v>
      </c>
      <c r="L35" s="79"/>
      <c r="M35" s="80"/>
      <c r="N35" s="81">
        <f>分析係数表!H38</f>
        <v>4.1086895780944398E-2</v>
      </c>
      <c r="O35" s="82">
        <f t="shared" si="4"/>
        <v>0.12350526565083729</v>
      </c>
      <c r="P35" s="76">
        <f>分析係数表!C38</f>
        <v>5.5966094327320137E-2</v>
      </c>
      <c r="Q35" s="82">
        <f t="shared" si="5"/>
        <v>6.9121073473354918E-3</v>
      </c>
      <c r="R35" s="83">
        <v>9.5391311308868423E-3</v>
      </c>
      <c r="S35" s="84">
        <f t="shared" si="6"/>
        <v>1.6517220988104264E-2</v>
      </c>
      <c r="T35" s="85">
        <f>分析係数表!F38</f>
        <v>0.42473118279569894</v>
      </c>
      <c r="U35" s="86">
        <f t="shared" si="7"/>
        <v>7.0153788067754668E-3</v>
      </c>
      <c r="V35" s="87">
        <f>分析係数表!D38</f>
        <v>5.0179211469534052E-2</v>
      </c>
      <c r="W35" s="167">
        <f t="shared" si="8"/>
        <v>0</v>
      </c>
      <c r="X35" s="76">
        <f>分析係数表!E38</f>
        <v>6.2724014336917558E-2</v>
      </c>
      <c r="Y35" s="166">
        <f t="shared" si="9"/>
        <v>0</v>
      </c>
    </row>
    <row r="36" spans="1:25" x14ac:dyDescent="0.2">
      <c r="A36" s="6" t="s">
        <v>24</v>
      </c>
      <c r="B36" s="5" t="s">
        <v>39</v>
      </c>
      <c r="C36" s="90"/>
      <c r="D36" s="107">
        <f>投入係数表!K36</f>
        <v>0</v>
      </c>
      <c r="E36" s="110">
        <f t="shared" si="0"/>
        <v>0</v>
      </c>
      <c r="F36" s="76">
        <f>分析係数表!C39</f>
        <v>0.92912172573189522</v>
      </c>
      <c r="G36" s="110">
        <f t="shared" si="1"/>
        <v>0</v>
      </c>
      <c r="H36" s="110">
        <v>6.5143313801750149E-4</v>
      </c>
      <c r="I36" s="110">
        <f t="shared" si="2"/>
        <v>6.5143313801750149E-4</v>
      </c>
      <c r="J36" s="107">
        <f>分析係数表!G39</f>
        <v>0.35058043117744608</v>
      </c>
      <c r="K36" s="111">
        <f t="shared" si="3"/>
        <v>2.2837971040945242E-4</v>
      </c>
      <c r="L36" s="79"/>
      <c r="M36" s="80"/>
      <c r="N36" s="81">
        <f>分析係数表!H39</f>
        <v>3.6742106733724505E-3</v>
      </c>
      <c r="O36" s="82">
        <f t="shared" si="4"/>
        <v>1.1044503524709353E-2</v>
      </c>
      <c r="P36" s="76">
        <f>分析係数表!C39</f>
        <v>0.92912172573189522</v>
      </c>
      <c r="Q36" s="82">
        <f t="shared" si="5"/>
        <v>1.0261688174729954E-2</v>
      </c>
      <c r="R36" s="83">
        <v>1.2134530829678717E-2</v>
      </c>
      <c r="S36" s="84">
        <f t="shared" si="6"/>
        <v>1.2785963967696219E-2</v>
      </c>
      <c r="T36" s="85">
        <f>分析係数表!F39</f>
        <v>0.70082918739635158</v>
      </c>
      <c r="U36" s="86">
        <f t="shared" si="7"/>
        <v>8.9607767375595726E-3</v>
      </c>
      <c r="V36" s="87">
        <f>分析係数表!D39</f>
        <v>7.5621890547263676E-2</v>
      </c>
      <c r="W36" s="167">
        <f t="shared" si="8"/>
        <v>0</v>
      </c>
      <c r="X36" s="76">
        <f>分析係数表!E39</f>
        <v>9.5854063018242119E-2</v>
      </c>
      <c r="Y36" s="166">
        <f t="shared" si="9"/>
        <v>0</v>
      </c>
    </row>
    <row r="37" spans="1:25" x14ac:dyDescent="0.2">
      <c r="A37" s="6" t="s">
        <v>25</v>
      </c>
      <c r="B37" s="5" t="s">
        <v>40</v>
      </c>
      <c r="C37" s="90"/>
      <c r="D37" s="107">
        <f>投入係数表!K37</f>
        <v>0</v>
      </c>
      <c r="E37" s="110">
        <f t="shared" si="0"/>
        <v>0</v>
      </c>
      <c r="F37" s="76">
        <f>分析係数表!C40</f>
        <v>1</v>
      </c>
      <c r="G37" s="110">
        <f t="shared" si="1"/>
        <v>0</v>
      </c>
      <c r="H37" s="110">
        <v>4.1489025171328396E-4</v>
      </c>
      <c r="I37" s="110">
        <f t="shared" si="2"/>
        <v>4.1489025171328396E-4</v>
      </c>
      <c r="J37" s="107">
        <f>分析係数表!G40</f>
        <v>0.52103191048487363</v>
      </c>
      <c r="K37" s="111">
        <f t="shared" si="3"/>
        <v>2.1617106049172244E-4</v>
      </c>
      <c r="L37" s="79"/>
      <c r="M37" s="80"/>
      <c r="N37" s="81">
        <f>分析係数表!H40</f>
        <v>3.0720871751886002E-2</v>
      </c>
      <c r="O37" s="82">
        <f t="shared" si="4"/>
        <v>9.2345487645763752E-2</v>
      </c>
      <c r="P37" s="76">
        <f>分析係数表!C40</f>
        <v>1</v>
      </c>
      <c r="Q37" s="82">
        <f t="shared" si="5"/>
        <v>9.2345487645763752E-2</v>
      </c>
      <c r="R37" s="83">
        <v>9.2518746019219666E-2</v>
      </c>
      <c r="S37" s="84">
        <f t="shared" si="6"/>
        <v>9.2933636270932957E-2</v>
      </c>
      <c r="T37" s="85">
        <f>分析係数表!F40</f>
        <v>0.71467053460422714</v>
      </c>
      <c r="U37" s="86">
        <f t="shared" si="7"/>
        <v>6.6416931516462455E-2</v>
      </c>
      <c r="V37" s="87">
        <f>分析係数表!D40</f>
        <v>7.4181516784086202E-2</v>
      </c>
      <c r="W37" s="167">
        <f t="shared" si="8"/>
        <v>0</v>
      </c>
      <c r="X37" s="76">
        <f>分析係数表!E40</f>
        <v>4.8383754662246169E-2</v>
      </c>
      <c r="Y37" s="166">
        <f t="shared" si="9"/>
        <v>0</v>
      </c>
    </row>
    <row r="38" spans="1:25" x14ac:dyDescent="0.2">
      <c r="A38" s="6" t="s">
        <v>26</v>
      </c>
      <c r="B38" s="5" t="s">
        <v>276</v>
      </c>
      <c r="C38" s="90"/>
      <c r="D38" s="107">
        <f>投入係数表!K38</f>
        <v>0</v>
      </c>
      <c r="E38" s="110">
        <f t="shared" si="0"/>
        <v>0</v>
      </c>
      <c r="F38" s="76">
        <f>分析係数表!C41</f>
        <v>0.82470733210104741</v>
      </c>
      <c r="G38" s="110">
        <f t="shared" si="1"/>
        <v>0</v>
      </c>
      <c r="H38" s="110">
        <v>9.549434361204904E-4</v>
      </c>
      <c r="I38" s="110">
        <f t="shared" si="2"/>
        <v>9.549434361204904E-4</v>
      </c>
      <c r="J38" s="107">
        <f>分析係数表!G41</f>
        <v>0.4456857268851977</v>
      </c>
      <c r="K38" s="111">
        <f t="shared" si="3"/>
        <v>4.2560465946160913E-4</v>
      </c>
      <c r="L38" s="79"/>
      <c r="M38" s="80"/>
      <c r="N38" s="81">
        <f>分析係数表!H41</f>
        <v>5.0614696842693492E-2</v>
      </c>
      <c r="O38" s="82">
        <f t="shared" si="4"/>
        <v>0.15214538505711783</v>
      </c>
      <c r="P38" s="76">
        <f>分析係数表!C41</f>
        <v>0.82470733210104741</v>
      </c>
      <c r="Q38" s="82">
        <f t="shared" si="5"/>
        <v>0.12547541460194223</v>
      </c>
      <c r="R38" s="83">
        <v>0.12777087765446349</v>
      </c>
      <c r="S38" s="84">
        <f t="shared" si="6"/>
        <v>0.12872582109058398</v>
      </c>
      <c r="T38" s="85">
        <f>分析係数表!F41</f>
        <v>0.54887549610465969</v>
      </c>
      <c r="U38" s="86">
        <f t="shared" si="7"/>
        <v>7.0654448912573942E-2</v>
      </c>
      <c r="V38" s="87">
        <f>分析係数表!D41</f>
        <v>0.11913861531677201</v>
      </c>
      <c r="W38" s="167">
        <f t="shared" si="8"/>
        <v>0</v>
      </c>
      <c r="X38" s="76">
        <f>分析係数表!E41</f>
        <v>0.1147287961193591</v>
      </c>
      <c r="Y38" s="166">
        <f t="shared" si="9"/>
        <v>0</v>
      </c>
    </row>
    <row r="39" spans="1:25" x14ac:dyDescent="0.2">
      <c r="A39" s="6" t="s">
        <v>51</v>
      </c>
      <c r="B39" s="5" t="s">
        <v>367</v>
      </c>
      <c r="C39" s="90"/>
      <c r="D39" s="107">
        <f>投入係数表!K39</f>
        <v>0</v>
      </c>
      <c r="E39" s="110">
        <f>$C$13*D39</f>
        <v>0</v>
      </c>
      <c r="F39" s="76">
        <f>分析係数表!C42</f>
        <v>0.29129662522202482</v>
      </c>
      <c r="G39" s="110">
        <f>E39*F39</f>
        <v>0</v>
      </c>
      <c r="H39" s="110">
        <v>9.4655686198561026E-4</v>
      </c>
      <c r="I39" s="110">
        <f>C39+H39</f>
        <v>9.4655686198561026E-4</v>
      </c>
      <c r="J39" s="107">
        <f>分析係数表!G42</f>
        <v>0.47878787878787876</v>
      </c>
      <c r="K39" s="111">
        <f>I39*J39</f>
        <v>4.5319995210220127E-4</v>
      </c>
      <c r="L39" s="79"/>
      <c r="M39" s="80"/>
      <c r="N39" s="81">
        <f>分析係数表!H42</f>
        <v>1.2405699916177704E-2</v>
      </c>
      <c r="O39" s="82">
        <f t="shared" si="4"/>
        <v>3.7290947262136526E-2</v>
      </c>
      <c r="P39" s="76">
        <f>分析係数表!C42</f>
        <v>0.29129662522202482</v>
      </c>
      <c r="Q39" s="82">
        <f>O39*P39</f>
        <v>1.0862727088792877E-2</v>
      </c>
      <c r="R39" s="83">
        <v>1.1298644141324875E-2</v>
      </c>
      <c r="S39" s="84">
        <f>I39+R39</f>
        <v>1.2245201003310486E-2</v>
      </c>
      <c r="T39" s="85">
        <f>分析係数表!F42</f>
        <v>0.54848484848484846</v>
      </c>
      <c r="U39" s="86">
        <f t="shared" si="7"/>
        <v>6.7163072169672666E-3</v>
      </c>
      <c r="V39" s="87">
        <f>分析係数表!D42</f>
        <v>0.29393939393939394</v>
      </c>
      <c r="W39" s="167">
        <f t="shared" si="8"/>
        <v>0</v>
      </c>
      <c r="X39" s="76">
        <f>分析係数表!E42</f>
        <v>0.26666666666666666</v>
      </c>
      <c r="Y39" s="166">
        <f t="shared" si="9"/>
        <v>0</v>
      </c>
    </row>
    <row r="40" spans="1:25" x14ac:dyDescent="0.2">
      <c r="A40" s="6" t="s">
        <v>194</v>
      </c>
      <c r="B40" s="5" t="s">
        <v>41</v>
      </c>
      <c r="C40" s="90"/>
      <c r="D40" s="107">
        <f>投入係数表!K40</f>
        <v>9.7560975609756097E-3</v>
      </c>
      <c r="E40" s="110">
        <f>$C$13*D40</f>
        <v>0.97560975609756095</v>
      </c>
      <c r="F40" s="76">
        <f>分析係数表!C43</f>
        <v>0.36608222490931075</v>
      </c>
      <c r="G40" s="110">
        <f>E40*F40</f>
        <v>0.35715339015542513</v>
      </c>
      <c r="H40" s="110">
        <v>0.44333979484190356</v>
      </c>
      <c r="I40" s="110">
        <f>C40+H40</f>
        <v>0.44333979484190356</v>
      </c>
      <c r="J40" s="107">
        <f>分析係数表!G43</f>
        <v>0.30578859060402686</v>
      </c>
      <c r="K40" s="111">
        <f>I40*J40</f>
        <v>0.1355682510233841</v>
      </c>
      <c r="L40" s="79"/>
      <c r="M40" s="80"/>
      <c r="N40" s="81">
        <f>分析係数表!H43</f>
        <v>3.4031852472757751E-2</v>
      </c>
      <c r="O40" s="82">
        <f t="shared" si="4"/>
        <v>0.10229813911099613</v>
      </c>
      <c r="P40" s="76">
        <f>分析係数表!C43</f>
        <v>0.36608222490931075</v>
      </c>
      <c r="Q40" s="82">
        <f>O40*P40</f>
        <v>3.7449530369835643E-2</v>
      </c>
      <c r="R40" s="83">
        <v>7.2484129823751839E-2</v>
      </c>
      <c r="S40" s="84">
        <f>I40+R40</f>
        <v>0.51582392466565541</v>
      </c>
      <c r="T40" s="85">
        <f>分析係数表!F43</f>
        <v>0.52740492170022368</v>
      </c>
      <c r="U40" s="86">
        <f t="shared" si="7"/>
        <v>0.27204807659939206</v>
      </c>
      <c r="V40" s="87">
        <f>分析係数表!D43</f>
        <v>0.10752237136465324</v>
      </c>
      <c r="W40" s="167">
        <f t="shared" si="8"/>
        <v>0</v>
      </c>
      <c r="X40" s="76">
        <f>分析係数表!E43</f>
        <v>8.2074944071588371E-2</v>
      </c>
      <c r="Y40" s="166">
        <f t="shared" si="9"/>
        <v>0</v>
      </c>
    </row>
    <row r="41" spans="1:25" x14ac:dyDescent="0.2">
      <c r="A41" s="6" t="s">
        <v>340</v>
      </c>
      <c r="B41" s="5" t="s">
        <v>42</v>
      </c>
      <c r="C41" s="90"/>
      <c r="D41" s="107">
        <f>投入係数表!K41</f>
        <v>0</v>
      </c>
      <c r="E41" s="110">
        <f>$C$13*D41</f>
        <v>0</v>
      </c>
      <c r="F41" s="76">
        <f>分析係数表!C44</f>
        <v>0.48678129044185614</v>
      </c>
      <c r="G41" s="110">
        <f>E41*F41</f>
        <v>0</v>
      </c>
      <c r="H41" s="110">
        <v>1.2731218753328211E-3</v>
      </c>
      <c r="I41" s="110">
        <f>C41+H41</f>
        <v>1.2731218753328211E-3</v>
      </c>
      <c r="J41" s="107">
        <f>分析係数表!G44</f>
        <v>0.26951357466063347</v>
      </c>
      <c r="K41" s="111">
        <f>I41*J41</f>
        <v>3.4312362759959797E-4</v>
      </c>
      <c r="L41" s="79"/>
      <c r="M41" s="80"/>
      <c r="N41" s="81">
        <f>分析係数表!H44</f>
        <v>0.10592344230231908</v>
      </c>
      <c r="O41" s="82">
        <f t="shared" si="4"/>
        <v>0.31840085826747644</v>
      </c>
      <c r="P41" s="76">
        <f>分析係数表!C44</f>
        <v>0.48678129044185614</v>
      </c>
      <c r="Q41" s="82">
        <f>O41*P41</f>
        <v>0.15499158066523672</v>
      </c>
      <c r="R41" s="83">
        <v>0.15795458276798263</v>
      </c>
      <c r="S41" s="84">
        <f>I41+R41</f>
        <v>0.15922770464331545</v>
      </c>
      <c r="T41" s="85">
        <f>分析係数表!F44</f>
        <v>0.545814479638009</v>
      </c>
      <c r="U41" s="86">
        <f t="shared" si="7"/>
        <v>8.6908786753845807E-2</v>
      </c>
      <c r="V41" s="87">
        <f>分析係数表!D44</f>
        <v>0.18382352941176472</v>
      </c>
      <c r="W41" s="167">
        <f t="shared" si="8"/>
        <v>0</v>
      </c>
      <c r="X41" s="76">
        <f>分析係数表!E44</f>
        <v>0.14083710407239819</v>
      </c>
      <c r="Y41" s="166">
        <f t="shared" si="9"/>
        <v>0</v>
      </c>
    </row>
    <row r="42" spans="1:25" x14ac:dyDescent="0.2">
      <c r="A42" s="6" t="s">
        <v>341</v>
      </c>
      <c r="B42" s="5" t="s">
        <v>278</v>
      </c>
      <c r="C42" s="90"/>
      <c r="D42" s="107">
        <f>投入係数表!K42</f>
        <v>0</v>
      </c>
      <c r="E42" s="110">
        <f>$C$13*D42</f>
        <v>0</v>
      </c>
      <c r="F42" s="76">
        <f>分析係数表!C45</f>
        <v>1</v>
      </c>
      <c r="G42" s="110">
        <f>E42*F42</f>
        <v>0</v>
      </c>
      <c r="H42" s="110">
        <v>8.990251928469542E-3</v>
      </c>
      <c r="I42" s="110">
        <f>C42+H42</f>
        <v>8.990251928469542E-3</v>
      </c>
      <c r="J42" s="107">
        <f>分析係数表!G45</f>
        <v>0</v>
      </c>
      <c r="K42" s="111">
        <f>I42*J42</f>
        <v>0</v>
      </c>
      <c r="L42" s="79"/>
      <c r="M42" s="80"/>
      <c r="N42" s="81">
        <f>分析係数表!H45</f>
        <v>0</v>
      </c>
      <c r="O42" s="82">
        <f t="shared" si="4"/>
        <v>0</v>
      </c>
      <c r="P42" s="76">
        <f>分析係数表!C45</f>
        <v>1</v>
      </c>
      <c r="Q42" s="82">
        <f>O42*P42</f>
        <v>0</v>
      </c>
      <c r="R42" s="83">
        <v>5.0059662128228155E-3</v>
      </c>
      <c r="S42" s="84">
        <f>I42+R42</f>
        <v>1.3996218141292358E-2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0.13948747815958062</v>
      </c>
      <c r="G43" s="110">
        <f>E43*F43</f>
        <v>0</v>
      </c>
      <c r="H43" s="110">
        <v>3.6982569051302481E-3</v>
      </c>
      <c r="I43" s="110">
        <f>C43+H43</f>
        <v>3.6982569051302481E-3</v>
      </c>
      <c r="J43" s="107">
        <f>分析係数表!G46</f>
        <v>8.3333333333333332E-3</v>
      </c>
      <c r="K43" s="111">
        <f>I43*J43</f>
        <v>3.0818807542752065E-5</v>
      </c>
      <c r="L43" s="79"/>
      <c r="M43" s="80"/>
      <c r="N43" s="81">
        <f>分析係数表!H46</f>
        <v>2.1598211791003075E-2</v>
      </c>
      <c r="O43" s="82">
        <f t="shared" si="4"/>
        <v>6.4923203228899842E-2</v>
      </c>
      <c r="P43" s="76">
        <f>分析係数表!C46</f>
        <v>0.13948747815958062</v>
      </c>
      <c r="Q43" s="82">
        <f>O43*P43</f>
        <v>9.0559738924411819E-3</v>
      </c>
      <c r="R43" s="83">
        <v>1.0632331818374047E-2</v>
      </c>
      <c r="S43" s="84">
        <f>I43+R43</f>
        <v>1.4330588723504296E-2</v>
      </c>
      <c r="T43" s="85">
        <f>分析係数表!F46</f>
        <v>0.3125</v>
      </c>
      <c r="U43" s="86">
        <f t="shared" si="7"/>
        <v>4.4783089760950922E-3</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108">
        <f>投入係数表!K44</f>
        <v>0.70731707317073167</v>
      </c>
      <c r="E44" s="91">
        <f>SUM(E5:E43)</f>
        <v>70.731707317073145</v>
      </c>
      <c r="F44" s="92">
        <f>分析係数表!C47</f>
        <v>0.42491623390916577</v>
      </c>
      <c r="G44" s="91">
        <f>SUM(G5:G43)</f>
        <v>3.2237024521548436</v>
      </c>
      <c r="H44" s="91">
        <f>SUM(H5:H43)</f>
        <v>3.5110653540096903</v>
      </c>
      <c r="I44" s="91">
        <f>SUM(I5:I43)</f>
        <v>103.51106535400969</v>
      </c>
      <c r="J44" s="108">
        <f>分析係数表!G47</f>
        <v>0.25359060670246586</v>
      </c>
      <c r="K44" s="93">
        <f>SUM(K5:K43)</f>
        <v>4.7941829479426774</v>
      </c>
      <c r="L44" s="94">
        <f>最終需要_まとめ!$L$33</f>
        <v>0.627</v>
      </c>
      <c r="M44" s="91">
        <f>K44*L44</f>
        <v>3.0059527083600588</v>
      </c>
      <c r="N44" s="95">
        <f>分析係数表!H47</f>
        <v>1</v>
      </c>
      <c r="O44" s="96">
        <f>SUM(O5:O43)</f>
        <v>3.0059527083600583</v>
      </c>
      <c r="P44" s="92">
        <f>分析係数表!C47</f>
        <v>0.42491623390916577</v>
      </c>
      <c r="Q44" s="96">
        <f>SUM(Q5:Q43)</f>
        <v>1.6711000856460374</v>
      </c>
      <c r="R44" s="91">
        <f>SUM(R5:R43)</f>
        <v>1.8639783932408878</v>
      </c>
      <c r="S44" s="97">
        <f>SUM(S5:S43)</f>
        <v>105.37504374725056</v>
      </c>
      <c r="T44" s="98">
        <f>分析係数表!F47</f>
        <v>0.48809024443512294</v>
      </c>
      <c r="U44" s="99">
        <f>SUM(U5:U43)</f>
        <v>31.891923986993898</v>
      </c>
      <c r="V44" s="100">
        <f>分析係数表!D47</f>
        <v>5.6184371544160214E-2</v>
      </c>
      <c r="W44" s="164">
        <f>SUM(W5:W43)</f>
        <v>0</v>
      </c>
      <c r="X44" s="92">
        <f>分析係数表!E47</f>
        <v>4.7573155469890209E-2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9.4298107751304462E-3</v>
      </c>
      <c r="E5" s="77">
        <f t="shared" ref="E5:E38" si="0">$C$14*D5</f>
        <v>0.94298107751304461</v>
      </c>
      <c r="F5" s="76">
        <f>分析係数表!C8</f>
        <v>9.6723740533421143E-2</v>
      </c>
      <c r="G5" s="77">
        <f t="shared" ref="G5:G38" si="1">E5*F5</f>
        <v>9.1208657069297622E-2</v>
      </c>
      <c r="H5" s="77">
        <f t="array" ref="H5:H43">MMULT(逆行列係数!C5:AO43,'10'!G5:G43)</f>
        <v>9.9618447704281063E-2</v>
      </c>
      <c r="I5" s="77">
        <f t="shared" ref="I5:I38" si="2">C5+H5</f>
        <v>9.9618447704281063E-2</v>
      </c>
      <c r="J5" s="76">
        <f>分析係数表!G8</f>
        <v>0.11988543371522095</v>
      </c>
      <c r="K5" s="78">
        <f t="shared" ref="K5:K38" si="3">I5*J5</f>
        <v>1.1942800809064793E-2</v>
      </c>
      <c r="L5" s="79" t="s">
        <v>182</v>
      </c>
      <c r="M5" s="80" t="s">
        <v>182</v>
      </c>
      <c r="N5" s="81">
        <f>分析係数表!H8</f>
        <v>1.1260128527521654E-2</v>
      </c>
      <c r="O5" s="82">
        <f t="shared" ref="O5:O43" si="4">$M$44*N5</f>
        <v>0.19522623964837194</v>
      </c>
      <c r="P5" s="76">
        <f>分析係数表!C8</f>
        <v>9.6723740533421143E-2</v>
      </c>
      <c r="Q5" s="82">
        <f t="shared" ref="Q5:Q38" si="5">O5*P5</f>
        <v>1.8883012149064623E-2</v>
      </c>
      <c r="R5" s="83">
        <f t="array" ref="R5:R43">MMULT(逆行列係数!C5:AO43,'10'!Q5:Q43)</f>
        <v>3.2043476216547628E-2</v>
      </c>
      <c r="S5" s="84">
        <f t="shared" ref="S5:S38" si="6">I5+R5</f>
        <v>0.13166192392082871</v>
      </c>
      <c r="T5" s="85">
        <f>分析係数表!F8</f>
        <v>0.45253682487725039</v>
      </c>
      <c r="U5" s="86">
        <f t="shared" ref="U5:U43" si="7">S5*T5</f>
        <v>5.9581869008361925E-2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76">
        <f>投入係数表!L6</f>
        <v>0</v>
      </c>
      <c r="E6" s="77">
        <f t="shared" si="0"/>
        <v>0</v>
      </c>
      <c r="F6" s="76">
        <f>分析係数表!C9</f>
        <v>2.0979020979020935E-2</v>
      </c>
      <c r="G6" s="77">
        <f t="shared" si="1"/>
        <v>0</v>
      </c>
      <c r="H6" s="77">
        <v>2.4532108711988211E-4</v>
      </c>
      <c r="I6" s="77">
        <f t="shared" si="2"/>
        <v>2.4532108711988211E-4</v>
      </c>
      <c r="J6" s="76">
        <f>分析係数表!G9</f>
        <v>0.2857142857142857</v>
      </c>
      <c r="K6" s="78">
        <f t="shared" si="3"/>
        <v>7.0091739177109173E-5</v>
      </c>
      <c r="L6" s="79"/>
      <c r="M6" s="80"/>
      <c r="N6" s="81">
        <f>分析係数表!H9</f>
        <v>6.0072645990500145E-4</v>
      </c>
      <c r="O6" s="82">
        <f t="shared" si="4"/>
        <v>1.041529566362282E-2</v>
      </c>
      <c r="P6" s="76">
        <f>分析係数表!C9</f>
        <v>2.0979020979020935E-2</v>
      </c>
      <c r="Q6" s="82">
        <f t="shared" si="5"/>
        <v>2.1850270622984891E-4</v>
      </c>
      <c r="R6" s="83">
        <v>2.6707921311812827E-4</v>
      </c>
      <c r="S6" s="84">
        <f t="shared" si="6"/>
        <v>5.1240030023801033E-4</v>
      </c>
      <c r="T6" s="85">
        <f>分析係数表!F9</f>
        <v>0.7142857142857143</v>
      </c>
      <c r="U6" s="86">
        <f t="shared" si="7"/>
        <v>3.6600021445572169E-4</v>
      </c>
      <c r="V6" s="87">
        <f>分析係数表!D9</f>
        <v>0.14285714285714285</v>
      </c>
      <c r="W6" s="167">
        <f t="shared" si="8"/>
        <v>0</v>
      </c>
      <c r="X6" s="76">
        <f>分析係数表!E9</f>
        <v>0</v>
      </c>
      <c r="Y6" s="166">
        <f t="shared" si="9"/>
        <v>0</v>
      </c>
    </row>
    <row r="7" spans="1:25" x14ac:dyDescent="0.2">
      <c r="A7" s="6" t="s">
        <v>220</v>
      </c>
      <c r="B7" s="5" t="s">
        <v>266</v>
      </c>
      <c r="C7" s="90"/>
      <c r="D7" s="76">
        <f>投入係数表!L7</f>
        <v>0</v>
      </c>
      <c r="E7" s="77">
        <f t="shared" si="0"/>
        <v>0</v>
      </c>
      <c r="F7" s="76">
        <f>分析係数表!C10</f>
        <v>2.5562372188139282E-3</v>
      </c>
      <c r="G7" s="77">
        <f t="shared" si="1"/>
        <v>0</v>
      </c>
      <c r="H7" s="77">
        <v>1.0919252483784113E-6</v>
      </c>
      <c r="I7" s="77">
        <f t="shared" si="2"/>
        <v>1.0919252483784113E-6</v>
      </c>
      <c r="J7" s="76">
        <f>分析係数表!G10</f>
        <v>0.2857142857142857</v>
      </c>
      <c r="K7" s="78">
        <f t="shared" si="3"/>
        <v>3.119786423938318E-7</v>
      </c>
      <c r="L7" s="79"/>
      <c r="M7" s="80"/>
      <c r="N7" s="81">
        <f>分析係数表!H10</f>
        <v>1.1455713886560491E-3</v>
      </c>
      <c r="O7" s="82">
        <f t="shared" si="4"/>
        <v>1.9861726614350494E-2</v>
      </c>
      <c r="P7" s="76">
        <f>分析係数表!C10</f>
        <v>2.5562372188139282E-3</v>
      </c>
      <c r="Q7" s="82">
        <f t="shared" si="5"/>
        <v>5.0771284801509882E-5</v>
      </c>
      <c r="R7" s="83">
        <v>1.0962099664178768E-4</v>
      </c>
      <c r="S7" s="84">
        <f t="shared" si="6"/>
        <v>1.1071292189016609E-4</v>
      </c>
      <c r="T7" s="85">
        <f>分析係数表!F10</f>
        <v>0.5714285714285714</v>
      </c>
      <c r="U7" s="86">
        <f t="shared" si="7"/>
        <v>6.3264526794380615E-5</v>
      </c>
      <c r="V7" s="87">
        <f>分析係数表!D10</f>
        <v>0</v>
      </c>
      <c r="W7" s="167">
        <f t="shared" si="8"/>
        <v>0</v>
      </c>
      <c r="X7" s="76">
        <f>分析係数表!E10</f>
        <v>0</v>
      </c>
      <c r="Y7" s="166">
        <f t="shared" si="9"/>
        <v>0</v>
      </c>
    </row>
    <row r="8" spans="1:25" x14ac:dyDescent="0.2">
      <c r="A8" s="6" t="s">
        <v>221</v>
      </c>
      <c r="B8" s="5" t="s">
        <v>27</v>
      </c>
      <c r="C8" s="90"/>
      <c r="D8" s="76">
        <f>投入係数表!L8</f>
        <v>6.286540516753631E-5</v>
      </c>
      <c r="E8" s="77">
        <f t="shared" si="0"/>
        <v>6.2865405167536314E-3</v>
      </c>
      <c r="F8" s="76">
        <f>分析係数表!C11</f>
        <v>1.0332950631458115E-2</v>
      </c>
      <c r="G8" s="77">
        <f t="shared" si="1"/>
        <v>6.4958512802276469E-5</v>
      </c>
      <c r="H8" s="77">
        <v>8.2741620012594238E-4</v>
      </c>
      <c r="I8" s="77">
        <f t="shared" si="2"/>
        <v>8.2741620012594238E-4</v>
      </c>
      <c r="J8" s="76">
        <f>分析係数表!G11</f>
        <v>0.46666666666666667</v>
      </c>
      <c r="K8" s="78">
        <f t="shared" si="3"/>
        <v>3.8612756005877312E-4</v>
      </c>
      <c r="L8" s="79"/>
      <c r="M8" s="80"/>
      <c r="N8" s="81">
        <f>分析係数表!H11</f>
        <v>-1.3970382788488405E-5</v>
      </c>
      <c r="O8" s="82">
        <f t="shared" si="4"/>
        <v>-2.4221617822378652E-4</v>
      </c>
      <c r="P8" s="76">
        <f>分析係数表!C11</f>
        <v>1.0332950631458115E-2</v>
      </c>
      <c r="Q8" s="82">
        <f t="shared" si="5"/>
        <v>-2.5028078117268462E-6</v>
      </c>
      <c r="R8" s="83">
        <v>1.4465868137334092E-4</v>
      </c>
      <c r="S8" s="84">
        <f t="shared" si="6"/>
        <v>9.7207488149928336E-4</v>
      </c>
      <c r="T8" s="85">
        <f>分析係数表!F11</f>
        <v>0.8</v>
      </c>
      <c r="U8" s="86">
        <f t="shared" si="7"/>
        <v>7.7765990519942669E-4</v>
      </c>
      <c r="V8" s="87">
        <f>分析係数表!D11</f>
        <v>0</v>
      </c>
      <c r="W8" s="167">
        <f t="shared" si="8"/>
        <v>0</v>
      </c>
      <c r="X8" s="76">
        <f>分析係数表!E11</f>
        <v>0</v>
      </c>
      <c r="Y8" s="166">
        <f t="shared" si="9"/>
        <v>0</v>
      </c>
    </row>
    <row r="9" spans="1:25" x14ac:dyDescent="0.2">
      <c r="A9" s="6" t="s">
        <v>222</v>
      </c>
      <c r="B9" s="5" t="s">
        <v>190</v>
      </c>
      <c r="C9" s="90"/>
      <c r="D9" s="76">
        <f>投入係数表!L9</f>
        <v>0</v>
      </c>
      <c r="E9" s="77">
        <f t="shared" si="0"/>
        <v>0</v>
      </c>
      <c r="F9" s="76">
        <f>分析係数表!C12</f>
        <v>0.36438470355319375</v>
      </c>
      <c r="G9" s="77">
        <f t="shared" si="1"/>
        <v>0</v>
      </c>
      <c r="H9" s="77">
        <v>6.7523430502249137E-3</v>
      </c>
      <c r="I9" s="77">
        <f t="shared" si="2"/>
        <v>6.7523430502249137E-3</v>
      </c>
      <c r="J9" s="76">
        <f>分析係数表!G12</f>
        <v>0.13670989621500027</v>
      </c>
      <c r="K9" s="78">
        <f t="shared" si="3"/>
        <v>9.2311211760432626E-4</v>
      </c>
      <c r="L9" s="79"/>
      <c r="M9" s="80"/>
      <c r="N9" s="81">
        <f>分析係数表!H12</f>
        <v>8.785973735680358E-2</v>
      </c>
      <c r="O9" s="82">
        <f t="shared" si="4"/>
        <v>1.5232975448493933</v>
      </c>
      <c r="P9" s="76">
        <f>分析係数表!C12</f>
        <v>0.36438470355319375</v>
      </c>
      <c r="Q9" s="82">
        <f t="shared" si="5"/>
        <v>0.55506632430325398</v>
      </c>
      <c r="R9" s="83">
        <v>0.63993972893319517</v>
      </c>
      <c r="S9" s="84">
        <f t="shared" si="6"/>
        <v>0.64669207198342005</v>
      </c>
      <c r="T9" s="85">
        <f>分析係数表!F12</f>
        <v>0.3384174917772968</v>
      </c>
      <c r="U9" s="86">
        <f t="shared" si="7"/>
        <v>0.21885190895289208</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投入係数表!L10</f>
        <v>4.7777707927327594E-3</v>
      </c>
      <c r="E10" s="77">
        <f t="shared" si="0"/>
        <v>0.47777707927327595</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0.23519190905529669</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投入係数表!L11</f>
        <v>6.9151945684289935E-3</v>
      </c>
      <c r="E11" s="77">
        <f t="shared" si="0"/>
        <v>0.69151945684289939</v>
      </c>
      <c r="F11" s="76">
        <f>分析係数表!C14</f>
        <v>0.26107118015302577</v>
      </c>
      <c r="G11" s="77">
        <f t="shared" si="1"/>
        <v>0.18053580069675512</v>
      </c>
      <c r="H11" s="77">
        <v>0.24660930910672954</v>
      </c>
      <c r="I11" s="77">
        <f t="shared" si="2"/>
        <v>0.24660930910672954</v>
      </c>
      <c r="J11" s="76">
        <f>分析係数表!G14</f>
        <v>0.16373199176766523</v>
      </c>
      <c r="K11" s="78">
        <f t="shared" si="3"/>
        <v>4.0377833368492648E-2</v>
      </c>
      <c r="L11" s="79"/>
      <c r="M11" s="80"/>
      <c r="N11" s="81">
        <f>分析係数表!H14</f>
        <v>1.1316010058675609E-3</v>
      </c>
      <c r="O11" s="82">
        <f t="shared" si="4"/>
        <v>1.9619510436126707E-2</v>
      </c>
      <c r="P11" s="76">
        <f>分析係数表!C14</f>
        <v>0.26107118015302577</v>
      </c>
      <c r="Q11" s="82">
        <f t="shared" si="5"/>
        <v>5.122088743584205E-3</v>
      </c>
      <c r="R11" s="83">
        <v>2.7882814001236777E-2</v>
      </c>
      <c r="S11" s="84">
        <f t="shared" si="6"/>
        <v>0.27449212310796633</v>
      </c>
      <c r="T11" s="85">
        <f>分析係数表!F14</f>
        <v>0.32746398353533046</v>
      </c>
      <c r="U11" s="86">
        <f t="shared" si="7"/>
        <v>8.9886284082004983E-2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投入係数表!L12</f>
        <v>0.2051926824668385</v>
      </c>
      <c r="E12" s="77">
        <f t="shared" si="0"/>
        <v>20.519268246683851</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0.14048538336979616</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投入係数表!L13</f>
        <v>1.8230967498585528E-3</v>
      </c>
      <c r="E13" s="77">
        <f t="shared" si="0"/>
        <v>0.18230967498585529</v>
      </c>
      <c r="F13" s="76">
        <f>分析係数表!C16</f>
        <v>2.7381299155257777E-2</v>
      </c>
      <c r="G13" s="77">
        <f t="shared" si="1"/>
        <v>4.9918757496855192E-3</v>
      </c>
      <c r="H13" s="77">
        <v>7.7837111104666979E-3</v>
      </c>
      <c r="I13" s="77">
        <f t="shared" si="2"/>
        <v>7.7837111104666979E-3</v>
      </c>
      <c r="J13" s="76">
        <f>分析係数表!G16</f>
        <v>3.4146341463414637E-2</v>
      </c>
      <c r="K13" s="78">
        <f t="shared" si="3"/>
        <v>2.6578525743057018E-4</v>
      </c>
      <c r="L13" s="79"/>
      <c r="M13" s="80"/>
      <c r="N13" s="81">
        <f>分析係数表!H16</f>
        <v>1.6149762503492596E-2</v>
      </c>
      <c r="O13" s="82">
        <f t="shared" si="4"/>
        <v>0.28000190202669722</v>
      </c>
      <c r="P13" s="76">
        <f>分析係数表!C16</f>
        <v>2.7381299155257777E-2</v>
      </c>
      <c r="Q13" s="82">
        <f t="shared" si="5"/>
        <v>7.6668158434341754E-3</v>
      </c>
      <c r="R13" s="83">
        <v>9.020560703835034E-3</v>
      </c>
      <c r="S13" s="84">
        <f t="shared" si="6"/>
        <v>1.6804271814301733E-2</v>
      </c>
      <c r="T13" s="85">
        <f>分析係数表!F16</f>
        <v>0.28292682926829266</v>
      </c>
      <c r="U13" s="86">
        <f t="shared" si="7"/>
        <v>4.7543793425829286E-3</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0.23103036399069593</v>
      </c>
      <c r="E14" s="77">
        <f t="shared" si="0"/>
        <v>23.103036399069595</v>
      </c>
      <c r="F14" s="76">
        <f>分析係数表!C17</f>
        <v>0.29707112970711302</v>
      </c>
      <c r="G14" s="77">
        <f t="shared" si="1"/>
        <v>6.8632451227361573</v>
      </c>
      <c r="H14" s="77">
        <v>7.3976112407882608</v>
      </c>
      <c r="I14" s="77">
        <f t="shared" si="2"/>
        <v>107.39761124078827</v>
      </c>
      <c r="J14" s="76">
        <f>分析係数表!G17</f>
        <v>0.2185201483623562</v>
      </c>
      <c r="K14" s="78">
        <f t="shared" si="3"/>
        <v>23.468541942099705</v>
      </c>
      <c r="L14" s="79"/>
      <c r="M14" s="80"/>
      <c r="N14" s="81">
        <f>分析係数表!H17</f>
        <v>2.8080469404861692E-3</v>
      </c>
      <c r="O14" s="82">
        <f t="shared" si="4"/>
        <v>4.8685451822981084E-2</v>
      </c>
      <c r="P14" s="76">
        <f>分析係数表!C17</f>
        <v>0.29707112970711302</v>
      </c>
      <c r="Q14" s="82">
        <f t="shared" si="5"/>
        <v>1.4463042173354215E-2</v>
      </c>
      <c r="R14" s="83">
        <v>3.7155554274473174E-2</v>
      </c>
      <c r="S14" s="84">
        <f t="shared" si="6"/>
        <v>107.43476679506274</v>
      </c>
      <c r="T14" s="85">
        <f>分析係数表!F17</f>
        <v>0.34274218897340791</v>
      </c>
      <c r="U14" s="86">
        <f t="shared" si="7"/>
        <v>36.822427143187404</v>
      </c>
      <c r="V14" s="87">
        <f>分析係数表!D17</f>
        <v>3.2187087445778591E-2</v>
      </c>
      <c r="W14" s="167">
        <f t="shared" si="8"/>
        <v>3</v>
      </c>
      <c r="X14" s="76">
        <f>分析係数表!E17</f>
        <v>3.1118375557930469E-2</v>
      </c>
      <c r="Y14" s="166">
        <f t="shared" si="9"/>
        <v>3</v>
      </c>
    </row>
    <row r="15" spans="1:25" x14ac:dyDescent="0.2">
      <c r="A15" s="6" t="s">
        <v>3</v>
      </c>
      <c r="B15" s="5" t="s">
        <v>31</v>
      </c>
      <c r="C15" s="90"/>
      <c r="D15" s="76">
        <f>投入係数表!L15</f>
        <v>3.2690010687118879E-3</v>
      </c>
      <c r="E15" s="77">
        <f t="shared" si="0"/>
        <v>0.32690010687118881</v>
      </c>
      <c r="F15" s="76">
        <f>分析係数表!C18</f>
        <v>0.13983739837398379</v>
      </c>
      <c r="G15" s="77">
        <f t="shared" si="1"/>
        <v>4.5712860473044306E-2</v>
      </c>
      <c r="H15" s="77">
        <v>5.355145962061466E-2</v>
      </c>
      <c r="I15" s="77">
        <f t="shared" si="2"/>
        <v>5.355145962061466E-2</v>
      </c>
      <c r="J15" s="76">
        <f>分析係数表!G18</f>
        <v>0.21606118546845124</v>
      </c>
      <c r="K15" s="78">
        <f t="shared" si="3"/>
        <v>1.1570391849195902E-2</v>
      </c>
      <c r="L15" s="79"/>
      <c r="M15" s="80"/>
      <c r="N15" s="81">
        <f>分析係数表!H18</f>
        <v>4.3308186644314052E-4</v>
      </c>
      <c r="O15" s="82">
        <f t="shared" si="4"/>
        <v>7.5087015249373813E-3</v>
      </c>
      <c r="P15" s="76">
        <f>分析係数表!C18</f>
        <v>0.13983739837398379</v>
      </c>
      <c r="Q15" s="82">
        <f t="shared" si="5"/>
        <v>1.0499972864140082E-3</v>
      </c>
      <c r="R15" s="83">
        <v>2.6013608266925946E-3</v>
      </c>
      <c r="S15" s="84">
        <f t="shared" si="6"/>
        <v>5.6152820447307253E-2</v>
      </c>
      <c r="T15" s="85">
        <f>分析係数表!F18</f>
        <v>0.45793499043977054</v>
      </c>
      <c r="U15" s="86">
        <f t="shared" si="7"/>
        <v>2.5714341294703798E-2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投入係数表!L16</f>
        <v>2.0745583705286982E-3</v>
      </c>
      <c r="E16" s="77">
        <f t="shared" si="0"/>
        <v>0.20745583705286982</v>
      </c>
      <c r="F16" s="76">
        <f>分析係数表!C19</f>
        <v>0.18403218975010593</v>
      </c>
      <c r="G16" s="77">
        <f t="shared" si="1"/>
        <v>3.81785519692808E-2</v>
      </c>
      <c r="H16" s="77">
        <v>5.6647422531910498E-2</v>
      </c>
      <c r="I16" s="77">
        <f t="shared" si="2"/>
        <v>5.6647422531910498E-2</v>
      </c>
      <c r="J16" s="76">
        <f>分析係数表!G19</f>
        <v>5.7747209966260059E-2</v>
      </c>
      <c r="K16" s="78">
        <f t="shared" si="3"/>
        <v>3.2712306029976865E-3</v>
      </c>
      <c r="L16" s="79"/>
      <c r="M16" s="80"/>
      <c r="N16" s="81">
        <f>分析係数表!H19</f>
        <v>-1.1176306230790724E-4</v>
      </c>
      <c r="O16" s="82">
        <f t="shared" si="4"/>
        <v>-1.9377294257902921E-3</v>
      </c>
      <c r="P16" s="76">
        <f>分析係数表!C19</f>
        <v>0.18403218975010593</v>
      </c>
      <c r="Q16" s="82">
        <f t="shared" si="5"/>
        <v>-3.5660458937140287E-4</v>
      </c>
      <c r="R16" s="83">
        <v>2.230840286803214E-3</v>
      </c>
      <c r="S16" s="84">
        <f t="shared" si="6"/>
        <v>5.8878262818713709E-2</v>
      </c>
      <c r="T16" s="85">
        <f>分析係数表!F19</f>
        <v>0.23994290163508955</v>
      </c>
      <c r="U16" s="86">
        <f t="shared" si="7"/>
        <v>1.4127421223955574E-2</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投入係数表!L17</f>
        <v>2.5146162067014523E-3</v>
      </c>
      <c r="E17" s="77">
        <f t="shared" si="0"/>
        <v>0.25146162067014521</v>
      </c>
      <c r="F17" s="76">
        <f>分析係数表!C20</f>
        <v>2.2594142259414252E-2</v>
      </c>
      <c r="G17" s="77">
        <f t="shared" si="1"/>
        <v>5.6815596302041242E-3</v>
      </c>
      <c r="H17" s="77">
        <v>6.6045978282521164E-3</v>
      </c>
      <c r="I17" s="77">
        <f t="shared" si="2"/>
        <v>6.6045978282521164E-3</v>
      </c>
      <c r="J17" s="76">
        <f>分析係数表!G20</f>
        <v>0.10283687943262411</v>
      </c>
      <c r="K17" s="78">
        <f t="shared" si="3"/>
        <v>6.7919623056493397E-4</v>
      </c>
      <c r="L17" s="79"/>
      <c r="M17" s="80"/>
      <c r="N17" s="81">
        <f>分析係数表!H20</f>
        <v>5.3087454596255942E-4</v>
      </c>
      <c r="O17" s="82">
        <f t="shared" si="4"/>
        <v>9.2042147725038877E-3</v>
      </c>
      <c r="P17" s="76">
        <f>分析係数表!C20</f>
        <v>2.2594142259414252E-2</v>
      </c>
      <c r="Q17" s="82">
        <f t="shared" si="5"/>
        <v>2.0796133795615503E-4</v>
      </c>
      <c r="R17" s="83">
        <v>5.9357365956044512E-4</v>
      </c>
      <c r="S17" s="84">
        <f t="shared" si="6"/>
        <v>7.1981714878125618E-3</v>
      </c>
      <c r="T17" s="85">
        <f>分析係数表!F20</f>
        <v>0.22695035460992907</v>
      </c>
      <c r="U17" s="86">
        <f t="shared" si="7"/>
        <v>1.6336275717021417E-3</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投入係数表!L18</f>
        <v>6.2236751115860942E-3</v>
      </c>
      <c r="E18" s="77">
        <f t="shared" si="0"/>
        <v>0.62236751115860944</v>
      </c>
      <c r="F18" s="76">
        <f>分析係数表!C21</f>
        <v>0.23250388802488331</v>
      </c>
      <c r="G18" s="77">
        <f t="shared" si="1"/>
        <v>0.14470286612474664</v>
      </c>
      <c r="H18" s="77">
        <v>0.17401885197089068</v>
      </c>
      <c r="I18" s="77">
        <f t="shared" si="2"/>
        <v>0.17401885197089068</v>
      </c>
      <c r="J18" s="76">
        <f>分析係数表!G21</f>
        <v>0.28497645450402553</v>
      </c>
      <c r="K18" s="78">
        <f t="shared" si="3"/>
        <v>4.959127545152528E-2</v>
      </c>
      <c r="L18" s="79"/>
      <c r="M18" s="80"/>
      <c r="N18" s="81">
        <f>分析係数表!H21</f>
        <v>8.9410449846325792E-4</v>
      </c>
      <c r="O18" s="82">
        <f t="shared" si="4"/>
        <v>1.5501835406322337E-2</v>
      </c>
      <c r="P18" s="76">
        <f>分析係数表!C21</f>
        <v>0.23250388802488331</v>
      </c>
      <c r="Q18" s="82">
        <f t="shared" si="5"/>
        <v>3.60423700349174E-3</v>
      </c>
      <c r="R18" s="83">
        <v>1.2148006248476655E-2</v>
      </c>
      <c r="S18" s="84">
        <f t="shared" si="6"/>
        <v>0.18616685821936732</v>
      </c>
      <c r="T18" s="85">
        <f>分析係数表!F21</f>
        <v>0.42533799179705301</v>
      </c>
      <c r="U18" s="86">
        <f t="shared" si="7"/>
        <v>7.9183837614192384E-2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投入係数表!L19</f>
        <v>4.4005783617275413E-4</v>
      </c>
      <c r="E19" s="77">
        <f t="shared" si="0"/>
        <v>4.4005783617275411E-2</v>
      </c>
      <c r="F19" s="76">
        <f>分析係数表!C22</f>
        <v>5.4474708171206254E-2</v>
      </c>
      <c r="G19" s="77">
        <f t="shared" si="1"/>
        <v>2.3972022203963272E-3</v>
      </c>
      <c r="H19" s="77">
        <v>3.707787060233985E-3</v>
      </c>
      <c r="I19" s="77">
        <f t="shared" si="2"/>
        <v>3.707787060233985E-3</v>
      </c>
      <c r="J19" s="76">
        <f>分析係数表!G22</f>
        <v>0.19423955040393395</v>
      </c>
      <c r="K19" s="78">
        <f t="shared" si="3"/>
        <v>7.201988915733732E-4</v>
      </c>
      <c r="L19" s="79"/>
      <c r="M19" s="80"/>
      <c r="N19" s="81">
        <f>分析係数表!H22</f>
        <v>4.1911148365465217E-5</v>
      </c>
      <c r="O19" s="82">
        <f t="shared" si="4"/>
        <v>7.2664853467135958E-4</v>
      </c>
      <c r="P19" s="76">
        <f>分析係数表!C22</f>
        <v>5.4474708171206254E-2</v>
      </c>
      <c r="Q19" s="82">
        <f t="shared" si="5"/>
        <v>3.9583966869256963E-5</v>
      </c>
      <c r="R19" s="83">
        <v>4.0187475567710778E-4</v>
      </c>
      <c r="S19" s="84">
        <f t="shared" si="6"/>
        <v>4.1096618159110927E-3</v>
      </c>
      <c r="T19" s="85">
        <f>分析係数表!F22</f>
        <v>0.41201264488935724</v>
      </c>
      <c r="U19" s="86">
        <f t="shared" si="7"/>
        <v>1.6932326343743281E-3</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投入係数表!L20</f>
        <v>2.7660778273715975E-3</v>
      </c>
      <c r="E20" s="77">
        <f t="shared" si="0"/>
        <v>0.27660778273715975</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4.8443235644757304E-4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投入係数表!L21</f>
        <v>0</v>
      </c>
      <c r="E21" s="77">
        <f t="shared" si="0"/>
        <v>0</v>
      </c>
      <c r="F21" s="76">
        <f>分析係数表!C24</f>
        <v>0.2430426716141002</v>
      </c>
      <c r="G21" s="77">
        <f t="shared" si="1"/>
        <v>0</v>
      </c>
      <c r="H21" s="77">
        <v>4.2557647939525638E-3</v>
      </c>
      <c r="I21" s="77">
        <f t="shared" si="2"/>
        <v>4.2557647939525638E-3</v>
      </c>
      <c r="J21" s="76">
        <f>分析係数表!G24</f>
        <v>0.20785219399538107</v>
      </c>
      <c r="K21" s="78">
        <f t="shared" si="3"/>
        <v>8.8457004955134122E-4</v>
      </c>
      <c r="L21" s="79"/>
      <c r="M21" s="80"/>
      <c r="N21" s="81">
        <f>分析係数表!H24</f>
        <v>3.3528918692372173E-4</v>
      </c>
      <c r="O21" s="82">
        <f t="shared" si="4"/>
        <v>5.8131882773708766E-3</v>
      </c>
      <c r="P21" s="76">
        <f>分析係数表!C24</f>
        <v>0.2430426716141002</v>
      </c>
      <c r="Q21" s="82">
        <f t="shared" si="5"/>
        <v>1.4128528095279868E-3</v>
      </c>
      <c r="R21" s="83">
        <v>5.7183205456353544E-3</v>
      </c>
      <c r="S21" s="84">
        <f t="shared" si="6"/>
        <v>9.9740853395879174E-3</v>
      </c>
      <c r="T21" s="85">
        <f>分析係数表!F24</f>
        <v>0.39030023094688221</v>
      </c>
      <c r="U21" s="86">
        <f t="shared" si="7"/>
        <v>3.8928878115250761E-3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投入係数表!L22</f>
        <v>0</v>
      </c>
      <c r="E22" s="77">
        <f t="shared" si="0"/>
        <v>0</v>
      </c>
      <c r="F22" s="76">
        <f>分析係数表!C25</f>
        <v>6.2929061784896545E-3</v>
      </c>
      <c r="G22" s="77">
        <f t="shared" si="1"/>
        <v>0</v>
      </c>
      <c r="H22" s="77">
        <v>1.8658070790914284E-4</v>
      </c>
      <c r="I22" s="77">
        <f t="shared" si="2"/>
        <v>1.8658070790914284E-4</v>
      </c>
      <c r="J22" s="76">
        <f>分析係数表!G25</f>
        <v>0.19805194805194806</v>
      </c>
      <c r="K22" s="78">
        <f t="shared" si="3"/>
        <v>3.6952672670317249E-5</v>
      </c>
      <c r="L22" s="79"/>
      <c r="M22" s="80"/>
      <c r="N22" s="81">
        <f>分析係数表!H25</f>
        <v>4.8896339759709417E-4</v>
      </c>
      <c r="O22" s="82">
        <f t="shared" si="4"/>
        <v>8.4775662378325269E-3</v>
      </c>
      <c r="P22" s="76">
        <f>分析係数表!C25</f>
        <v>6.2929061784896545E-3</v>
      </c>
      <c r="Q22" s="82">
        <f t="shared" si="5"/>
        <v>5.3348528956611603E-5</v>
      </c>
      <c r="R22" s="83">
        <v>5.1970337173853573E-4</v>
      </c>
      <c r="S22" s="84">
        <f t="shared" si="6"/>
        <v>7.0628407964767859E-4</v>
      </c>
      <c r="T22" s="85">
        <f>分析係数表!F25</f>
        <v>0.35389610389610388</v>
      </c>
      <c r="U22" s="86">
        <f t="shared" si="7"/>
        <v>2.4995118403115896E-4</v>
      </c>
      <c r="V22" s="87">
        <f>分析係数表!D25</f>
        <v>9.74025974025974E-3</v>
      </c>
      <c r="W22" s="167">
        <f t="shared" si="8"/>
        <v>0</v>
      </c>
      <c r="X22" s="76">
        <f>分析係数表!E25</f>
        <v>0</v>
      </c>
      <c r="Y22" s="166">
        <f t="shared" si="9"/>
        <v>0</v>
      </c>
    </row>
    <row r="23" spans="1:25" x14ac:dyDescent="0.2">
      <c r="A23" s="6" t="s">
        <v>11</v>
      </c>
      <c r="B23" s="5" t="s">
        <v>35</v>
      </c>
      <c r="C23" s="90"/>
      <c r="D23" s="76">
        <f>投入係数表!L23</f>
        <v>0</v>
      </c>
      <c r="E23" s="77">
        <f t="shared" si="0"/>
        <v>0</v>
      </c>
      <c r="F23" s="76">
        <f>分析係数表!C26</f>
        <v>0.11929572403880706</v>
      </c>
      <c r="G23" s="77">
        <f t="shared" si="1"/>
        <v>0</v>
      </c>
      <c r="H23" s="77">
        <v>2.4427397669836795E-3</v>
      </c>
      <c r="I23" s="77">
        <f t="shared" si="2"/>
        <v>2.4427397669836795E-3</v>
      </c>
      <c r="J23" s="76">
        <f>分析係数表!G26</f>
        <v>0.19690501600853788</v>
      </c>
      <c r="K23" s="78">
        <f t="shared" si="3"/>
        <v>4.8098771292261352E-4</v>
      </c>
      <c r="L23" s="79"/>
      <c r="M23" s="80"/>
      <c r="N23" s="81">
        <f>分析係数表!H26</f>
        <v>1.0477787091366304E-2</v>
      </c>
      <c r="O23" s="82">
        <f t="shared" si="4"/>
        <v>0.1816621336678399</v>
      </c>
      <c r="P23" s="76">
        <f>分析係数表!C26</f>
        <v>0.11929572403880706</v>
      </c>
      <c r="Q23" s="82">
        <f t="shared" si="5"/>
        <v>2.1671515766339508E-2</v>
      </c>
      <c r="R23" s="83">
        <v>2.3423671243067618E-2</v>
      </c>
      <c r="S23" s="84">
        <f t="shared" si="6"/>
        <v>2.5866411010051299E-2</v>
      </c>
      <c r="T23" s="85">
        <f>分析係数表!F26</f>
        <v>0.33564567769477055</v>
      </c>
      <c r="U23" s="86">
        <f t="shared" si="7"/>
        <v>8.681949053000142E-3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投入係数表!L24</f>
        <v>0</v>
      </c>
      <c r="E24" s="77">
        <f t="shared" si="0"/>
        <v>0</v>
      </c>
      <c r="F24" s="76">
        <f>分析係数表!C27</f>
        <v>1</v>
      </c>
      <c r="G24" s="77">
        <f t="shared" si="1"/>
        <v>0</v>
      </c>
      <c r="H24" s="77">
        <v>5.5385739696412169E-3</v>
      </c>
      <c r="I24" s="77">
        <f t="shared" si="2"/>
        <v>5.5385739696412169E-3</v>
      </c>
      <c r="J24" s="76">
        <f>分析係数表!G27</f>
        <v>0.17096018735362997</v>
      </c>
      <c r="K24" s="78">
        <f t="shared" si="3"/>
        <v>9.4687564352180053E-4</v>
      </c>
      <c r="L24" s="79"/>
      <c r="M24" s="80"/>
      <c r="N24" s="81">
        <f>分析係数表!H27</f>
        <v>1.0449846325789327E-2</v>
      </c>
      <c r="O24" s="82">
        <f t="shared" si="4"/>
        <v>0.1811777013113923</v>
      </c>
      <c r="P24" s="76">
        <f>分析係数表!C27</f>
        <v>1</v>
      </c>
      <c r="Q24" s="82">
        <f t="shared" si="5"/>
        <v>0.1811777013113923</v>
      </c>
      <c r="R24" s="83">
        <v>0.1886553572293998</v>
      </c>
      <c r="S24" s="84">
        <f t="shared" si="6"/>
        <v>0.19419393119904102</v>
      </c>
      <c r="T24" s="85">
        <f>分析係数表!F27</f>
        <v>0.32162373145979706</v>
      </c>
      <c r="U24" s="86">
        <f t="shared" si="7"/>
        <v>6.2457376779082675E-2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投入係数表!L25</f>
        <v>0</v>
      </c>
      <c r="E25" s="77">
        <f t="shared" si="0"/>
        <v>0</v>
      </c>
      <c r="F25" s="76">
        <f>分析係数表!C28</f>
        <v>0.21543700340522132</v>
      </c>
      <c r="G25" s="77">
        <f t="shared" si="1"/>
        <v>0</v>
      </c>
      <c r="H25" s="77">
        <v>1.4550198575680654E-2</v>
      </c>
      <c r="I25" s="77">
        <f t="shared" si="2"/>
        <v>1.4550198575680654E-2</v>
      </c>
      <c r="J25" s="76">
        <f>分析係数表!G28</f>
        <v>0.12488528602018965</v>
      </c>
      <c r="K25" s="78">
        <f t="shared" si="3"/>
        <v>1.8171057107744346E-3</v>
      </c>
      <c r="L25" s="79"/>
      <c r="M25" s="80"/>
      <c r="N25" s="81">
        <f>分析係数表!H28</f>
        <v>2.0550433081866444E-2</v>
      </c>
      <c r="O25" s="82">
        <f t="shared" si="4"/>
        <v>0.35629999816718994</v>
      </c>
      <c r="P25" s="76">
        <f>分析係数表!C28</f>
        <v>0.21543700340522132</v>
      </c>
      <c r="Q25" s="82">
        <f t="shared" si="5"/>
        <v>7.6760203918425252E-2</v>
      </c>
      <c r="R25" s="83">
        <v>8.891869720885992E-2</v>
      </c>
      <c r="S25" s="84">
        <f t="shared" si="6"/>
        <v>0.10346889578454058</v>
      </c>
      <c r="T25" s="85">
        <f>分析係数表!F28</f>
        <v>0.21313857448761089</v>
      </c>
      <c r="U25" s="86">
        <f t="shared" si="7"/>
        <v>2.2053212951324151E-2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投入係数表!L26</f>
        <v>2.1374237756962345E-3</v>
      </c>
      <c r="E26" s="77">
        <f t="shared" si="0"/>
        <v>0.21374237756962344</v>
      </c>
      <c r="F26" s="76">
        <f>分析係数表!C29</f>
        <v>0.11126961483594866</v>
      </c>
      <c r="G26" s="77">
        <f t="shared" si="1"/>
        <v>2.3783032026291912E-2</v>
      </c>
      <c r="H26" s="77">
        <v>3.5528877482590308E-2</v>
      </c>
      <c r="I26" s="77">
        <f t="shared" si="2"/>
        <v>3.5528877482590308E-2</v>
      </c>
      <c r="J26" s="76">
        <f>分析係数表!G29</f>
        <v>0.25072046109510088</v>
      </c>
      <c r="K26" s="78">
        <f t="shared" si="3"/>
        <v>8.9078165446263898E-3</v>
      </c>
      <c r="L26" s="79"/>
      <c r="M26" s="80"/>
      <c r="N26" s="81">
        <f>分析係数表!H29</f>
        <v>9.5976529756915344E-3</v>
      </c>
      <c r="O26" s="82">
        <f t="shared" si="4"/>
        <v>0.16640251443974133</v>
      </c>
      <c r="P26" s="76">
        <f>分析係数表!C29</f>
        <v>0.11126961483594866</v>
      </c>
      <c r="Q26" s="82">
        <f t="shared" si="5"/>
        <v>1.8515543689443404E-2</v>
      </c>
      <c r="R26" s="83">
        <v>2.5750041560610042E-2</v>
      </c>
      <c r="S26" s="84">
        <f t="shared" si="6"/>
        <v>6.1278919043200347E-2</v>
      </c>
      <c r="T26" s="85">
        <f>分析係数表!F29</f>
        <v>0.40201729106628242</v>
      </c>
      <c r="U26" s="86">
        <f t="shared" si="7"/>
        <v>2.4635185033217429E-2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投入係数表!L27</f>
        <v>3.2061356635443516E-3</v>
      </c>
      <c r="E27" s="77">
        <f t="shared" si="0"/>
        <v>0.32061356635443516</v>
      </c>
      <c r="F27" s="76">
        <f>分析係数表!C30</f>
        <v>1</v>
      </c>
      <c r="G27" s="77">
        <f t="shared" si="1"/>
        <v>0.32061356635443516</v>
      </c>
      <c r="H27" s="77">
        <v>0.3795855466237143</v>
      </c>
      <c r="I27" s="77">
        <f t="shared" si="2"/>
        <v>0.3795855466237143</v>
      </c>
      <c r="J27" s="76">
        <f>分析係数表!G30</f>
        <v>0.34452184927169094</v>
      </c>
      <c r="K27" s="78">
        <f t="shared" si="3"/>
        <v>0.13077551447960772</v>
      </c>
      <c r="L27" s="79"/>
      <c r="M27" s="80"/>
      <c r="N27" s="81">
        <f>分析係数表!H30</f>
        <v>0</v>
      </c>
      <c r="O27" s="82">
        <f t="shared" si="4"/>
        <v>0</v>
      </c>
      <c r="P27" s="76">
        <f>分析係数表!C30</f>
        <v>1</v>
      </c>
      <c r="Q27" s="82">
        <f t="shared" si="5"/>
        <v>0</v>
      </c>
      <c r="R27" s="83">
        <v>5.238008348935709E-2</v>
      </c>
      <c r="S27" s="84">
        <f t="shared" si="6"/>
        <v>0.43196563011307137</v>
      </c>
      <c r="T27" s="85">
        <f>分析係数表!F30</f>
        <v>0.43989867004433186</v>
      </c>
      <c r="U27" s="86">
        <f t="shared" si="7"/>
        <v>0.1900211061916019</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投入係数表!L28</f>
        <v>3.3947318790469604E-2</v>
      </c>
      <c r="E28" s="77">
        <f t="shared" si="0"/>
        <v>3.3947318790469603</v>
      </c>
      <c r="F28" s="76">
        <f>分析係数表!C31</f>
        <v>4.9334728658992355E-2</v>
      </c>
      <c r="G28" s="77">
        <f t="shared" si="1"/>
        <v>0.16747817612281304</v>
      </c>
      <c r="H28" s="77">
        <v>0.19089493602746885</v>
      </c>
      <c r="I28" s="77">
        <f t="shared" si="2"/>
        <v>0.19089493602746885</v>
      </c>
      <c r="J28" s="76">
        <f>分析係数表!G31</f>
        <v>6.9277108433734941E-2</v>
      </c>
      <c r="K28" s="78">
        <f t="shared" si="3"/>
        <v>1.3224649182625853E-2</v>
      </c>
      <c r="L28" s="79"/>
      <c r="M28" s="80"/>
      <c r="N28" s="81">
        <f>分析係数表!H31</f>
        <v>2.1570271025426097E-2</v>
      </c>
      <c r="O28" s="82">
        <f t="shared" si="4"/>
        <v>0.3739817791775264</v>
      </c>
      <c r="P28" s="76">
        <f>分析係数表!C31</f>
        <v>4.9334728658992355E-2</v>
      </c>
      <c r="Q28" s="82">
        <f t="shared" si="5"/>
        <v>1.8450289599130462E-2</v>
      </c>
      <c r="R28" s="83">
        <v>2.6206218895976838E-2</v>
      </c>
      <c r="S28" s="84">
        <f t="shared" si="6"/>
        <v>0.21710115492344567</v>
      </c>
      <c r="T28" s="85">
        <f>分析係数表!F31</f>
        <v>0.34337349397590361</v>
      </c>
      <c r="U28" s="86">
        <f t="shared" si="7"/>
        <v>7.4546782112267493E-2</v>
      </c>
      <c r="V28" s="87">
        <f>分析係数表!D31</f>
        <v>0</v>
      </c>
      <c r="W28" s="167">
        <f t="shared" si="8"/>
        <v>0</v>
      </c>
      <c r="X28" s="76">
        <f>分析係数表!E31</f>
        <v>0</v>
      </c>
      <c r="Y28" s="166">
        <f t="shared" si="9"/>
        <v>0</v>
      </c>
    </row>
    <row r="29" spans="1:25" x14ac:dyDescent="0.2">
      <c r="A29" s="6" t="s">
        <v>17</v>
      </c>
      <c r="B29" s="5" t="s">
        <v>272</v>
      </c>
      <c r="C29" s="90"/>
      <c r="D29" s="76">
        <f>投入係数表!L29</f>
        <v>9.4298107751304456E-4</v>
      </c>
      <c r="E29" s="77">
        <f t="shared" si="0"/>
        <v>9.4298107751304455E-2</v>
      </c>
      <c r="F29" s="76">
        <f>分析係数表!C32</f>
        <v>0.42352941176470593</v>
      </c>
      <c r="G29" s="77">
        <f t="shared" si="1"/>
        <v>3.993802210643483E-2</v>
      </c>
      <c r="H29" s="77">
        <v>5.3632516063696407E-2</v>
      </c>
      <c r="I29" s="77">
        <f t="shared" si="2"/>
        <v>5.3632516063696407E-2</v>
      </c>
      <c r="J29" s="76">
        <f>分析係数表!G32</f>
        <v>0.14012738853503184</v>
      </c>
      <c r="K29" s="78">
        <f t="shared" si="3"/>
        <v>7.5153844165689234E-3</v>
      </c>
      <c r="L29" s="79"/>
      <c r="M29" s="80"/>
      <c r="N29" s="81">
        <f>分析係数表!H32</f>
        <v>6.3146130203967591E-3</v>
      </c>
      <c r="O29" s="82">
        <f t="shared" si="4"/>
        <v>0.1094817125571515</v>
      </c>
      <c r="P29" s="76">
        <f>分析係数表!C32</f>
        <v>0.42352941176470593</v>
      </c>
      <c r="Q29" s="82">
        <f t="shared" si="5"/>
        <v>4.6368725318322992E-2</v>
      </c>
      <c r="R29" s="83">
        <v>6.158336772751772E-2</v>
      </c>
      <c r="S29" s="84">
        <f t="shared" si="6"/>
        <v>0.11521588379121413</v>
      </c>
      <c r="T29" s="85">
        <f>分析係数表!F32</f>
        <v>0.48195329087048833</v>
      </c>
      <c r="U29" s="86">
        <f t="shared" si="7"/>
        <v>5.5528674353727402E-2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投入係数表!L30</f>
        <v>1.2573081033507262E-4</v>
      </c>
      <c r="E30" s="77">
        <f t="shared" si="0"/>
        <v>1.2573081033507263E-2</v>
      </c>
      <c r="F30" s="76">
        <f>分析係数表!C33</f>
        <v>1</v>
      </c>
      <c r="G30" s="77">
        <f t="shared" si="1"/>
        <v>1.2573081033507263E-2</v>
      </c>
      <c r="H30" s="77">
        <v>3.154474925603052E-2</v>
      </c>
      <c r="I30" s="77">
        <f t="shared" si="2"/>
        <v>3.154474925603052E-2</v>
      </c>
      <c r="J30" s="76">
        <f>分析係数表!G33</f>
        <v>0.50642927794263104</v>
      </c>
      <c r="K30" s="78">
        <f t="shared" si="3"/>
        <v>1.5975184588612884E-2</v>
      </c>
      <c r="L30" s="79"/>
      <c r="M30" s="80"/>
      <c r="N30" s="81">
        <f>分析係数表!H33</f>
        <v>9.2204526404023469E-4</v>
      </c>
      <c r="O30" s="82">
        <f t="shared" si="4"/>
        <v>1.5986267762769908E-2</v>
      </c>
      <c r="P30" s="76">
        <f>分析係数表!C33</f>
        <v>1</v>
      </c>
      <c r="Q30" s="82">
        <f t="shared" si="5"/>
        <v>1.5986267762769908E-2</v>
      </c>
      <c r="R30" s="83">
        <v>4.4967025799984142E-2</v>
      </c>
      <c r="S30" s="84">
        <f t="shared" si="6"/>
        <v>7.6511775056014669E-2</v>
      </c>
      <c r="T30" s="85">
        <f>分析係数表!F33</f>
        <v>0.64094955489614247</v>
      </c>
      <c r="U30" s="86">
        <f t="shared" si="7"/>
        <v>4.9040188166466381E-2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投入係数表!L31</f>
        <v>5.9407807883321805E-2</v>
      </c>
      <c r="E31" s="77">
        <f t="shared" si="0"/>
        <v>5.9407807883321802</v>
      </c>
      <c r="F31" s="76">
        <f>分析係数表!C34</f>
        <v>1</v>
      </c>
      <c r="G31" s="77">
        <f t="shared" si="1"/>
        <v>5.9407807883321802</v>
      </c>
      <c r="H31" s="77">
        <v>6.6076198334074254</v>
      </c>
      <c r="I31" s="77">
        <f t="shared" si="2"/>
        <v>6.6076198334074254</v>
      </c>
      <c r="J31" s="76">
        <f>分析係数表!G34</f>
        <v>0.4248177722781849</v>
      </c>
      <c r="K31" s="78">
        <f t="shared" si="3"/>
        <v>2.8070343376892937</v>
      </c>
      <c r="L31" s="79"/>
      <c r="M31" s="80"/>
      <c r="N31" s="81">
        <f>分析係数表!H34</f>
        <v>0.15535065660799105</v>
      </c>
      <c r="O31" s="82">
        <f t="shared" si="4"/>
        <v>2.6934439018485059</v>
      </c>
      <c r="P31" s="76">
        <f>分析係数表!C34</f>
        <v>1</v>
      </c>
      <c r="Q31" s="82">
        <f t="shared" si="5"/>
        <v>2.6934439018485059</v>
      </c>
      <c r="R31" s="83">
        <v>2.9615470711836389</v>
      </c>
      <c r="S31" s="84">
        <f t="shared" si="6"/>
        <v>9.5691669045910643</v>
      </c>
      <c r="T31" s="85">
        <f>分析係数表!F34</f>
        <v>0.6980530152162564</v>
      </c>
      <c r="U31" s="86">
        <f t="shared" si="7"/>
        <v>6.6797858108574033</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投入係数表!L32</f>
        <v>2.9546740428742064E-3</v>
      </c>
      <c r="E32" s="77">
        <f t="shared" si="0"/>
        <v>0.29546740428742063</v>
      </c>
      <c r="F32" s="76">
        <f>分析係数表!C35</f>
        <v>0.10396681358568838</v>
      </c>
      <c r="G32" s="77">
        <f t="shared" si="1"/>
        <v>3.0718804542197484E-2</v>
      </c>
      <c r="H32" s="77">
        <v>5.128997849492755E-2</v>
      </c>
      <c r="I32" s="77">
        <f t="shared" si="2"/>
        <v>5.128997849492755E-2</v>
      </c>
      <c r="J32" s="76">
        <f>分析係数表!G35</f>
        <v>0.31658878504672899</v>
      </c>
      <c r="K32" s="78">
        <f t="shared" si="3"/>
        <v>1.6237831976781972E-2</v>
      </c>
      <c r="L32" s="79"/>
      <c r="M32" s="80"/>
      <c r="N32" s="81">
        <f>分析係数表!H35</f>
        <v>5.9164571109248394E-2</v>
      </c>
      <c r="O32" s="82">
        <f t="shared" si="4"/>
        <v>1.0257855147777359</v>
      </c>
      <c r="P32" s="76">
        <f>分析係数表!C35</f>
        <v>0.10396681358568838</v>
      </c>
      <c r="Q32" s="82">
        <f t="shared" si="5"/>
        <v>0.10664765139379627</v>
      </c>
      <c r="R32" s="83">
        <v>0.13984297057124309</v>
      </c>
      <c r="S32" s="84">
        <f t="shared" si="6"/>
        <v>0.19113294906617065</v>
      </c>
      <c r="T32" s="85">
        <f>分析係数表!F35</f>
        <v>0.6460280373831776</v>
      </c>
      <c r="U32" s="86">
        <f t="shared" si="7"/>
        <v>0.12347724396447707</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投入係数表!L33</f>
        <v>5.6578864650782678E-4</v>
      </c>
      <c r="E33" s="77">
        <f t="shared" si="0"/>
        <v>5.6578864650782677E-2</v>
      </c>
      <c r="F33" s="76">
        <f>分析係数表!C36</f>
        <v>0.7690462911321807</v>
      </c>
      <c r="G33" s="77">
        <f t="shared" si="1"/>
        <v>4.3511766016154065E-2</v>
      </c>
      <c r="H33" s="77">
        <v>0.21219016110683631</v>
      </c>
      <c r="I33" s="77">
        <f t="shared" si="2"/>
        <v>0.21219016110683631</v>
      </c>
      <c r="J33" s="76">
        <f>分析係数表!G36</f>
        <v>1.0642148700499529E-2</v>
      </c>
      <c r="K33" s="78">
        <f t="shared" si="3"/>
        <v>2.2581592472819038E-3</v>
      </c>
      <c r="L33" s="79"/>
      <c r="M33" s="80"/>
      <c r="N33" s="81">
        <f>分析係数表!H36</f>
        <v>0.21434758312377758</v>
      </c>
      <c r="O33" s="82">
        <f t="shared" si="4"/>
        <v>3.7163228224875562</v>
      </c>
      <c r="P33" s="76">
        <f>分析係数表!C36</f>
        <v>0.7690462911321807</v>
      </c>
      <c r="Q33" s="82">
        <f t="shared" si="5"/>
        <v>2.8580242832839327</v>
      </c>
      <c r="R33" s="83">
        <v>2.985292618404578</v>
      </c>
      <c r="S33" s="84">
        <f t="shared" si="6"/>
        <v>3.1974827795114145</v>
      </c>
      <c r="T33" s="85">
        <f>分析係数表!F36</f>
        <v>0.89162383262144351</v>
      </c>
      <c r="U33" s="86">
        <f t="shared" si="7"/>
        <v>2.8509518506090332</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投入係数表!L34</f>
        <v>1.6533601559062049E-2</v>
      </c>
      <c r="E34" s="77">
        <f t="shared" si="0"/>
        <v>1.6533601559062048</v>
      </c>
      <c r="F34" s="76">
        <f>分析係数表!C37</f>
        <v>0.51946958535045251</v>
      </c>
      <c r="G34" s="77">
        <f t="shared" si="1"/>
        <v>0.85887031462355568</v>
      </c>
      <c r="H34" s="77">
        <v>1.054699646805175</v>
      </c>
      <c r="I34" s="77">
        <f t="shared" si="2"/>
        <v>1.054699646805175</v>
      </c>
      <c r="J34" s="76">
        <f>分析係数表!G37</f>
        <v>0.46066923615977573</v>
      </c>
      <c r="K34" s="78">
        <f t="shared" si="3"/>
        <v>0.48586768067172525</v>
      </c>
      <c r="L34" s="79"/>
      <c r="M34" s="80"/>
      <c r="N34" s="81">
        <f>分析係数表!H37</f>
        <v>4.5948588991338364E-2</v>
      </c>
      <c r="O34" s="82">
        <f t="shared" si="4"/>
        <v>0.7966490101780338</v>
      </c>
      <c r="P34" s="76">
        <f>分析係数表!C37</f>
        <v>0.51946958535045251</v>
      </c>
      <c r="Q34" s="82">
        <f t="shared" si="5"/>
        <v>0.41383493098703167</v>
      </c>
      <c r="R34" s="83">
        <v>0.50166854069122746</v>
      </c>
      <c r="S34" s="84">
        <f t="shared" si="6"/>
        <v>1.5563681874964024</v>
      </c>
      <c r="T34" s="85">
        <f>分析係数表!F37</f>
        <v>0.70891730903994399</v>
      </c>
      <c r="U34" s="86">
        <f t="shared" si="7"/>
        <v>1.1033363473553246</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投入係数表!L35</f>
        <v>4.2119821462249327E-3</v>
      </c>
      <c r="E35" s="77">
        <f t="shared" si="0"/>
        <v>0.42119821462249329</v>
      </c>
      <c r="F35" s="76">
        <f>分析係数表!C38</f>
        <v>5.5966094327320137E-2</v>
      </c>
      <c r="G35" s="77">
        <f t="shared" si="1"/>
        <v>2.357281901006129E-2</v>
      </c>
      <c r="H35" s="77">
        <v>5.6984004990637917E-2</v>
      </c>
      <c r="I35" s="77">
        <f t="shared" si="2"/>
        <v>5.6984004990637917E-2</v>
      </c>
      <c r="J35" s="76">
        <f>分析係数表!G38</f>
        <v>0.18817204301075269</v>
      </c>
      <c r="K35" s="78">
        <f t="shared" si="3"/>
        <v>1.0722796638023264E-2</v>
      </c>
      <c r="L35" s="79"/>
      <c r="M35" s="80"/>
      <c r="N35" s="81">
        <f>分析係数表!H38</f>
        <v>4.1086895780944398E-2</v>
      </c>
      <c r="O35" s="82">
        <f t="shared" si="4"/>
        <v>0.71235778015615614</v>
      </c>
      <c r="P35" s="76">
        <f>分析係数表!C38</f>
        <v>5.5966094327320137E-2</v>
      </c>
      <c r="Q35" s="82">
        <f t="shared" si="5"/>
        <v>3.9867882719019816E-2</v>
      </c>
      <c r="R35" s="83">
        <v>5.5020117897062043E-2</v>
      </c>
      <c r="S35" s="84">
        <f t="shared" si="6"/>
        <v>0.11200412288769995</v>
      </c>
      <c r="T35" s="85">
        <f>分析係数表!F38</f>
        <v>0.42473118279569894</v>
      </c>
      <c r="U35" s="86">
        <f t="shared" si="7"/>
        <v>4.7571643592087619E-2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投入係数表!L36</f>
        <v>0</v>
      </c>
      <c r="E36" s="77">
        <f t="shared" si="0"/>
        <v>0</v>
      </c>
      <c r="F36" s="76">
        <f>分析係数表!C39</f>
        <v>0.92912172573189522</v>
      </c>
      <c r="G36" s="77">
        <f t="shared" si="1"/>
        <v>0</v>
      </c>
      <c r="H36" s="77">
        <v>8.4670636005390442E-3</v>
      </c>
      <c r="I36" s="77">
        <f t="shared" si="2"/>
        <v>8.4670636005390442E-3</v>
      </c>
      <c r="J36" s="76">
        <f>分析係数表!G39</f>
        <v>0.35058043117744608</v>
      </c>
      <c r="K36" s="78">
        <f t="shared" si="3"/>
        <v>2.968386807883837E-3</v>
      </c>
      <c r="L36" s="79"/>
      <c r="M36" s="80"/>
      <c r="N36" s="81">
        <f>分析係数表!H39</f>
        <v>3.6742106733724505E-3</v>
      </c>
      <c r="O36" s="82">
        <f t="shared" si="4"/>
        <v>6.3702854872855846E-2</v>
      </c>
      <c r="P36" s="76">
        <f>分析係数表!C39</f>
        <v>0.92912172573189522</v>
      </c>
      <c r="Q36" s="82">
        <f t="shared" si="5"/>
        <v>5.9187706453516294E-2</v>
      </c>
      <c r="R36" s="83">
        <v>6.9989950626917014E-2</v>
      </c>
      <c r="S36" s="84">
        <f t="shared" si="6"/>
        <v>7.8457014227456059E-2</v>
      </c>
      <c r="T36" s="85">
        <f>分析係数表!F39</f>
        <v>0.70082918739635158</v>
      </c>
      <c r="U36" s="86">
        <f t="shared" si="7"/>
        <v>5.4984965526572026E-2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投入係数表!L37</f>
        <v>1.2573081033507262E-4</v>
      </c>
      <c r="E37" s="77">
        <f t="shared" si="0"/>
        <v>1.2573081033507263E-2</v>
      </c>
      <c r="F37" s="76">
        <f>分析係数表!C40</f>
        <v>1</v>
      </c>
      <c r="G37" s="77">
        <f t="shared" si="1"/>
        <v>1.2573081033507263E-2</v>
      </c>
      <c r="H37" s="77">
        <v>1.4797049794801278E-2</v>
      </c>
      <c r="I37" s="77">
        <f t="shared" si="2"/>
        <v>1.4797049794801278E-2</v>
      </c>
      <c r="J37" s="76">
        <f>分析係数表!G40</f>
        <v>0.52103191048487363</v>
      </c>
      <c r="K37" s="78">
        <f t="shared" si="3"/>
        <v>7.709735124125117E-3</v>
      </c>
      <c r="L37" s="79"/>
      <c r="M37" s="80"/>
      <c r="N37" s="81">
        <f>分析係数表!H40</f>
        <v>3.0720871751886002E-2</v>
      </c>
      <c r="O37" s="82">
        <f t="shared" si="4"/>
        <v>0.53263337591410653</v>
      </c>
      <c r="P37" s="76">
        <f>分析係数表!C40</f>
        <v>1</v>
      </c>
      <c r="Q37" s="82">
        <f t="shared" si="5"/>
        <v>0.53263337591410653</v>
      </c>
      <c r="R37" s="83">
        <v>0.53363270132471263</v>
      </c>
      <c r="S37" s="84">
        <f t="shared" si="6"/>
        <v>0.54842975111951386</v>
      </c>
      <c r="T37" s="85">
        <f>分析係数表!F40</f>
        <v>0.71467053460422714</v>
      </c>
      <c r="U37" s="86">
        <f t="shared" si="7"/>
        <v>0.39194658342544619</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投入係数表!L38</f>
        <v>0</v>
      </c>
      <c r="E38" s="77">
        <f t="shared" si="0"/>
        <v>0</v>
      </c>
      <c r="F38" s="76">
        <f>分析係数表!C41</f>
        <v>0.82470733210104741</v>
      </c>
      <c r="G38" s="77">
        <f t="shared" si="1"/>
        <v>0</v>
      </c>
      <c r="H38" s="77">
        <v>1.1557039929753386E-3</v>
      </c>
      <c r="I38" s="77">
        <f t="shared" si="2"/>
        <v>1.1557039929753386E-3</v>
      </c>
      <c r="J38" s="76">
        <f>分析係数表!G41</f>
        <v>0.4456857268851977</v>
      </c>
      <c r="K38" s="78">
        <f t="shared" si="3"/>
        <v>5.1508077417333916E-4</v>
      </c>
      <c r="L38" s="79"/>
      <c r="M38" s="80"/>
      <c r="N38" s="81">
        <f>分析係数表!H41</f>
        <v>5.0614696842693492E-2</v>
      </c>
      <c r="O38" s="82">
        <f t="shared" si="4"/>
        <v>0.87754921370477856</v>
      </c>
      <c r="P38" s="76">
        <f>分析係数表!C41</f>
        <v>0.82470733210104741</v>
      </c>
      <c r="Q38" s="82">
        <f t="shared" si="5"/>
        <v>0.72372127082183979</v>
      </c>
      <c r="R38" s="83">
        <v>0.73696111898464911</v>
      </c>
      <c r="S38" s="84">
        <f t="shared" si="6"/>
        <v>0.73811682297762449</v>
      </c>
      <c r="T38" s="85">
        <f>分析係数表!F41</f>
        <v>0.54887549610465969</v>
      </c>
      <c r="U38" s="86">
        <f t="shared" si="7"/>
        <v>0.4051342373950389</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投入係数表!L39</f>
        <v>3.7719243100521783E-4</v>
      </c>
      <c r="E39" s="77">
        <f>$C$14*D39</f>
        <v>3.7719243100521785E-2</v>
      </c>
      <c r="F39" s="76">
        <f>分析係数表!C42</f>
        <v>0.29129662522202482</v>
      </c>
      <c r="G39" s="77">
        <f>E39*F39</f>
        <v>1.098748822111114E-2</v>
      </c>
      <c r="H39" s="77">
        <v>1.4465889797486118E-2</v>
      </c>
      <c r="I39" s="77">
        <f>C39+H39</f>
        <v>1.4465889797486118E-2</v>
      </c>
      <c r="J39" s="76">
        <f>分析係数表!G42</f>
        <v>0.47878787878787876</v>
      </c>
      <c r="K39" s="78">
        <f>I39*J39</f>
        <v>6.9260926909175957E-3</v>
      </c>
      <c r="L39" s="79"/>
      <c r="M39" s="80"/>
      <c r="N39" s="81">
        <f>分析係数表!H42</f>
        <v>1.2405699916177704E-2</v>
      </c>
      <c r="O39" s="82">
        <f t="shared" si="4"/>
        <v>0.21508796626272242</v>
      </c>
      <c r="P39" s="76">
        <f>分析係数表!C42</f>
        <v>0.29129662522202482</v>
      </c>
      <c r="Q39" s="82">
        <f>O39*P39</f>
        <v>6.2654398698199776E-2</v>
      </c>
      <c r="R39" s="83">
        <v>6.5168695576454397E-2</v>
      </c>
      <c r="S39" s="84">
        <f>I39+R39</f>
        <v>7.9634585373940511E-2</v>
      </c>
      <c r="T39" s="85">
        <f>分析係数表!F42</f>
        <v>0.54848484848484846</v>
      </c>
      <c r="U39" s="86">
        <f t="shared" si="7"/>
        <v>4.3678363492979488E-2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投入係数表!L40</f>
        <v>3.5959011755830765E-2</v>
      </c>
      <c r="E40" s="77">
        <f>$C$14*D40</f>
        <v>3.5959011755830765</v>
      </c>
      <c r="F40" s="76">
        <f>分析係数表!C43</f>
        <v>0.36608222490931075</v>
      </c>
      <c r="G40" s="77">
        <f>E40*F40</f>
        <v>1.3163955029114587</v>
      </c>
      <c r="H40" s="77">
        <v>1.7628717169739754</v>
      </c>
      <c r="I40" s="77">
        <f>C40+H40</f>
        <v>1.7628717169739754</v>
      </c>
      <c r="J40" s="76">
        <f>分析係数表!G43</f>
        <v>0.30578859060402686</v>
      </c>
      <c r="K40" s="78">
        <f>I40*J40</f>
        <v>0.53906605774917282</v>
      </c>
      <c r="L40" s="79"/>
      <c r="M40" s="80"/>
      <c r="N40" s="81">
        <f>分析係数表!H43</f>
        <v>3.4031852472757751E-2</v>
      </c>
      <c r="O40" s="82">
        <f t="shared" si="4"/>
        <v>0.59003861015314385</v>
      </c>
      <c r="P40" s="76">
        <f>分析係数表!C43</f>
        <v>0.36608222490931075</v>
      </c>
      <c r="Q40" s="82">
        <f>O40*P40</f>
        <v>0.21600264718726034</v>
      </c>
      <c r="R40" s="83">
        <v>0.41807637549458959</v>
      </c>
      <c r="S40" s="84">
        <f>I40+R40</f>
        <v>2.1809480924685651</v>
      </c>
      <c r="T40" s="85">
        <f>分析係数表!F43</f>
        <v>0.52740492170022368</v>
      </c>
      <c r="U40" s="86">
        <f t="shared" si="7"/>
        <v>1.1502427579406358</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投入係数表!L41</f>
        <v>1.2573081033507262E-4</v>
      </c>
      <c r="E41" s="77">
        <f>$C$14*D41</f>
        <v>1.2573081033507263E-2</v>
      </c>
      <c r="F41" s="76">
        <f>分析係数表!C44</f>
        <v>0.48678129044185614</v>
      </c>
      <c r="G41" s="77">
        <f>E41*F41</f>
        <v>6.1203406103206917E-3</v>
      </c>
      <c r="H41" s="77">
        <v>1.2748291568387539E-2</v>
      </c>
      <c r="I41" s="77">
        <f>C41+H41</f>
        <v>1.2748291568387539E-2</v>
      </c>
      <c r="J41" s="76">
        <f>分析係数表!G44</f>
        <v>0.26951357466063347</v>
      </c>
      <c r="K41" s="78">
        <f>I41*J41</f>
        <v>3.4358376314121389E-3</v>
      </c>
      <c r="L41" s="79"/>
      <c r="M41" s="80"/>
      <c r="N41" s="81">
        <f>分析係数表!H44</f>
        <v>0.10592344230231908</v>
      </c>
      <c r="O41" s="82">
        <f t="shared" si="4"/>
        <v>1.8364830632927491</v>
      </c>
      <c r="P41" s="76">
        <f>分析係数表!C44</f>
        <v>0.48678129044185614</v>
      </c>
      <c r="Q41" s="82">
        <f>O41*P41</f>
        <v>0.89396559542425735</v>
      </c>
      <c r="R41" s="83">
        <v>0.91105569752951765</v>
      </c>
      <c r="S41" s="84">
        <f>I41+R41</f>
        <v>0.92380398909790518</v>
      </c>
      <c r="T41" s="85">
        <f>分析係数表!F44</f>
        <v>0.545814479638009</v>
      </c>
      <c r="U41" s="86">
        <f t="shared" si="7"/>
        <v>0.50422559359699004</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投入係数表!L42</f>
        <v>3.1432702583768154E-4</v>
      </c>
      <c r="E42" s="77">
        <f>$C$14*D42</f>
        <v>3.1432702583768152E-2</v>
      </c>
      <c r="F42" s="76">
        <f>分析係数表!C45</f>
        <v>1</v>
      </c>
      <c r="G42" s="77">
        <f>E42*F42</f>
        <v>3.1432702583768152E-2</v>
      </c>
      <c r="H42" s="77">
        <v>7.0310969051070912E-2</v>
      </c>
      <c r="I42" s="77">
        <f>C42+H42</f>
        <v>7.0310969051070912E-2</v>
      </c>
      <c r="J42" s="76">
        <f>分析係数表!G45</f>
        <v>0</v>
      </c>
      <c r="K42" s="78">
        <f>I42*J42</f>
        <v>0</v>
      </c>
      <c r="L42" s="79"/>
      <c r="M42" s="80"/>
      <c r="N42" s="81">
        <f>分析係数表!H45</f>
        <v>0</v>
      </c>
      <c r="O42" s="82">
        <f t="shared" si="4"/>
        <v>0</v>
      </c>
      <c r="P42" s="76">
        <f>分析係数表!C45</f>
        <v>1</v>
      </c>
      <c r="Q42" s="82">
        <f>O42*P42</f>
        <v>0</v>
      </c>
      <c r="R42" s="83">
        <v>2.8873578467372856E-2</v>
      </c>
      <c r="S42" s="84">
        <f>I42+R42</f>
        <v>9.9184547518443772E-2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2.3260199911988434E-3</v>
      </c>
      <c r="E43" s="77">
        <f>$C$14*D43</f>
        <v>0.23260199911988433</v>
      </c>
      <c r="F43" s="76">
        <f>分析係数表!C46</f>
        <v>0.13948747815958062</v>
      </c>
      <c r="G43" s="77">
        <f>E43*F43</f>
        <v>3.2445066272109656E-2</v>
      </c>
      <c r="H43" s="77">
        <v>4.8068442637361236E-2</v>
      </c>
      <c r="I43" s="77">
        <f>C43+H43</f>
        <v>4.8068442637361236E-2</v>
      </c>
      <c r="J43" s="76">
        <f>分析係数表!G46</f>
        <v>8.3333333333333332E-3</v>
      </c>
      <c r="K43" s="78">
        <f>I43*J43</f>
        <v>4.005703553113436E-4</v>
      </c>
      <c r="L43" s="79"/>
      <c r="M43" s="80"/>
      <c r="N43" s="81">
        <f>分析係数表!H46</f>
        <v>2.1598211791003075E-2</v>
      </c>
      <c r="O43" s="82">
        <f t="shared" si="4"/>
        <v>0.37446621153397397</v>
      </c>
      <c r="P43" s="76">
        <f>分析係数表!C46</f>
        <v>0.13948747815958062</v>
      </c>
      <c r="Q43" s="82">
        <f>O43*P43</f>
        <v>5.2233347502846091E-2</v>
      </c>
      <c r="R43" s="83">
        <v>6.1325517192385846E-2</v>
      </c>
      <c r="S43" s="84">
        <f>I43+R43</f>
        <v>0.10939395982974709</v>
      </c>
      <c r="T43" s="85">
        <f>分析係数表!F46</f>
        <v>0.3125</v>
      </c>
      <c r="U43" s="86">
        <f t="shared" si="7"/>
        <v>3.4185612446795965E-2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投入係数表!L44</f>
        <v>0.63978122839001694</v>
      </c>
      <c r="E44" s="91">
        <f>SUM(E5:E43)</f>
        <v>63.978122839001692</v>
      </c>
      <c r="F44" s="92">
        <f>分析係数表!C47</f>
        <v>0.42491623390916577</v>
      </c>
      <c r="G44" s="91">
        <f>SUM(G5:G43)</f>
        <v>16.248514006982276</v>
      </c>
      <c r="H44" s="91">
        <f>SUM(H5:H43)</f>
        <v>18.687808235473632</v>
      </c>
      <c r="I44" s="91">
        <f>SUM(I5:I43)</f>
        <v>118.68780823547361</v>
      </c>
      <c r="J44" s="92">
        <f>分析係数表!G47</f>
        <v>0.25359060670246586</v>
      </c>
      <c r="K44" s="93">
        <f>SUM(K5:K43)</f>
        <v>27.652047906313619</v>
      </c>
      <c r="L44" s="94">
        <f>最終需要_まとめ!$L$33</f>
        <v>0.627</v>
      </c>
      <c r="M44" s="91">
        <f>K44*L44</f>
        <v>17.337834037258638</v>
      </c>
      <c r="N44" s="95">
        <f>分析係数表!H47</f>
        <v>1</v>
      </c>
      <c r="O44" s="96">
        <f>SUM(O5:O43)</f>
        <v>17.337834037258638</v>
      </c>
      <c r="P44" s="92">
        <f>分析係数表!C47</f>
        <v>0.42491623390916577</v>
      </c>
      <c r="Q44" s="96">
        <f>SUM(Q5:Q43)</f>
        <v>9.6386266703398906</v>
      </c>
      <c r="R44" s="91">
        <f>SUM(R5:R43)</f>
        <v>10.751116589814126</v>
      </c>
      <c r="S44" s="97">
        <f>SUM(S5:S43)</f>
        <v>129.43892482528776</v>
      </c>
      <c r="T44" s="98">
        <f>分析係数表!F47</f>
        <v>0.48809024443512294</v>
      </c>
      <c r="U44" s="99">
        <f>SUM(U5:U43)</f>
        <v>51.199689293397654</v>
      </c>
      <c r="V44" s="100">
        <f>分析係数表!D47</f>
        <v>5.6184371544160214E-2</v>
      </c>
      <c r="W44" s="164">
        <f>SUM(W5:W43)</f>
        <v>3</v>
      </c>
      <c r="X44" s="92">
        <f>分析係数表!E47</f>
        <v>4.7573155469890209E-2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9.6723740533421143E-2</v>
      </c>
      <c r="G5" s="77">
        <f t="shared" ref="G5:G38" si="1">E5*F5</f>
        <v>0</v>
      </c>
      <c r="H5" s="77">
        <f t="array" ref="H5:H43">MMULT(逆行列係数!C5:AO43,'11'!G5:G43)</f>
        <v>1.2648186437978206E-3</v>
      </c>
      <c r="I5" s="77">
        <f t="shared" ref="I5:I38" si="2">C5+H5</f>
        <v>1.2648186437978206E-3</v>
      </c>
      <c r="J5" s="76">
        <f>分析係数表!G8</f>
        <v>0.11988543371522095</v>
      </c>
      <c r="K5" s="78">
        <f t="shared" ref="K5:K38" si="3">I5*J5</f>
        <v>1.5163333168279928E-4</v>
      </c>
      <c r="L5" s="79" t="s">
        <v>182</v>
      </c>
      <c r="M5" s="80" t="s">
        <v>182</v>
      </c>
      <c r="N5" s="81">
        <f>分析係数表!H8</f>
        <v>1.1260128527521654E-2</v>
      </c>
      <c r="O5" s="82">
        <f t="shared" ref="O5:O43" si="4">$M$44*N5</f>
        <v>0.18649990310944339</v>
      </c>
      <c r="P5" s="76">
        <f>分析係数表!C8</f>
        <v>9.6723740533421143E-2</v>
      </c>
      <c r="Q5" s="82">
        <f t="shared" ref="Q5:Q38" si="5">O5*P5</f>
        <v>1.8038968237865986E-2</v>
      </c>
      <c r="R5" s="83">
        <f t="array" ref="R5:R43">MMULT(逆行列係数!C5:AO43,'11'!Q5:Q43)</f>
        <v>3.0611178192232955E-2</v>
      </c>
      <c r="S5" s="84">
        <f t="shared" ref="S5:S38" si="6">I5+R5</f>
        <v>3.1875996836030776E-2</v>
      </c>
      <c r="T5" s="85">
        <f>分析係数表!F8</f>
        <v>0.45253682487725039</v>
      </c>
      <c r="U5" s="86">
        <f t="shared" ref="U5:U43" si="7">S5*T5</f>
        <v>1.4425062397974647E-2</v>
      </c>
      <c r="V5" s="87">
        <f>分析係数表!D8</f>
        <v>0.34574468085106386</v>
      </c>
      <c r="W5" s="167">
        <f t="shared" ref="W5:W43" si="8">ROUND(S5*V5,0)</f>
        <v>0</v>
      </c>
      <c r="X5" s="76">
        <f>分析係数表!E8</f>
        <v>0.19353518821603927</v>
      </c>
      <c r="Y5" s="166">
        <f t="shared" ref="Y5:Y43" si="9">ROUND(S5*X5,0)</f>
        <v>0</v>
      </c>
    </row>
    <row r="6" spans="1:25" x14ac:dyDescent="0.2">
      <c r="A6" s="6" t="s">
        <v>219</v>
      </c>
      <c r="B6" s="5" t="s">
        <v>265</v>
      </c>
      <c r="C6" s="90"/>
      <c r="D6" s="76">
        <f>投入係数表!M6</f>
        <v>0</v>
      </c>
      <c r="E6" s="77">
        <f t="shared" si="0"/>
        <v>0</v>
      </c>
      <c r="F6" s="76">
        <f>分析係数表!C9</f>
        <v>2.0979020979020935E-2</v>
      </c>
      <c r="G6" s="77">
        <f t="shared" si="1"/>
        <v>0</v>
      </c>
      <c r="H6" s="77">
        <v>6.3385443846146797E-4</v>
      </c>
      <c r="I6" s="77">
        <f t="shared" si="2"/>
        <v>6.3385443846146797E-4</v>
      </c>
      <c r="J6" s="76">
        <f>分析係数表!G9</f>
        <v>0.2857142857142857</v>
      </c>
      <c r="K6" s="78">
        <f t="shared" si="3"/>
        <v>1.8110126813184797E-4</v>
      </c>
      <c r="L6" s="79"/>
      <c r="M6" s="80"/>
      <c r="N6" s="81">
        <f>分析係数表!H9</f>
        <v>6.0072645990500145E-4</v>
      </c>
      <c r="O6" s="82">
        <f t="shared" si="4"/>
        <v>9.9497466919430105E-3</v>
      </c>
      <c r="P6" s="76">
        <f>分析係数表!C9</f>
        <v>2.0979020979020935E-2</v>
      </c>
      <c r="Q6" s="82">
        <f t="shared" si="5"/>
        <v>2.0873594458621655E-4</v>
      </c>
      <c r="R6" s="83">
        <v>2.551411503842521E-4</v>
      </c>
      <c r="S6" s="84">
        <f t="shared" si="6"/>
        <v>8.8899558884572008E-4</v>
      </c>
      <c r="T6" s="85">
        <f>分析係数表!F9</f>
        <v>0.7142857142857143</v>
      </c>
      <c r="U6" s="86">
        <f t="shared" si="7"/>
        <v>6.3499684917551439E-4</v>
      </c>
      <c r="V6" s="87">
        <f>分析係数表!D9</f>
        <v>0.14285714285714285</v>
      </c>
      <c r="W6" s="167">
        <f t="shared" si="8"/>
        <v>0</v>
      </c>
      <c r="X6" s="76">
        <f>分析係数表!E9</f>
        <v>0</v>
      </c>
      <c r="Y6" s="166">
        <f t="shared" si="9"/>
        <v>0</v>
      </c>
    </row>
    <row r="7" spans="1:25" x14ac:dyDescent="0.2">
      <c r="A7" s="6" t="s">
        <v>220</v>
      </c>
      <c r="B7" s="5" t="s">
        <v>266</v>
      </c>
      <c r="C7" s="90"/>
      <c r="D7" s="76">
        <f>投入係数表!M7</f>
        <v>0</v>
      </c>
      <c r="E7" s="77">
        <f t="shared" si="0"/>
        <v>0</v>
      </c>
      <c r="F7" s="76">
        <f>分析係数表!C10</f>
        <v>2.5562372188139282E-3</v>
      </c>
      <c r="G7" s="77">
        <f t="shared" si="1"/>
        <v>0</v>
      </c>
      <c r="H7" s="77">
        <v>4.976085776341376E-6</v>
      </c>
      <c r="I7" s="77">
        <f t="shared" si="2"/>
        <v>4.976085776341376E-6</v>
      </c>
      <c r="J7" s="76">
        <f>分析係数表!G10</f>
        <v>0.2857142857142857</v>
      </c>
      <c r="K7" s="78">
        <f t="shared" si="3"/>
        <v>1.4217387932403931E-6</v>
      </c>
      <c r="L7" s="79"/>
      <c r="M7" s="80"/>
      <c r="N7" s="81">
        <f>分析係数表!H10</f>
        <v>1.1455713886560491E-3</v>
      </c>
      <c r="O7" s="82">
        <f t="shared" si="4"/>
        <v>1.8973935552077367E-2</v>
      </c>
      <c r="P7" s="76">
        <f>分析係数表!C10</f>
        <v>2.5562372188139282E-3</v>
      </c>
      <c r="Q7" s="82">
        <f t="shared" si="5"/>
        <v>4.8501880245596962E-5</v>
      </c>
      <c r="R7" s="83">
        <v>1.047210932776091E-4</v>
      </c>
      <c r="S7" s="84">
        <f t="shared" si="6"/>
        <v>1.0969717905395048E-4</v>
      </c>
      <c r="T7" s="85">
        <f>分析係数表!F10</f>
        <v>0.5714285714285714</v>
      </c>
      <c r="U7" s="86">
        <f t="shared" si="7"/>
        <v>6.2684102316543121E-5</v>
      </c>
      <c r="V7" s="87">
        <f>分析係数表!D10</f>
        <v>0</v>
      </c>
      <c r="W7" s="167">
        <f t="shared" si="8"/>
        <v>0</v>
      </c>
      <c r="X7" s="76">
        <f>分析係数表!E10</f>
        <v>0</v>
      </c>
      <c r="Y7" s="166">
        <f t="shared" si="9"/>
        <v>0</v>
      </c>
    </row>
    <row r="8" spans="1:25" x14ac:dyDescent="0.2">
      <c r="A8" s="6" t="s">
        <v>221</v>
      </c>
      <c r="B8" s="5" t="s">
        <v>27</v>
      </c>
      <c r="C8" s="90"/>
      <c r="D8" s="76">
        <f>投入係数表!M8</f>
        <v>6.7877629063097508E-2</v>
      </c>
      <c r="E8" s="77">
        <f t="shared" si="0"/>
        <v>6.7877629063097507</v>
      </c>
      <c r="F8" s="76">
        <f>分析係数表!C11</f>
        <v>1.0332950631458115E-2</v>
      </c>
      <c r="G8" s="77">
        <f t="shared" si="1"/>
        <v>7.0137619008941304E-2</v>
      </c>
      <c r="H8" s="77">
        <v>7.2565415402328637E-2</v>
      </c>
      <c r="I8" s="77">
        <f t="shared" si="2"/>
        <v>7.2565415402328637E-2</v>
      </c>
      <c r="J8" s="76">
        <f>分析係数表!G11</f>
        <v>0.46666666666666667</v>
      </c>
      <c r="K8" s="78">
        <f t="shared" si="3"/>
        <v>3.3863860521086697E-2</v>
      </c>
      <c r="L8" s="79"/>
      <c r="M8" s="80"/>
      <c r="N8" s="81">
        <f>分析係数表!H11</f>
        <v>-1.3970382788488405E-5</v>
      </c>
      <c r="O8" s="82">
        <f t="shared" si="4"/>
        <v>-2.3138945795216304E-4</v>
      </c>
      <c r="P8" s="76">
        <f>分析係数表!C11</f>
        <v>1.0332950631458115E-2</v>
      </c>
      <c r="Q8" s="82">
        <f t="shared" si="5"/>
        <v>-2.3909358456595542E-6</v>
      </c>
      <c r="R8" s="83">
        <v>1.3819264310299857E-4</v>
      </c>
      <c r="S8" s="84">
        <f t="shared" si="6"/>
        <v>7.2703608045431634E-2</v>
      </c>
      <c r="T8" s="85">
        <f>分析係数表!F11</f>
        <v>0.8</v>
      </c>
      <c r="U8" s="86">
        <f t="shared" si="7"/>
        <v>5.8162886436345311E-2</v>
      </c>
      <c r="V8" s="87">
        <f>分析係数表!D11</f>
        <v>0</v>
      </c>
      <c r="W8" s="167">
        <f t="shared" si="8"/>
        <v>0</v>
      </c>
      <c r="X8" s="76">
        <f>分析係数表!E11</f>
        <v>0</v>
      </c>
      <c r="Y8" s="166">
        <f t="shared" si="9"/>
        <v>0</v>
      </c>
    </row>
    <row r="9" spans="1:25" x14ac:dyDescent="0.2">
      <c r="A9" s="6" t="s">
        <v>222</v>
      </c>
      <c r="B9" s="5" t="s">
        <v>190</v>
      </c>
      <c r="C9" s="90"/>
      <c r="D9" s="76">
        <f>投入係数表!M9</f>
        <v>9.5602294455066918E-4</v>
      </c>
      <c r="E9" s="77">
        <f t="shared" si="0"/>
        <v>9.5602294455066919E-2</v>
      </c>
      <c r="F9" s="76">
        <f>分析係数表!C12</f>
        <v>0.36438470355319375</v>
      </c>
      <c r="G9" s="77">
        <f t="shared" si="1"/>
        <v>3.4836013724014694E-2</v>
      </c>
      <c r="H9" s="77">
        <v>4.0426865186392408E-2</v>
      </c>
      <c r="I9" s="77">
        <f t="shared" si="2"/>
        <v>4.0426865186392408E-2</v>
      </c>
      <c r="J9" s="76">
        <f>分析係数表!G12</f>
        <v>0.13670989621500027</v>
      </c>
      <c r="K9" s="78">
        <f t="shared" si="3"/>
        <v>5.5267525439295136E-3</v>
      </c>
      <c r="L9" s="79"/>
      <c r="M9" s="80"/>
      <c r="N9" s="81">
        <f>分析係数表!H12</f>
        <v>8.785973735680358E-2</v>
      </c>
      <c r="O9" s="82">
        <f t="shared" si="4"/>
        <v>1.4552083010611534</v>
      </c>
      <c r="P9" s="76">
        <f>分析係数表!C12</f>
        <v>0.36438470355319375</v>
      </c>
      <c r="Q9" s="82">
        <f t="shared" si="5"/>
        <v>0.53025564539031511</v>
      </c>
      <c r="R9" s="83">
        <v>0.6113353289849105</v>
      </c>
      <c r="S9" s="84">
        <f t="shared" si="6"/>
        <v>0.65176219417130288</v>
      </c>
      <c r="T9" s="85">
        <f>分析係数表!F12</f>
        <v>0.3384174917772968</v>
      </c>
      <c r="U9" s="86">
        <f t="shared" si="7"/>
        <v>0.22056772698671981</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投入係数表!M10</f>
        <v>3.8240917782026767E-3</v>
      </c>
      <c r="E10" s="77">
        <f t="shared" si="0"/>
        <v>0.38240917782026768</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0.2246791636715503</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投入係数表!M11</f>
        <v>2.0076481835564052E-2</v>
      </c>
      <c r="E11" s="77">
        <f t="shared" si="0"/>
        <v>2.0076481835564053</v>
      </c>
      <c r="F11" s="76">
        <f>分析係数表!C14</f>
        <v>0.26107118015302577</v>
      </c>
      <c r="G11" s="77">
        <f t="shared" si="1"/>
        <v>0.52413908061314929</v>
      </c>
      <c r="H11" s="77">
        <v>0.63618217150258016</v>
      </c>
      <c r="I11" s="77">
        <f t="shared" si="2"/>
        <v>0.63618217150258016</v>
      </c>
      <c r="J11" s="76">
        <f>分析係数表!G14</f>
        <v>0.16373199176766523</v>
      </c>
      <c r="K11" s="78">
        <f t="shared" si="3"/>
        <v>0.10416337406719585</v>
      </c>
      <c r="L11" s="79"/>
      <c r="M11" s="80"/>
      <c r="N11" s="81">
        <f>分析係数表!H14</f>
        <v>1.1316010058675609E-3</v>
      </c>
      <c r="O11" s="82">
        <f t="shared" si="4"/>
        <v>1.8742546094125206E-2</v>
      </c>
      <c r="P11" s="76">
        <f>分析係数表!C14</f>
        <v>0.26107118015302577</v>
      </c>
      <c r="Q11" s="82">
        <f t="shared" si="5"/>
        <v>4.8931386278657516E-3</v>
      </c>
      <c r="R11" s="83">
        <v>2.6636491687876743E-2</v>
      </c>
      <c r="S11" s="84">
        <f t="shared" si="6"/>
        <v>0.6628186631904569</v>
      </c>
      <c r="T11" s="85">
        <f>分析係数表!F14</f>
        <v>0.32746398353533046</v>
      </c>
      <c r="U11" s="86">
        <f t="shared" si="7"/>
        <v>0.21704923980990953</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投入係数表!M12</f>
        <v>3.4416826003824091E-2</v>
      </c>
      <c r="E12" s="77">
        <f t="shared" si="0"/>
        <v>3.4416826003824093</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0.13420588561225455</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投入係数表!M13</f>
        <v>2.2944550669216062E-2</v>
      </c>
      <c r="E13" s="77">
        <f t="shared" si="0"/>
        <v>2.2944550669216062</v>
      </c>
      <c r="F13" s="76">
        <f>分析係数表!C16</f>
        <v>2.7381299155257777E-2</v>
      </c>
      <c r="G13" s="77">
        <f t="shared" si="1"/>
        <v>6.2825160585677498E-2</v>
      </c>
      <c r="H13" s="77">
        <v>6.8703615820297631E-2</v>
      </c>
      <c r="I13" s="77">
        <f t="shared" si="2"/>
        <v>6.8703615820297631E-2</v>
      </c>
      <c r="J13" s="76">
        <f>分析係数表!G16</f>
        <v>3.4146341463414637E-2</v>
      </c>
      <c r="K13" s="78">
        <f t="shared" si="3"/>
        <v>2.3459771255711389E-3</v>
      </c>
      <c r="L13" s="79"/>
      <c r="M13" s="80"/>
      <c r="N13" s="81">
        <f>分析係数表!H16</f>
        <v>1.6149762503492596E-2</v>
      </c>
      <c r="O13" s="82">
        <f t="shared" si="4"/>
        <v>0.26748621339270046</v>
      </c>
      <c r="P13" s="76">
        <f>分析係数表!C16</f>
        <v>2.7381299155257777E-2</v>
      </c>
      <c r="Q13" s="82">
        <f t="shared" si="5"/>
        <v>7.3241200288126501E-3</v>
      </c>
      <c r="R13" s="83">
        <v>8.6173544103917074E-3</v>
      </c>
      <c r="S13" s="84">
        <f t="shared" si="6"/>
        <v>7.7320970230689345E-2</v>
      </c>
      <c r="T13" s="85">
        <f>分析係数表!F16</f>
        <v>0.28292682926829266</v>
      </c>
      <c r="U13" s="86">
        <f t="shared" si="7"/>
        <v>2.1876176943316984E-2</v>
      </c>
      <c r="V13" s="87">
        <f>分析係数表!D16</f>
        <v>0</v>
      </c>
      <c r="W13" s="167">
        <f t="shared" si="8"/>
        <v>0</v>
      </c>
      <c r="X13" s="76">
        <f>分析係数表!E16</f>
        <v>0</v>
      </c>
      <c r="Y13" s="166">
        <f t="shared" si="9"/>
        <v>0</v>
      </c>
    </row>
    <row r="14" spans="1:25" x14ac:dyDescent="0.2">
      <c r="A14" s="6" t="s">
        <v>2</v>
      </c>
      <c r="B14" s="5" t="s">
        <v>364</v>
      </c>
      <c r="C14" s="90"/>
      <c r="D14" s="76">
        <f>投入係数表!M14</f>
        <v>8.6042065009560229E-3</v>
      </c>
      <c r="E14" s="77">
        <f t="shared" si="0"/>
        <v>0.86042065009560231</v>
      </c>
      <c r="F14" s="76">
        <f>分析係数表!C17</f>
        <v>0.29707112970711302</v>
      </c>
      <c r="G14" s="77">
        <f t="shared" si="1"/>
        <v>0.25560613454722919</v>
      </c>
      <c r="H14" s="77">
        <v>0.32022404304349422</v>
      </c>
      <c r="I14" s="77">
        <f t="shared" si="2"/>
        <v>0.32022404304349422</v>
      </c>
      <c r="J14" s="76">
        <f>分析係数表!G17</f>
        <v>0.2185201483623562</v>
      </c>
      <c r="K14" s="78">
        <f t="shared" si="3"/>
        <v>6.9975405395057894E-2</v>
      </c>
      <c r="L14" s="79"/>
      <c r="M14" s="80"/>
      <c r="N14" s="81">
        <f>分析係数表!H17</f>
        <v>2.8080469404861692E-3</v>
      </c>
      <c r="O14" s="82">
        <f t="shared" si="4"/>
        <v>4.6509281048384768E-2</v>
      </c>
      <c r="P14" s="76">
        <f>分析係数表!C17</f>
        <v>0.29707112970711302</v>
      </c>
      <c r="Q14" s="82">
        <f t="shared" si="5"/>
        <v>1.3816564662909285E-2</v>
      </c>
      <c r="R14" s="83">
        <v>3.5494753597917296E-2</v>
      </c>
      <c r="S14" s="84">
        <f t="shared" si="6"/>
        <v>0.35571879664141154</v>
      </c>
      <c r="T14" s="85">
        <f>分析係数表!F17</f>
        <v>0.34274218897340791</v>
      </c>
      <c r="U14" s="86">
        <f t="shared" si="7"/>
        <v>0.12191983901986393</v>
      </c>
      <c r="V14" s="87">
        <f>分析係数表!D17</f>
        <v>3.2187087445778591E-2</v>
      </c>
      <c r="W14" s="167">
        <f t="shared" si="8"/>
        <v>0</v>
      </c>
      <c r="X14" s="76">
        <f>分析係数表!E17</f>
        <v>3.1118375557930469E-2</v>
      </c>
      <c r="Y14" s="166">
        <f t="shared" si="9"/>
        <v>0</v>
      </c>
    </row>
    <row r="15" spans="1:25" x14ac:dyDescent="0.2">
      <c r="A15" s="6" t="s">
        <v>3</v>
      </c>
      <c r="B15" s="5" t="s">
        <v>31</v>
      </c>
      <c r="C15" s="75">
        <f>最終需要_まとめ!C16</f>
        <v>100</v>
      </c>
      <c r="D15" s="76">
        <f>投入係数表!M15</f>
        <v>8.6998087954110903E-2</v>
      </c>
      <c r="E15" s="77">
        <f t="shared" si="0"/>
        <v>8.6998087954110908</v>
      </c>
      <c r="F15" s="76">
        <f>分析係数表!C18</f>
        <v>0.13983739837398379</v>
      </c>
      <c r="G15" s="77">
        <f t="shared" si="1"/>
        <v>1.2165586283013887</v>
      </c>
      <c r="H15" s="77">
        <v>1.237934746857535</v>
      </c>
      <c r="I15" s="77">
        <f t="shared" si="2"/>
        <v>101.23793474685753</v>
      </c>
      <c r="J15" s="76">
        <f>分析係数表!G18</f>
        <v>0.21606118546845124</v>
      </c>
      <c r="K15" s="78">
        <f t="shared" si="3"/>
        <v>21.87358819578375</v>
      </c>
      <c r="L15" s="79"/>
      <c r="M15" s="80"/>
      <c r="N15" s="81">
        <f>分析係数表!H18</f>
        <v>4.3308186644314052E-4</v>
      </c>
      <c r="O15" s="82">
        <f t="shared" si="4"/>
        <v>7.1730731965170538E-3</v>
      </c>
      <c r="P15" s="76">
        <f>分析係数表!C18</f>
        <v>0.13983739837398379</v>
      </c>
      <c r="Q15" s="82">
        <f t="shared" si="5"/>
        <v>1.0030638941471005E-3</v>
      </c>
      <c r="R15" s="83">
        <v>2.4850836803735803E-3</v>
      </c>
      <c r="S15" s="84">
        <f t="shared" si="6"/>
        <v>101.2404198305379</v>
      </c>
      <c r="T15" s="85">
        <f>分析係数表!F18</f>
        <v>0.45793499043977054</v>
      </c>
      <c r="U15" s="86">
        <f t="shared" si="7"/>
        <v>46.361530687215733</v>
      </c>
      <c r="V15" s="87">
        <f>分析係数表!D18</f>
        <v>4.2065009560229447E-2</v>
      </c>
      <c r="W15" s="167">
        <f t="shared" si="8"/>
        <v>4</v>
      </c>
      <c r="X15" s="76">
        <f>分析係数表!E18</f>
        <v>2.9636711281070746E-2</v>
      </c>
      <c r="Y15" s="166">
        <f t="shared" si="9"/>
        <v>3</v>
      </c>
    </row>
    <row r="16" spans="1:25" x14ac:dyDescent="0.2">
      <c r="A16" s="6" t="s">
        <v>4</v>
      </c>
      <c r="B16" s="5" t="s">
        <v>32</v>
      </c>
      <c r="C16" s="90"/>
      <c r="D16" s="76">
        <f>投入係数表!M16</f>
        <v>8.6042065009560229E-3</v>
      </c>
      <c r="E16" s="77">
        <f t="shared" si="0"/>
        <v>0.86042065009560231</v>
      </c>
      <c r="F16" s="76">
        <f>分析係数表!C19</f>
        <v>0.18403218975010593</v>
      </c>
      <c r="G16" s="77">
        <f t="shared" si="1"/>
        <v>0.15834509634330338</v>
      </c>
      <c r="H16" s="77">
        <v>0.19603274950565416</v>
      </c>
      <c r="I16" s="77">
        <f t="shared" si="2"/>
        <v>0.19603274950565416</v>
      </c>
      <c r="J16" s="76">
        <f>分析係数表!G19</f>
        <v>5.7747209966260059E-2</v>
      </c>
      <c r="K16" s="78">
        <f t="shared" si="3"/>
        <v>1.1320344345966274E-2</v>
      </c>
      <c r="L16" s="79"/>
      <c r="M16" s="80"/>
      <c r="N16" s="81">
        <f>分析係数表!H19</f>
        <v>-1.1176306230790724E-4</v>
      </c>
      <c r="O16" s="82">
        <f t="shared" si="4"/>
        <v>-1.8511156636173043E-3</v>
      </c>
      <c r="P16" s="76">
        <f>分析係数表!C19</f>
        <v>0.18403218975010593</v>
      </c>
      <c r="Q16" s="82">
        <f t="shared" si="5"/>
        <v>-3.4066486905621302E-4</v>
      </c>
      <c r="R16" s="83">
        <v>2.1311248840873323E-3</v>
      </c>
      <c r="S16" s="84">
        <f t="shared" si="6"/>
        <v>0.19816387438974151</v>
      </c>
      <c r="T16" s="85">
        <f>分析係数表!F19</f>
        <v>0.23994290163508955</v>
      </c>
      <c r="U16" s="86">
        <f t="shared" si="7"/>
        <v>4.754801502032599E-2</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投入係数表!M17</f>
        <v>9.5602294455066923E-3</v>
      </c>
      <c r="E17" s="77">
        <f t="shared" si="0"/>
        <v>0.95602294455066927</v>
      </c>
      <c r="F17" s="76">
        <f>分析係数表!C20</f>
        <v>2.2594142259414252E-2</v>
      </c>
      <c r="G17" s="77">
        <f t="shared" si="1"/>
        <v>2.1600518412441923E-2</v>
      </c>
      <c r="H17" s="77">
        <v>2.283575807713982E-2</v>
      </c>
      <c r="I17" s="77">
        <f t="shared" si="2"/>
        <v>2.283575807713982E-2</v>
      </c>
      <c r="J17" s="76">
        <f>分析係数表!G20</f>
        <v>0.10283687943262411</v>
      </c>
      <c r="K17" s="78">
        <f t="shared" si="3"/>
        <v>2.3483581001313997E-3</v>
      </c>
      <c r="L17" s="79"/>
      <c r="M17" s="80"/>
      <c r="N17" s="81">
        <f>分析係数表!H20</f>
        <v>5.3087454596255942E-4</v>
      </c>
      <c r="O17" s="82">
        <f t="shared" si="4"/>
        <v>8.792799402182196E-3</v>
      </c>
      <c r="P17" s="76">
        <f>分析係数表!C20</f>
        <v>2.2594142259414252E-2</v>
      </c>
      <c r="Q17" s="82">
        <f t="shared" si="5"/>
        <v>1.9866576055139711E-4</v>
      </c>
      <c r="R17" s="83">
        <v>5.670417572746808E-4</v>
      </c>
      <c r="S17" s="84">
        <f t="shared" si="6"/>
        <v>2.3402799834414501E-2</v>
      </c>
      <c r="T17" s="85">
        <f>分析係数表!F20</f>
        <v>0.22695035460992907</v>
      </c>
      <c r="U17" s="86">
        <f t="shared" si="7"/>
        <v>5.3112737212855608E-3</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投入係数表!M18</f>
        <v>1.0516252390057362E-2</v>
      </c>
      <c r="E18" s="77">
        <f t="shared" si="0"/>
        <v>1.0516252390057361</v>
      </c>
      <c r="F18" s="76">
        <f>分析係数表!C21</f>
        <v>0.23250388802488331</v>
      </c>
      <c r="G18" s="77">
        <f t="shared" si="1"/>
        <v>0.24450695681393081</v>
      </c>
      <c r="H18" s="77">
        <v>0.27436483349581064</v>
      </c>
      <c r="I18" s="77">
        <f t="shared" si="2"/>
        <v>0.27436483349581064</v>
      </c>
      <c r="J18" s="76">
        <f>分析係数表!G21</f>
        <v>0.28497645450402553</v>
      </c>
      <c r="K18" s="78">
        <f t="shared" si="3"/>
        <v>7.8187517490223429E-2</v>
      </c>
      <c r="L18" s="79"/>
      <c r="M18" s="80"/>
      <c r="N18" s="81">
        <f>分析係数表!H21</f>
        <v>8.9410449846325792E-4</v>
      </c>
      <c r="O18" s="82">
        <f t="shared" si="4"/>
        <v>1.4808925308938434E-2</v>
      </c>
      <c r="P18" s="76">
        <f>分析係数表!C21</f>
        <v>0.23250388802488331</v>
      </c>
      <c r="Q18" s="82">
        <f t="shared" si="5"/>
        <v>3.4431327117982824E-3</v>
      </c>
      <c r="R18" s="83">
        <v>1.1605007566577404E-2</v>
      </c>
      <c r="S18" s="84">
        <f t="shared" si="6"/>
        <v>0.28596984106238804</v>
      </c>
      <c r="T18" s="85">
        <f>分析係数表!F21</f>
        <v>0.42533799179705301</v>
      </c>
      <c r="U18" s="86">
        <f t="shared" si="7"/>
        <v>0.12163383791199855</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投入係数表!M19</f>
        <v>1.9120458891013384E-3</v>
      </c>
      <c r="E19" s="77">
        <f t="shared" si="0"/>
        <v>0.19120458891013384</v>
      </c>
      <c r="F19" s="76">
        <f>分析係数表!C22</f>
        <v>5.4474708171206254E-2</v>
      </c>
      <c r="G19" s="77">
        <f t="shared" si="1"/>
        <v>1.0415814181875E-2</v>
      </c>
      <c r="H19" s="77">
        <v>1.2176112757662786E-2</v>
      </c>
      <c r="I19" s="77">
        <f t="shared" si="2"/>
        <v>1.2176112757662786E-2</v>
      </c>
      <c r="J19" s="76">
        <f>分析係数表!G22</f>
        <v>0.19423955040393395</v>
      </c>
      <c r="K19" s="78">
        <f t="shared" si="3"/>
        <v>2.3650826677160241E-3</v>
      </c>
      <c r="L19" s="79"/>
      <c r="M19" s="80"/>
      <c r="N19" s="81">
        <f>分析係数表!H22</f>
        <v>4.1911148365465217E-5</v>
      </c>
      <c r="O19" s="82">
        <f t="shared" si="4"/>
        <v>6.9416837385648917E-4</v>
      </c>
      <c r="P19" s="76">
        <f>分析係数表!C22</f>
        <v>5.4474708171206254E-2</v>
      </c>
      <c r="Q19" s="82">
        <f t="shared" si="5"/>
        <v>3.7814619587513051E-5</v>
      </c>
      <c r="R19" s="83">
        <v>3.8391152301507181E-4</v>
      </c>
      <c r="S19" s="84">
        <f t="shared" si="6"/>
        <v>1.2560024280677857E-2</v>
      </c>
      <c r="T19" s="85">
        <f>分析係数表!F22</f>
        <v>0.41201264488935724</v>
      </c>
      <c r="U19" s="86">
        <f t="shared" si="7"/>
        <v>5.1748888237566305E-3</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投入係数表!M20</f>
        <v>1.9120458891013384E-3</v>
      </c>
      <c r="E20" s="77">
        <f t="shared" si="0"/>
        <v>0.19120458891013384</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4.6277891590432608E-4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投入係数表!M21</f>
        <v>0</v>
      </c>
      <c r="E21" s="77">
        <f t="shared" si="0"/>
        <v>0</v>
      </c>
      <c r="F21" s="76">
        <f>分析係数表!C24</f>
        <v>0.2430426716141002</v>
      </c>
      <c r="G21" s="77">
        <f t="shared" si="1"/>
        <v>0</v>
      </c>
      <c r="H21" s="77">
        <v>4.6773731125233971E-3</v>
      </c>
      <c r="I21" s="77">
        <f t="shared" si="2"/>
        <v>4.6773731125233971E-3</v>
      </c>
      <c r="J21" s="76">
        <f>分析係数表!G24</f>
        <v>0.20785219399538107</v>
      </c>
      <c r="K21" s="78">
        <f t="shared" si="3"/>
        <v>9.7220226357299256E-4</v>
      </c>
      <c r="L21" s="79"/>
      <c r="M21" s="80"/>
      <c r="N21" s="81">
        <f>分析係数表!H24</f>
        <v>3.3528918692372173E-4</v>
      </c>
      <c r="O21" s="82">
        <f t="shared" si="4"/>
        <v>5.5533469908519133E-3</v>
      </c>
      <c r="P21" s="76">
        <f>分析係数表!C24</f>
        <v>0.2430426716141002</v>
      </c>
      <c r="Q21" s="82">
        <f t="shared" si="5"/>
        <v>1.349700289056773E-3</v>
      </c>
      <c r="R21" s="83">
        <v>5.4627197124248192E-3</v>
      </c>
      <c r="S21" s="84">
        <f t="shared" si="6"/>
        <v>1.0140092824948217E-2</v>
      </c>
      <c r="T21" s="85">
        <f>分析係数表!F24</f>
        <v>0.39030023094688221</v>
      </c>
      <c r="U21" s="86">
        <f t="shared" si="7"/>
        <v>3.957680571400112E-3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投入係数表!M22</f>
        <v>0</v>
      </c>
      <c r="E22" s="77">
        <f t="shared" si="0"/>
        <v>0</v>
      </c>
      <c r="F22" s="76">
        <f>分析係数表!C25</f>
        <v>6.2929061784896545E-3</v>
      </c>
      <c r="G22" s="77">
        <f t="shared" si="1"/>
        <v>0</v>
      </c>
      <c r="H22" s="77">
        <v>2.5831491386253165E-4</v>
      </c>
      <c r="I22" s="77">
        <f t="shared" si="2"/>
        <v>2.5831491386253165E-4</v>
      </c>
      <c r="J22" s="76">
        <f>分析係数表!G25</f>
        <v>0.19805194805194806</v>
      </c>
      <c r="K22" s="78">
        <f t="shared" si="3"/>
        <v>5.1159771901345559E-5</v>
      </c>
      <c r="L22" s="79"/>
      <c r="M22" s="80"/>
      <c r="N22" s="81">
        <f>分析係数表!H25</f>
        <v>4.8896339759709417E-4</v>
      </c>
      <c r="O22" s="82">
        <f t="shared" si="4"/>
        <v>8.0986310283257066E-3</v>
      </c>
      <c r="P22" s="76">
        <f>分析係数表!C25</f>
        <v>6.2929061784896545E-3</v>
      </c>
      <c r="Q22" s="82">
        <f t="shared" si="5"/>
        <v>5.0963925235458866E-5</v>
      </c>
      <c r="R22" s="83">
        <v>4.9647336674343552E-4</v>
      </c>
      <c r="S22" s="84">
        <f t="shared" si="6"/>
        <v>7.5478828060596722E-4</v>
      </c>
      <c r="T22" s="85">
        <f>分析係数表!F25</f>
        <v>0.35389610389610388</v>
      </c>
      <c r="U22" s="86">
        <f t="shared" si="7"/>
        <v>2.6711663177289097E-4</v>
      </c>
      <c r="V22" s="87">
        <f>分析係数表!D25</f>
        <v>9.74025974025974E-3</v>
      </c>
      <c r="W22" s="167">
        <f t="shared" si="8"/>
        <v>0</v>
      </c>
      <c r="X22" s="76">
        <f>分析係数表!E25</f>
        <v>0</v>
      </c>
      <c r="Y22" s="166">
        <f t="shared" si="9"/>
        <v>0</v>
      </c>
    </row>
    <row r="23" spans="1:25" x14ac:dyDescent="0.2">
      <c r="A23" s="6" t="s">
        <v>11</v>
      </c>
      <c r="B23" s="5" t="s">
        <v>35</v>
      </c>
      <c r="C23" s="90"/>
      <c r="D23" s="76">
        <f>投入係数表!M23</f>
        <v>0</v>
      </c>
      <c r="E23" s="77">
        <f t="shared" si="0"/>
        <v>0</v>
      </c>
      <c r="F23" s="76">
        <f>分析係数表!C26</f>
        <v>0.11929572403880706</v>
      </c>
      <c r="G23" s="77">
        <f t="shared" si="1"/>
        <v>0</v>
      </c>
      <c r="H23" s="77">
        <v>3.3471017190393687E-3</v>
      </c>
      <c r="I23" s="77">
        <f t="shared" si="2"/>
        <v>3.3471017190393687E-3</v>
      </c>
      <c r="J23" s="76">
        <f>分析係数表!G26</f>
        <v>0.19690501600853788</v>
      </c>
      <c r="K23" s="78">
        <f t="shared" si="3"/>
        <v>6.5906111756965156E-4</v>
      </c>
      <c r="L23" s="79"/>
      <c r="M23" s="80"/>
      <c r="N23" s="81">
        <f>分析係数表!H26</f>
        <v>1.0477787091366304E-2</v>
      </c>
      <c r="O23" s="82">
        <f t="shared" si="4"/>
        <v>0.17354209346412228</v>
      </c>
      <c r="P23" s="76">
        <f>分析係数表!C26</f>
        <v>0.11929572403880706</v>
      </c>
      <c r="Q23" s="82">
        <f t="shared" si="5"/>
        <v>2.0702829691012795E-2</v>
      </c>
      <c r="R23" s="83">
        <v>2.2376666298381961E-2</v>
      </c>
      <c r="S23" s="84">
        <f t="shared" si="6"/>
        <v>2.5723768017421329E-2</v>
      </c>
      <c r="T23" s="85">
        <f>分析係数表!F26</f>
        <v>0.33564567769477055</v>
      </c>
      <c r="U23" s="86">
        <f t="shared" si="7"/>
        <v>8.6340715490704455E-3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投入係数表!M24</f>
        <v>0</v>
      </c>
      <c r="E24" s="77">
        <f t="shared" si="0"/>
        <v>0</v>
      </c>
      <c r="F24" s="76">
        <f>分析係数表!C27</f>
        <v>1</v>
      </c>
      <c r="G24" s="77">
        <f t="shared" si="1"/>
        <v>0</v>
      </c>
      <c r="H24" s="77">
        <v>6.3083358347360311E-3</v>
      </c>
      <c r="I24" s="77">
        <f t="shared" si="2"/>
        <v>6.3083358347360311E-3</v>
      </c>
      <c r="J24" s="76">
        <f>分析係数表!G27</f>
        <v>0.17096018735362997</v>
      </c>
      <c r="K24" s="78">
        <f t="shared" si="3"/>
        <v>1.0784742761960897E-3</v>
      </c>
      <c r="L24" s="79"/>
      <c r="M24" s="80"/>
      <c r="N24" s="81">
        <f>分析係数表!H27</f>
        <v>1.0449846325789327E-2</v>
      </c>
      <c r="O24" s="82">
        <f t="shared" si="4"/>
        <v>0.17307931454821796</v>
      </c>
      <c r="P24" s="76">
        <f>分析係数表!C27</f>
        <v>1</v>
      </c>
      <c r="Q24" s="82">
        <f t="shared" si="5"/>
        <v>0.17307931454821796</v>
      </c>
      <c r="R24" s="83">
        <v>0.18022272983248497</v>
      </c>
      <c r="S24" s="84">
        <f t="shared" si="6"/>
        <v>0.186531065667221</v>
      </c>
      <c r="T24" s="85">
        <f>分析係数表!F27</f>
        <v>0.32162373145979706</v>
      </c>
      <c r="U24" s="86">
        <f t="shared" si="7"/>
        <v>5.9992817373064056E-2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投入係数表!M25</f>
        <v>0</v>
      </c>
      <c r="E25" s="77">
        <f t="shared" si="0"/>
        <v>0</v>
      </c>
      <c r="F25" s="76">
        <f>分析係数表!C28</f>
        <v>0.21543700340522132</v>
      </c>
      <c r="G25" s="77">
        <f t="shared" si="1"/>
        <v>0</v>
      </c>
      <c r="H25" s="77">
        <v>1.9650916259887203E-2</v>
      </c>
      <c r="I25" s="77">
        <f t="shared" si="2"/>
        <v>1.9650916259887203E-2</v>
      </c>
      <c r="J25" s="76">
        <f>分析係数表!G28</f>
        <v>0.12488528602018965</v>
      </c>
      <c r="K25" s="78">
        <f t="shared" si="3"/>
        <v>2.4541102976748086E-3</v>
      </c>
      <c r="L25" s="79"/>
      <c r="M25" s="80"/>
      <c r="N25" s="81">
        <f>分析係数表!H28</f>
        <v>2.0550433081866444E-2</v>
      </c>
      <c r="O25" s="82">
        <f t="shared" si="4"/>
        <v>0.34037389264763185</v>
      </c>
      <c r="P25" s="76">
        <f>分析係数表!C28</f>
        <v>0.21543700340522132</v>
      </c>
      <c r="Q25" s="82">
        <f t="shared" si="5"/>
        <v>7.3329131469376294E-2</v>
      </c>
      <c r="R25" s="83">
        <v>8.4944157321982225E-2</v>
      </c>
      <c r="S25" s="84">
        <f t="shared" si="6"/>
        <v>0.10459507358186942</v>
      </c>
      <c r="T25" s="85">
        <f>分析係数表!F28</f>
        <v>0.21313857448761089</v>
      </c>
      <c r="U25" s="86">
        <f t="shared" si="7"/>
        <v>2.2293244881666417E-2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投入係数表!M26</f>
        <v>1.0516252390057362E-2</v>
      </c>
      <c r="E26" s="77">
        <f t="shared" si="0"/>
        <v>1.0516252390057361</v>
      </c>
      <c r="F26" s="76">
        <f>分析係数表!C29</f>
        <v>0.11126961483594866</v>
      </c>
      <c r="G26" s="77">
        <f t="shared" si="1"/>
        <v>0.11701393529593071</v>
      </c>
      <c r="H26" s="77">
        <v>0.1311879774373895</v>
      </c>
      <c r="I26" s="77">
        <f t="shared" si="2"/>
        <v>0.1311879774373895</v>
      </c>
      <c r="J26" s="76">
        <f>分析係数表!G29</f>
        <v>0.25072046109510088</v>
      </c>
      <c r="K26" s="78">
        <f t="shared" si="3"/>
        <v>3.2891510193235982E-2</v>
      </c>
      <c r="L26" s="79"/>
      <c r="M26" s="80"/>
      <c r="N26" s="81">
        <f>分析係数表!H29</f>
        <v>9.5976529756915344E-3</v>
      </c>
      <c r="O26" s="82">
        <f t="shared" si="4"/>
        <v>0.15896455761313602</v>
      </c>
      <c r="P26" s="76">
        <f>分析係数表!C29</f>
        <v>0.11126961483594866</v>
      </c>
      <c r="Q26" s="82">
        <f t="shared" si="5"/>
        <v>1.7687925098180617E-2</v>
      </c>
      <c r="R26" s="83">
        <v>2.4599051156072214E-2</v>
      </c>
      <c r="S26" s="84">
        <f t="shared" si="6"/>
        <v>0.15578702859346172</v>
      </c>
      <c r="T26" s="85">
        <f>分析係数表!F29</f>
        <v>0.40201729106628242</v>
      </c>
      <c r="U26" s="86">
        <f t="shared" si="7"/>
        <v>6.2629079218408962E-2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投入係数表!M27</f>
        <v>5.7361376673040155E-3</v>
      </c>
      <c r="E27" s="77">
        <f t="shared" si="0"/>
        <v>0.57361376673040154</v>
      </c>
      <c r="F27" s="76">
        <f>分析係数表!C30</f>
        <v>1</v>
      </c>
      <c r="G27" s="77">
        <f t="shared" si="1"/>
        <v>0.57361376673040154</v>
      </c>
      <c r="H27" s="77">
        <v>0.62134860794136759</v>
      </c>
      <c r="I27" s="77">
        <f t="shared" si="2"/>
        <v>0.62134860794136759</v>
      </c>
      <c r="J27" s="76">
        <f>分析係数表!G30</f>
        <v>0.34452184927169094</v>
      </c>
      <c r="K27" s="78">
        <f t="shared" si="3"/>
        <v>0.21406817145035084</v>
      </c>
      <c r="L27" s="79"/>
      <c r="M27" s="80"/>
      <c r="N27" s="81">
        <f>分析係数表!H30</f>
        <v>0</v>
      </c>
      <c r="O27" s="82">
        <f t="shared" si="4"/>
        <v>0</v>
      </c>
      <c r="P27" s="76">
        <f>分析係数表!C30</f>
        <v>1</v>
      </c>
      <c r="Q27" s="82">
        <f t="shared" si="5"/>
        <v>0</v>
      </c>
      <c r="R27" s="83">
        <v>5.0038767909604195E-2</v>
      </c>
      <c r="S27" s="84">
        <f t="shared" si="6"/>
        <v>0.67138737585097175</v>
      </c>
      <c r="T27" s="85">
        <f>分析係数表!F30</f>
        <v>0.43989867004433186</v>
      </c>
      <c r="U27" s="86">
        <f t="shared" si="7"/>
        <v>0.29534241372139647</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投入係数表!M28</f>
        <v>5.736137667304015E-2</v>
      </c>
      <c r="E28" s="77">
        <f t="shared" si="0"/>
        <v>5.736137667304015</v>
      </c>
      <c r="F28" s="76">
        <f>分析係数表!C31</f>
        <v>4.9334728658992355E-2</v>
      </c>
      <c r="G28" s="77">
        <f t="shared" si="1"/>
        <v>0.28299079536706895</v>
      </c>
      <c r="H28" s="77">
        <v>0.2988445095797741</v>
      </c>
      <c r="I28" s="77">
        <f t="shared" si="2"/>
        <v>0.2988445095797741</v>
      </c>
      <c r="J28" s="76">
        <f>分析係数表!G31</f>
        <v>6.9277108433734941E-2</v>
      </c>
      <c r="K28" s="78">
        <f t="shared" si="3"/>
        <v>2.0703083494984349E-2</v>
      </c>
      <c r="L28" s="79"/>
      <c r="M28" s="80"/>
      <c r="N28" s="81">
        <f>分析係数表!H31</f>
        <v>2.1570271025426097E-2</v>
      </c>
      <c r="O28" s="82">
        <f t="shared" si="4"/>
        <v>0.35726532307813974</v>
      </c>
      <c r="P28" s="76">
        <f>分析係数表!C31</f>
        <v>4.9334728658992355E-2</v>
      </c>
      <c r="Q28" s="82">
        <f t="shared" si="5"/>
        <v>1.7625587773327265E-2</v>
      </c>
      <c r="R28" s="83">
        <v>2.5034838010338654E-2</v>
      </c>
      <c r="S28" s="84">
        <f t="shared" si="6"/>
        <v>0.32387934759011278</v>
      </c>
      <c r="T28" s="85">
        <f>分析係数表!F31</f>
        <v>0.34337349397590361</v>
      </c>
      <c r="U28" s="86">
        <f t="shared" si="7"/>
        <v>0.11121158320865318</v>
      </c>
      <c r="V28" s="87">
        <f>分析係数表!D31</f>
        <v>0</v>
      </c>
      <c r="W28" s="167">
        <f t="shared" si="8"/>
        <v>0</v>
      </c>
      <c r="X28" s="76">
        <f>分析係数表!E31</f>
        <v>0</v>
      </c>
      <c r="Y28" s="166">
        <f t="shared" si="9"/>
        <v>0</v>
      </c>
    </row>
    <row r="29" spans="1:25" x14ac:dyDescent="0.2">
      <c r="A29" s="6" t="s">
        <v>17</v>
      </c>
      <c r="B29" s="5" t="s">
        <v>272</v>
      </c>
      <c r="C29" s="90"/>
      <c r="D29" s="76">
        <f>投入係数表!M29</f>
        <v>9.5602294455066918E-4</v>
      </c>
      <c r="E29" s="77">
        <f t="shared" si="0"/>
        <v>9.5602294455066919E-2</v>
      </c>
      <c r="F29" s="76">
        <f>分析係数表!C32</f>
        <v>0.42352941176470593</v>
      </c>
      <c r="G29" s="77">
        <f t="shared" si="1"/>
        <v>4.0490383533910698E-2</v>
      </c>
      <c r="H29" s="77">
        <v>5.194894872678113E-2</v>
      </c>
      <c r="I29" s="77">
        <f t="shared" si="2"/>
        <v>5.194894872678113E-2</v>
      </c>
      <c r="J29" s="76">
        <f>分析係数表!G32</f>
        <v>0.14012738853503184</v>
      </c>
      <c r="K29" s="78">
        <f t="shared" si="3"/>
        <v>7.2794705222241074E-3</v>
      </c>
      <c r="L29" s="79"/>
      <c r="M29" s="80"/>
      <c r="N29" s="81">
        <f>分析係数表!H32</f>
        <v>6.3146130203967591E-3</v>
      </c>
      <c r="O29" s="82">
        <f t="shared" si="4"/>
        <v>0.10458803499437769</v>
      </c>
      <c r="P29" s="76">
        <f>分析係数表!C32</f>
        <v>0.42352941176470593</v>
      </c>
      <c r="Q29" s="82">
        <f t="shared" si="5"/>
        <v>4.4296108938795264E-2</v>
      </c>
      <c r="R29" s="83">
        <v>5.8830678371010976E-2</v>
      </c>
      <c r="S29" s="84">
        <f t="shared" si="6"/>
        <v>0.1107796270977921</v>
      </c>
      <c r="T29" s="85">
        <f>分析係数表!F32</f>
        <v>0.48195329087048833</v>
      </c>
      <c r="U29" s="86">
        <f t="shared" si="7"/>
        <v>5.3390605841186427E-2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投入係数表!M30</f>
        <v>1.9120458891013384E-3</v>
      </c>
      <c r="E30" s="77">
        <f t="shared" si="0"/>
        <v>0.19120458891013384</v>
      </c>
      <c r="F30" s="76">
        <f>分析係数表!C33</f>
        <v>1</v>
      </c>
      <c r="G30" s="77">
        <f t="shared" si="1"/>
        <v>0.19120458891013384</v>
      </c>
      <c r="H30" s="77">
        <v>0.2174267399262553</v>
      </c>
      <c r="I30" s="77">
        <f t="shared" si="2"/>
        <v>0.2174267399262553</v>
      </c>
      <c r="J30" s="76">
        <f>分析係数表!G33</f>
        <v>0.50642927794263104</v>
      </c>
      <c r="K30" s="78">
        <f t="shared" si="3"/>
        <v>0.11011126690627369</v>
      </c>
      <c r="L30" s="79"/>
      <c r="M30" s="80"/>
      <c r="N30" s="81">
        <f>分析係数表!H33</f>
        <v>9.2204526404023469E-4</v>
      </c>
      <c r="O30" s="82">
        <f t="shared" si="4"/>
        <v>1.527170422484276E-2</v>
      </c>
      <c r="P30" s="76">
        <f>分析係数表!C33</f>
        <v>1</v>
      </c>
      <c r="Q30" s="82">
        <f t="shared" si="5"/>
        <v>1.527170422484276E-2</v>
      </c>
      <c r="R30" s="83">
        <v>4.2957063404600718E-2</v>
      </c>
      <c r="S30" s="84">
        <f t="shared" si="6"/>
        <v>0.26038380333085603</v>
      </c>
      <c r="T30" s="85">
        <f>分析係数表!F33</f>
        <v>0.64094955489614247</v>
      </c>
      <c r="U30" s="86">
        <f t="shared" si="7"/>
        <v>0.16689288284707687</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投入係数表!M31</f>
        <v>3.8240917782026769E-2</v>
      </c>
      <c r="E31" s="77">
        <f t="shared" si="0"/>
        <v>3.8240917782026771</v>
      </c>
      <c r="F31" s="76">
        <f>分析係数表!C34</f>
        <v>1</v>
      </c>
      <c r="G31" s="77">
        <f t="shared" si="1"/>
        <v>3.8240917782026771</v>
      </c>
      <c r="H31" s="77">
        <v>4.2449406836035672</v>
      </c>
      <c r="I31" s="77">
        <f t="shared" si="2"/>
        <v>4.2449406836035672</v>
      </c>
      <c r="J31" s="76">
        <f>分析係数表!G34</f>
        <v>0.4248177722781849</v>
      </c>
      <c r="K31" s="78">
        <f t="shared" si="3"/>
        <v>1.8033262446615028</v>
      </c>
      <c r="L31" s="79"/>
      <c r="M31" s="80"/>
      <c r="N31" s="81">
        <f>分析係数表!H34</f>
        <v>0.15535065660799105</v>
      </c>
      <c r="O31" s="82">
        <f t="shared" si="4"/>
        <v>2.5730507724280529</v>
      </c>
      <c r="P31" s="76">
        <f>分析係数表!C34</f>
        <v>1</v>
      </c>
      <c r="Q31" s="82">
        <f t="shared" si="5"/>
        <v>2.5730507724280529</v>
      </c>
      <c r="R31" s="83">
        <v>2.8291701096359798</v>
      </c>
      <c r="S31" s="84">
        <f t="shared" si="6"/>
        <v>7.0741107932395471</v>
      </c>
      <c r="T31" s="85">
        <f>分析係数表!F34</f>
        <v>0.6980530152162564</v>
      </c>
      <c r="U31" s="86">
        <f t="shared" si="7"/>
        <v>4.9381043691947291</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投入係数表!M32</f>
        <v>1.0516252390057362E-2</v>
      </c>
      <c r="E32" s="77">
        <f t="shared" si="0"/>
        <v>1.0516252390057361</v>
      </c>
      <c r="F32" s="76">
        <f>分析係数表!C35</f>
        <v>0.10396681358568838</v>
      </c>
      <c r="G32" s="77">
        <f t="shared" si="1"/>
        <v>0.10933412518571435</v>
      </c>
      <c r="H32" s="77">
        <v>0.1308055161358696</v>
      </c>
      <c r="I32" s="77">
        <f t="shared" si="2"/>
        <v>0.1308055161358696</v>
      </c>
      <c r="J32" s="76">
        <f>分析係数表!G35</f>
        <v>0.31658878504672899</v>
      </c>
      <c r="K32" s="78">
        <f t="shared" si="3"/>
        <v>4.1411559430865261E-2</v>
      </c>
      <c r="L32" s="79"/>
      <c r="M32" s="80"/>
      <c r="N32" s="81">
        <f>分析係数表!H35</f>
        <v>5.9164571109248394E-2</v>
      </c>
      <c r="O32" s="82">
        <f t="shared" si="4"/>
        <v>0.97993435442741039</v>
      </c>
      <c r="P32" s="76">
        <f>分析係数表!C35</f>
        <v>0.10396681358568838</v>
      </c>
      <c r="Q32" s="82">
        <f t="shared" si="5"/>
        <v>0.10188065235296646</v>
      </c>
      <c r="R32" s="83">
        <v>0.13359218775636073</v>
      </c>
      <c r="S32" s="84">
        <f t="shared" si="6"/>
        <v>0.26439770389223033</v>
      </c>
      <c r="T32" s="85">
        <f>分析係数表!F35</f>
        <v>0.6460280373831776</v>
      </c>
      <c r="U32" s="86">
        <f t="shared" si="7"/>
        <v>0.17080832973411611</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投入係数表!M33</f>
        <v>2.8680688336520078E-3</v>
      </c>
      <c r="E33" s="77">
        <f t="shared" si="0"/>
        <v>0.28680688336520077</v>
      </c>
      <c r="F33" s="76">
        <f>分析係数表!C36</f>
        <v>0.7690462911321807</v>
      </c>
      <c r="G33" s="77">
        <f t="shared" si="1"/>
        <v>0.22056776992318758</v>
      </c>
      <c r="H33" s="77">
        <v>0.36927748376215264</v>
      </c>
      <c r="I33" s="77">
        <f t="shared" si="2"/>
        <v>0.36927748376215264</v>
      </c>
      <c r="J33" s="76">
        <f>分析係数表!G36</f>
        <v>1.0642148700499529E-2</v>
      </c>
      <c r="K33" s="78">
        <f t="shared" si="3"/>
        <v>3.9299058939431288E-3</v>
      </c>
      <c r="L33" s="79"/>
      <c r="M33" s="80"/>
      <c r="N33" s="81">
        <f>分析係数表!H36</f>
        <v>0.21434758312377758</v>
      </c>
      <c r="O33" s="82">
        <f t="shared" si="4"/>
        <v>3.5502084533600371</v>
      </c>
      <c r="P33" s="76">
        <f>分析係数表!C36</f>
        <v>0.7690462911321807</v>
      </c>
      <c r="Q33" s="82">
        <f t="shared" si="5"/>
        <v>2.7302746438026522</v>
      </c>
      <c r="R33" s="83">
        <v>2.8518542645116893</v>
      </c>
      <c r="S33" s="84">
        <f t="shared" si="6"/>
        <v>3.2211317482738417</v>
      </c>
      <c r="T33" s="85">
        <f>分析係数表!F36</f>
        <v>0.89162383262144351</v>
      </c>
      <c r="U33" s="86">
        <f t="shared" si="7"/>
        <v>2.8720378347745337</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投入係数表!M34</f>
        <v>4.780114722753346E-2</v>
      </c>
      <c r="E34" s="77">
        <f t="shared" si="0"/>
        <v>4.7801147227533463</v>
      </c>
      <c r="F34" s="76">
        <f>分析係数表!C37</f>
        <v>0.51946958535045251</v>
      </c>
      <c r="G34" s="77">
        <f t="shared" si="1"/>
        <v>2.4831242129562741</v>
      </c>
      <c r="H34" s="77">
        <v>2.6981770027271761</v>
      </c>
      <c r="I34" s="77">
        <f t="shared" si="2"/>
        <v>2.6981770027271761</v>
      </c>
      <c r="J34" s="76">
        <f>分析係数表!G37</f>
        <v>0.46066923615977573</v>
      </c>
      <c r="K34" s="78">
        <f t="shared" si="3"/>
        <v>1.2429671388702013</v>
      </c>
      <c r="L34" s="79"/>
      <c r="M34" s="80"/>
      <c r="N34" s="81">
        <f>分析係数表!H37</f>
        <v>4.5948588991338364E-2</v>
      </c>
      <c r="O34" s="82">
        <f t="shared" si="4"/>
        <v>0.76103992720466418</v>
      </c>
      <c r="P34" s="76">
        <f>分析係数表!C37</f>
        <v>0.51946958535045251</v>
      </c>
      <c r="Q34" s="82">
        <f t="shared" si="5"/>
        <v>0.39533709542014545</v>
      </c>
      <c r="R34" s="83">
        <v>0.47924466711281055</v>
      </c>
      <c r="S34" s="84">
        <f t="shared" si="6"/>
        <v>3.1774216698399869</v>
      </c>
      <c r="T34" s="85">
        <f>分析係数表!F37</f>
        <v>0.70891730903994399</v>
      </c>
      <c r="U34" s="86">
        <f t="shared" si="7"/>
        <v>2.252529219868169</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投入係数表!M35</f>
        <v>5.7361376673040155E-3</v>
      </c>
      <c r="E35" s="77">
        <f t="shared" si="0"/>
        <v>0.57361376673040154</v>
      </c>
      <c r="F35" s="76">
        <f>分析係数表!C38</f>
        <v>5.5966094327320137E-2</v>
      </c>
      <c r="G35" s="77">
        <f t="shared" si="1"/>
        <v>3.2102922176283064E-2</v>
      </c>
      <c r="H35" s="77">
        <v>6.6334265225353642E-2</v>
      </c>
      <c r="I35" s="77">
        <f t="shared" si="2"/>
        <v>6.6334265225353642E-2</v>
      </c>
      <c r="J35" s="76">
        <f>分析係数表!G38</f>
        <v>0.18817204301075269</v>
      </c>
      <c r="K35" s="78">
        <f t="shared" si="3"/>
        <v>1.2482254209071921E-2</v>
      </c>
      <c r="L35" s="79"/>
      <c r="M35" s="80"/>
      <c r="N35" s="81">
        <f>分析係数表!H38</f>
        <v>4.1086895780944398E-2</v>
      </c>
      <c r="O35" s="82">
        <f t="shared" si="4"/>
        <v>0.68051639583731149</v>
      </c>
      <c r="P35" s="76">
        <f>分析係数表!C38</f>
        <v>5.5966094327320137E-2</v>
      </c>
      <c r="Q35" s="82">
        <f t="shared" si="5"/>
        <v>3.8085844800718902E-2</v>
      </c>
      <c r="R35" s="83">
        <v>5.2560796516667403E-2</v>
      </c>
      <c r="S35" s="84">
        <f t="shared" si="6"/>
        <v>0.11889506174202105</v>
      </c>
      <c r="T35" s="85">
        <f>分析係数表!F38</f>
        <v>0.42473118279569894</v>
      </c>
      <c r="U35" s="86">
        <f t="shared" si="7"/>
        <v>5.0498440202256252E-2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投入係数表!M36</f>
        <v>0</v>
      </c>
      <c r="E36" s="77">
        <f t="shared" si="0"/>
        <v>0</v>
      </c>
      <c r="F36" s="76">
        <f>分析係数表!C39</f>
        <v>0.92912172573189522</v>
      </c>
      <c r="G36" s="77">
        <f t="shared" si="1"/>
        <v>0</v>
      </c>
      <c r="H36" s="77">
        <v>2.6480580614632571E-2</v>
      </c>
      <c r="I36" s="77">
        <f t="shared" si="2"/>
        <v>2.6480580614632571E-2</v>
      </c>
      <c r="J36" s="76">
        <f>分析係数表!G39</f>
        <v>0.35058043117744608</v>
      </c>
      <c r="K36" s="78">
        <f t="shared" si="3"/>
        <v>9.2835733697070062E-3</v>
      </c>
      <c r="L36" s="79"/>
      <c r="M36" s="80"/>
      <c r="N36" s="81">
        <f>分析係数表!H39</f>
        <v>3.6742106733724505E-3</v>
      </c>
      <c r="O36" s="82">
        <f t="shared" si="4"/>
        <v>6.0855427441418877E-2</v>
      </c>
      <c r="P36" s="76">
        <f>分析係数表!C39</f>
        <v>0.92912172573189522</v>
      </c>
      <c r="Q36" s="82">
        <f t="shared" si="5"/>
        <v>5.6542099764523242E-2</v>
      </c>
      <c r="R36" s="83">
        <v>6.6861498915643358E-2</v>
      </c>
      <c r="S36" s="84">
        <f t="shared" si="6"/>
        <v>9.3342079530275929E-2</v>
      </c>
      <c r="T36" s="85">
        <f>分析係数表!F39</f>
        <v>0.70082918739635158</v>
      </c>
      <c r="U36" s="86">
        <f t="shared" si="7"/>
        <v>6.5416853747088902E-2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投入係数表!M37</f>
        <v>0</v>
      </c>
      <c r="E37" s="77">
        <f t="shared" si="0"/>
        <v>0</v>
      </c>
      <c r="F37" s="76">
        <f>分析係数表!C40</f>
        <v>1</v>
      </c>
      <c r="G37" s="77">
        <f t="shared" si="1"/>
        <v>0</v>
      </c>
      <c r="H37" s="77">
        <v>1.8446729339571136E-3</v>
      </c>
      <c r="I37" s="77">
        <f t="shared" si="2"/>
        <v>1.8446729339571136E-3</v>
      </c>
      <c r="J37" s="76">
        <f>分析係数表!G40</f>
        <v>0.52103191048487363</v>
      </c>
      <c r="K37" s="78">
        <f t="shared" si="3"/>
        <v>9.61133462999412E-4</v>
      </c>
      <c r="L37" s="79"/>
      <c r="M37" s="80"/>
      <c r="N37" s="81">
        <f>分析係数表!H40</f>
        <v>3.0720871751886002E-2</v>
      </c>
      <c r="O37" s="82">
        <f t="shared" si="4"/>
        <v>0.50882541803680648</v>
      </c>
      <c r="P37" s="76">
        <f>分析係数表!C40</f>
        <v>1</v>
      </c>
      <c r="Q37" s="82">
        <f t="shared" si="5"/>
        <v>0.50882541803680648</v>
      </c>
      <c r="R37" s="83">
        <v>0.50978007501626021</v>
      </c>
      <c r="S37" s="84">
        <f t="shared" si="6"/>
        <v>0.51162474795021728</v>
      </c>
      <c r="T37" s="85">
        <f>分析係数表!F40</f>
        <v>0.71467053460422714</v>
      </c>
      <c r="U37" s="86">
        <f t="shared" si="7"/>
        <v>0.36564313213433475</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投入係数表!M38</f>
        <v>0</v>
      </c>
      <c r="E38" s="77">
        <f t="shared" si="0"/>
        <v>0</v>
      </c>
      <c r="F38" s="76">
        <f>分析係数表!C41</f>
        <v>0.82470733210104741</v>
      </c>
      <c r="G38" s="77">
        <f t="shared" si="1"/>
        <v>0</v>
      </c>
      <c r="H38" s="77">
        <v>2.711966789789474E-3</v>
      </c>
      <c r="I38" s="77">
        <f t="shared" si="2"/>
        <v>2.711966789789474E-3</v>
      </c>
      <c r="J38" s="76">
        <f>分析係数表!G41</f>
        <v>0.4456857268851977</v>
      </c>
      <c r="K38" s="78">
        <f t="shared" si="3"/>
        <v>1.2086848899958379E-3</v>
      </c>
      <c r="L38" s="79"/>
      <c r="M38" s="80"/>
      <c r="N38" s="81">
        <f>分析係数表!H41</f>
        <v>5.0614696842693492E-2</v>
      </c>
      <c r="O38" s="82">
        <f t="shared" si="4"/>
        <v>0.8383240061606867</v>
      </c>
      <c r="P38" s="76">
        <f>分析係数表!C41</f>
        <v>0.82470733210104741</v>
      </c>
      <c r="Q38" s="82">
        <f t="shared" si="5"/>
        <v>0.69137195455704192</v>
      </c>
      <c r="R38" s="83">
        <v>0.70402000025005484</v>
      </c>
      <c r="S38" s="84">
        <f t="shared" si="6"/>
        <v>0.70673196703984431</v>
      </c>
      <c r="T38" s="85">
        <f>分析係数表!F41</f>
        <v>0.54887549610465969</v>
      </c>
      <c r="U38" s="86">
        <f t="shared" si="7"/>
        <v>0.38790785902201652</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投入係数表!M39</f>
        <v>0</v>
      </c>
      <c r="E39" s="77">
        <f>$C$15*D39</f>
        <v>0</v>
      </c>
      <c r="F39" s="76">
        <f>分析係数表!C42</f>
        <v>0.29129662522202482</v>
      </c>
      <c r="G39" s="77">
        <f>E39*F39</f>
        <v>0</v>
      </c>
      <c r="H39" s="77">
        <v>4.089435038108098E-3</v>
      </c>
      <c r="I39" s="77">
        <f>C39+H39</f>
        <v>4.089435038108098E-3</v>
      </c>
      <c r="J39" s="76">
        <f>分析係数表!G42</f>
        <v>0.47878787878787876</v>
      </c>
      <c r="K39" s="78">
        <f>I39*J39</f>
        <v>1.9579719273366044E-3</v>
      </c>
      <c r="L39" s="79"/>
      <c r="M39" s="80"/>
      <c r="N39" s="81">
        <f>分析係数表!H42</f>
        <v>1.2405699916177704E-2</v>
      </c>
      <c r="O39" s="82">
        <f t="shared" si="4"/>
        <v>0.20547383866152077</v>
      </c>
      <c r="P39" s="76">
        <f>分析係数表!C42</f>
        <v>0.29129662522202482</v>
      </c>
      <c r="Q39" s="82">
        <f>O39*P39</f>
        <v>5.9853835773515808E-2</v>
      </c>
      <c r="R39" s="83">
        <v>6.2255747140693929E-2</v>
      </c>
      <c r="S39" s="84">
        <f>I39+R39</f>
        <v>6.6345182178802031E-2</v>
      </c>
      <c r="T39" s="85">
        <f>分析係数表!F42</f>
        <v>0.54848484848484846</v>
      </c>
      <c r="U39" s="86">
        <f t="shared" si="7"/>
        <v>3.63893271950399E-2</v>
      </c>
      <c r="V39" s="87">
        <f>分析係数表!D42</f>
        <v>0.29393939393939394</v>
      </c>
      <c r="W39" s="167">
        <f t="shared" si="8"/>
        <v>0</v>
      </c>
      <c r="X39" s="76">
        <f>分析係数表!E42</f>
        <v>0.26666666666666666</v>
      </c>
      <c r="Y39" s="166">
        <f t="shared" si="9"/>
        <v>0</v>
      </c>
    </row>
    <row r="40" spans="1:25" x14ac:dyDescent="0.2">
      <c r="A40" s="6" t="s">
        <v>194</v>
      </c>
      <c r="B40" s="5" t="s">
        <v>41</v>
      </c>
      <c r="C40" s="90"/>
      <c r="D40" s="76">
        <f>投入係数表!M40</f>
        <v>5.3537284894837479E-2</v>
      </c>
      <c r="E40" s="77">
        <f>$C$15*D40</f>
        <v>5.353728489483748</v>
      </c>
      <c r="F40" s="76">
        <f>分析係数表!C43</f>
        <v>0.36608222490931075</v>
      </c>
      <c r="G40" s="77">
        <f>E40*F40</f>
        <v>1.9599048369905741</v>
      </c>
      <c r="H40" s="77">
        <v>2.3587548748705345</v>
      </c>
      <c r="I40" s="77">
        <f>C40+H40</f>
        <v>2.3587548748705345</v>
      </c>
      <c r="J40" s="76">
        <f>分析係数表!G43</f>
        <v>0.30578859060402686</v>
      </c>
      <c r="K40" s="78">
        <f>I40*J40</f>
        <v>0.72128032876703851</v>
      </c>
      <c r="L40" s="79"/>
      <c r="M40" s="80"/>
      <c r="N40" s="81">
        <f>分析係数表!H43</f>
        <v>3.4031852472757751E-2</v>
      </c>
      <c r="O40" s="82">
        <f t="shared" si="4"/>
        <v>0.56366471957146913</v>
      </c>
      <c r="P40" s="76">
        <f>分析係数表!C43</f>
        <v>0.36608222490931075</v>
      </c>
      <c r="Q40" s="82">
        <f>O40*P40</f>
        <v>0.20634763464360614</v>
      </c>
      <c r="R40" s="83">
        <v>0.39938895336264535</v>
      </c>
      <c r="S40" s="84">
        <f>I40+R40</f>
        <v>2.7581438282331798</v>
      </c>
      <c r="T40" s="85">
        <f>分析係数表!F43</f>
        <v>0.52740492170022368</v>
      </c>
      <c r="U40" s="86">
        <f t="shared" si="7"/>
        <v>1.4546586297672754</v>
      </c>
      <c r="V40" s="87">
        <f>分析係数表!D43</f>
        <v>0.10752237136465324</v>
      </c>
      <c r="W40" s="167">
        <f t="shared" si="8"/>
        <v>0</v>
      </c>
      <c r="X40" s="76">
        <f>分析係数表!E43</f>
        <v>8.2074944071588371E-2</v>
      </c>
      <c r="Y40" s="166">
        <f t="shared" si="9"/>
        <v>0</v>
      </c>
    </row>
    <row r="41" spans="1:25" x14ac:dyDescent="0.2">
      <c r="A41" s="6" t="s">
        <v>340</v>
      </c>
      <c r="B41" s="5" t="s">
        <v>42</v>
      </c>
      <c r="C41" s="90"/>
      <c r="D41" s="76">
        <f>投入係数表!M41</f>
        <v>0</v>
      </c>
      <c r="E41" s="77">
        <f>$C$15*D41</f>
        <v>0</v>
      </c>
      <c r="F41" s="76">
        <f>分析係数表!C44</f>
        <v>0.48678129044185614</v>
      </c>
      <c r="G41" s="77">
        <f>E41*F41</f>
        <v>0</v>
      </c>
      <c r="H41" s="77">
        <v>6.2757669190240534E-3</v>
      </c>
      <c r="I41" s="77">
        <f>C41+H41</f>
        <v>6.2757669190240534E-3</v>
      </c>
      <c r="J41" s="76">
        <f>分析係数表!G44</f>
        <v>0.26951357466063347</v>
      </c>
      <c r="K41" s="78">
        <f>I41*J41</f>
        <v>1.6914043760831228E-3</v>
      </c>
      <c r="L41" s="79"/>
      <c r="M41" s="80"/>
      <c r="N41" s="81">
        <f>分析係数表!H44</f>
        <v>0.10592344230231908</v>
      </c>
      <c r="O41" s="82">
        <f t="shared" si="4"/>
        <v>1.7543948701933001</v>
      </c>
      <c r="P41" s="76">
        <f>分析係数表!C44</f>
        <v>0.48678129044185614</v>
      </c>
      <c r="Q41" s="82">
        <f>O41*P41</f>
        <v>0.85400659885726726</v>
      </c>
      <c r="R41" s="83">
        <v>0.87033279759214166</v>
      </c>
      <c r="S41" s="84">
        <f>I41+R41</f>
        <v>0.87660856451116576</v>
      </c>
      <c r="T41" s="85">
        <f>分析係数表!F44</f>
        <v>0.545814479638009</v>
      </c>
      <c r="U41" s="86">
        <f t="shared" si="7"/>
        <v>0.47846564748488396</v>
      </c>
      <c r="V41" s="87">
        <f>分析係数表!D44</f>
        <v>0.18382352941176472</v>
      </c>
      <c r="W41" s="167">
        <f t="shared" si="8"/>
        <v>0</v>
      </c>
      <c r="X41" s="76">
        <f>分析係数表!E44</f>
        <v>0.14083710407239819</v>
      </c>
      <c r="Y41" s="166">
        <f t="shared" si="9"/>
        <v>0</v>
      </c>
    </row>
    <row r="42" spans="1:25" x14ac:dyDescent="0.2">
      <c r="A42" s="6" t="s">
        <v>341</v>
      </c>
      <c r="B42" s="5" t="s">
        <v>278</v>
      </c>
      <c r="C42" s="90"/>
      <c r="D42" s="76">
        <f>投入係数表!M42</f>
        <v>1.9120458891013384E-3</v>
      </c>
      <c r="E42" s="77">
        <f>$C$15*D42</f>
        <v>0.19120458891013384</v>
      </c>
      <c r="F42" s="76">
        <f>分析係数表!C45</f>
        <v>1</v>
      </c>
      <c r="G42" s="77">
        <f>E42*F42</f>
        <v>0.19120458891013384</v>
      </c>
      <c r="H42" s="77">
        <v>0.23081380318526304</v>
      </c>
      <c r="I42" s="77">
        <f>C42+H42</f>
        <v>0.23081380318526304</v>
      </c>
      <c r="J42" s="76">
        <f>分析係数表!G45</f>
        <v>0</v>
      </c>
      <c r="K42" s="78">
        <f>I42*J42</f>
        <v>0</v>
      </c>
      <c r="L42" s="79"/>
      <c r="M42" s="80"/>
      <c r="N42" s="81">
        <f>分析係数表!H45</f>
        <v>0</v>
      </c>
      <c r="O42" s="82">
        <f t="shared" si="4"/>
        <v>0</v>
      </c>
      <c r="P42" s="76">
        <f>分析係数表!C45</f>
        <v>1</v>
      </c>
      <c r="Q42" s="82">
        <f>O42*P42</f>
        <v>0</v>
      </c>
      <c r="R42" s="83">
        <v>2.7582970384958994E-2</v>
      </c>
      <c r="S42" s="84">
        <f>I42+R42</f>
        <v>0.25839677357022206</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9.5602294455066923E-3</v>
      </c>
      <c r="E43" s="77">
        <f>$C$15*D43</f>
        <v>0.95602294455066927</v>
      </c>
      <c r="F43" s="76">
        <f>分析係数表!C46</f>
        <v>0.13948747815958062</v>
      </c>
      <c r="G43" s="77">
        <f>E43*F43</f>
        <v>0.13335322959806944</v>
      </c>
      <c r="H43" s="77">
        <v>0.15033314149163229</v>
      </c>
      <c r="I43" s="77">
        <f>C43+H43</f>
        <v>0.15033314149163229</v>
      </c>
      <c r="J43" s="76">
        <f>分析係数表!G46</f>
        <v>8.3333333333333332E-3</v>
      </c>
      <c r="K43" s="78">
        <f>I43*J43</f>
        <v>1.2527761790969358E-3</v>
      </c>
      <c r="L43" s="79"/>
      <c r="M43" s="80"/>
      <c r="N43" s="81">
        <f>分析係数表!H46</f>
        <v>2.1598211791003075E-2</v>
      </c>
      <c r="O43" s="82">
        <f t="shared" si="4"/>
        <v>0.35772810199404403</v>
      </c>
      <c r="P43" s="76">
        <f>分析係数表!C46</f>
        <v>0.13948747815958062</v>
      </c>
      <c r="Q43" s="82">
        <f>O43*P43</f>
        <v>4.9898590813962446E-2</v>
      </c>
      <c r="R43" s="83">
        <v>5.8584353389771616E-2</v>
      </c>
      <c r="S43" s="84">
        <f>I43+R43</f>
        <v>0.2089174948814039</v>
      </c>
      <c r="T43" s="85">
        <f>分析係数表!F46</f>
        <v>0.3125</v>
      </c>
      <c r="U43" s="86">
        <f t="shared" si="7"/>
        <v>6.5286717150438725E-2</v>
      </c>
      <c r="V43" s="87">
        <f>分析係数表!D46</f>
        <v>4.1666666666666666E-3</v>
      </c>
      <c r="W43" s="167">
        <f t="shared" si="8"/>
        <v>0</v>
      </c>
      <c r="X43" s="76">
        <f>分析係数表!E46</f>
        <v>1.2500000000000001E-2</v>
      </c>
      <c r="Y43" s="166">
        <f t="shared" si="9"/>
        <v>0</v>
      </c>
    </row>
    <row r="44" spans="1:25" x14ac:dyDescent="0.2">
      <c r="A44" s="192">
        <v>40</v>
      </c>
      <c r="B44" s="14" t="s">
        <v>150</v>
      </c>
      <c r="C44" s="197">
        <f>SUM(C5:C43)</f>
        <v>100</v>
      </c>
      <c r="D44" s="92">
        <f>投入係数表!M44</f>
        <v>0.5248565965583174</v>
      </c>
      <c r="E44" s="91">
        <f>SUM(E5:E43)</f>
        <v>52.485659655831739</v>
      </c>
      <c r="F44" s="92">
        <f>分析係数表!C47</f>
        <v>0.42491623390916577</v>
      </c>
      <c r="G44" s="91">
        <f>SUM(G5:G43)</f>
        <v>12.757967956312312</v>
      </c>
      <c r="H44" s="91">
        <f>SUM(H5:H43)</f>
        <v>14.529187979565609</v>
      </c>
      <c r="I44" s="91">
        <f>SUM(I5:I43)</f>
        <v>114.52918797956558</v>
      </c>
      <c r="J44" s="92">
        <f>分析係数表!G47</f>
        <v>0.25359060670246586</v>
      </c>
      <c r="K44" s="93">
        <f>SUM(K5:K43)</f>
        <v>26.416040510711053</v>
      </c>
      <c r="L44" s="94">
        <f>最終需要_まとめ!$L$33</f>
        <v>0.627</v>
      </c>
      <c r="M44" s="91">
        <f>K44*L44</f>
        <v>16.56285740021583</v>
      </c>
      <c r="N44" s="95">
        <f>分析係数表!H47</f>
        <v>1</v>
      </c>
      <c r="O44" s="96">
        <f>SUM(O5:O43)</f>
        <v>16.56285740021583</v>
      </c>
      <c r="P44" s="92">
        <f>分析係数表!C47</f>
        <v>0.42491623390916577</v>
      </c>
      <c r="Q44" s="96">
        <f>SUM(Q5:Q43)</f>
        <v>9.2077937031630874</v>
      </c>
      <c r="R44" s="91">
        <f>SUM(R5:R43)</f>
        <v>10.270556898140745</v>
      </c>
      <c r="S44" s="97">
        <f>SUM(S5:S43)</f>
        <v>124.79974487770633</v>
      </c>
      <c r="T44" s="98">
        <f>分析係数表!F47</f>
        <v>0.48809024443512294</v>
      </c>
      <c r="U44" s="99">
        <f>SUM(U5:U43)</f>
        <v>61.118255171357283</v>
      </c>
      <c r="V44" s="100">
        <f>分析係数表!D47</f>
        <v>5.6184371544160214E-2</v>
      </c>
      <c r="W44" s="164">
        <f>SUM(W5:W43)</f>
        <v>4</v>
      </c>
      <c r="X44" s="92">
        <f>分析係数表!E47</f>
        <v>4.7573155469890209E-2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9.6723740533421143E-2</v>
      </c>
      <c r="G5" s="77">
        <f t="shared" ref="G5:G38" si="1">E5*F5</f>
        <v>0</v>
      </c>
      <c r="H5" s="77">
        <f t="array" ref="H5:H43">MMULT(逆行列係数!C5:AO43,'12'!G5:G43)</f>
        <v>2.3200781871151983E-4</v>
      </c>
      <c r="I5" s="77">
        <f t="shared" ref="I5:I38" si="2">C5+H5</f>
        <v>2.3200781871151983E-4</v>
      </c>
      <c r="J5" s="76">
        <f>分析係数表!G8</f>
        <v>0.11988543371522095</v>
      </c>
      <c r="K5" s="78">
        <f t="shared" ref="K5:K38" si="3">I5*J5</f>
        <v>2.7814357971552911E-5</v>
      </c>
      <c r="L5" s="79" t="s">
        <v>182</v>
      </c>
      <c r="M5" s="80" t="s">
        <v>182</v>
      </c>
      <c r="N5" s="81">
        <f>分析係数表!H8</f>
        <v>1.1260128527521654E-2</v>
      </c>
      <c r="O5" s="82">
        <f t="shared" ref="O5:O43" si="4">$M$44*N5</f>
        <v>6.0459708632217363E-2</v>
      </c>
      <c r="P5" s="76">
        <f>分析係数表!C8</f>
        <v>9.6723740533421143E-2</v>
      </c>
      <c r="Q5" s="82">
        <f t="shared" ref="Q5:Q38" si="5">O5*P5</f>
        <v>5.8478891704688346E-3</v>
      </c>
      <c r="R5" s="83">
        <f t="array" ref="R5:R43">MMULT(逆行列係数!C5:AO43,'12'!Q5:Q43)</f>
        <v>9.9235596562493762E-3</v>
      </c>
      <c r="S5" s="84">
        <f t="shared" ref="S5:S38" si="6">I5+R5</f>
        <v>1.0155567474960896E-2</v>
      </c>
      <c r="T5" s="85">
        <f>分析係数表!F8</f>
        <v>0.45253682487725039</v>
      </c>
      <c r="U5" s="86">
        <f t="shared" ref="U5:U38" si="7">S5*T5</f>
        <v>4.5957682599454793E-3</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投入係数表!N6</f>
        <v>0</v>
      </c>
      <c r="E6" s="77">
        <f t="shared" si="0"/>
        <v>0</v>
      </c>
      <c r="F6" s="76">
        <f>分析係数表!C9</f>
        <v>2.0979020979020935E-2</v>
      </c>
      <c r="G6" s="77">
        <f t="shared" si="1"/>
        <v>0</v>
      </c>
      <c r="H6" s="77">
        <v>3.6301321057639706E-5</v>
      </c>
      <c r="I6" s="77">
        <f t="shared" si="2"/>
        <v>3.6301321057639706E-5</v>
      </c>
      <c r="J6" s="76">
        <f>分析係数表!G9</f>
        <v>0.2857142857142857</v>
      </c>
      <c r="K6" s="78">
        <f t="shared" si="3"/>
        <v>1.0371806016468486E-5</v>
      </c>
      <c r="L6" s="79"/>
      <c r="M6" s="80"/>
      <c r="N6" s="81">
        <f>分析係数表!H9</f>
        <v>6.0072645990500145E-4</v>
      </c>
      <c r="O6" s="82">
        <f t="shared" si="4"/>
        <v>3.2255179543242514E-3</v>
      </c>
      <c r="P6" s="76">
        <f>分析係数表!C9</f>
        <v>2.0979020979020935E-2</v>
      </c>
      <c r="Q6" s="82">
        <f t="shared" si="5"/>
        <v>6.7668208831977159E-5</v>
      </c>
      <c r="R6" s="83">
        <v>8.2711890757757514E-5</v>
      </c>
      <c r="S6" s="84">
        <f t="shared" si="6"/>
        <v>1.1901321181539722E-4</v>
      </c>
      <c r="T6" s="85">
        <f>分析係数表!F9</f>
        <v>0.7142857142857143</v>
      </c>
      <c r="U6" s="86">
        <f t="shared" si="7"/>
        <v>8.5009437010998012E-5</v>
      </c>
      <c r="V6" s="87">
        <f>分析係数表!D9</f>
        <v>0.14285714285714285</v>
      </c>
      <c r="W6" s="167">
        <f t="shared" si="8"/>
        <v>0</v>
      </c>
      <c r="X6" s="76">
        <f>分析係数表!E9</f>
        <v>0</v>
      </c>
      <c r="Y6" s="166">
        <f t="shared" si="9"/>
        <v>0</v>
      </c>
    </row>
    <row r="7" spans="1:25" x14ac:dyDescent="0.2">
      <c r="A7" s="6" t="s">
        <v>220</v>
      </c>
      <c r="B7" s="5" t="s">
        <v>266</v>
      </c>
      <c r="C7" s="90"/>
      <c r="D7" s="76">
        <f>投入係数表!N7</f>
        <v>0</v>
      </c>
      <c r="E7" s="77">
        <f t="shared" si="0"/>
        <v>0</v>
      </c>
      <c r="F7" s="76">
        <f>分析係数表!C10</f>
        <v>2.5562372188139282E-3</v>
      </c>
      <c r="G7" s="77">
        <f t="shared" si="1"/>
        <v>0</v>
      </c>
      <c r="H7" s="77">
        <v>1.4790795407836832E-6</v>
      </c>
      <c r="I7" s="77">
        <f t="shared" si="2"/>
        <v>1.4790795407836832E-6</v>
      </c>
      <c r="J7" s="76">
        <f>分析係数表!G10</f>
        <v>0.2857142857142857</v>
      </c>
      <c r="K7" s="78">
        <f t="shared" si="3"/>
        <v>4.2259415450962373E-7</v>
      </c>
      <c r="L7" s="79"/>
      <c r="M7" s="80"/>
      <c r="N7" s="81">
        <f>分析係数表!H10</f>
        <v>1.1455713886560491E-3</v>
      </c>
      <c r="O7" s="82">
        <f t="shared" si="4"/>
        <v>6.1509877268508973E-3</v>
      </c>
      <c r="P7" s="76">
        <f>分析係数表!C10</f>
        <v>2.5562372188139282E-3</v>
      </c>
      <c r="Q7" s="82">
        <f t="shared" si="5"/>
        <v>1.5723383759843942E-5</v>
      </c>
      <c r="R7" s="83">
        <v>3.3948579498703826E-5</v>
      </c>
      <c r="S7" s="84">
        <f t="shared" si="6"/>
        <v>3.5427659039487511E-5</v>
      </c>
      <c r="T7" s="85">
        <f>分析係数表!F10</f>
        <v>0.5714285714285714</v>
      </c>
      <c r="U7" s="86">
        <f t="shared" si="7"/>
        <v>2.0244376593992862E-5</v>
      </c>
      <c r="V7" s="87">
        <f>分析係数表!D10</f>
        <v>0</v>
      </c>
      <c r="W7" s="167">
        <f t="shared" si="8"/>
        <v>0</v>
      </c>
      <c r="X7" s="76">
        <f>分析係数表!E10</f>
        <v>0</v>
      </c>
      <c r="Y7" s="166">
        <f t="shared" si="9"/>
        <v>0</v>
      </c>
    </row>
    <row r="8" spans="1:25" x14ac:dyDescent="0.2">
      <c r="A8" s="6" t="s">
        <v>221</v>
      </c>
      <c r="B8" s="5" t="s">
        <v>27</v>
      </c>
      <c r="C8" s="90"/>
      <c r="D8" s="76">
        <f>投入係数表!N8</f>
        <v>5.1518297430573581E-2</v>
      </c>
      <c r="E8" s="77">
        <f t="shared" si="0"/>
        <v>5.1518297430573581</v>
      </c>
      <c r="F8" s="76">
        <f>分析係数表!C11</f>
        <v>1.0332950631458115E-2</v>
      </c>
      <c r="G8" s="77">
        <f t="shared" si="1"/>
        <v>5.3233602396689228E-2</v>
      </c>
      <c r="H8" s="77">
        <v>6.0415014312769418E-2</v>
      </c>
      <c r="I8" s="77">
        <f t="shared" si="2"/>
        <v>6.0415014312769418E-2</v>
      </c>
      <c r="J8" s="76">
        <f>分析係数表!G11</f>
        <v>0.46666666666666667</v>
      </c>
      <c r="K8" s="78">
        <f t="shared" si="3"/>
        <v>2.8193673345959062E-2</v>
      </c>
      <c r="L8" s="79"/>
      <c r="M8" s="80"/>
      <c r="N8" s="81">
        <f>分析係数表!H11</f>
        <v>-1.3970382788488405E-5</v>
      </c>
      <c r="O8" s="82">
        <f t="shared" si="4"/>
        <v>-7.5012045449401193E-5</v>
      </c>
      <c r="P8" s="76">
        <f>分析係数表!C11</f>
        <v>1.0332950631458115E-2</v>
      </c>
      <c r="Q8" s="82">
        <f t="shared" si="5"/>
        <v>-7.7509576239335488E-7</v>
      </c>
      <c r="R8" s="83">
        <v>4.4799417038947703E-5</v>
      </c>
      <c r="S8" s="84">
        <f t="shared" si="6"/>
        <v>6.0459813729808368E-2</v>
      </c>
      <c r="T8" s="85">
        <f>分析係数表!F11</f>
        <v>0.8</v>
      </c>
      <c r="U8" s="86">
        <f t="shared" si="7"/>
        <v>4.8367850983846696E-2</v>
      </c>
      <c r="V8" s="87">
        <f>分析係数表!D11</f>
        <v>0</v>
      </c>
      <c r="W8" s="167">
        <f t="shared" si="8"/>
        <v>0</v>
      </c>
      <c r="X8" s="76">
        <f>分析係数表!E11</f>
        <v>0</v>
      </c>
      <c r="Y8" s="166">
        <f t="shared" si="9"/>
        <v>0</v>
      </c>
    </row>
    <row r="9" spans="1:25" x14ac:dyDescent="0.2">
      <c r="A9" s="6" t="s">
        <v>222</v>
      </c>
      <c r="B9" s="5" t="s">
        <v>190</v>
      </c>
      <c r="C9" s="90"/>
      <c r="D9" s="76">
        <f>投入係数表!N9</f>
        <v>0</v>
      </c>
      <c r="E9" s="77">
        <f t="shared" si="0"/>
        <v>0</v>
      </c>
      <c r="F9" s="76">
        <f>分析係数表!C12</f>
        <v>0.36438470355319375</v>
      </c>
      <c r="G9" s="77">
        <f t="shared" si="1"/>
        <v>0</v>
      </c>
      <c r="H9" s="77">
        <v>1.3208889962980962E-3</v>
      </c>
      <c r="I9" s="77">
        <f t="shared" si="2"/>
        <v>1.3208889962980962E-3</v>
      </c>
      <c r="J9" s="76">
        <f>分析係数表!G12</f>
        <v>0.13670989621500027</v>
      </c>
      <c r="K9" s="78">
        <f t="shared" si="3"/>
        <v>1.8057859759544861E-4</v>
      </c>
      <c r="L9" s="79"/>
      <c r="M9" s="80"/>
      <c r="N9" s="81">
        <f>分析係数表!H12</f>
        <v>8.785973735680358E-2</v>
      </c>
      <c r="O9" s="82">
        <f t="shared" si="4"/>
        <v>0.47175075383128412</v>
      </c>
      <c r="P9" s="76">
        <f>分析係数表!C12</f>
        <v>0.36438470355319375</v>
      </c>
      <c r="Q9" s="82">
        <f t="shared" si="5"/>
        <v>0.17189875858580814</v>
      </c>
      <c r="R9" s="83">
        <v>0.19818324433830178</v>
      </c>
      <c r="S9" s="84">
        <f t="shared" si="6"/>
        <v>0.19950413333459988</v>
      </c>
      <c r="T9" s="85">
        <f>分析係数表!F12</f>
        <v>0.3384174917772968</v>
      </c>
      <c r="U9" s="86">
        <f t="shared" si="7"/>
        <v>6.7515688402298671E-2</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投入係数表!N10</f>
        <v>3.893070334804049E-4</v>
      </c>
      <c r="E10" s="77">
        <f t="shared" si="0"/>
        <v>3.8930703348040489E-2</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7.2836696131368561E-2</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投入係数表!N11</f>
        <v>2.5953802232026989E-4</v>
      </c>
      <c r="E11" s="77">
        <f t="shared" si="0"/>
        <v>2.5953802232026989E-2</v>
      </c>
      <c r="F11" s="76">
        <f>分析係数表!C14</f>
        <v>0.26107118015302577</v>
      </c>
      <c r="G11" s="77">
        <f t="shared" si="1"/>
        <v>6.7757897781735204E-3</v>
      </c>
      <c r="H11" s="77">
        <v>3.3412864390067465E-2</v>
      </c>
      <c r="I11" s="77">
        <f t="shared" si="2"/>
        <v>3.3412864390067465E-2</v>
      </c>
      <c r="J11" s="76">
        <f>分析係数表!G14</f>
        <v>0.16373199176766523</v>
      </c>
      <c r="K11" s="78">
        <f t="shared" si="3"/>
        <v>5.4707548372486406E-3</v>
      </c>
      <c r="L11" s="79"/>
      <c r="M11" s="80"/>
      <c r="N11" s="81">
        <f>分析係数表!H14</f>
        <v>1.1316010058675609E-3</v>
      </c>
      <c r="O11" s="82">
        <f t="shared" si="4"/>
        <v>6.0759756814014968E-3</v>
      </c>
      <c r="P11" s="76">
        <f>分析係数表!C14</f>
        <v>0.26107118015302577</v>
      </c>
      <c r="Q11" s="82">
        <f t="shared" si="5"/>
        <v>1.5862621417245737E-3</v>
      </c>
      <c r="R11" s="83">
        <v>8.6350421613273394E-3</v>
      </c>
      <c r="S11" s="84">
        <f t="shared" si="6"/>
        <v>4.2047906551394801E-2</v>
      </c>
      <c r="T11" s="85">
        <f>分析係数表!F14</f>
        <v>0.32746398353533046</v>
      </c>
      <c r="U11" s="86">
        <f t="shared" si="7"/>
        <v>1.3769174978641061E-2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投入係数表!N12</f>
        <v>3.8930703348040488E-3</v>
      </c>
      <c r="E12" s="77">
        <f t="shared" si="0"/>
        <v>0.38930703348040491</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4.3506986360652686E-2</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投入係数表!N13</f>
        <v>2.2969114975343888E-2</v>
      </c>
      <c r="E13" s="77">
        <f t="shared" si="0"/>
        <v>2.2969114975343889</v>
      </c>
      <c r="F13" s="76">
        <f>分析係数表!C16</f>
        <v>2.7381299155257777E-2</v>
      </c>
      <c r="G13" s="77">
        <f t="shared" si="1"/>
        <v>6.2892420847140237E-2</v>
      </c>
      <c r="H13" s="77">
        <v>7.2156340101214203E-2</v>
      </c>
      <c r="I13" s="77">
        <f t="shared" si="2"/>
        <v>7.2156340101214203E-2</v>
      </c>
      <c r="J13" s="76">
        <f>分析係数表!G16</f>
        <v>3.4146341463414637E-2</v>
      </c>
      <c r="K13" s="78">
        <f t="shared" si="3"/>
        <v>2.4638750278463389E-3</v>
      </c>
      <c r="L13" s="79"/>
      <c r="M13" s="80"/>
      <c r="N13" s="81">
        <f>分析係数表!H16</f>
        <v>1.6149762503492596E-2</v>
      </c>
      <c r="O13" s="82">
        <f t="shared" si="4"/>
        <v>8.6713924539507783E-2</v>
      </c>
      <c r="P13" s="76">
        <f>分析係数表!C16</f>
        <v>2.7381299155257777E-2</v>
      </c>
      <c r="Q13" s="82">
        <f t="shared" si="5"/>
        <v>2.3743399087427109E-3</v>
      </c>
      <c r="R13" s="83">
        <v>2.7935818096757772E-3</v>
      </c>
      <c r="S13" s="84">
        <f t="shared" si="6"/>
        <v>7.4949921910889977E-2</v>
      </c>
      <c r="T13" s="85">
        <f>分析係数表!F16</f>
        <v>0.28292682926829266</v>
      </c>
      <c r="U13" s="86">
        <f t="shared" si="7"/>
        <v>2.1205343760154236E-2</v>
      </c>
      <c r="V13" s="87">
        <f>分析係数表!D16</f>
        <v>0</v>
      </c>
      <c r="W13" s="167">
        <f t="shared" si="8"/>
        <v>0</v>
      </c>
      <c r="X13" s="76">
        <f>分析係数表!E16</f>
        <v>0</v>
      </c>
      <c r="Y13" s="166">
        <f t="shared" si="9"/>
        <v>0</v>
      </c>
    </row>
    <row r="14" spans="1:25" x14ac:dyDescent="0.2">
      <c r="A14" s="6" t="s">
        <v>2</v>
      </c>
      <c r="B14" s="5" t="s">
        <v>364</v>
      </c>
      <c r="C14" s="90"/>
      <c r="D14" s="76">
        <f>投入係数表!N14</f>
        <v>7.7861406696080979E-4</v>
      </c>
      <c r="E14" s="77">
        <f t="shared" si="0"/>
        <v>7.7861406696080979E-2</v>
      </c>
      <c r="F14" s="76">
        <f>分析係数表!C17</f>
        <v>0.29707112970711302</v>
      </c>
      <c r="G14" s="77">
        <f t="shared" si="1"/>
        <v>2.3130376047789752E-2</v>
      </c>
      <c r="H14" s="77">
        <v>4.3851127188349062E-2</v>
      </c>
      <c r="I14" s="77">
        <f t="shared" si="2"/>
        <v>4.3851127188349062E-2</v>
      </c>
      <c r="J14" s="76">
        <f>分析係数表!G17</f>
        <v>0.2185201483623562</v>
      </c>
      <c r="K14" s="78">
        <f t="shared" si="3"/>
        <v>9.5823548190545893E-3</v>
      </c>
      <c r="L14" s="79"/>
      <c r="M14" s="80"/>
      <c r="N14" s="81">
        <f>分析係数表!H17</f>
        <v>2.8080469404861692E-3</v>
      </c>
      <c r="O14" s="82">
        <f t="shared" si="4"/>
        <v>1.5077421135329639E-2</v>
      </c>
      <c r="P14" s="76">
        <f>分析係数表!C17</f>
        <v>0.29707112970711302</v>
      </c>
      <c r="Q14" s="82">
        <f t="shared" si="5"/>
        <v>4.4790665297422781E-3</v>
      </c>
      <c r="R14" s="83">
        <v>1.1506721583887868E-2</v>
      </c>
      <c r="S14" s="84">
        <f t="shared" si="6"/>
        <v>5.5357848772236928E-2</v>
      </c>
      <c r="T14" s="85">
        <f>分析係数表!F17</f>
        <v>0.34274218897340791</v>
      </c>
      <c r="U14" s="86">
        <f t="shared" si="7"/>
        <v>1.8973470265055366E-2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投入係数表!N15</f>
        <v>4.9312224240851289E-3</v>
      </c>
      <c r="E15" s="77">
        <f t="shared" si="0"/>
        <v>0.49312224240851288</v>
      </c>
      <c r="F15" s="76">
        <f>分析係数表!C18</f>
        <v>0.13983739837398379</v>
      </c>
      <c r="G15" s="77">
        <f t="shared" si="1"/>
        <v>6.8956931458751425E-2</v>
      </c>
      <c r="H15" s="77">
        <v>8.1647634326659391E-2</v>
      </c>
      <c r="I15" s="77">
        <f t="shared" si="2"/>
        <v>8.1647634326659391E-2</v>
      </c>
      <c r="J15" s="76">
        <f>分析係数表!G18</f>
        <v>0.21606118546845124</v>
      </c>
      <c r="K15" s="78">
        <f t="shared" si="3"/>
        <v>1.764088466331264E-2</v>
      </c>
      <c r="L15" s="79"/>
      <c r="M15" s="80"/>
      <c r="N15" s="81">
        <f>分析係数表!H18</f>
        <v>4.3308186644314052E-4</v>
      </c>
      <c r="O15" s="82">
        <f t="shared" si="4"/>
        <v>2.3253734089314368E-3</v>
      </c>
      <c r="P15" s="76">
        <f>分析係数表!C18</f>
        <v>0.13983739837398379</v>
      </c>
      <c r="Q15" s="82">
        <f t="shared" si="5"/>
        <v>3.2517416775301402E-4</v>
      </c>
      <c r="R15" s="83">
        <v>8.0561669329069633E-4</v>
      </c>
      <c r="S15" s="84">
        <f t="shared" si="6"/>
        <v>8.2453251019950088E-2</v>
      </c>
      <c r="T15" s="85">
        <f>分析係数表!F18</f>
        <v>0.45793499043977054</v>
      </c>
      <c r="U15" s="86">
        <f t="shared" si="7"/>
        <v>3.7758228717548845E-2</v>
      </c>
      <c r="V15" s="87">
        <f>分析係数表!D18</f>
        <v>4.2065009560229447E-2</v>
      </c>
      <c r="W15" s="167">
        <f t="shared" si="8"/>
        <v>0</v>
      </c>
      <c r="X15" s="76">
        <f>分析係数表!E18</f>
        <v>2.9636711281070746E-2</v>
      </c>
      <c r="Y15" s="166">
        <f t="shared" si="9"/>
        <v>0</v>
      </c>
    </row>
    <row r="16" spans="1:25" x14ac:dyDescent="0.2">
      <c r="A16" s="6" t="s">
        <v>4</v>
      </c>
      <c r="B16" s="5" t="s">
        <v>32</v>
      </c>
      <c r="C16" s="75">
        <f>最終需要_まとめ!C17</f>
        <v>100</v>
      </c>
      <c r="D16" s="76">
        <f>投入係数表!N16</f>
        <v>0.53750324422527895</v>
      </c>
      <c r="E16" s="77">
        <f t="shared" si="0"/>
        <v>53.750324422527896</v>
      </c>
      <c r="F16" s="76">
        <f>分析係数表!C19</f>
        <v>0.18403218975010593</v>
      </c>
      <c r="G16" s="77">
        <f t="shared" si="1"/>
        <v>9.8917899032564076</v>
      </c>
      <c r="H16" s="77">
        <v>10.982408194349352</v>
      </c>
      <c r="I16" s="77">
        <f t="shared" si="2"/>
        <v>110.98240819434935</v>
      </c>
      <c r="J16" s="76">
        <f>分析係数表!G19</f>
        <v>5.7747209966260059E-2</v>
      </c>
      <c r="K16" s="78">
        <f t="shared" si="3"/>
        <v>6.4089244285602724</v>
      </c>
      <c r="L16" s="79"/>
      <c r="M16" s="80"/>
      <c r="N16" s="81">
        <f>分析係数表!H19</f>
        <v>-1.1176306230790724E-4</v>
      </c>
      <c r="O16" s="82">
        <f t="shared" si="4"/>
        <v>-6.0009636359520955E-4</v>
      </c>
      <c r="P16" s="76">
        <f>分析係数表!C19</f>
        <v>0.18403218975010593</v>
      </c>
      <c r="Q16" s="82">
        <f t="shared" si="5"/>
        <v>-1.1043704785350217E-4</v>
      </c>
      <c r="R16" s="83">
        <v>6.9087000798695832E-4</v>
      </c>
      <c r="S16" s="84">
        <f t="shared" si="6"/>
        <v>110.98309906435733</v>
      </c>
      <c r="T16" s="85">
        <f>分析係数表!F19</f>
        <v>0.23994290163508955</v>
      </c>
      <c r="U16" s="86">
        <f t="shared" si="7"/>
        <v>26.629606821956489</v>
      </c>
      <c r="V16" s="87">
        <f>分析係数表!D19</f>
        <v>1.5831819361536464E-2</v>
      </c>
      <c r="W16" s="167">
        <f t="shared" si="8"/>
        <v>2</v>
      </c>
      <c r="X16" s="76">
        <f>分析係数表!E19</f>
        <v>1.544251232805606E-2</v>
      </c>
      <c r="Y16" s="166">
        <f t="shared" si="9"/>
        <v>2</v>
      </c>
    </row>
    <row r="17" spans="1:25" x14ac:dyDescent="0.2">
      <c r="A17" s="6" t="s">
        <v>5</v>
      </c>
      <c r="B17" s="5" t="s">
        <v>33</v>
      </c>
      <c r="C17" s="90"/>
      <c r="D17" s="76">
        <f>投入係数表!N17</f>
        <v>8.6945237477290428E-3</v>
      </c>
      <c r="E17" s="77">
        <f t="shared" si="0"/>
        <v>0.86945237477290427</v>
      </c>
      <c r="F17" s="76">
        <f>分析係数表!C20</f>
        <v>2.2594142259414252E-2</v>
      </c>
      <c r="G17" s="77">
        <f t="shared" si="1"/>
        <v>1.9644530643404552E-2</v>
      </c>
      <c r="H17" s="77">
        <v>2.2250543382988909E-2</v>
      </c>
      <c r="I17" s="77">
        <f t="shared" si="2"/>
        <v>2.2250543382988909E-2</v>
      </c>
      <c r="J17" s="76">
        <f>分析係数表!G20</f>
        <v>0.10283687943262411</v>
      </c>
      <c r="K17" s="78">
        <f t="shared" si="3"/>
        <v>2.2881764471868026E-3</v>
      </c>
      <c r="L17" s="79"/>
      <c r="M17" s="80"/>
      <c r="N17" s="81">
        <f>分析係数表!H20</f>
        <v>5.3087454596255942E-4</v>
      </c>
      <c r="O17" s="82">
        <f t="shared" si="4"/>
        <v>2.8504577270772454E-3</v>
      </c>
      <c r="P17" s="76">
        <f>分析係数表!C20</f>
        <v>2.2594142259414252E-2</v>
      </c>
      <c r="Q17" s="82">
        <f t="shared" si="5"/>
        <v>6.440364739002989E-5</v>
      </c>
      <c r="R17" s="83">
        <v>1.8382411387639903E-4</v>
      </c>
      <c r="S17" s="84">
        <f t="shared" si="6"/>
        <v>2.243436749686531E-2</v>
      </c>
      <c r="T17" s="85">
        <f>分析係数表!F20</f>
        <v>0.22695035460992907</v>
      </c>
      <c r="U17" s="86">
        <f t="shared" si="7"/>
        <v>5.0914876588630488E-3</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投入係数表!N18</f>
        <v>9.0838307812094474E-4</v>
      </c>
      <c r="E18" s="77">
        <f t="shared" si="0"/>
        <v>9.0838307812094468E-2</v>
      </c>
      <c r="F18" s="76">
        <f>分析係数表!C21</f>
        <v>0.23250388802488331</v>
      </c>
      <c r="G18" s="77">
        <f t="shared" si="1"/>
        <v>2.1120259747913095E-2</v>
      </c>
      <c r="H18" s="77">
        <v>3.8506010226110679E-2</v>
      </c>
      <c r="I18" s="77">
        <f t="shared" si="2"/>
        <v>3.8506010226110679E-2</v>
      </c>
      <c r="J18" s="76">
        <f>分析係数表!G21</f>
        <v>0.28497645450402553</v>
      </c>
      <c r="K18" s="78">
        <f t="shared" si="3"/>
        <v>1.0973306271332773E-2</v>
      </c>
      <c r="L18" s="79"/>
      <c r="M18" s="80"/>
      <c r="N18" s="81">
        <f>分析係数表!H21</f>
        <v>8.9410449846325792E-4</v>
      </c>
      <c r="O18" s="82">
        <f t="shared" si="4"/>
        <v>4.8007709087616764E-3</v>
      </c>
      <c r="P18" s="76">
        <f>分析係数表!C21</f>
        <v>0.23250388802488331</v>
      </c>
      <c r="Q18" s="82">
        <f t="shared" si="5"/>
        <v>1.1161979018038421E-3</v>
      </c>
      <c r="R18" s="83">
        <v>3.7621219338554186E-3</v>
      </c>
      <c r="S18" s="84">
        <f t="shared" si="6"/>
        <v>4.2268132159966096E-2</v>
      </c>
      <c r="T18" s="85">
        <f>分析係数表!F21</f>
        <v>0.42533799179705301</v>
      </c>
      <c r="U18" s="86">
        <f t="shared" si="7"/>
        <v>1.7978242449932413E-2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投入係数表!N19</f>
        <v>1.2976901116013495E-4</v>
      </c>
      <c r="E19" s="77">
        <f t="shared" si="0"/>
        <v>1.2976901116013495E-2</v>
      </c>
      <c r="F19" s="76">
        <f>分析係数表!C22</f>
        <v>5.4474708171206254E-2</v>
      </c>
      <c r="G19" s="77">
        <f t="shared" si="1"/>
        <v>7.0691290126143589E-4</v>
      </c>
      <c r="H19" s="77">
        <v>1.3157860361713352E-3</v>
      </c>
      <c r="I19" s="77">
        <f t="shared" si="2"/>
        <v>1.3157860361713352E-3</v>
      </c>
      <c r="J19" s="76">
        <f>分析係数表!G22</f>
        <v>0.19423955040393395</v>
      </c>
      <c r="K19" s="78">
        <f t="shared" si="3"/>
        <v>2.5557768809369454E-4</v>
      </c>
      <c r="L19" s="79"/>
      <c r="M19" s="80"/>
      <c r="N19" s="81">
        <f>分析係数表!H22</f>
        <v>4.1911148365465217E-5</v>
      </c>
      <c r="O19" s="82">
        <f t="shared" si="4"/>
        <v>2.2503613634820358E-4</v>
      </c>
      <c r="P19" s="76">
        <f>分析係数表!C22</f>
        <v>5.4474708171206254E-2</v>
      </c>
      <c r="Q19" s="82">
        <f t="shared" si="5"/>
        <v>1.225877785554417E-5</v>
      </c>
      <c r="R19" s="83">
        <v>1.2445678756423307E-4</v>
      </c>
      <c r="S19" s="84">
        <f t="shared" si="6"/>
        <v>1.4402428237355683E-3</v>
      </c>
      <c r="T19" s="85">
        <f>分析係数表!F22</f>
        <v>0.41201264488935724</v>
      </c>
      <c r="U19" s="86">
        <f t="shared" si="7"/>
        <v>5.9339825509020783E-4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投入係数表!N20</f>
        <v>1.2976901116013495E-4</v>
      </c>
      <c r="E20" s="77">
        <f t="shared" si="0"/>
        <v>1.2976901116013495E-2</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1.5002409089880239E-4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投入係数表!N21</f>
        <v>0</v>
      </c>
      <c r="E21" s="77">
        <f t="shared" si="0"/>
        <v>0</v>
      </c>
      <c r="F21" s="76">
        <f>分析係数表!C24</f>
        <v>0.2430426716141002</v>
      </c>
      <c r="G21" s="77">
        <f t="shared" si="1"/>
        <v>0</v>
      </c>
      <c r="H21" s="77">
        <v>1.6728657839651514E-3</v>
      </c>
      <c r="I21" s="77">
        <f t="shared" si="2"/>
        <v>1.6728657839651514E-3</v>
      </c>
      <c r="J21" s="76">
        <f>分析係数表!G24</f>
        <v>0.20785219399538107</v>
      </c>
      <c r="K21" s="78">
        <f t="shared" si="3"/>
        <v>3.4770882345695991E-4</v>
      </c>
      <c r="L21" s="79"/>
      <c r="M21" s="80"/>
      <c r="N21" s="81">
        <f>分析係数表!H24</f>
        <v>3.3528918692372173E-4</v>
      </c>
      <c r="O21" s="82">
        <f t="shared" si="4"/>
        <v>1.8002890907856286E-3</v>
      </c>
      <c r="P21" s="76">
        <f>分析係数表!C24</f>
        <v>0.2430426716141002</v>
      </c>
      <c r="Q21" s="82">
        <f t="shared" si="5"/>
        <v>4.3754707030225858E-4</v>
      </c>
      <c r="R21" s="83">
        <v>1.7709094570352694E-3</v>
      </c>
      <c r="S21" s="84">
        <f t="shared" si="6"/>
        <v>3.4437752410004206E-3</v>
      </c>
      <c r="T21" s="85">
        <f>分析係数表!F24</f>
        <v>0.39030023094688221</v>
      </c>
      <c r="U21" s="86">
        <f t="shared" si="7"/>
        <v>1.3441062718916191E-3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投入係数表!N22</f>
        <v>0</v>
      </c>
      <c r="E22" s="77">
        <f t="shared" si="0"/>
        <v>0</v>
      </c>
      <c r="F22" s="76">
        <f>分析係数表!C25</f>
        <v>6.2929061784896545E-3</v>
      </c>
      <c r="G22" s="77">
        <f t="shared" si="1"/>
        <v>0</v>
      </c>
      <c r="H22" s="77">
        <v>7.0809768842511485E-5</v>
      </c>
      <c r="I22" s="77">
        <f t="shared" si="2"/>
        <v>7.0809768842511485E-5</v>
      </c>
      <c r="J22" s="76">
        <f>分析係数表!G25</f>
        <v>0.19805194805194806</v>
      </c>
      <c r="K22" s="78">
        <f t="shared" si="3"/>
        <v>1.4024012660367536E-5</v>
      </c>
      <c r="L22" s="79"/>
      <c r="M22" s="80"/>
      <c r="N22" s="81">
        <f>分析係数表!H25</f>
        <v>4.8896339759709417E-4</v>
      </c>
      <c r="O22" s="82">
        <f t="shared" si="4"/>
        <v>2.6254215907290418E-3</v>
      </c>
      <c r="P22" s="76">
        <f>分析係数表!C25</f>
        <v>6.2929061784896545E-3</v>
      </c>
      <c r="Q22" s="82">
        <f t="shared" si="5"/>
        <v>1.6521531749438925E-5</v>
      </c>
      <c r="R22" s="83">
        <v>1.6094718869290507E-4</v>
      </c>
      <c r="S22" s="84">
        <f t="shared" si="6"/>
        <v>2.3175695753541655E-4</v>
      </c>
      <c r="T22" s="85">
        <f>分析係数表!F25</f>
        <v>0.35389610389610388</v>
      </c>
      <c r="U22" s="86">
        <f t="shared" si="7"/>
        <v>8.2017884322598708E-5</v>
      </c>
      <c r="V22" s="87">
        <f>分析係数表!D25</f>
        <v>9.74025974025974E-3</v>
      </c>
      <c r="W22" s="167">
        <f t="shared" si="8"/>
        <v>0</v>
      </c>
      <c r="X22" s="76">
        <f>分析係数表!E25</f>
        <v>0</v>
      </c>
      <c r="Y22" s="166">
        <f t="shared" si="9"/>
        <v>0</v>
      </c>
    </row>
    <row r="23" spans="1:25" x14ac:dyDescent="0.2">
      <c r="A23" s="6" t="s">
        <v>11</v>
      </c>
      <c r="B23" s="5" t="s">
        <v>35</v>
      </c>
      <c r="C23" s="90"/>
      <c r="D23" s="76">
        <f>投入係数表!N23</f>
        <v>0</v>
      </c>
      <c r="E23" s="77">
        <f t="shared" si="0"/>
        <v>0</v>
      </c>
      <c r="F23" s="76">
        <f>分析係数表!C26</f>
        <v>0.11929572403880706</v>
      </c>
      <c r="G23" s="77">
        <f t="shared" si="1"/>
        <v>0</v>
      </c>
      <c r="H23" s="77">
        <v>1.1976267167069267E-3</v>
      </c>
      <c r="I23" s="77">
        <f t="shared" si="2"/>
        <v>1.1976267167069267E-3</v>
      </c>
      <c r="J23" s="76">
        <f>分析係数表!G26</f>
        <v>0.19690501600853788</v>
      </c>
      <c r="K23" s="78">
        <f t="shared" si="3"/>
        <v>2.3581870782543008E-4</v>
      </c>
      <c r="L23" s="79"/>
      <c r="M23" s="80"/>
      <c r="N23" s="81">
        <f>分析係数表!H26</f>
        <v>1.0477787091366304E-2</v>
      </c>
      <c r="O23" s="82">
        <f t="shared" si="4"/>
        <v>5.6259034087050894E-2</v>
      </c>
      <c r="P23" s="76">
        <f>分析係数表!C26</f>
        <v>0.11929572403880706</v>
      </c>
      <c r="Q23" s="82">
        <f t="shared" si="5"/>
        <v>6.7114622051386635E-3</v>
      </c>
      <c r="R23" s="83">
        <v>7.254088082644306E-3</v>
      </c>
      <c r="S23" s="84">
        <f t="shared" si="6"/>
        <v>8.4517147993512336E-3</v>
      </c>
      <c r="T23" s="85">
        <f>分析係数表!F26</f>
        <v>0.33564567769477055</v>
      </c>
      <c r="U23" s="86">
        <f t="shared" si="7"/>
        <v>2.8367815415111667E-3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投入係数表!N24</f>
        <v>0</v>
      </c>
      <c r="E24" s="77">
        <f t="shared" si="0"/>
        <v>0</v>
      </c>
      <c r="F24" s="76">
        <f>分析係数表!C27</f>
        <v>1</v>
      </c>
      <c r="G24" s="77">
        <f t="shared" si="1"/>
        <v>0</v>
      </c>
      <c r="H24" s="77">
        <v>2.6833403329392701E-3</v>
      </c>
      <c r="I24" s="77">
        <f t="shared" si="2"/>
        <v>2.6833403329392701E-3</v>
      </c>
      <c r="J24" s="76">
        <f>分析係数表!G27</f>
        <v>0.17096018735362997</v>
      </c>
      <c r="K24" s="78">
        <f t="shared" si="3"/>
        <v>4.5874436605284946E-4</v>
      </c>
      <c r="L24" s="79"/>
      <c r="M24" s="80"/>
      <c r="N24" s="81">
        <f>分析係数表!H27</f>
        <v>1.0449846325789327E-2</v>
      </c>
      <c r="O24" s="82">
        <f t="shared" si="4"/>
        <v>5.6109009996152086E-2</v>
      </c>
      <c r="P24" s="76">
        <f>分析係数表!C27</f>
        <v>1</v>
      </c>
      <c r="Q24" s="82">
        <f t="shared" si="5"/>
        <v>5.6109009996152086E-2</v>
      </c>
      <c r="R24" s="83">
        <v>5.8424768876049561E-2</v>
      </c>
      <c r="S24" s="84">
        <f t="shared" si="6"/>
        <v>6.1108109208988834E-2</v>
      </c>
      <c r="T24" s="85">
        <f>分析係数表!F27</f>
        <v>0.32162373145979706</v>
      </c>
      <c r="U24" s="86">
        <f t="shared" si="7"/>
        <v>1.9653818106247778E-2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投入係数表!N25</f>
        <v>0</v>
      </c>
      <c r="E25" s="77">
        <f t="shared" si="0"/>
        <v>0</v>
      </c>
      <c r="F25" s="76">
        <f>分析係数表!C28</f>
        <v>0.21543700340522132</v>
      </c>
      <c r="G25" s="77">
        <f t="shared" si="1"/>
        <v>0</v>
      </c>
      <c r="H25" s="77">
        <v>4.8107359774815922E-3</v>
      </c>
      <c r="I25" s="77">
        <f t="shared" si="2"/>
        <v>4.8107359774815922E-3</v>
      </c>
      <c r="J25" s="76">
        <f>分析係数表!G28</f>
        <v>0.12488528602018965</v>
      </c>
      <c r="K25" s="78">
        <f t="shared" si="3"/>
        <v>6.0079013851540534E-4</v>
      </c>
      <c r="L25" s="79"/>
      <c r="M25" s="80"/>
      <c r="N25" s="81">
        <f>分析係数表!H28</f>
        <v>2.0550433081866444E-2</v>
      </c>
      <c r="O25" s="82">
        <f t="shared" si="4"/>
        <v>0.11034271885606915</v>
      </c>
      <c r="P25" s="76">
        <f>分析係数表!C28</f>
        <v>0.21543700340522132</v>
      </c>
      <c r="Q25" s="82">
        <f t="shared" si="5"/>
        <v>2.3771904697936348E-2</v>
      </c>
      <c r="R25" s="83">
        <v>2.7537274368890714E-2</v>
      </c>
      <c r="S25" s="84">
        <f t="shared" si="6"/>
        <v>3.2348010346372302E-2</v>
      </c>
      <c r="T25" s="85">
        <f>分析係数表!F28</f>
        <v>0.21313857448761089</v>
      </c>
      <c r="U25" s="86">
        <f t="shared" si="7"/>
        <v>6.894608812736281E-3</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投入係数表!N26</f>
        <v>8.0456786919283676E-3</v>
      </c>
      <c r="E26" s="77">
        <f t="shared" si="0"/>
        <v>0.80456786919283674</v>
      </c>
      <c r="F26" s="76">
        <f>分析係数表!C29</f>
        <v>0.11126961483594866</v>
      </c>
      <c r="G26" s="77">
        <f t="shared" si="1"/>
        <v>8.9523956914466865E-2</v>
      </c>
      <c r="H26" s="77">
        <v>0.10501826140008613</v>
      </c>
      <c r="I26" s="77">
        <f t="shared" si="2"/>
        <v>0.10501826140008613</v>
      </c>
      <c r="J26" s="76">
        <f>分析係数表!G29</f>
        <v>0.25072046109510088</v>
      </c>
      <c r="K26" s="78">
        <f t="shared" si="3"/>
        <v>2.6330226921635429E-2</v>
      </c>
      <c r="L26" s="79"/>
      <c r="M26" s="80"/>
      <c r="N26" s="81">
        <f>分析係数表!H29</f>
        <v>9.5976529756915344E-3</v>
      </c>
      <c r="O26" s="82">
        <f t="shared" si="4"/>
        <v>5.1533275223738621E-2</v>
      </c>
      <c r="P26" s="76">
        <f>分析係数表!C29</f>
        <v>0.11126961483594866</v>
      </c>
      <c r="Q26" s="82">
        <f t="shared" si="5"/>
        <v>5.734087685380332E-3</v>
      </c>
      <c r="R26" s="83">
        <v>7.9745428320805844E-3</v>
      </c>
      <c r="S26" s="84">
        <f t="shared" si="6"/>
        <v>0.11299280423216672</v>
      </c>
      <c r="T26" s="85">
        <f>分析係数表!F29</f>
        <v>0.40201729106628242</v>
      </c>
      <c r="U26" s="86">
        <f t="shared" si="7"/>
        <v>4.5425061067398437E-2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投入係数表!N27</f>
        <v>4.0228393459641838E-3</v>
      </c>
      <c r="E27" s="77">
        <f t="shared" si="0"/>
        <v>0.40228393459641837</v>
      </c>
      <c r="F27" s="76">
        <f>分析係数表!C30</f>
        <v>1</v>
      </c>
      <c r="G27" s="77">
        <f t="shared" si="1"/>
        <v>0.40228393459641837</v>
      </c>
      <c r="H27" s="77">
        <v>0.46700778251496067</v>
      </c>
      <c r="I27" s="77">
        <f t="shared" si="2"/>
        <v>0.46700778251496067</v>
      </c>
      <c r="J27" s="76">
        <f>分析係数表!G30</f>
        <v>0.34452184927169094</v>
      </c>
      <c r="K27" s="78">
        <f t="shared" si="3"/>
        <v>0.1608943848563259</v>
      </c>
      <c r="L27" s="79"/>
      <c r="M27" s="80"/>
      <c r="N27" s="81">
        <f>分析係数表!H30</f>
        <v>0</v>
      </c>
      <c r="O27" s="82">
        <f t="shared" si="4"/>
        <v>0</v>
      </c>
      <c r="P27" s="76">
        <f>分析係数表!C30</f>
        <v>1</v>
      </c>
      <c r="Q27" s="82">
        <f t="shared" si="5"/>
        <v>0</v>
      </c>
      <c r="R27" s="83">
        <v>1.6221613404026645E-2</v>
      </c>
      <c r="S27" s="84">
        <f t="shared" si="6"/>
        <v>0.48322939591898734</v>
      </c>
      <c r="T27" s="85">
        <f>分析係数表!F30</f>
        <v>0.43989867004433186</v>
      </c>
      <c r="U27" s="86">
        <f t="shared" si="7"/>
        <v>0.21257196859108843</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投入係数表!N28</f>
        <v>4.4251232805606021E-2</v>
      </c>
      <c r="E28" s="77">
        <f t="shared" si="0"/>
        <v>4.4251232805606024</v>
      </c>
      <c r="F28" s="76">
        <f>分析係数表!C31</f>
        <v>4.9334728658992355E-2</v>
      </c>
      <c r="G28" s="77">
        <f t="shared" si="1"/>
        <v>0.21831225632904741</v>
      </c>
      <c r="H28" s="77">
        <v>0.24836648187073226</v>
      </c>
      <c r="I28" s="77">
        <f t="shared" si="2"/>
        <v>0.24836648187073226</v>
      </c>
      <c r="J28" s="76">
        <f>分析係数表!G31</f>
        <v>6.9277108433734941E-2</v>
      </c>
      <c r="K28" s="78">
        <f t="shared" si="3"/>
        <v>1.7206111695863984E-2</v>
      </c>
      <c r="L28" s="79"/>
      <c r="M28" s="80"/>
      <c r="N28" s="81">
        <f>分析係数表!H31</f>
        <v>2.1570271025426097E-2</v>
      </c>
      <c r="O28" s="82">
        <f t="shared" si="4"/>
        <v>0.11581859817387544</v>
      </c>
      <c r="P28" s="76">
        <f>分析係数表!C31</f>
        <v>4.9334728658992355E-2</v>
      </c>
      <c r="Q28" s="82">
        <f t="shared" si="5"/>
        <v>5.7138791145730124E-3</v>
      </c>
      <c r="R28" s="83">
        <v>8.1158166118274772E-3</v>
      </c>
      <c r="S28" s="84">
        <f t="shared" si="6"/>
        <v>0.25648229848255977</v>
      </c>
      <c r="T28" s="85">
        <f>分析係数表!F31</f>
        <v>0.34337349397590361</v>
      </c>
      <c r="U28" s="86">
        <f t="shared" si="7"/>
        <v>8.8069222972927144E-2</v>
      </c>
      <c r="V28" s="87">
        <f>分析係数表!D31</f>
        <v>0</v>
      </c>
      <c r="W28" s="167">
        <f t="shared" si="8"/>
        <v>0</v>
      </c>
      <c r="X28" s="76">
        <f>分析係数表!E31</f>
        <v>0</v>
      </c>
      <c r="Y28" s="166">
        <f t="shared" si="9"/>
        <v>0</v>
      </c>
    </row>
    <row r="29" spans="1:25" x14ac:dyDescent="0.2">
      <c r="A29" s="6" t="s">
        <v>17</v>
      </c>
      <c r="B29" s="5" t="s">
        <v>272</v>
      </c>
      <c r="C29" s="90"/>
      <c r="D29" s="76">
        <f>投入係数表!N29</f>
        <v>1.0381520892810796E-3</v>
      </c>
      <c r="E29" s="77">
        <f t="shared" si="0"/>
        <v>0.10381520892810796</v>
      </c>
      <c r="F29" s="76">
        <f>分析係数表!C32</f>
        <v>0.42352941176470593</v>
      </c>
      <c r="G29" s="77">
        <f t="shared" si="1"/>
        <v>4.396879436955161E-2</v>
      </c>
      <c r="H29" s="77">
        <v>5.5045296728800437E-2</v>
      </c>
      <c r="I29" s="77">
        <f t="shared" si="2"/>
        <v>5.5045296728800437E-2</v>
      </c>
      <c r="J29" s="76">
        <f>分析係数表!G32</f>
        <v>0.14012738853503184</v>
      </c>
      <c r="K29" s="78">
        <f t="shared" si="3"/>
        <v>7.7133536817427361E-3</v>
      </c>
      <c r="L29" s="79"/>
      <c r="M29" s="80"/>
      <c r="N29" s="81">
        <f>分析係数表!H32</f>
        <v>6.3146130203967591E-3</v>
      </c>
      <c r="O29" s="82">
        <f t="shared" si="4"/>
        <v>3.390544454312934E-2</v>
      </c>
      <c r="P29" s="76">
        <f>分析係数表!C32</f>
        <v>0.42352941176470593</v>
      </c>
      <c r="Q29" s="82">
        <f t="shared" si="5"/>
        <v>1.4359952982972428E-2</v>
      </c>
      <c r="R29" s="83">
        <v>1.907178295347282E-2</v>
      </c>
      <c r="S29" s="84">
        <f t="shared" si="6"/>
        <v>7.4117079682273254E-2</v>
      </c>
      <c r="T29" s="85">
        <f>分析係数表!F32</f>
        <v>0.48195329087048833</v>
      </c>
      <c r="U29" s="86">
        <f t="shared" si="7"/>
        <v>3.5720970462581804E-2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投入係数表!N30</f>
        <v>1.2976901116013495E-4</v>
      </c>
      <c r="E30" s="77">
        <f t="shared" si="0"/>
        <v>1.2976901116013495E-2</v>
      </c>
      <c r="F30" s="76">
        <f>分析係数表!C33</f>
        <v>1</v>
      </c>
      <c r="G30" s="77">
        <f t="shared" si="1"/>
        <v>1.2976901116013495E-2</v>
      </c>
      <c r="H30" s="77">
        <v>2.7133466966748981E-2</v>
      </c>
      <c r="I30" s="77">
        <f t="shared" si="2"/>
        <v>2.7133466966748981E-2</v>
      </c>
      <c r="J30" s="76">
        <f>分析係数表!G33</f>
        <v>0.50642927794263104</v>
      </c>
      <c r="K30" s="78">
        <f t="shared" si="3"/>
        <v>1.3741182084050918E-2</v>
      </c>
      <c r="L30" s="79"/>
      <c r="M30" s="80"/>
      <c r="N30" s="81">
        <f>分析係数表!H33</f>
        <v>9.2204526404023469E-4</v>
      </c>
      <c r="O30" s="82">
        <f t="shared" si="4"/>
        <v>4.9507949996604782E-3</v>
      </c>
      <c r="P30" s="76">
        <f>分析係数表!C33</f>
        <v>1</v>
      </c>
      <c r="Q30" s="82">
        <f t="shared" si="5"/>
        <v>4.9507949996604782E-3</v>
      </c>
      <c r="R30" s="83">
        <v>1.3925859980815927E-2</v>
      </c>
      <c r="S30" s="84">
        <f t="shared" si="6"/>
        <v>4.1059326947564909E-2</v>
      </c>
      <c r="T30" s="85">
        <f>分析係数表!F33</f>
        <v>0.64094955489614247</v>
      </c>
      <c r="U30" s="86">
        <f t="shared" si="7"/>
        <v>2.6316957331376917E-2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投入係数表!N31</f>
        <v>2.3228652997664159E-2</v>
      </c>
      <c r="E31" s="77">
        <f t="shared" si="0"/>
        <v>2.3228652997664159</v>
      </c>
      <c r="F31" s="76">
        <f>分析係数表!C34</f>
        <v>1</v>
      </c>
      <c r="G31" s="77">
        <f t="shared" si="1"/>
        <v>2.3228652997664159</v>
      </c>
      <c r="H31" s="77">
        <v>2.7102639968717783</v>
      </c>
      <c r="I31" s="77">
        <f t="shared" si="2"/>
        <v>2.7102639968717783</v>
      </c>
      <c r="J31" s="76">
        <f>分析係数表!G34</f>
        <v>0.4248177722781849</v>
      </c>
      <c r="K31" s="78">
        <f t="shared" si="3"/>
        <v>1.1513683134368384</v>
      </c>
      <c r="L31" s="79"/>
      <c r="M31" s="80"/>
      <c r="N31" s="81">
        <f>分析係数表!H34</f>
        <v>0.15535065660799105</v>
      </c>
      <c r="O31" s="82">
        <f t="shared" si="4"/>
        <v>0.8341339453973412</v>
      </c>
      <c r="P31" s="76">
        <f>分析係数表!C34</f>
        <v>1</v>
      </c>
      <c r="Q31" s="82">
        <f t="shared" si="5"/>
        <v>0.8341339453973412</v>
      </c>
      <c r="R31" s="83">
        <v>0.91716294565146406</v>
      </c>
      <c r="S31" s="84">
        <f t="shared" si="6"/>
        <v>3.6274269425232424</v>
      </c>
      <c r="T31" s="85">
        <f>分析係数表!F34</f>
        <v>0.6980530152162564</v>
      </c>
      <c r="U31" s="86">
        <f t="shared" si="7"/>
        <v>2.5321363147050353</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投入係数表!N32</f>
        <v>3.7633013236439139E-3</v>
      </c>
      <c r="E32" s="77">
        <f t="shared" si="0"/>
        <v>0.37633013236439139</v>
      </c>
      <c r="F32" s="76">
        <f>分析係数表!C35</f>
        <v>0.10396681358568838</v>
      </c>
      <c r="G32" s="77">
        <f t="shared" si="1"/>
        <v>3.9125844718206113E-2</v>
      </c>
      <c r="H32" s="77">
        <v>5.3788516473690567E-2</v>
      </c>
      <c r="I32" s="77">
        <f t="shared" si="2"/>
        <v>5.3788516473690567E-2</v>
      </c>
      <c r="J32" s="76">
        <f>分析係数表!G35</f>
        <v>0.31658878504672899</v>
      </c>
      <c r="K32" s="78">
        <f t="shared" si="3"/>
        <v>1.7028841079871664E-2</v>
      </c>
      <c r="L32" s="79"/>
      <c r="M32" s="80"/>
      <c r="N32" s="81">
        <f>分析係数表!H35</f>
        <v>5.9164571109248394E-2</v>
      </c>
      <c r="O32" s="82">
        <f t="shared" si="4"/>
        <v>0.31767601247821403</v>
      </c>
      <c r="P32" s="76">
        <f>分析係数表!C35</f>
        <v>0.10396681358568838</v>
      </c>
      <c r="Q32" s="82">
        <f t="shared" si="5"/>
        <v>3.3027762769967293E-2</v>
      </c>
      <c r="R32" s="83">
        <v>4.3308037230187009E-2</v>
      </c>
      <c r="S32" s="84">
        <f t="shared" si="6"/>
        <v>9.7096553703877569E-2</v>
      </c>
      <c r="T32" s="85">
        <f>分析係数表!F35</f>
        <v>0.6460280373831776</v>
      </c>
      <c r="U32" s="86">
        <f t="shared" si="7"/>
        <v>6.2727096025986334E-2</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投入係数表!N33</f>
        <v>1.0381520892810796E-3</v>
      </c>
      <c r="E33" s="77">
        <f t="shared" si="0"/>
        <v>0.10381520892810796</v>
      </c>
      <c r="F33" s="76">
        <f>分析係数表!C36</f>
        <v>0.7690462911321807</v>
      </c>
      <c r="G33" s="77">
        <f t="shared" si="1"/>
        <v>7.9838701389273875E-2</v>
      </c>
      <c r="H33" s="77">
        <v>0.16772791435560785</v>
      </c>
      <c r="I33" s="77">
        <f t="shared" si="2"/>
        <v>0.16772791435560785</v>
      </c>
      <c r="J33" s="76">
        <f>分析係数表!G36</f>
        <v>1.0642148700499529E-2</v>
      </c>
      <c r="K33" s="78">
        <f t="shared" si="3"/>
        <v>1.7849854057970284E-3</v>
      </c>
      <c r="L33" s="79"/>
      <c r="M33" s="80"/>
      <c r="N33" s="81">
        <f>分析係数表!H36</f>
        <v>0.21434758312377758</v>
      </c>
      <c r="O33" s="82">
        <f t="shared" si="4"/>
        <v>1.1509098133301623</v>
      </c>
      <c r="P33" s="76">
        <f>分析係数表!C36</f>
        <v>0.7690462911321807</v>
      </c>
      <c r="Q33" s="82">
        <f t="shared" si="5"/>
        <v>0.88510292336919172</v>
      </c>
      <c r="R33" s="83">
        <v>0.92451671566146043</v>
      </c>
      <c r="S33" s="84">
        <f t="shared" si="6"/>
        <v>1.0922446300170683</v>
      </c>
      <c r="T33" s="85">
        <f>分析係数表!F36</f>
        <v>0.89162383262144351</v>
      </c>
      <c r="U33" s="86">
        <f t="shared" si="7"/>
        <v>0.97387134317600899</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投入係数表!N34</f>
        <v>1.6869971450817544E-2</v>
      </c>
      <c r="E34" s="77">
        <f t="shared" si="0"/>
        <v>1.6869971450817545</v>
      </c>
      <c r="F34" s="76">
        <f>分析係数表!C37</f>
        <v>0.51946958535045251</v>
      </c>
      <c r="G34" s="77">
        <f t="shared" si="1"/>
        <v>0.87634370744301615</v>
      </c>
      <c r="H34" s="77">
        <v>1.0555757856204122</v>
      </c>
      <c r="I34" s="77">
        <f t="shared" si="2"/>
        <v>1.0555757856204122</v>
      </c>
      <c r="J34" s="76">
        <f>分析係数表!G37</f>
        <v>0.46066923615977573</v>
      </c>
      <c r="K34" s="78">
        <f t="shared" si="3"/>
        <v>0.48627129087051046</v>
      </c>
      <c r="L34" s="79"/>
      <c r="M34" s="80"/>
      <c r="N34" s="81">
        <f>分析係数表!H37</f>
        <v>4.5948588991338364E-2</v>
      </c>
      <c r="O34" s="82">
        <f t="shared" si="4"/>
        <v>0.24671461748308052</v>
      </c>
      <c r="P34" s="76">
        <f>分析係数表!C37</f>
        <v>0.51946958535045251</v>
      </c>
      <c r="Q34" s="82">
        <f t="shared" si="5"/>
        <v>0.12816074004383135</v>
      </c>
      <c r="R34" s="83">
        <v>0.15536197313829805</v>
      </c>
      <c r="S34" s="84">
        <f t="shared" si="6"/>
        <v>1.2109377587587102</v>
      </c>
      <c r="T34" s="85">
        <f>分析係数表!F37</f>
        <v>0.70891730903994399</v>
      </c>
      <c r="U34" s="86">
        <f t="shared" si="7"/>
        <v>0.85845473735408573</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投入係数表!N35</f>
        <v>1.6869971450817545E-3</v>
      </c>
      <c r="E35" s="77">
        <f t="shared" si="0"/>
        <v>0.16869971450817545</v>
      </c>
      <c r="F35" s="76">
        <f>分析係数表!C38</f>
        <v>5.5966094327320137E-2</v>
      </c>
      <c r="G35" s="77">
        <f t="shared" si="1"/>
        <v>9.441464135156525E-3</v>
      </c>
      <c r="H35" s="77">
        <v>2.320714439824394E-2</v>
      </c>
      <c r="I35" s="77">
        <f t="shared" si="2"/>
        <v>2.320714439824394E-2</v>
      </c>
      <c r="J35" s="76">
        <f>分析係数表!G38</f>
        <v>0.18817204301075269</v>
      </c>
      <c r="K35" s="78">
        <f t="shared" si="3"/>
        <v>4.366935773863107E-3</v>
      </c>
      <c r="L35" s="79"/>
      <c r="M35" s="80"/>
      <c r="N35" s="81">
        <f>分析係数表!H38</f>
        <v>4.1086895780944398E-2</v>
      </c>
      <c r="O35" s="82">
        <f t="shared" si="4"/>
        <v>0.2206104256666889</v>
      </c>
      <c r="P35" s="76">
        <f>分析係数表!C38</f>
        <v>5.5966094327320137E-2</v>
      </c>
      <c r="Q35" s="82">
        <f t="shared" si="5"/>
        <v>1.2346703892452158E-2</v>
      </c>
      <c r="R35" s="83">
        <v>1.7039206937336304E-2</v>
      </c>
      <c r="S35" s="84">
        <f t="shared" si="6"/>
        <v>4.0246351335580244E-2</v>
      </c>
      <c r="T35" s="85">
        <f>分析係数表!F38</f>
        <v>0.42473118279569894</v>
      </c>
      <c r="U35" s="86">
        <f t="shared" si="7"/>
        <v>1.7093880405972255E-2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投入係数表!N36</f>
        <v>0</v>
      </c>
      <c r="E36" s="77">
        <f t="shared" si="0"/>
        <v>0</v>
      </c>
      <c r="F36" s="76">
        <f>分析係数表!C39</f>
        <v>0.92912172573189522</v>
      </c>
      <c r="G36" s="77">
        <f t="shared" si="1"/>
        <v>0</v>
      </c>
      <c r="H36" s="77">
        <v>1.1220198206190385E-2</v>
      </c>
      <c r="I36" s="77">
        <f t="shared" si="2"/>
        <v>1.1220198206190385E-2</v>
      </c>
      <c r="J36" s="76">
        <f>分析係数表!G39</f>
        <v>0.35058043117744608</v>
      </c>
      <c r="K36" s="78">
        <f t="shared" si="3"/>
        <v>3.9335819250226325E-3</v>
      </c>
      <c r="L36" s="79"/>
      <c r="M36" s="80"/>
      <c r="N36" s="81">
        <f>分析係数表!H39</f>
        <v>3.6742106733724505E-3</v>
      </c>
      <c r="O36" s="82">
        <f t="shared" si="4"/>
        <v>1.9728167953192512E-2</v>
      </c>
      <c r="P36" s="76">
        <f>分析係数表!C39</f>
        <v>0.92912172573189522</v>
      </c>
      <c r="Q36" s="82">
        <f t="shared" si="5"/>
        <v>1.8329869454198899E-2</v>
      </c>
      <c r="R36" s="83">
        <v>2.1675221679771619E-2</v>
      </c>
      <c r="S36" s="84">
        <f t="shared" si="6"/>
        <v>3.2895419885962007E-2</v>
      </c>
      <c r="T36" s="85">
        <f>分析係数表!F39</f>
        <v>0.70082918739635158</v>
      </c>
      <c r="U36" s="86">
        <f t="shared" si="7"/>
        <v>2.3054070387740537E-2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投入係数表!N37</f>
        <v>0</v>
      </c>
      <c r="E37" s="77">
        <f t="shared" si="0"/>
        <v>0</v>
      </c>
      <c r="F37" s="76">
        <f>分析係数表!C40</f>
        <v>1</v>
      </c>
      <c r="G37" s="77">
        <f t="shared" si="1"/>
        <v>0</v>
      </c>
      <c r="H37" s="77">
        <v>6.1049564790838283E-4</v>
      </c>
      <c r="I37" s="77">
        <f t="shared" si="2"/>
        <v>6.1049564790838283E-4</v>
      </c>
      <c r="J37" s="76">
        <f>分析係数表!G40</f>
        <v>0.52103191048487363</v>
      </c>
      <c r="K37" s="78">
        <f t="shared" si="3"/>
        <v>3.1808771377240543E-4</v>
      </c>
      <c r="L37" s="79"/>
      <c r="M37" s="80"/>
      <c r="N37" s="81">
        <f>分析係数表!H40</f>
        <v>3.0720871751886002E-2</v>
      </c>
      <c r="O37" s="82">
        <f t="shared" si="4"/>
        <v>0.16495148794323322</v>
      </c>
      <c r="P37" s="76">
        <f>分析係数表!C40</f>
        <v>1</v>
      </c>
      <c r="Q37" s="82">
        <f t="shared" si="5"/>
        <v>0.16495148794323322</v>
      </c>
      <c r="R37" s="83">
        <v>0.16526096951324568</v>
      </c>
      <c r="S37" s="84">
        <f t="shared" si="6"/>
        <v>0.16587146516115406</v>
      </c>
      <c r="T37" s="85">
        <f>分析係数表!F40</f>
        <v>0.71467053460422714</v>
      </c>
      <c r="U37" s="86">
        <f t="shared" si="7"/>
        <v>0.11854344868230841</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投入係数表!N38</f>
        <v>0</v>
      </c>
      <c r="E38" s="77">
        <f t="shared" si="0"/>
        <v>0</v>
      </c>
      <c r="F38" s="76">
        <f>分析係数表!C41</f>
        <v>0.82470733210104741</v>
      </c>
      <c r="G38" s="77">
        <f t="shared" si="1"/>
        <v>0</v>
      </c>
      <c r="H38" s="77">
        <v>1.0864481266681222E-3</v>
      </c>
      <c r="I38" s="77">
        <f t="shared" si="2"/>
        <v>1.0864481266681222E-3</v>
      </c>
      <c r="J38" s="76">
        <f>分析係数表!G41</f>
        <v>0.4456857268851977</v>
      </c>
      <c r="K38" s="78">
        <f t="shared" si="3"/>
        <v>4.8421442305714342E-4</v>
      </c>
      <c r="L38" s="79"/>
      <c r="M38" s="80"/>
      <c r="N38" s="81">
        <f>分析係数表!H41</f>
        <v>5.0614696842693492E-2</v>
      </c>
      <c r="O38" s="82">
        <f t="shared" si="4"/>
        <v>0.27176864066318052</v>
      </c>
      <c r="P38" s="76">
        <f>分析係数表!C41</f>
        <v>0.82470733210104741</v>
      </c>
      <c r="Q38" s="82">
        <f t="shared" si="5"/>
        <v>0.22412959059005982</v>
      </c>
      <c r="R38" s="83">
        <v>0.22822984557473819</v>
      </c>
      <c r="S38" s="84">
        <f t="shared" si="6"/>
        <v>0.2293162937014063</v>
      </c>
      <c r="T38" s="85">
        <f>分析係数表!F41</f>
        <v>0.54887549610465969</v>
      </c>
      <c r="U38" s="86">
        <f t="shared" si="7"/>
        <v>0.12586609447024122</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投入係数表!N39</f>
        <v>5.1907604464053979E-4</v>
      </c>
      <c r="E39" s="77">
        <f>$C$16*D39</f>
        <v>5.1907604464053979E-2</v>
      </c>
      <c r="F39" s="76">
        <f>分析係数表!C42</f>
        <v>0.29129662522202482</v>
      </c>
      <c r="G39" s="77">
        <f>E39*F39</f>
        <v>1.5120510003738635E-2</v>
      </c>
      <c r="H39" s="77">
        <v>1.8319413356715736E-2</v>
      </c>
      <c r="I39" s="77">
        <f>C39+H39</f>
        <v>1.8319413356715736E-2</v>
      </c>
      <c r="J39" s="76">
        <f>分析係数表!G42</f>
        <v>0.47878787878787876</v>
      </c>
      <c r="K39" s="78">
        <f>I39*J39</f>
        <v>8.7711130617002617E-3</v>
      </c>
      <c r="L39" s="79"/>
      <c r="M39" s="80"/>
      <c r="N39" s="81">
        <f>分析係数表!H42</f>
        <v>1.2405699916177704E-2</v>
      </c>
      <c r="O39" s="82">
        <f t="shared" si="4"/>
        <v>6.6610696359068258E-2</v>
      </c>
      <c r="P39" s="76">
        <f>分析係数表!C42</f>
        <v>0.29129662522202482</v>
      </c>
      <c r="Q39" s="82">
        <f>O39*P39</f>
        <v>1.94034710530856E-2</v>
      </c>
      <c r="R39" s="83">
        <v>2.0182124870051835E-2</v>
      </c>
      <c r="S39" s="84">
        <f>I39+R39</f>
        <v>3.8501538226767572E-2</v>
      </c>
      <c r="T39" s="85">
        <f>分析係数表!F42</f>
        <v>0.54848484848484846</v>
      </c>
      <c r="U39" s="86">
        <f>S39*T39</f>
        <v>2.1117510360742213E-2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投入係数表!N40</f>
        <v>9.7326758370101223E-3</v>
      </c>
      <c r="E40" s="77">
        <f>$C$16*D40</f>
        <v>0.97326758370101218</v>
      </c>
      <c r="F40" s="76">
        <f>分析係数表!C43</f>
        <v>0.36608222490931075</v>
      </c>
      <c r="G40" s="77">
        <f>E40*F40</f>
        <v>0.35629596247337536</v>
      </c>
      <c r="H40" s="77">
        <v>0.5705775143953653</v>
      </c>
      <c r="I40" s="77">
        <f>C40+H40</f>
        <v>0.5705775143953653</v>
      </c>
      <c r="J40" s="76">
        <f>分析係数表!G43</f>
        <v>0.30578859060402686</v>
      </c>
      <c r="K40" s="78">
        <f>I40*J40</f>
        <v>0.17447609395730759</v>
      </c>
      <c r="L40" s="79"/>
      <c r="M40" s="80"/>
      <c r="N40" s="81">
        <f>分析係数表!H43</f>
        <v>3.4031852472757751E-2</v>
      </c>
      <c r="O40" s="82">
        <f t="shared" si="4"/>
        <v>0.18272934271474128</v>
      </c>
      <c r="P40" s="76">
        <f>分析係数表!C43</f>
        <v>0.36608222490931075</v>
      </c>
      <c r="Q40" s="82">
        <f>O40*P40</f>
        <v>6.689396433722844E-2</v>
      </c>
      <c r="R40" s="83">
        <v>0.12947427504593223</v>
      </c>
      <c r="S40" s="84">
        <f>I40+R40</f>
        <v>0.70005178944129753</v>
      </c>
      <c r="T40" s="85">
        <f>分析係数表!F43</f>
        <v>0.52740492170022368</v>
      </c>
      <c r="U40" s="86">
        <f>S40*T40</f>
        <v>0.36921075919638902</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投入係数表!N41</f>
        <v>0</v>
      </c>
      <c r="E41" s="77">
        <f>$C$16*D41</f>
        <v>0</v>
      </c>
      <c r="F41" s="76">
        <f>分析係数表!C44</f>
        <v>0.48678129044185614</v>
      </c>
      <c r="G41" s="77">
        <f>E41*F41</f>
        <v>0</v>
      </c>
      <c r="H41" s="77">
        <v>2.5499891813268298E-3</v>
      </c>
      <c r="I41" s="77">
        <f>C41+H41</f>
        <v>2.5499891813268298E-3</v>
      </c>
      <c r="J41" s="76">
        <f>分析係数表!G44</f>
        <v>0.26951357466063347</v>
      </c>
      <c r="K41" s="78">
        <f>I41*J41</f>
        <v>6.8725669960533614E-4</v>
      </c>
      <c r="L41" s="79"/>
      <c r="M41" s="80"/>
      <c r="N41" s="81">
        <f>分析係数表!H44</f>
        <v>0.10592344230231908</v>
      </c>
      <c r="O41" s="82">
        <f t="shared" si="4"/>
        <v>0.56874132859735982</v>
      </c>
      <c r="P41" s="76">
        <f>分析係数表!C44</f>
        <v>0.48678129044185614</v>
      </c>
      <c r="Q41" s="82">
        <f>O41*P41</f>
        <v>0.27685263786223857</v>
      </c>
      <c r="R41" s="83">
        <v>0.2821452798536016</v>
      </c>
      <c r="S41" s="84">
        <f>I41+R41</f>
        <v>0.28469526903492842</v>
      </c>
      <c r="T41" s="85">
        <f>分析係数表!F44</f>
        <v>0.545814479638009</v>
      </c>
      <c r="U41" s="86">
        <f>S41*T41</f>
        <v>0.15539080012370243</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投入係数表!N42</f>
        <v>2.5953802232026989E-4</v>
      </c>
      <c r="E42" s="77">
        <f>$C$16*D42</f>
        <v>2.5953802232026989E-2</v>
      </c>
      <c r="F42" s="76">
        <f>分析係数表!C45</f>
        <v>1</v>
      </c>
      <c r="G42" s="77">
        <f>E42*F42</f>
        <v>2.5953802232026989E-2</v>
      </c>
      <c r="H42" s="77">
        <v>4.6563045090478782E-2</v>
      </c>
      <c r="I42" s="77">
        <f>C42+H42</f>
        <v>4.6563045090478782E-2</v>
      </c>
      <c r="J42" s="76">
        <f>分析係数表!G45</f>
        <v>0</v>
      </c>
      <c r="K42" s="78">
        <f>I42*J42</f>
        <v>0</v>
      </c>
      <c r="L42" s="79"/>
      <c r="M42" s="80"/>
      <c r="N42" s="81">
        <f>分析係数表!H45</f>
        <v>0</v>
      </c>
      <c r="O42" s="82">
        <f t="shared" si="4"/>
        <v>0</v>
      </c>
      <c r="P42" s="76">
        <f>分析係数表!C45</f>
        <v>1</v>
      </c>
      <c r="Q42" s="82">
        <f>O42*P42</f>
        <v>0</v>
      </c>
      <c r="R42" s="83">
        <v>8.9418724883040413E-3</v>
      </c>
      <c r="S42" s="84">
        <f>I42+R42</f>
        <v>5.5504917578782821E-2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3.633532312483779E-3</v>
      </c>
      <c r="E43" s="77">
        <f>$C$16*D43</f>
        <v>0.36335323124837787</v>
      </c>
      <c r="F43" s="76">
        <f>分析係数表!C46</f>
        <v>0.13948747815958062</v>
      </c>
      <c r="G43" s="77">
        <f>E43*F43</f>
        <v>5.0683225907971155E-2</v>
      </c>
      <c r="H43" s="77">
        <v>6.3698287777093091E-2</v>
      </c>
      <c r="I43" s="77">
        <f>C43+H43</f>
        <v>6.3698287777093091E-2</v>
      </c>
      <c r="J43" s="76">
        <f>分析係数表!G46</f>
        <v>8.3333333333333332E-3</v>
      </c>
      <c r="K43" s="78">
        <f>I43*J43</f>
        <v>5.3081906480910912E-4</v>
      </c>
      <c r="L43" s="79"/>
      <c r="M43" s="80"/>
      <c r="N43" s="81">
        <f>分析係数表!H46</f>
        <v>2.1598211791003075E-2</v>
      </c>
      <c r="O43" s="82">
        <f t="shared" si="4"/>
        <v>0.11596862226477425</v>
      </c>
      <c r="P43" s="76">
        <f>分析係数表!C46</f>
        <v>0.13948747815958062</v>
      </c>
      <c r="Q43" s="82">
        <f>O43*P43</f>
        <v>1.6176170665354355E-2</v>
      </c>
      <c r="R43" s="83">
        <v>1.8991929096466645E-2</v>
      </c>
      <c r="S43" s="84">
        <f>I43+R43</f>
        <v>8.2690216873559735E-2</v>
      </c>
      <c r="T43" s="85">
        <f>分析係数表!F46</f>
        <v>0.3125</v>
      </c>
      <c r="U43" s="86">
        <f>S43*T43</f>
        <v>2.5840692772987416E-2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投入係数表!N44</f>
        <v>0.75032442252790033</v>
      </c>
      <c r="E44" s="91">
        <f>SUM(E5:E43)</f>
        <v>75.032442252790034</v>
      </c>
      <c r="F44" s="92">
        <f>分析係数表!C47</f>
        <v>0.42491623390916577</v>
      </c>
      <c r="G44" s="91">
        <f>SUM(G5:G43)</f>
        <v>14.690985088472212</v>
      </c>
      <c r="H44" s="91">
        <f>SUM(H5:H43)</f>
        <v>16.975749609092031</v>
      </c>
      <c r="I44" s="91">
        <f>SUM(I5:I43)</f>
        <v>116.97574960909202</v>
      </c>
      <c r="J44" s="92">
        <f>分析係数表!G47</f>
        <v>0.25359060670246586</v>
      </c>
      <c r="K44" s="93">
        <f>SUM(K5:K43)</f>
        <v>8.5635760977163269</v>
      </c>
      <c r="L44" s="94">
        <f>最終需要_まとめ!$L$33</f>
        <v>0.627</v>
      </c>
      <c r="M44" s="91">
        <f>K44*L44</f>
        <v>5.3693622132681371</v>
      </c>
      <c r="N44" s="95">
        <f>分析係数表!H47</f>
        <v>1</v>
      </c>
      <c r="O44" s="93">
        <f>SUM(O5:O43)</f>
        <v>5.3693622132681371</v>
      </c>
      <c r="P44" s="92">
        <f>分析係数表!C47</f>
        <v>0.42491623390916577</v>
      </c>
      <c r="Q44" s="96">
        <f>SUM(Q5:Q43)</f>
        <v>2.9849909579423128</v>
      </c>
      <c r="R44" s="91">
        <f>SUM(R5:R43)</f>
        <v>3.3295184994697045</v>
      </c>
      <c r="S44" s="97">
        <f>SUM(S5:S43)</f>
        <v>120.30526810856171</v>
      </c>
      <c r="T44" s="98">
        <f>分析係数表!F47</f>
        <v>0.48809024443512294</v>
      </c>
      <c r="U44" s="99">
        <f>SUM(U5:U43)</f>
        <v>32.587782990204758</v>
      </c>
      <c r="V44" s="100">
        <f>分析係数表!D47</f>
        <v>5.6184371544160214E-2</v>
      </c>
      <c r="W44" s="164">
        <f>SUM(W5:W43)</f>
        <v>2</v>
      </c>
      <c r="X44" s="92">
        <f>分析係数表!E47</f>
        <v>4.7573155469890209E-2</v>
      </c>
      <c r="Y44" s="165">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9.6723740533421143E-2</v>
      </c>
      <c r="G5" s="77">
        <f t="shared" ref="G5:G38" si="1">E5*F5</f>
        <v>0</v>
      </c>
      <c r="H5" s="77">
        <f t="array" ref="H5:H43">MMULT(逆行列係数!C5:AO43,'13'!G5:G43)</f>
        <v>6.4071653318547011E-4</v>
      </c>
      <c r="I5" s="77">
        <f t="shared" ref="I5:I38" si="2">C5+H5</f>
        <v>6.4071653318547011E-4</v>
      </c>
      <c r="J5" s="76">
        <f>分析係数表!G8</f>
        <v>0.11988543371522095</v>
      </c>
      <c r="K5" s="78">
        <f t="shared" ref="K5:K38" si="3">I5*J5</f>
        <v>7.6812579469452845E-5</v>
      </c>
      <c r="L5" s="79" t="s">
        <v>183</v>
      </c>
      <c r="M5" s="80" t="s">
        <v>183</v>
      </c>
      <c r="N5" s="81">
        <f>分析係数表!H8</f>
        <v>1.1260128527521654E-2</v>
      </c>
      <c r="O5" s="82">
        <f t="shared" ref="O5:O43" si="4">$M$44*N5</f>
        <v>9.4862979400322595E-2</v>
      </c>
      <c r="P5" s="76">
        <f>分析係数表!C8</f>
        <v>9.6723740533421143E-2</v>
      </c>
      <c r="Q5" s="82">
        <f t="shared" ref="Q5:Q38" si="5">O5*P5</f>
        <v>9.1755022057440766E-3</v>
      </c>
      <c r="R5" s="83">
        <f t="array" ref="R5:R43">MMULT(逆行列係数!C5:AO43,'13'!Q5:Q43)</f>
        <v>1.5570343565086613E-2</v>
      </c>
      <c r="S5" s="84">
        <f t="shared" ref="S5:S38" si="6">I5+R5</f>
        <v>1.6211060098272084E-2</v>
      </c>
      <c r="T5" s="85">
        <f>分析係数表!F8</f>
        <v>0.45253682487725039</v>
      </c>
      <c r="U5" s="86">
        <f t="shared" ref="U5:U38" si="7">S5*T5</f>
        <v>7.336101664766336E-3</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投入係数表!O6</f>
        <v>0</v>
      </c>
      <c r="E6" s="77">
        <f t="shared" si="0"/>
        <v>0</v>
      </c>
      <c r="F6" s="76">
        <f>分析係数表!C9</f>
        <v>2.0979020979020935E-2</v>
      </c>
      <c r="G6" s="77">
        <f t="shared" si="1"/>
        <v>0</v>
      </c>
      <c r="H6" s="77">
        <v>4.1259642838957527E-5</v>
      </c>
      <c r="I6" s="77">
        <f t="shared" si="2"/>
        <v>4.1259642838957527E-5</v>
      </c>
      <c r="J6" s="76">
        <f>分析係数表!G9</f>
        <v>0.2857142857142857</v>
      </c>
      <c r="K6" s="78">
        <f t="shared" si="3"/>
        <v>1.1788469382559292E-5</v>
      </c>
      <c r="L6" s="79"/>
      <c r="M6" s="80"/>
      <c r="N6" s="81">
        <f>分析係数表!H9</f>
        <v>6.0072645990500145E-4</v>
      </c>
      <c r="O6" s="82">
        <f t="shared" si="4"/>
        <v>5.060928181406789E-3</v>
      </c>
      <c r="P6" s="76">
        <f>分析係数表!C9</f>
        <v>2.0979020979020935E-2</v>
      </c>
      <c r="Q6" s="82">
        <f t="shared" si="5"/>
        <v>1.061733184910513E-4</v>
      </c>
      <c r="R6" s="83">
        <v>1.2977727757248575E-4</v>
      </c>
      <c r="S6" s="84">
        <f t="shared" si="6"/>
        <v>1.7103692041144328E-4</v>
      </c>
      <c r="T6" s="85">
        <f>分析係数表!F9</f>
        <v>0.7142857142857143</v>
      </c>
      <c r="U6" s="86">
        <f t="shared" si="7"/>
        <v>1.2216922886531663E-4</v>
      </c>
      <c r="V6" s="87">
        <f>分析係数表!D9</f>
        <v>0.14285714285714285</v>
      </c>
      <c r="W6" s="167">
        <f t="shared" si="8"/>
        <v>0</v>
      </c>
      <c r="X6" s="76">
        <f>分析係数表!E9</f>
        <v>0</v>
      </c>
      <c r="Y6" s="166">
        <f t="shared" si="9"/>
        <v>0</v>
      </c>
    </row>
    <row r="7" spans="1:25" x14ac:dyDescent="0.2">
      <c r="A7" s="6" t="s">
        <v>220</v>
      </c>
      <c r="B7" s="5" t="s">
        <v>266</v>
      </c>
      <c r="C7" s="90"/>
      <c r="D7" s="76">
        <f>投入係数表!O7</f>
        <v>0</v>
      </c>
      <c r="E7" s="77">
        <f t="shared" si="0"/>
        <v>0</v>
      </c>
      <c r="F7" s="76">
        <f>分析係数表!C10</f>
        <v>2.5562372188139282E-3</v>
      </c>
      <c r="G7" s="77">
        <f t="shared" si="1"/>
        <v>0</v>
      </c>
      <c r="H7" s="77">
        <v>5.054013711236493E-6</v>
      </c>
      <c r="I7" s="77">
        <f t="shared" si="2"/>
        <v>5.054013711236493E-6</v>
      </c>
      <c r="J7" s="76">
        <f>分析係数表!G10</f>
        <v>0.2857142857142857</v>
      </c>
      <c r="K7" s="78">
        <f t="shared" si="3"/>
        <v>1.4440039174961408E-6</v>
      </c>
      <c r="L7" s="79"/>
      <c r="M7" s="80"/>
      <c r="N7" s="81">
        <f>分析係数表!H10</f>
        <v>1.1455713886560491E-3</v>
      </c>
      <c r="O7" s="82">
        <f t="shared" si="4"/>
        <v>9.6510723459385279E-3</v>
      </c>
      <c r="P7" s="76">
        <f>分析係数表!C10</f>
        <v>2.5562372188139282E-3</v>
      </c>
      <c r="Q7" s="82">
        <f t="shared" si="5"/>
        <v>2.4670430332153917E-5</v>
      </c>
      <c r="R7" s="83">
        <v>5.3266273862584541E-5</v>
      </c>
      <c r="S7" s="84">
        <f t="shared" si="6"/>
        <v>5.8320287573821036E-5</v>
      </c>
      <c r="T7" s="85">
        <f>分析係数表!F10</f>
        <v>0.5714285714285714</v>
      </c>
      <c r="U7" s="86">
        <f t="shared" si="7"/>
        <v>3.3325878613612018E-5</v>
      </c>
      <c r="V7" s="87">
        <f>分析係数表!D10</f>
        <v>0</v>
      </c>
      <c r="W7" s="167">
        <f t="shared" si="8"/>
        <v>0</v>
      </c>
      <c r="X7" s="76">
        <f>分析係数表!E10</f>
        <v>0</v>
      </c>
      <c r="Y7" s="166">
        <f t="shared" si="9"/>
        <v>0</v>
      </c>
    </row>
    <row r="8" spans="1:25" x14ac:dyDescent="0.2">
      <c r="A8" s="6" t="s">
        <v>221</v>
      </c>
      <c r="B8" s="5" t="s">
        <v>27</v>
      </c>
      <c r="C8" s="90"/>
      <c r="D8" s="76">
        <f>投入係数表!O8</f>
        <v>0.14893617021276595</v>
      </c>
      <c r="E8" s="77">
        <f t="shared" si="0"/>
        <v>14.893617021276595</v>
      </c>
      <c r="F8" s="76">
        <f>分析係数表!C11</f>
        <v>1.0332950631458115E-2</v>
      </c>
      <c r="G8" s="77">
        <f t="shared" si="1"/>
        <v>0.15389500940469533</v>
      </c>
      <c r="H8" s="77">
        <v>0.15624827520070755</v>
      </c>
      <c r="I8" s="77">
        <f t="shared" si="2"/>
        <v>0.15624827520070755</v>
      </c>
      <c r="J8" s="76">
        <f>分析係数表!G11</f>
        <v>0.46666666666666667</v>
      </c>
      <c r="K8" s="78">
        <f t="shared" si="3"/>
        <v>7.2915861760330186E-2</v>
      </c>
      <c r="L8" s="79"/>
      <c r="M8" s="80"/>
      <c r="N8" s="81">
        <f>分析係数表!H11</f>
        <v>-1.3970382788488405E-5</v>
      </c>
      <c r="O8" s="82">
        <f t="shared" si="4"/>
        <v>-1.1769600421876254E-4</v>
      </c>
      <c r="P8" s="76">
        <f>分析係数表!C11</f>
        <v>1.0332950631458115E-2</v>
      </c>
      <c r="Q8" s="82">
        <f t="shared" si="5"/>
        <v>-1.2161470011123594E-6</v>
      </c>
      <c r="R8" s="83">
        <v>7.029154244794936E-5</v>
      </c>
      <c r="S8" s="84">
        <f t="shared" si="6"/>
        <v>0.1563185667431555</v>
      </c>
      <c r="T8" s="85">
        <f>分析係数表!F11</f>
        <v>0.8</v>
      </c>
      <c r="U8" s="86">
        <f t="shared" si="7"/>
        <v>0.12505485339452441</v>
      </c>
      <c r="V8" s="87">
        <f>分析係数表!D11</f>
        <v>0</v>
      </c>
      <c r="W8" s="167">
        <f t="shared" si="8"/>
        <v>0</v>
      </c>
      <c r="X8" s="76">
        <f>分析係数表!E11</f>
        <v>0</v>
      </c>
      <c r="Y8" s="166">
        <f t="shared" si="9"/>
        <v>0</v>
      </c>
    </row>
    <row r="9" spans="1:25" x14ac:dyDescent="0.2">
      <c r="A9" s="6" t="s">
        <v>222</v>
      </c>
      <c r="B9" s="5" t="s">
        <v>190</v>
      </c>
      <c r="C9" s="90"/>
      <c r="D9" s="76">
        <f>投入係数表!O9</f>
        <v>0</v>
      </c>
      <c r="E9" s="77">
        <f t="shared" si="0"/>
        <v>0</v>
      </c>
      <c r="F9" s="76">
        <f>分析係数表!C12</f>
        <v>0.36438470355319375</v>
      </c>
      <c r="G9" s="77">
        <f t="shared" si="1"/>
        <v>0</v>
      </c>
      <c r="H9" s="77">
        <v>3.5616202939067433E-3</v>
      </c>
      <c r="I9" s="77">
        <f t="shared" si="2"/>
        <v>3.5616202939067433E-3</v>
      </c>
      <c r="J9" s="76">
        <f>分析係数表!G12</f>
        <v>0.13670989621500027</v>
      </c>
      <c r="K9" s="78">
        <f t="shared" si="3"/>
        <v>4.8690874073722962E-4</v>
      </c>
      <c r="L9" s="79"/>
      <c r="M9" s="80"/>
      <c r="N9" s="81">
        <f>分析係数表!H12</f>
        <v>8.785973735680358E-2</v>
      </c>
      <c r="O9" s="82">
        <f t="shared" si="4"/>
        <v>0.74019017053179759</v>
      </c>
      <c r="P9" s="76">
        <f>分析係数表!C12</f>
        <v>0.36438470355319375</v>
      </c>
      <c r="Q9" s="82">
        <f t="shared" si="5"/>
        <v>0.26971397586221701</v>
      </c>
      <c r="R9" s="83">
        <v>0.31095507157530811</v>
      </c>
      <c r="S9" s="84">
        <f t="shared" si="6"/>
        <v>0.31451669186921483</v>
      </c>
      <c r="T9" s="85">
        <f>分析係数表!F12</f>
        <v>0.3384174917772968</v>
      </c>
      <c r="U9" s="86">
        <f t="shared" si="7"/>
        <v>0.1064379499844726</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投入係数表!O10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0.11428282009641842</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投入係数表!O11</f>
        <v>0</v>
      </c>
      <c r="E11" s="77">
        <f t="shared" si="0"/>
        <v>0</v>
      </c>
      <c r="F11" s="76">
        <f>分析係数表!C14</f>
        <v>0.26107118015302577</v>
      </c>
      <c r="G11" s="77">
        <f t="shared" si="1"/>
        <v>0</v>
      </c>
      <c r="H11" s="77">
        <v>3.0311761057576266E-2</v>
      </c>
      <c r="I11" s="77">
        <f t="shared" si="2"/>
        <v>3.0311761057576266E-2</v>
      </c>
      <c r="J11" s="76">
        <f>分析係数表!G14</f>
        <v>0.16373199176766523</v>
      </c>
      <c r="K11" s="78">
        <f t="shared" si="3"/>
        <v>4.9630050119425125E-3</v>
      </c>
      <c r="L11" s="79"/>
      <c r="M11" s="80"/>
      <c r="N11" s="81">
        <f>分析係数表!H14</f>
        <v>1.1316010058675609E-3</v>
      </c>
      <c r="O11" s="82">
        <f t="shared" si="4"/>
        <v>9.533376341719765E-3</v>
      </c>
      <c r="P11" s="76">
        <f>分析係数表!C14</f>
        <v>0.26107118015302577</v>
      </c>
      <c r="Q11" s="82">
        <f t="shared" si="5"/>
        <v>2.4888898123757146E-3</v>
      </c>
      <c r="R11" s="83">
        <v>1.3548623458539326E-2</v>
      </c>
      <c r="S11" s="84">
        <f t="shared" si="6"/>
        <v>4.386038451611559E-2</v>
      </c>
      <c r="T11" s="85">
        <f>分析係数表!F14</f>
        <v>0.32746398353533046</v>
      </c>
      <c r="U11" s="86">
        <f t="shared" si="7"/>
        <v>1.4362696233038539E-2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投入係数表!O12</f>
        <v>7.0921985815602835E-3</v>
      </c>
      <c r="E12" s="77">
        <f t="shared" si="0"/>
        <v>0.70921985815602839</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6.826368244688226E-2</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投入係数表!O13</f>
        <v>3.5460992907801418E-3</v>
      </c>
      <c r="E13" s="77">
        <f t="shared" si="0"/>
        <v>0.3546099290780142</v>
      </c>
      <c r="F13" s="76">
        <f>分析係数表!C16</f>
        <v>2.7381299155257777E-2</v>
      </c>
      <c r="G13" s="77">
        <f t="shared" si="1"/>
        <v>9.70968055150985E-3</v>
      </c>
      <c r="H13" s="77">
        <v>1.255005350894136E-2</v>
      </c>
      <c r="I13" s="77">
        <f t="shared" si="2"/>
        <v>1.255005350894136E-2</v>
      </c>
      <c r="J13" s="76">
        <f>分析係数表!G16</f>
        <v>3.4146341463414637E-2</v>
      </c>
      <c r="K13" s="78">
        <f t="shared" si="3"/>
        <v>4.285384125004367E-4</v>
      </c>
      <c r="L13" s="79"/>
      <c r="M13" s="80"/>
      <c r="N13" s="81">
        <f>分析係数表!H16</f>
        <v>1.6149762503492596E-2</v>
      </c>
      <c r="O13" s="82">
        <f t="shared" si="4"/>
        <v>0.13605658087688949</v>
      </c>
      <c r="P13" s="76">
        <f>分析係数表!C16</f>
        <v>2.7381299155257777E-2</v>
      </c>
      <c r="Q13" s="82">
        <f t="shared" si="5"/>
        <v>3.7254059430316356E-3</v>
      </c>
      <c r="R13" s="83">
        <v>4.3832082499182558E-3</v>
      </c>
      <c r="S13" s="84">
        <f t="shared" si="6"/>
        <v>1.6933261758859616E-2</v>
      </c>
      <c r="T13" s="85">
        <f>分析係数表!F16</f>
        <v>0.28292682926829266</v>
      </c>
      <c r="U13" s="86">
        <f t="shared" si="7"/>
        <v>4.7908740586041837E-3</v>
      </c>
      <c r="V13" s="87">
        <f>分析係数表!D16</f>
        <v>0</v>
      </c>
      <c r="W13" s="167">
        <f t="shared" si="8"/>
        <v>0</v>
      </c>
      <c r="X13" s="76">
        <f>分析係数表!E16</f>
        <v>0</v>
      </c>
      <c r="Y13" s="166">
        <f t="shared" si="9"/>
        <v>0</v>
      </c>
    </row>
    <row r="14" spans="1:25" x14ac:dyDescent="0.2">
      <c r="A14" s="6" t="s">
        <v>2</v>
      </c>
      <c r="B14" s="5" t="s">
        <v>364</v>
      </c>
      <c r="C14" s="90"/>
      <c r="D14" s="76">
        <f>投入係数表!O14</f>
        <v>7.0921985815602835E-3</v>
      </c>
      <c r="E14" s="77">
        <f t="shared" si="0"/>
        <v>0.70921985815602839</v>
      </c>
      <c r="F14" s="76">
        <f>分析係数表!C17</f>
        <v>0.29707112970711302</v>
      </c>
      <c r="G14" s="77">
        <f t="shared" si="1"/>
        <v>0.21068874447312982</v>
      </c>
      <c r="H14" s="77">
        <v>0.25186200295215311</v>
      </c>
      <c r="I14" s="77">
        <f t="shared" si="2"/>
        <v>0.25186200295215311</v>
      </c>
      <c r="J14" s="76">
        <f>分析係数表!G17</f>
        <v>0.2185201483623562</v>
      </c>
      <c r="K14" s="78">
        <f t="shared" si="3"/>
        <v>5.5036922251944689E-2</v>
      </c>
      <c r="L14" s="79"/>
      <c r="M14" s="80"/>
      <c r="N14" s="81">
        <f>分析係数表!H17</f>
        <v>2.8080469404861692E-3</v>
      </c>
      <c r="O14" s="82">
        <f t="shared" si="4"/>
        <v>2.3656896847971266E-2</v>
      </c>
      <c r="P14" s="76">
        <f>分析係数表!C17</f>
        <v>0.29707112970711302</v>
      </c>
      <c r="Q14" s="82">
        <f t="shared" si="5"/>
        <v>7.0277810719914652E-3</v>
      </c>
      <c r="R14" s="83">
        <v>1.8054369054566331E-2</v>
      </c>
      <c r="S14" s="84">
        <f t="shared" si="6"/>
        <v>0.26991637200671942</v>
      </c>
      <c r="T14" s="85">
        <f>分析係数表!F17</f>
        <v>0.34274218897340791</v>
      </c>
      <c r="U14" s="86">
        <f t="shared" si="7"/>
        <v>9.2511728181343691E-2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投入係数表!O15</f>
        <v>1.0638297872340425E-2</v>
      </c>
      <c r="E15" s="77">
        <f t="shared" si="0"/>
        <v>1.0638297872340425</v>
      </c>
      <c r="F15" s="76">
        <f>分析係数表!C18</f>
        <v>0.13983739837398379</v>
      </c>
      <c r="G15" s="77">
        <f t="shared" si="1"/>
        <v>0.14876318975955721</v>
      </c>
      <c r="H15" s="77">
        <v>0.15581816478865609</v>
      </c>
      <c r="I15" s="77">
        <f t="shared" si="2"/>
        <v>0.15581816478865609</v>
      </c>
      <c r="J15" s="76">
        <f>分析係数表!G18</f>
        <v>0.21606118546845124</v>
      </c>
      <c r="K15" s="78">
        <f t="shared" si="3"/>
        <v>3.3666257401755523E-2</v>
      </c>
      <c r="L15" s="79"/>
      <c r="M15" s="80"/>
      <c r="N15" s="81">
        <f>分析係数表!H18</f>
        <v>4.3308186644314052E-4</v>
      </c>
      <c r="O15" s="82">
        <f t="shared" si="4"/>
        <v>3.6485761307816383E-3</v>
      </c>
      <c r="P15" s="76">
        <f>分析係数表!C18</f>
        <v>0.13983739837398379</v>
      </c>
      <c r="Q15" s="82">
        <f t="shared" si="5"/>
        <v>5.1020739389792029E-4</v>
      </c>
      <c r="R15" s="83">
        <v>1.2640351981363573E-3</v>
      </c>
      <c r="S15" s="84">
        <f t="shared" si="6"/>
        <v>0.15708219998679246</v>
      </c>
      <c r="T15" s="85">
        <f>分析係数表!F18</f>
        <v>0.45793499043977054</v>
      </c>
      <c r="U15" s="86">
        <f t="shared" si="7"/>
        <v>7.1933435749209934E-2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投入係数表!O16</f>
        <v>0</v>
      </c>
      <c r="E16" s="77">
        <f t="shared" si="0"/>
        <v>0</v>
      </c>
      <c r="F16" s="76">
        <f>分析係数表!C19</f>
        <v>0.18403218975010593</v>
      </c>
      <c r="G16" s="77">
        <f t="shared" si="1"/>
        <v>0</v>
      </c>
      <c r="H16" s="77">
        <v>3.5577732117859115E-3</v>
      </c>
      <c r="I16" s="77">
        <f t="shared" si="2"/>
        <v>3.5577732117859115E-3</v>
      </c>
      <c r="J16" s="76">
        <f>分析係数表!G19</f>
        <v>5.7747209966260059E-2</v>
      </c>
      <c r="K16" s="78">
        <f t="shared" si="3"/>
        <v>2.0545147667333646E-4</v>
      </c>
      <c r="L16" s="79"/>
      <c r="M16" s="80"/>
      <c r="N16" s="81">
        <f>分析係数表!H19</f>
        <v>-1.1176306230790724E-4</v>
      </c>
      <c r="O16" s="82">
        <f t="shared" si="4"/>
        <v>-9.4156803375010031E-4</v>
      </c>
      <c r="P16" s="76">
        <f>分析係数表!C19</f>
        <v>0.18403218975010593</v>
      </c>
      <c r="Q16" s="82">
        <f t="shared" si="5"/>
        <v>-1.7327882704973262E-4</v>
      </c>
      <c r="R16" s="83">
        <v>1.0839944289947187E-3</v>
      </c>
      <c r="S16" s="84">
        <f t="shared" si="6"/>
        <v>4.6417676407806297E-3</v>
      </c>
      <c r="T16" s="85">
        <f>分析係数表!F19</f>
        <v>0.23994290163508955</v>
      </c>
      <c r="U16" s="86">
        <f t="shared" si="7"/>
        <v>1.1137591964447684E-3</v>
      </c>
      <c r="V16" s="87">
        <f>分析係数表!D19</f>
        <v>1.5831819361536464E-2</v>
      </c>
      <c r="W16" s="167">
        <f t="shared" si="8"/>
        <v>0</v>
      </c>
      <c r="X16" s="76">
        <f>分析係数表!E19</f>
        <v>1.544251232805606E-2</v>
      </c>
      <c r="Y16" s="166">
        <f t="shared" si="9"/>
        <v>0</v>
      </c>
    </row>
    <row r="17" spans="1:25" x14ac:dyDescent="0.2">
      <c r="A17" s="6" t="s">
        <v>5</v>
      </c>
      <c r="B17" s="5" t="s">
        <v>33</v>
      </c>
      <c r="C17" s="75">
        <f>最終需要_まとめ!C18</f>
        <v>100</v>
      </c>
      <c r="D17" s="76">
        <f>投入係数表!O17</f>
        <v>0.42907801418439717</v>
      </c>
      <c r="E17" s="77">
        <f t="shared" si="0"/>
        <v>42.907801418439718</v>
      </c>
      <c r="F17" s="76">
        <f>分析係数表!C20</f>
        <v>2.2594142259414252E-2</v>
      </c>
      <c r="G17" s="77">
        <f t="shared" si="1"/>
        <v>0.96946496928692361</v>
      </c>
      <c r="H17" s="77">
        <v>0.97924846180309288</v>
      </c>
      <c r="I17" s="77">
        <f t="shared" si="2"/>
        <v>100.9792484618031</v>
      </c>
      <c r="J17" s="76">
        <f>分析係数表!G20</f>
        <v>0.10283687943262411</v>
      </c>
      <c r="K17" s="78">
        <f t="shared" si="3"/>
        <v>10.384390799263439</v>
      </c>
      <c r="L17" s="79"/>
      <c r="M17" s="80"/>
      <c r="N17" s="81">
        <f>分析係数表!H20</f>
        <v>5.3087454596255942E-4</v>
      </c>
      <c r="O17" s="82">
        <f t="shared" si="4"/>
        <v>4.4724481603129768E-3</v>
      </c>
      <c r="P17" s="76">
        <f>分析係数表!C20</f>
        <v>2.2594142259414252E-2</v>
      </c>
      <c r="Q17" s="82">
        <f t="shared" si="5"/>
        <v>1.0105112998196695E-4</v>
      </c>
      <c r="R17" s="83">
        <v>2.8842519294985659E-4</v>
      </c>
      <c r="S17" s="84">
        <f t="shared" si="6"/>
        <v>100.97953688699604</v>
      </c>
      <c r="T17" s="85">
        <f>分析係数表!F20</f>
        <v>0.22695035460992907</v>
      </c>
      <c r="U17" s="86">
        <f t="shared" si="7"/>
        <v>22.917341704850166</v>
      </c>
      <c r="V17" s="87">
        <f>分析係数表!D20</f>
        <v>0.11702127659574468</v>
      </c>
      <c r="W17" s="167">
        <f t="shared" si="8"/>
        <v>12</v>
      </c>
      <c r="X17" s="76">
        <f>分析係数表!E20</f>
        <v>0.10638297872340426</v>
      </c>
      <c r="Y17" s="166">
        <f t="shared" si="9"/>
        <v>11</v>
      </c>
    </row>
    <row r="18" spans="1:25" x14ac:dyDescent="0.2">
      <c r="A18" s="6" t="s">
        <v>6</v>
      </c>
      <c r="B18" s="5" t="s">
        <v>34</v>
      </c>
      <c r="C18" s="90"/>
      <c r="D18" s="76">
        <f>投入係数表!O18</f>
        <v>0</v>
      </c>
      <c r="E18" s="77">
        <f t="shared" si="0"/>
        <v>0</v>
      </c>
      <c r="F18" s="76">
        <f>分析係数表!C21</f>
        <v>0.23250388802488331</v>
      </c>
      <c r="G18" s="77">
        <f t="shared" si="1"/>
        <v>0</v>
      </c>
      <c r="H18" s="77">
        <v>1.5169036083322818E-2</v>
      </c>
      <c r="I18" s="77">
        <f t="shared" si="2"/>
        <v>1.5169036083322818E-2</v>
      </c>
      <c r="J18" s="76">
        <f>分析係数表!G21</f>
        <v>0.28497645450402553</v>
      </c>
      <c r="K18" s="78">
        <f t="shared" si="3"/>
        <v>4.3228181212689671E-3</v>
      </c>
      <c r="L18" s="79"/>
      <c r="M18" s="80"/>
      <c r="N18" s="81">
        <f>分析係数表!H21</f>
        <v>8.9410449846325792E-4</v>
      </c>
      <c r="O18" s="82">
        <f t="shared" si="4"/>
        <v>7.5325442700008025E-3</v>
      </c>
      <c r="P18" s="76">
        <f>分析係数表!C21</f>
        <v>0.23250388802488331</v>
      </c>
      <c r="Q18" s="82">
        <f t="shared" si="5"/>
        <v>1.7513458294947429E-3</v>
      </c>
      <c r="R18" s="83">
        <v>5.9028748829043041E-3</v>
      </c>
      <c r="S18" s="84">
        <f t="shared" si="6"/>
        <v>2.1071910966227122E-2</v>
      </c>
      <c r="T18" s="85">
        <f>分析係数表!F21</f>
        <v>0.42533799179705301</v>
      </c>
      <c r="U18" s="86">
        <f t="shared" si="7"/>
        <v>8.962684293701343E-3</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投入係数表!O19</f>
        <v>0</v>
      </c>
      <c r="E19" s="77">
        <f t="shared" si="0"/>
        <v>0</v>
      </c>
      <c r="F19" s="76">
        <f>分析係数表!C22</f>
        <v>5.4474708171206254E-2</v>
      </c>
      <c r="G19" s="77">
        <f t="shared" si="1"/>
        <v>0</v>
      </c>
      <c r="H19" s="77">
        <v>5.1589370847975459E-4</v>
      </c>
      <c r="I19" s="77">
        <f t="shared" si="2"/>
        <v>5.1589370847975459E-4</v>
      </c>
      <c r="J19" s="76">
        <f>分析係数表!G22</f>
        <v>0.19423955040393395</v>
      </c>
      <c r="K19" s="78">
        <f t="shared" si="3"/>
        <v>1.0020696199132571E-4</v>
      </c>
      <c r="L19" s="79"/>
      <c r="M19" s="80"/>
      <c r="N19" s="81">
        <f>分析係数表!H22</f>
        <v>4.1911148365465217E-5</v>
      </c>
      <c r="O19" s="82">
        <f t="shared" si="4"/>
        <v>3.5308801265628763E-4</v>
      </c>
      <c r="P19" s="76">
        <f>分析係数表!C22</f>
        <v>5.4474708171206254E-2</v>
      </c>
      <c r="Q19" s="82">
        <f t="shared" si="5"/>
        <v>1.923436644820245E-5</v>
      </c>
      <c r="R19" s="83">
        <v>1.9527619206297141E-4</v>
      </c>
      <c r="S19" s="84">
        <f t="shared" si="6"/>
        <v>7.11169900542726E-4</v>
      </c>
      <c r="T19" s="85">
        <f>分析係数表!F22</f>
        <v>0.41201264488935724</v>
      </c>
      <c r="U19" s="86">
        <f t="shared" si="7"/>
        <v>2.9301099168830967E-4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投入係数表!O20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2.3539200843752508E-4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投入係数表!O21</f>
        <v>0</v>
      </c>
      <c r="E21" s="77">
        <f t="shared" si="0"/>
        <v>0</v>
      </c>
      <c r="F21" s="76">
        <f>分析係数表!C24</f>
        <v>0.2430426716141002</v>
      </c>
      <c r="G21" s="77">
        <f t="shared" si="1"/>
        <v>0</v>
      </c>
      <c r="H21" s="77">
        <v>2.1071864414332698E-3</v>
      </c>
      <c r="I21" s="77">
        <f t="shared" si="2"/>
        <v>2.1071864414332698E-3</v>
      </c>
      <c r="J21" s="76">
        <f>分析係数表!G24</f>
        <v>0.20785219399538107</v>
      </c>
      <c r="K21" s="78">
        <f t="shared" si="3"/>
        <v>4.3798332500922469E-4</v>
      </c>
      <c r="L21" s="79"/>
      <c r="M21" s="80"/>
      <c r="N21" s="81">
        <f>分析係数表!H24</f>
        <v>3.3528918692372173E-4</v>
      </c>
      <c r="O21" s="82">
        <f t="shared" si="4"/>
        <v>2.824704101250301E-3</v>
      </c>
      <c r="P21" s="76">
        <f>分析係数表!C24</f>
        <v>0.2430426716141002</v>
      </c>
      <c r="Q21" s="82">
        <f t="shared" si="5"/>
        <v>6.8652363128717897E-4</v>
      </c>
      <c r="R21" s="83">
        <v>2.7786066314757908E-3</v>
      </c>
      <c r="S21" s="84">
        <f t="shared" si="6"/>
        <v>4.8857930729090601E-3</v>
      </c>
      <c r="T21" s="85">
        <f>分析係数表!F24</f>
        <v>0.39030023094688221</v>
      </c>
      <c r="U21" s="86">
        <f t="shared" si="7"/>
        <v>1.9069261647150836E-3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投入係数表!O22</f>
        <v>0</v>
      </c>
      <c r="E22" s="77">
        <f t="shared" si="0"/>
        <v>0</v>
      </c>
      <c r="F22" s="76">
        <f>分析係数表!C25</f>
        <v>6.2929061784896545E-3</v>
      </c>
      <c r="G22" s="77">
        <f t="shared" si="1"/>
        <v>0</v>
      </c>
      <c r="H22" s="77">
        <v>8.7701274491695791E-5</v>
      </c>
      <c r="I22" s="77">
        <f t="shared" si="2"/>
        <v>8.7701274491695791E-5</v>
      </c>
      <c r="J22" s="76">
        <f>分析係数表!G25</f>
        <v>0.19805194805194806</v>
      </c>
      <c r="K22" s="78">
        <f t="shared" si="3"/>
        <v>1.7369408259718972E-5</v>
      </c>
      <c r="L22" s="79"/>
      <c r="M22" s="80"/>
      <c r="N22" s="81">
        <f>分析係数表!H25</f>
        <v>4.8896339759709417E-4</v>
      </c>
      <c r="O22" s="82">
        <f t="shared" si="4"/>
        <v>4.1193601476566888E-3</v>
      </c>
      <c r="P22" s="76">
        <f>分析係数表!C25</f>
        <v>6.2929061784896545E-3</v>
      </c>
      <c r="Q22" s="82">
        <f t="shared" si="5"/>
        <v>2.5922746924612831E-5</v>
      </c>
      <c r="R22" s="83">
        <v>2.5253065538888519E-4</v>
      </c>
      <c r="S22" s="84">
        <f t="shared" si="6"/>
        <v>3.4023192988058099E-4</v>
      </c>
      <c r="T22" s="85">
        <f>分析係数表!F25</f>
        <v>0.35389610389610388</v>
      </c>
      <c r="U22" s="86">
        <f t="shared" si="7"/>
        <v>1.2040675440579002E-4</v>
      </c>
      <c r="V22" s="87">
        <f>分析係数表!D25</f>
        <v>9.74025974025974E-3</v>
      </c>
      <c r="W22" s="167">
        <f t="shared" si="8"/>
        <v>0</v>
      </c>
      <c r="X22" s="76">
        <f>分析係数表!E25</f>
        <v>0</v>
      </c>
      <c r="Y22" s="166">
        <f t="shared" si="9"/>
        <v>0</v>
      </c>
    </row>
    <row r="23" spans="1:25" x14ac:dyDescent="0.2">
      <c r="A23" s="6" t="s">
        <v>11</v>
      </c>
      <c r="B23" s="5" t="s">
        <v>35</v>
      </c>
      <c r="C23" s="90"/>
      <c r="D23" s="76">
        <f>投入係数表!O23</f>
        <v>0</v>
      </c>
      <c r="E23" s="77">
        <f t="shared" si="0"/>
        <v>0</v>
      </c>
      <c r="F23" s="76">
        <f>分析係数表!C26</f>
        <v>0.11929572403880706</v>
      </c>
      <c r="G23" s="77">
        <f t="shared" si="1"/>
        <v>0</v>
      </c>
      <c r="H23" s="77">
        <v>1.2294539005492909E-3</v>
      </c>
      <c r="I23" s="77">
        <f t="shared" si="2"/>
        <v>1.2294539005492909E-3</v>
      </c>
      <c r="J23" s="76">
        <f>分析係数表!G26</f>
        <v>0.19690501600853788</v>
      </c>
      <c r="K23" s="78">
        <f t="shared" si="3"/>
        <v>2.4208563996941745E-4</v>
      </c>
      <c r="L23" s="79"/>
      <c r="M23" s="80"/>
      <c r="N23" s="81">
        <f>分析係数表!H26</f>
        <v>1.0477787091366304E-2</v>
      </c>
      <c r="O23" s="82">
        <f t="shared" si="4"/>
        <v>8.8272003164071897E-2</v>
      </c>
      <c r="P23" s="76">
        <f>分析係数表!C26</f>
        <v>0.11929572403880706</v>
      </c>
      <c r="Q23" s="82">
        <f t="shared" si="5"/>
        <v>1.0530472529813824E-2</v>
      </c>
      <c r="R23" s="83">
        <v>1.1381867758213421E-2</v>
      </c>
      <c r="S23" s="84">
        <f t="shared" si="6"/>
        <v>1.2611321658762713E-2</v>
      </c>
      <c r="T23" s="85">
        <f>分析係数表!F26</f>
        <v>0.33564567769477055</v>
      </c>
      <c r="U23" s="86">
        <f t="shared" si="7"/>
        <v>4.232935604782149E-3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投入係数表!O24</f>
        <v>0</v>
      </c>
      <c r="E24" s="77">
        <f t="shared" si="0"/>
        <v>0</v>
      </c>
      <c r="F24" s="76">
        <f>分析係数表!C27</f>
        <v>1</v>
      </c>
      <c r="G24" s="77">
        <f t="shared" si="1"/>
        <v>0</v>
      </c>
      <c r="H24" s="77">
        <v>3.0883228058750651E-3</v>
      </c>
      <c r="I24" s="77">
        <f t="shared" si="2"/>
        <v>3.0883228058750651E-3</v>
      </c>
      <c r="J24" s="76">
        <f>分析係数表!G27</f>
        <v>0.17096018735362997</v>
      </c>
      <c r="K24" s="78">
        <f t="shared" si="3"/>
        <v>5.2798024550088931E-4</v>
      </c>
      <c r="L24" s="79"/>
      <c r="M24" s="80"/>
      <c r="N24" s="81">
        <f>分析係数表!H27</f>
        <v>1.0449846325789327E-2</v>
      </c>
      <c r="O24" s="82">
        <f t="shared" si="4"/>
        <v>8.8036611155634367E-2</v>
      </c>
      <c r="P24" s="76">
        <f>分析係数表!C27</f>
        <v>1</v>
      </c>
      <c r="Q24" s="82">
        <f t="shared" si="5"/>
        <v>8.8036611155634367E-2</v>
      </c>
      <c r="R24" s="83">
        <v>9.1670101820568992E-2</v>
      </c>
      <c r="S24" s="84">
        <f t="shared" si="6"/>
        <v>9.4758424626444057E-2</v>
      </c>
      <c r="T24" s="85">
        <f>分析係数表!F27</f>
        <v>0.32162373145979706</v>
      </c>
      <c r="U24" s="86">
        <f t="shared" si="7"/>
        <v>3.0476558115608864E-2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投入係数表!O25</f>
        <v>0</v>
      </c>
      <c r="E25" s="77">
        <f t="shared" si="0"/>
        <v>0</v>
      </c>
      <c r="F25" s="76">
        <f>分析係数表!C28</f>
        <v>0.21543700340522132</v>
      </c>
      <c r="G25" s="77">
        <f t="shared" si="1"/>
        <v>0</v>
      </c>
      <c r="H25" s="77">
        <v>5.3019366124680964E-3</v>
      </c>
      <c r="I25" s="77">
        <f t="shared" si="2"/>
        <v>5.3019366124680964E-3</v>
      </c>
      <c r="J25" s="76">
        <f>分析係数表!G28</f>
        <v>0.12488528602018965</v>
      </c>
      <c r="K25" s="78">
        <f t="shared" si="3"/>
        <v>6.6213387030899368E-4</v>
      </c>
      <c r="L25" s="79"/>
      <c r="M25" s="80"/>
      <c r="N25" s="81">
        <f>分析係数表!H28</f>
        <v>2.0550433081866444E-2</v>
      </c>
      <c r="O25" s="82">
        <f t="shared" si="4"/>
        <v>0.1731308222057997</v>
      </c>
      <c r="P25" s="76">
        <f>分析係数表!C28</f>
        <v>0.21543700340522132</v>
      </c>
      <c r="Q25" s="82">
        <f t="shared" si="5"/>
        <v>3.7298785533099635E-2</v>
      </c>
      <c r="R25" s="83">
        <v>4.3206756206646761E-2</v>
      </c>
      <c r="S25" s="84">
        <f t="shared" si="6"/>
        <v>4.8508692819114858E-2</v>
      </c>
      <c r="T25" s="85">
        <f>分析係数表!F28</f>
        <v>0.21313857448761089</v>
      </c>
      <c r="U25" s="86">
        <f t="shared" si="7"/>
        <v>1.0339073637723548E-2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投入係数表!O26</f>
        <v>3.1914893617021274E-2</v>
      </c>
      <c r="E26" s="77">
        <f t="shared" si="0"/>
        <v>3.1914893617021276</v>
      </c>
      <c r="F26" s="76">
        <f>分析係数表!C29</f>
        <v>0.11126961483594866</v>
      </c>
      <c r="G26" s="77">
        <f t="shared" si="1"/>
        <v>0.3551157920296234</v>
      </c>
      <c r="H26" s="77">
        <v>0.36804977339445255</v>
      </c>
      <c r="I26" s="77">
        <f t="shared" si="2"/>
        <v>0.36804977339445255</v>
      </c>
      <c r="J26" s="76">
        <f>分析係数表!G29</f>
        <v>0.25072046109510088</v>
      </c>
      <c r="K26" s="78">
        <f t="shared" si="3"/>
        <v>9.2277608891404531E-2</v>
      </c>
      <c r="L26" s="79"/>
      <c r="M26" s="80"/>
      <c r="N26" s="81">
        <f>分析係数表!H29</f>
        <v>9.5976529756915344E-3</v>
      </c>
      <c r="O26" s="82">
        <f t="shared" si="4"/>
        <v>8.085715489828986E-2</v>
      </c>
      <c r="P26" s="76">
        <f>分析係数表!C29</f>
        <v>0.11126961483594866</v>
      </c>
      <c r="Q26" s="82">
        <f t="shared" si="5"/>
        <v>8.9969444822633523E-3</v>
      </c>
      <c r="R26" s="83">
        <v>1.2512281476717837E-2</v>
      </c>
      <c r="S26" s="84">
        <f t="shared" si="6"/>
        <v>0.3805620548711704</v>
      </c>
      <c r="T26" s="85">
        <f>分析係数表!F29</f>
        <v>0.40201729106628242</v>
      </c>
      <c r="U26" s="86">
        <f t="shared" si="7"/>
        <v>0.15299252638192584</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投入係数表!O27</f>
        <v>3.5460992907801418E-3</v>
      </c>
      <c r="E27" s="77">
        <f t="shared" si="0"/>
        <v>0.3546099290780142</v>
      </c>
      <c r="F27" s="76">
        <f>分析係数表!C30</f>
        <v>1</v>
      </c>
      <c r="G27" s="77">
        <f t="shared" si="1"/>
        <v>0.3546099290780142</v>
      </c>
      <c r="H27" s="77">
        <v>0.38280001910973704</v>
      </c>
      <c r="I27" s="77">
        <f t="shared" si="2"/>
        <v>0.38280001910973704</v>
      </c>
      <c r="J27" s="76">
        <f>分析係数表!G30</f>
        <v>0.34452184927169094</v>
      </c>
      <c r="K27" s="78">
        <f t="shared" si="3"/>
        <v>0.13188297048492523</v>
      </c>
      <c r="L27" s="79"/>
      <c r="M27" s="80"/>
      <c r="N27" s="81">
        <f>分析係数表!H30</f>
        <v>0</v>
      </c>
      <c r="O27" s="82">
        <f t="shared" si="4"/>
        <v>0</v>
      </c>
      <c r="P27" s="76">
        <f>分析係数表!C30</f>
        <v>1</v>
      </c>
      <c r="Q27" s="82">
        <f t="shared" si="5"/>
        <v>0</v>
      </c>
      <c r="R27" s="83">
        <v>2.5452166624669689E-2</v>
      </c>
      <c r="S27" s="84">
        <f t="shared" si="6"/>
        <v>0.40825218573440675</v>
      </c>
      <c r="T27" s="85">
        <f>分析係数表!F30</f>
        <v>0.43989867004433186</v>
      </c>
      <c r="U27" s="86">
        <f t="shared" si="7"/>
        <v>0.17958959354725709</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投入係数表!O28</f>
        <v>3.9007092198581561E-2</v>
      </c>
      <c r="E28" s="77">
        <f t="shared" si="0"/>
        <v>3.9007092198581561</v>
      </c>
      <c r="F28" s="76">
        <f>分析係数表!C31</f>
        <v>4.9334728658992355E-2</v>
      </c>
      <c r="G28" s="77">
        <f t="shared" si="1"/>
        <v>0.19244043093933189</v>
      </c>
      <c r="H28" s="77">
        <v>0.2027249702126776</v>
      </c>
      <c r="I28" s="77">
        <f t="shared" si="2"/>
        <v>0.2027249702126776</v>
      </c>
      <c r="J28" s="76">
        <f>分析係数表!G31</f>
        <v>6.9277108433734941E-2</v>
      </c>
      <c r="K28" s="78">
        <f t="shared" si="3"/>
        <v>1.4044199743649352E-2</v>
      </c>
      <c r="L28" s="79"/>
      <c r="M28" s="80"/>
      <c r="N28" s="81">
        <f>分析係数表!H31</f>
        <v>2.1570271025426097E-2</v>
      </c>
      <c r="O28" s="82">
        <f t="shared" si="4"/>
        <v>0.18172263051376936</v>
      </c>
      <c r="P28" s="76">
        <f>分析係数表!C31</f>
        <v>4.9334728658992355E-2</v>
      </c>
      <c r="Q28" s="82">
        <f t="shared" si="5"/>
        <v>8.9652366675951351E-3</v>
      </c>
      <c r="R28" s="83">
        <v>1.273394400141604E-2</v>
      </c>
      <c r="S28" s="84">
        <f t="shared" si="6"/>
        <v>0.21545891421409363</v>
      </c>
      <c r="T28" s="85">
        <f>分析係数表!F31</f>
        <v>0.34337349397590361</v>
      </c>
      <c r="U28" s="86">
        <f t="shared" si="7"/>
        <v>7.3982880181947819E-2</v>
      </c>
      <c r="V28" s="87">
        <f>分析係数表!D31</f>
        <v>0</v>
      </c>
      <c r="W28" s="167">
        <f t="shared" si="8"/>
        <v>0</v>
      </c>
      <c r="X28" s="76">
        <f>分析係数表!E31</f>
        <v>0</v>
      </c>
      <c r="Y28" s="166">
        <f t="shared" si="9"/>
        <v>0</v>
      </c>
    </row>
    <row r="29" spans="1:25" x14ac:dyDescent="0.2">
      <c r="A29" s="6" t="s">
        <v>17</v>
      </c>
      <c r="B29" s="5" t="s">
        <v>272</v>
      </c>
      <c r="C29" s="90"/>
      <c r="D29" s="76">
        <f>投入係数表!O29</f>
        <v>0</v>
      </c>
      <c r="E29" s="77">
        <f t="shared" si="0"/>
        <v>0</v>
      </c>
      <c r="F29" s="76">
        <f>分析係数表!C32</f>
        <v>0.42352941176470593</v>
      </c>
      <c r="G29" s="77">
        <f t="shared" si="1"/>
        <v>0</v>
      </c>
      <c r="H29" s="77">
        <v>6.0643194328913377E-3</v>
      </c>
      <c r="I29" s="77">
        <f t="shared" si="2"/>
        <v>6.0643194328913377E-3</v>
      </c>
      <c r="J29" s="76">
        <f>分析係数表!G32</f>
        <v>0.14012738853503184</v>
      </c>
      <c r="K29" s="78">
        <f t="shared" si="3"/>
        <v>8.4977724537330839E-4</v>
      </c>
      <c r="L29" s="79"/>
      <c r="M29" s="80"/>
      <c r="N29" s="81">
        <f>分析係数表!H32</f>
        <v>6.3146130203967591E-3</v>
      </c>
      <c r="O29" s="82">
        <f t="shared" si="4"/>
        <v>5.3198593906880663E-2</v>
      </c>
      <c r="P29" s="76">
        <f>分析係数表!C32</f>
        <v>0.42352941176470593</v>
      </c>
      <c r="Q29" s="82">
        <f t="shared" si="5"/>
        <v>2.2531169184090635E-2</v>
      </c>
      <c r="R29" s="83">
        <v>2.9924162626192984E-2</v>
      </c>
      <c r="S29" s="84">
        <f t="shared" si="6"/>
        <v>3.5988482059084323E-2</v>
      </c>
      <c r="T29" s="85">
        <f>分析係数表!F32</f>
        <v>0.48195329087048833</v>
      </c>
      <c r="U29" s="86">
        <f t="shared" si="7"/>
        <v>1.7344767361809219E-2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投入係数表!O30</f>
        <v>0</v>
      </c>
      <c r="E30" s="77">
        <f t="shared" si="0"/>
        <v>0</v>
      </c>
      <c r="F30" s="76">
        <f>分析係数表!C33</f>
        <v>1</v>
      </c>
      <c r="G30" s="77">
        <f t="shared" si="1"/>
        <v>0</v>
      </c>
      <c r="H30" s="77">
        <v>1.5098127998995532E-2</v>
      </c>
      <c r="I30" s="77">
        <f t="shared" si="2"/>
        <v>1.5098127998995532E-2</v>
      </c>
      <c r="J30" s="76">
        <f>分析係数表!G33</f>
        <v>0.50642927794263104</v>
      </c>
      <c r="K30" s="78">
        <f t="shared" si="3"/>
        <v>7.6461340608167281E-3</v>
      </c>
      <c r="L30" s="79"/>
      <c r="M30" s="80"/>
      <c r="N30" s="81">
        <f>分析係数表!H33</f>
        <v>9.2204526404023469E-4</v>
      </c>
      <c r="O30" s="82">
        <f t="shared" si="4"/>
        <v>7.7679362784383267E-3</v>
      </c>
      <c r="P30" s="76">
        <f>分析係数表!C33</f>
        <v>1</v>
      </c>
      <c r="Q30" s="82">
        <f t="shared" si="5"/>
        <v>7.7679362784383267E-3</v>
      </c>
      <c r="R30" s="83">
        <v>2.185006508264856E-2</v>
      </c>
      <c r="S30" s="84">
        <f t="shared" si="6"/>
        <v>3.6948193081644091E-2</v>
      </c>
      <c r="T30" s="85">
        <f>分析係数表!F33</f>
        <v>0.64094955489614247</v>
      </c>
      <c r="U30" s="86">
        <f t="shared" si="7"/>
        <v>2.3681927909896511E-2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投入係数表!O31</f>
        <v>3.9007092198581561E-2</v>
      </c>
      <c r="E31" s="77">
        <f t="shared" si="0"/>
        <v>3.9007092198581561</v>
      </c>
      <c r="F31" s="76">
        <f>分析係数表!C34</f>
        <v>1</v>
      </c>
      <c r="G31" s="77">
        <f t="shared" si="1"/>
        <v>3.9007092198581561</v>
      </c>
      <c r="H31" s="77">
        <v>4.1128628217182222</v>
      </c>
      <c r="I31" s="77">
        <f t="shared" si="2"/>
        <v>4.1128628217182222</v>
      </c>
      <c r="J31" s="76">
        <f>分析係数表!G34</f>
        <v>0.4248177722781849</v>
      </c>
      <c r="K31" s="78">
        <f t="shared" si="3"/>
        <v>1.7472172216081048</v>
      </c>
      <c r="L31" s="79"/>
      <c r="M31" s="80"/>
      <c r="N31" s="81">
        <f>分析係数表!H34</f>
        <v>0.15535065660799105</v>
      </c>
      <c r="O31" s="82">
        <f t="shared" si="4"/>
        <v>1.3087795669126392</v>
      </c>
      <c r="P31" s="76">
        <f>分析係数表!C34</f>
        <v>1</v>
      </c>
      <c r="Q31" s="82">
        <f t="shared" si="5"/>
        <v>1.3087795669126392</v>
      </c>
      <c r="R31" s="83">
        <v>1.4390543981833135</v>
      </c>
      <c r="S31" s="84">
        <f t="shared" si="6"/>
        <v>5.5519172199015356</v>
      </c>
      <c r="T31" s="85">
        <f>分析係数表!F34</f>
        <v>0.6980530152162564</v>
      </c>
      <c r="U31" s="86">
        <f t="shared" si="7"/>
        <v>3.8755325555833227</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投入係数表!O32</f>
        <v>7.0921985815602835E-3</v>
      </c>
      <c r="E32" s="77">
        <f t="shared" si="0"/>
        <v>0.70921985815602839</v>
      </c>
      <c r="F32" s="76">
        <f>分析係数表!C35</f>
        <v>0.10396681358568838</v>
      </c>
      <c r="G32" s="77">
        <f t="shared" si="1"/>
        <v>7.3735328784176157E-2</v>
      </c>
      <c r="H32" s="77">
        <v>8.8307856702911747E-2</v>
      </c>
      <c r="I32" s="77">
        <f t="shared" si="2"/>
        <v>8.8307856702911747E-2</v>
      </c>
      <c r="J32" s="76">
        <f>分析係数表!G35</f>
        <v>0.31658878504672899</v>
      </c>
      <c r="K32" s="78">
        <f t="shared" si="3"/>
        <v>2.7957277063655472E-2</v>
      </c>
      <c r="L32" s="79"/>
      <c r="M32" s="80"/>
      <c r="N32" s="81">
        <f>分析係数表!H35</f>
        <v>5.9164571109248394E-2</v>
      </c>
      <c r="O32" s="82">
        <f t="shared" si="4"/>
        <v>0.49844257786645935</v>
      </c>
      <c r="P32" s="76">
        <f>分析係数表!C35</f>
        <v>0.10396681358568838</v>
      </c>
      <c r="Q32" s="82">
        <f t="shared" si="5"/>
        <v>5.182148657621214E-2</v>
      </c>
      <c r="R32" s="83">
        <v>6.7951525678481617E-2</v>
      </c>
      <c r="S32" s="84">
        <f t="shared" si="6"/>
        <v>0.15625938238139336</v>
      </c>
      <c r="T32" s="85">
        <f>分析係数表!F35</f>
        <v>0.6460280373831776</v>
      </c>
      <c r="U32" s="86">
        <f t="shared" si="7"/>
        <v>0.10094794212255903</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投入係数表!O33</f>
        <v>0</v>
      </c>
      <c r="E33" s="77">
        <f t="shared" si="0"/>
        <v>0</v>
      </c>
      <c r="F33" s="76">
        <f>分析係数表!C36</f>
        <v>0.7690462911321807</v>
      </c>
      <c r="G33" s="77">
        <f t="shared" si="1"/>
        <v>0</v>
      </c>
      <c r="H33" s="77">
        <v>0.11341188239239001</v>
      </c>
      <c r="I33" s="77">
        <f t="shared" si="2"/>
        <v>0.11341188239239001</v>
      </c>
      <c r="J33" s="76">
        <f>分析係数表!G36</f>
        <v>1.0642148700499529E-2</v>
      </c>
      <c r="K33" s="78">
        <f t="shared" si="3"/>
        <v>1.2069461168233789E-3</v>
      </c>
      <c r="L33" s="79"/>
      <c r="M33" s="80"/>
      <c r="N33" s="81">
        <f>分析係数表!H36</f>
        <v>0.21434758312377758</v>
      </c>
      <c r="O33" s="82">
        <f t="shared" si="4"/>
        <v>1.8058097927284733</v>
      </c>
      <c r="P33" s="76">
        <f>分析係数表!C36</f>
        <v>0.7690462911321807</v>
      </c>
      <c r="Q33" s="82">
        <f t="shared" si="5"/>
        <v>1.3887513235880045</v>
      </c>
      <c r="R33" s="83">
        <v>1.4505926696827112</v>
      </c>
      <c r="S33" s="84">
        <f t="shared" si="6"/>
        <v>1.5640045520751011</v>
      </c>
      <c r="T33" s="85">
        <f>分析係数表!F36</f>
        <v>0.89162383262144351</v>
      </c>
      <c r="U33" s="86">
        <f t="shared" si="7"/>
        <v>1.3945037329585857</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投入係数表!O34</f>
        <v>2.4822695035460994E-2</v>
      </c>
      <c r="E34" s="77">
        <f t="shared" si="0"/>
        <v>2.4822695035460995</v>
      </c>
      <c r="F34" s="76">
        <f>分析係数表!C37</f>
        <v>0.51946958535045251</v>
      </c>
      <c r="G34" s="77">
        <f t="shared" si="1"/>
        <v>1.2894635097351659</v>
      </c>
      <c r="H34" s="77">
        <v>1.4191318953325232</v>
      </c>
      <c r="I34" s="77">
        <f t="shared" si="2"/>
        <v>1.4191318953325232</v>
      </c>
      <c r="J34" s="76">
        <f>分析係数表!G37</f>
        <v>0.46066923615977573</v>
      </c>
      <c r="K34" s="78">
        <f t="shared" si="3"/>
        <v>0.65375040623280822</v>
      </c>
      <c r="L34" s="79"/>
      <c r="M34" s="80"/>
      <c r="N34" s="81">
        <f>分析係数表!H37</f>
        <v>4.5948588991338364E-2</v>
      </c>
      <c r="O34" s="82">
        <f t="shared" si="4"/>
        <v>0.38710215787551</v>
      </c>
      <c r="P34" s="76">
        <f>分析係数表!C37</f>
        <v>0.51946958535045251</v>
      </c>
      <c r="Q34" s="82">
        <f t="shared" si="5"/>
        <v>0.20108779743985658</v>
      </c>
      <c r="R34" s="83">
        <v>0.24376729545729733</v>
      </c>
      <c r="S34" s="84">
        <f t="shared" si="6"/>
        <v>1.6628991907898205</v>
      </c>
      <c r="T34" s="85">
        <f>分析係数表!F37</f>
        <v>0.70891730903994399</v>
      </c>
      <c r="U34" s="86">
        <f t="shared" si="7"/>
        <v>1.17885801953942</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投入係数表!O35</f>
        <v>0</v>
      </c>
      <c r="E35" s="77">
        <f t="shared" si="0"/>
        <v>0</v>
      </c>
      <c r="F35" s="76">
        <f>分析係数表!C38</f>
        <v>5.5966094327320137E-2</v>
      </c>
      <c r="G35" s="77">
        <f t="shared" si="1"/>
        <v>0</v>
      </c>
      <c r="H35" s="77">
        <v>1.6339227984154801E-2</v>
      </c>
      <c r="I35" s="77">
        <f t="shared" si="2"/>
        <v>1.6339227984154801E-2</v>
      </c>
      <c r="J35" s="76">
        <f>分析係数表!G38</f>
        <v>0.18817204301075269</v>
      </c>
      <c r="K35" s="78">
        <f t="shared" si="3"/>
        <v>3.0745859109968712E-3</v>
      </c>
      <c r="L35" s="79"/>
      <c r="M35" s="80"/>
      <c r="N35" s="81">
        <f>分析係数表!H38</f>
        <v>4.1086895780944398E-2</v>
      </c>
      <c r="O35" s="82">
        <f t="shared" si="4"/>
        <v>0.34614394840738061</v>
      </c>
      <c r="P35" s="76">
        <f>分析係数表!C38</f>
        <v>5.5966094327320137E-2</v>
      </c>
      <c r="Q35" s="82">
        <f t="shared" si="5"/>
        <v>1.9372324867398497E-2</v>
      </c>
      <c r="R35" s="83">
        <v>2.6734993820877215E-2</v>
      </c>
      <c r="S35" s="84">
        <f t="shared" si="6"/>
        <v>4.3074221805032016E-2</v>
      </c>
      <c r="T35" s="85">
        <f>分析係数表!F38</f>
        <v>0.42473118279569894</v>
      </c>
      <c r="U35" s="86">
        <f t="shared" si="7"/>
        <v>1.8294965175255536E-2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投入係数表!O36</f>
        <v>0</v>
      </c>
      <c r="E36" s="77">
        <f t="shared" si="0"/>
        <v>0</v>
      </c>
      <c r="F36" s="76">
        <f>分析係数表!C39</f>
        <v>0.92912172573189522</v>
      </c>
      <c r="G36" s="77">
        <f t="shared" si="1"/>
        <v>0</v>
      </c>
      <c r="H36" s="77">
        <v>1.0543788312626506E-2</v>
      </c>
      <c r="I36" s="77">
        <f t="shared" si="2"/>
        <v>1.0543788312626506E-2</v>
      </c>
      <c r="J36" s="76">
        <f>分析係数表!G39</f>
        <v>0.35058043117744608</v>
      </c>
      <c r="K36" s="78">
        <f t="shared" si="3"/>
        <v>3.6964458528843174E-3</v>
      </c>
      <c r="L36" s="79"/>
      <c r="M36" s="80"/>
      <c r="N36" s="81">
        <f>分析係数表!H39</f>
        <v>3.6742106733724505E-3</v>
      </c>
      <c r="O36" s="82">
        <f t="shared" si="4"/>
        <v>3.0954049109534545E-2</v>
      </c>
      <c r="P36" s="76">
        <f>分析係数表!C39</f>
        <v>0.92912172573189522</v>
      </c>
      <c r="Q36" s="82">
        <f t="shared" si="5"/>
        <v>2.8760079527040572E-2</v>
      </c>
      <c r="R36" s="83">
        <v>3.4009031042698729E-2</v>
      </c>
      <c r="S36" s="84">
        <f t="shared" si="6"/>
        <v>4.4552819355325235E-2</v>
      </c>
      <c r="T36" s="85">
        <f>分析係数表!F39</f>
        <v>0.70082918739635158</v>
      </c>
      <c r="U36" s="86">
        <f t="shared" si="7"/>
        <v>3.122391618500903E-2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投入係数表!O37</f>
        <v>0</v>
      </c>
      <c r="E37" s="77">
        <f t="shared" si="0"/>
        <v>0</v>
      </c>
      <c r="F37" s="76">
        <f>分析係数表!C40</f>
        <v>1</v>
      </c>
      <c r="G37" s="77">
        <f t="shared" si="1"/>
        <v>0</v>
      </c>
      <c r="H37" s="77">
        <v>7.6064549596744821E-4</v>
      </c>
      <c r="I37" s="77">
        <f t="shared" si="2"/>
        <v>7.6064549596744821E-4</v>
      </c>
      <c r="J37" s="76">
        <f>分析係数表!G40</f>
        <v>0.52103191048487363</v>
      </c>
      <c r="K37" s="78">
        <f t="shared" si="3"/>
        <v>3.9632057596563378E-4</v>
      </c>
      <c r="L37" s="79"/>
      <c r="M37" s="80"/>
      <c r="N37" s="81">
        <f>分析係数表!H40</f>
        <v>3.0720871751886002E-2</v>
      </c>
      <c r="O37" s="82">
        <f t="shared" si="4"/>
        <v>0.25881351327705882</v>
      </c>
      <c r="P37" s="76">
        <f>分析係数表!C40</f>
        <v>1</v>
      </c>
      <c r="Q37" s="82">
        <f t="shared" si="5"/>
        <v>0.25881351327705882</v>
      </c>
      <c r="R37" s="83">
        <v>0.25929909854475275</v>
      </c>
      <c r="S37" s="84">
        <f t="shared" si="6"/>
        <v>0.26005974404072019</v>
      </c>
      <c r="T37" s="85">
        <f>分析係数表!F40</f>
        <v>0.71467053460422714</v>
      </c>
      <c r="U37" s="86">
        <f t="shared" si="7"/>
        <v>0.18585703630261996</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投入係数表!O38</f>
        <v>0</v>
      </c>
      <c r="E38" s="77">
        <f t="shared" si="0"/>
        <v>0</v>
      </c>
      <c r="F38" s="76">
        <f>分析係数表!C41</f>
        <v>0.82470733210104741</v>
      </c>
      <c r="G38" s="77">
        <f t="shared" si="1"/>
        <v>0</v>
      </c>
      <c r="H38" s="77">
        <v>1.42329677974151E-3</v>
      </c>
      <c r="I38" s="77">
        <f t="shared" si="2"/>
        <v>1.42329677974151E-3</v>
      </c>
      <c r="J38" s="76">
        <f>分析係数表!G41</f>
        <v>0.4456857268851977</v>
      </c>
      <c r="K38" s="78">
        <f t="shared" si="3"/>
        <v>6.3434305985245599E-4</v>
      </c>
      <c r="L38" s="79"/>
      <c r="M38" s="80"/>
      <c r="N38" s="81">
        <f>分析係数表!H41</f>
        <v>5.0614696842693492E-2</v>
      </c>
      <c r="O38" s="82">
        <f t="shared" si="4"/>
        <v>0.42641262328457669</v>
      </c>
      <c r="P38" s="76">
        <f>分析係数表!C41</f>
        <v>0.82470733210104741</v>
      </c>
      <c r="Q38" s="82">
        <f t="shared" si="5"/>
        <v>0.35166561692323223</v>
      </c>
      <c r="R38" s="83">
        <v>0.35809903205120963</v>
      </c>
      <c r="S38" s="84">
        <f t="shared" si="6"/>
        <v>0.35952232883095114</v>
      </c>
      <c r="T38" s="85">
        <f>分析係数表!F41</f>
        <v>0.54887549610465969</v>
      </c>
      <c r="U38" s="86">
        <f t="shared" si="7"/>
        <v>0.19733299659779091</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投入係数表!O39</f>
        <v>0</v>
      </c>
      <c r="E39" s="77">
        <f>$C$17*D39</f>
        <v>0</v>
      </c>
      <c r="F39" s="76">
        <f>分析係数表!C42</f>
        <v>0.29129662522202482</v>
      </c>
      <c r="G39" s="77">
        <f>E39*F39</f>
        <v>0</v>
      </c>
      <c r="H39" s="77">
        <v>1.7515228112232402E-3</v>
      </c>
      <c r="I39" s="77">
        <f>C39+H39</f>
        <v>1.7515228112232402E-3</v>
      </c>
      <c r="J39" s="76">
        <f>分析係数表!G42</f>
        <v>0.47878787878787876</v>
      </c>
      <c r="K39" s="78">
        <f>I39*J39</f>
        <v>8.386078914341574E-4</v>
      </c>
      <c r="L39" s="79"/>
      <c r="M39" s="80"/>
      <c r="N39" s="81">
        <f>分析係数表!H42</f>
        <v>1.2405699916177704E-2</v>
      </c>
      <c r="O39" s="82">
        <f t="shared" si="4"/>
        <v>0.10451405174626113</v>
      </c>
      <c r="P39" s="76">
        <f>分析係数表!C42</f>
        <v>0.29129662522202482</v>
      </c>
      <c r="Q39" s="82">
        <f>O39*P39</f>
        <v>3.0444590561965936E-2</v>
      </c>
      <c r="R39" s="83">
        <v>3.1666320250545499E-2</v>
      </c>
      <c r="S39" s="84">
        <f>I39+R39</f>
        <v>3.3417843061768739E-2</v>
      </c>
      <c r="T39" s="85">
        <f>分析係数表!F42</f>
        <v>0.54848484848484846</v>
      </c>
      <c r="U39" s="86">
        <f>S39*T39</f>
        <v>1.8329180588424671E-2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投入係数表!O40</f>
        <v>1.0638297872340425E-2</v>
      </c>
      <c r="E40" s="77">
        <f>$C$17*D40</f>
        <v>1.0638297872340425</v>
      </c>
      <c r="F40" s="76">
        <f>分析係数表!C43</f>
        <v>0.36608222490931075</v>
      </c>
      <c r="G40" s="77">
        <f>E40*F40</f>
        <v>0.38944917543543695</v>
      </c>
      <c r="H40" s="77">
        <v>0.62519716062566699</v>
      </c>
      <c r="I40" s="77">
        <f>C40+H40</f>
        <v>0.62519716062566699</v>
      </c>
      <c r="J40" s="76">
        <f>分析係数表!G43</f>
        <v>0.30578859060402686</v>
      </c>
      <c r="K40" s="78">
        <f>I40*J40</f>
        <v>0.19117815859736209</v>
      </c>
      <c r="L40" s="79"/>
      <c r="M40" s="80"/>
      <c r="N40" s="81">
        <f>分析係数表!H43</f>
        <v>3.4031852472757751E-2</v>
      </c>
      <c r="O40" s="82">
        <f t="shared" si="4"/>
        <v>0.28670746627690552</v>
      </c>
      <c r="P40" s="76">
        <f>分析係数表!C43</f>
        <v>0.36608222490931075</v>
      </c>
      <c r="Q40" s="82">
        <f>O40*P40</f>
        <v>0.10495850715276075</v>
      </c>
      <c r="R40" s="83">
        <v>0.20314877071718235</v>
      </c>
      <c r="S40" s="84">
        <f>I40+R40</f>
        <v>0.8283459313428494</v>
      </c>
      <c r="T40" s="85">
        <f>分析係数表!F43</f>
        <v>0.52740492170022368</v>
      </c>
      <c r="U40" s="86">
        <f>S40*T40</f>
        <v>0.43687372106057437</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投入係数表!O41</f>
        <v>0</v>
      </c>
      <c r="E41" s="77">
        <f>$C$17*D41</f>
        <v>0</v>
      </c>
      <c r="F41" s="76">
        <f>分析係数表!C44</f>
        <v>0.48678129044185614</v>
      </c>
      <c r="G41" s="77">
        <f>E41*F41</f>
        <v>0</v>
      </c>
      <c r="H41" s="77">
        <v>3.1427375162024294E-3</v>
      </c>
      <c r="I41" s="77">
        <f>C41+H41</f>
        <v>3.1427375162024294E-3</v>
      </c>
      <c r="J41" s="76">
        <f>分析係数表!G44</f>
        <v>0.26951357466063347</v>
      </c>
      <c r="K41" s="78">
        <f>I41*J41</f>
        <v>8.4701042221179725E-4</v>
      </c>
      <c r="L41" s="79"/>
      <c r="M41" s="80"/>
      <c r="N41" s="81">
        <f>分析係数表!H44</f>
        <v>0.10592344230231908</v>
      </c>
      <c r="O41" s="82">
        <f t="shared" si="4"/>
        <v>0.89237110398665742</v>
      </c>
      <c r="P41" s="76">
        <f>分析係数表!C44</f>
        <v>0.48678129044185614</v>
      </c>
      <c r="Q41" s="82">
        <f>O41*P41</f>
        <v>0.43438955755164887</v>
      </c>
      <c r="R41" s="83">
        <v>0.44269386135261718</v>
      </c>
      <c r="S41" s="84">
        <f>I41+R41</f>
        <v>0.4458365988688196</v>
      </c>
      <c r="T41" s="85">
        <f>分析係数表!F44</f>
        <v>0.545814479638009</v>
      </c>
      <c r="U41" s="86">
        <f>S41*T41</f>
        <v>0.24334407121516452</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投入係数表!O42</f>
        <v>0</v>
      </c>
      <c r="E42" s="77">
        <f>$C$17*D42</f>
        <v>0</v>
      </c>
      <c r="F42" s="76">
        <f>分析係数表!C45</f>
        <v>1</v>
      </c>
      <c r="G42" s="77">
        <f>E42*F42</f>
        <v>0</v>
      </c>
      <c r="H42" s="77">
        <v>2.4993125928796388E-2</v>
      </c>
      <c r="I42" s="77">
        <f>C42+H42</f>
        <v>2.4993125928796388E-2</v>
      </c>
      <c r="J42" s="76">
        <f>分析係数表!G45</f>
        <v>0</v>
      </c>
      <c r="K42" s="78">
        <f>I42*J42</f>
        <v>0</v>
      </c>
      <c r="L42" s="79"/>
      <c r="M42" s="80"/>
      <c r="N42" s="81">
        <f>分析係数表!H45</f>
        <v>0</v>
      </c>
      <c r="O42" s="82">
        <f t="shared" si="4"/>
        <v>0</v>
      </c>
      <c r="P42" s="76">
        <f>分析係数表!C45</f>
        <v>1</v>
      </c>
      <c r="Q42" s="82">
        <f>O42*P42</f>
        <v>0</v>
      </c>
      <c r="R42" s="83">
        <v>1.4030048851513757E-2</v>
      </c>
      <c r="S42" s="84">
        <f>I42+R42</f>
        <v>3.9023174780310144E-2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3.5460992907801418E-3</v>
      </c>
      <c r="E43" s="77">
        <f>$C$17*D43</f>
        <v>0.3546099290780142</v>
      </c>
      <c r="F43" s="76">
        <f>分析係数表!C46</f>
        <v>0.13948747815958062</v>
      </c>
      <c r="G43" s="77">
        <f>E43*F43</f>
        <v>4.9463644737439937E-2</v>
      </c>
      <c r="H43" s="77">
        <v>5.98582351092415E-2</v>
      </c>
      <c r="I43" s="77">
        <f>C43+H43</f>
        <v>5.98582351092415E-2</v>
      </c>
      <c r="J43" s="76">
        <f>分析係数表!G46</f>
        <v>8.3333333333333332E-3</v>
      </c>
      <c r="K43" s="78">
        <f>I43*J43</f>
        <v>4.9881862591034584E-4</v>
      </c>
      <c r="L43" s="79"/>
      <c r="M43" s="80"/>
      <c r="N43" s="81">
        <f>分析係数表!H46</f>
        <v>2.1598211791003075E-2</v>
      </c>
      <c r="O43" s="82">
        <f t="shared" si="4"/>
        <v>0.18195802252220689</v>
      </c>
      <c r="P43" s="76">
        <f>分析係数表!C46</f>
        <v>0.13948747815958062</v>
      </c>
      <c r="Q43" s="82">
        <f>O43*P43</f>
        <v>2.5380865692526813E-2</v>
      </c>
      <c r="R43" s="83">
        <v>2.979886968377584E-2</v>
      </c>
      <c r="S43" s="84">
        <f>I43+R43</f>
        <v>8.9657104793017334E-2</v>
      </c>
      <c r="T43" s="85">
        <f>分析係数表!F46</f>
        <v>0.3125</v>
      </c>
      <c r="U43" s="86">
        <f>S43*T43</f>
        <v>2.8017845247817919E-2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投入係数表!O44</f>
        <v>0.76595744680851063</v>
      </c>
      <c r="E44" s="91">
        <f>SUM(E5:E43)</f>
        <v>76.59574468085107</v>
      </c>
      <c r="F44" s="92">
        <f>分析係数表!C47</f>
        <v>0.42491623390916577</v>
      </c>
      <c r="G44" s="91">
        <f>SUM(G5:G43)</f>
        <v>8.0975086240731606</v>
      </c>
      <c r="H44" s="91">
        <f>SUM(H5:H43)</f>
        <v>9.0738060806915968</v>
      </c>
      <c r="I44" s="91">
        <f>SUM(I5:I43)</f>
        <v>109.07380608069163</v>
      </c>
      <c r="J44" s="92">
        <f>分析係数表!G47</f>
        <v>0.25359060670246586</v>
      </c>
      <c r="K44" s="93">
        <f>SUM(K5:K43)</f>
        <v>13.436491199328582</v>
      </c>
      <c r="L44" s="94">
        <f>最終需要_まとめ!$L$33</f>
        <v>0.627</v>
      </c>
      <c r="M44" s="91">
        <f>K44*L44</f>
        <v>8.4246799819790219</v>
      </c>
      <c r="N44" s="95">
        <f>分析係数表!H47</f>
        <v>1</v>
      </c>
      <c r="O44" s="96">
        <f>SUM(O5:O43)</f>
        <v>8.4246799819790219</v>
      </c>
      <c r="P44" s="92">
        <f>分析係数表!C47</f>
        <v>0.42491623390916577</v>
      </c>
      <c r="Q44" s="96">
        <f>SUM(Q5:Q43)</f>
        <v>4.6835345746694461</v>
      </c>
      <c r="R44" s="91">
        <f>SUM(R5:R43)</f>
        <v>5.2241079550932659</v>
      </c>
      <c r="S44" s="97">
        <f>SUM(S5:S43)</f>
        <v>114.2979140357849</v>
      </c>
      <c r="T44" s="98">
        <f>分析係数表!F47</f>
        <v>0.48809024443512294</v>
      </c>
      <c r="U44" s="99">
        <f>SUM(U5:U43)</f>
        <v>31.554077871942052</v>
      </c>
      <c r="V44" s="100">
        <f>分析係数表!D47</f>
        <v>5.6184371544160214E-2</v>
      </c>
      <c r="W44" s="164">
        <f>SUM(W5:W43)</f>
        <v>12</v>
      </c>
      <c r="X44" s="92">
        <f>分析係数表!E47</f>
        <v>4.7573155469890209E-2</v>
      </c>
      <c r="Y44" s="165">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9.6723740533421143E-2</v>
      </c>
      <c r="G5" s="77">
        <f t="shared" ref="G5:G38" si="1">E5*F5</f>
        <v>0</v>
      </c>
      <c r="H5" s="77">
        <f t="array" ref="H5:H43">MMULT(逆行列係数!C5:AO43,'14'!G5:G43)</f>
        <v>3.6983901552127215E-4</v>
      </c>
      <c r="I5" s="77">
        <f t="shared" ref="I5:I38" si="2">C5+H5</f>
        <v>3.6983901552127215E-4</v>
      </c>
      <c r="J5" s="76">
        <f>分析係数表!G8</f>
        <v>0.11988543371522095</v>
      </c>
      <c r="K5" s="78">
        <f t="shared" ref="K5:K38" si="3">I5*J5</f>
        <v>4.4338310780578045E-5</v>
      </c>
      <c r="L5" s="79" t="s">
        <v>183</v>
      </c>
      <c r="M5" s="80" t="s">
        <v>183</v>
      </c>
      <c r="N5" s="81">
        <f>分析係数表!H8</f>
        <v>1.1260128527521654E-2</v>
      </c>
      <c r="O5" s="82">
        <f t="shared" ref="O5:O43" si="4">$M$44*N5</f>
        <v>0.2313662795157039</v>
      </c>
      <c r="P5" s="76">
        <f>分析係数表!C8</f>
        <v>9.6723740533421143E-2</v>
      </c>
      <c r="Q5" s="82">
        <f t="shared" ref="Q5:Q38" si="5">O5*P5</f>
        <v>2.2378611988059936E-2</v>
      </c>
      <c r="R5" s="83">
        <f t="array" ref="R5:R43">MMULT(逆行列係数!C5:AO43,'14'!Q5:Q43)</f>
        <v>3.7975324876029788E-2</v>
      </c>
      <c r="S5" s="84">
        <f t="shared" ref="S5:S38" si="6">I5+R5</f>
        <v>3.8345163891551064E-2</v>
      </c>
      <c r="T5" s="85">
        <f>分析係数表!F8</f>
        <v>0.45253682487725039</v>
      </c>
      <c r="U5" s="86">
        <f t="shared" ref="U5:U38" si="7">S5*T5</f>
        <v>1.7352598716880309E-2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投入係数表!P6</f>
        <v>0</v>
      </c>
      <c r="E6" s="77">
        <f t="shared" si="0"/>
        <v>0</v>
      </c>
      <c r="F6" s="76">
        <f>分析係数表!C9</f>
        <v>2.0979020979020935E-2</v>
      </c>
      <c r="G6" s="77">
        <f t="shared" si="1"/>
        <v>0</v>
      </c>
      <c r="H6" s="77">
        <v>1.4800073283150763E-4</v>
      </c>
      <c r="I6" s="77">
        <f t="shared" si="2"/>
        <v>1.4800073283150763E-4</v>
      </c>
      <c r="J6" s="76">
        <f>分析係数表!G9</f>
        <v>0.2857142857142857</v>
      </c>
      <c r="K6" s="78">
        <f t="shared" si="3"/>
        <v>4.2285923666145034E-5</v>
      </c>
      <c r="L6" s="79"/>
      <c r="M6" s="80"/>
      <c r="N6" s="81">
        <f>分析係数表!H9</f>
        <v>6.0072645990500145E-4</v>
      </c>
      <c r="O6" s="82">
        <f t="shared" si="4"/>
        <v>1.2343362306669069E-2</v>
      </c>
      <c r="P6" s="76">
        <f>分析係数表!C9</f>
        <v>2.0979020979020935E-2</v>
      </c>
      <c r="Q6" s="82">
        <f t="shared" si="5"/>
        <v>2.5895165678326666E-4</v>
      </c>
      <c r="R6" s="83">
        <v>3.165205865073294E-4</v>
      </c>
      <c r="S6" s="84">
        <f t="shared" si="6"/>
        <v>4.6452131933883702E-4</v>
      </c>
      <c r="T6" s="85">
        <f>分析係数表!F9</f>
        <v>0.7142857142857143</v>
      </c>
      <c r="U6" s="86">
        <f t="shared" si="7"/>
        <v>3.318009423848836E-4</v>
      </c>
      <c r="V6" s="87">
        <f>分析係数表!D9</f>
        <v>0.14285714285714285</v>
      </c>
      <c r="W6" s="88">
        <f t="shared" si="8"/>
        <v>0</v>
      </c>
      <c r="X6" s="76">
        <f>分析係数表!E9</f>
        <v>0</v>
      </c>
      <c r="Y6" s="89">
        <f t="shared" si="9"/>
        <v>0</v>
      </c>
    </row>
    <row r="7" spans="1:25" x14ac:dyDescent="0.2">
      <c r="A7" s="6" t="s">
        <v>220</v>
      </c>
      <c r="B7" s="5" t="s">
        <v>266</v>
      </c>
      <c r="C7" s="90"/>
      <c r="D7" s="76">
        <f>投入係数表!P7</f>
        <v>0</v>
      </c>
      <c r="E7" s="77">
        <f t="shared" si="0"/>
        <v>0</v>
      </c>
      <c r="F7" s="76">
        <f>分析係数表!C10</f>
        <v>2.5562372188139282E-3</v>
      </c>
      <c r="G7" s="77">
        <f t="shared" si="1"/>
        <v>0</v>
      </c>
      <c r="H7" s="77">
        <v>7.5780126998532317E-7</v>
      </c>
      <c r="I7" s="77">
        <f t="shared" si="2"/>
        <v>7.5780126998532317E-7</v>
      </c>
      <c r="J7" s="76">
        <f>分析係数表!G10</f>
        <v>0.2857142857142857</v>
      </c>
      <c r="K7" s="78">
        <f t="shared" si="3"/>
        <v>2.1651464856723517E-7</v>
      </c>
      <c r="L7" s="79"/>
      <c r="M7" s="80"/>
      <c r="N7" s="81">
        <f>分析係数表!H10</f>
        <v>1.1455713886560491E-3</v>
      </c>
      <c r="O7" s="82">
        <f t="shared" si="4"/>
        <v>2.3538504863880545E-2</v>
      </c>
      <c r="P7" s="76">
        <f>分析係数表!C10</f>
        <v>2.5562372188139282E-3</v>
      </c>
      <c r="Q7" s="82">
        <f t="shared" si="5"/>
        <v>6.0170002208284128E-5</v>
      </c>
      <c r="R7" s="83">
        <v>1.2991389987071034E-4</v>
      </c>
      <c r="S7" s="84">
        <f t="shared" si="6"/>
        <v>1.3067170114069567E-4</v>
      </c>
      <c r="T7" s="85">
        <f>分析係数表!F10</f>
        <v>0.5714285714285714</v>
      </c>
      <c r="U7" s="86">
        <f t="shared" si="7"/>
        <v>7.466954350896895E-5</v>
      </c>
      <c r="V7" s="87">
        <f>分析係数表!D10</f>
        <v>0</v>
      </c>
      <c r="W7" s="88">
        <f t="shared" si="8"/>
        <v>0</v>
      </c>
      <c r="X7" s="76">
        <f>分析係数表!E10</f>
        <v>0</v>
      </c>
      <c r="Y7" s="89">
        <f t="shared" si="9"/>
        <v>0</v>
      </c>
    </row>
    <row r="8" spans="1:25" x14ac:dyDescent="0.2">
      <c r="A8" s="6" t="s">
        <v>221</v>
      </c>
      <c r="B8" s="5" t="s">
        <v>27</v>
      </c>
      <c r="C8" s="90"/>
      <c r="D8" s="76">
        <f>投入係数表!P8</f>
        <v>3.0381285128360929E-4</v>
      </c>
      <c r="E8" s="77">
        <f t="shared" si="0"/>
        <v>3.038128512836093E-2</v>
      </c>
      <c r="F8" s="76">
        <f>分析係数表!C11</f>
        <v>1.0332950631458115E-2</v>
      </c>
      <c r="G8" s="77">
        <f t="shared" si="1"/>
        <v>3.1392831935160613E-4</v>
      </c>
      <c r="H8" s="77">
        <v>3.775507618749062E-3</v>
      </c>
      <c r="I8" s="77">
        <f t="shared" si="2"/>
        <v>3.775507618749062E-3</v>
      </c>
      <c r="J8" s="76">
        <f>分析係数表!G11</f>
        <v>0.46666666666666667</v>
      </c>
      <c r="K8" s="78">
        <f t="shared" si="3"/>
        <v>1.7619035554162288E-3</v>
      </c>
      <c r="L8" s="79"/>
      <c r="M8" s="80"/>
      <c r="N8" s="81">
        <f>分析係数表!H11</f>
        <v>-1.3970382788488405E-5</v>
      </c>
      <c r="O8" s="82">
        <f t="shared" si="4"/>
        <v>-2.870549373643969E-4</v>
      </c>
      <c r="P8" s="76">
        <f>分析係数表!C11</f>
        <v>1.0332950631458115E-2</v>
      </c>
      <c r="Q8" s="82">
        <f t="shared" si="5"/>
        <v>-2.9661244963026146E-6</v>
      </c>
      <c r="R8" s="83">
        <v>1.7143771743634393E-4</v>
      </c>
      <c r="S8" s="84">
        <f t="shared" si="6"/>
        <v>3.9469453361854062E-3</v>
      </c>
      <c r="T8" s="85">
        <f>分析係数表!F11</f>
        <v>0.8</v>
      </c>
      <c r="U8" s="86">
        <f t="shared" si="7"/>
        <v>3.1575562689483251E-3</v>
      </c>
      <c r="V8" s="87">
        <f>分析係数表!D11</f>
        <v>0</v>
      </c>
      <c r="W8" s="88">
        <f t="shared" si="8"/>
        <v>0</v>
      </c>
      <c r="X8" s="76">
        <f>分析係数表!E11</f>
        <v>0</v>
      </c>
      <c r="Y8" s="89">
        <f t="shared" si="9"/>
        <v>0</v>
      </c>
    </row>
    <row r="9" spans="1:25" x14ac:dyDescent="0.2">
      <c r="A9" s="6" t="s">
        <v>222</v>
      </c>
      <c r="B9" s="5" t="s">
        <v>190</v>
      </c>
      <c r="C9" s="90"/>
      <c r="D9" s="76">
        <f>投入係数表!P9</f>
        <v>0</v>
      </c>
      <c r="E9" s="77">
        <f t="shared" si="0"/>
        <v>0</v>
      </c>
      <c r="F9" s="76">
        <f>分析係数表!C12</f>
        <v>0.36438470355319375</v>
      </c>
      <c r="G9" s="77">
        <f t="shared" si="1"/>
        <v>0</v>
      </c>
      <c r="H9" s="77">
        <v>1.3085770793930965E-3</v>
      </c>
      <c r="I9" s="77">
        <f t="shared" si="2"/>
        <v>1.3085770793930965E-3</v>
      </c>
      <c r="J9" s="76">
        <f>分析係数表!G12</f>
        <v>0.13670989621500027</v>
      </c>
      <c r="K9" s="78">
        <f t="shared" si="3"/>
        <v>1.7889543671315838E-4</v>
      </c>
      <c r="L9" s="79"/>
      <c r="M9" s="80"/>
      <c r="N9" s="81">
        <f>分析係数表!H12</f>
        <v>8.785973735680358E-2</v>
      </c>
      <c r="O9" s="82">
        <f t="shared" si="4"/>
        <v>1.8052885010846922</v>
      </c>
      <c r="P9" s="76">
        <f>分析係数表!C12</f>
        <v>0.36438470355319375</v>
      </c>
      <c r="Q9" s="82">
        <f t="shared" si="5"/>
        <v>0.65781951529573501</v>
      </c>
      <c r="R9" s="83">
        <v>0.75840457954954121</v>
      </c>
      <c r="S9" s="84">
        <f t="shared" si="6"/>
        <v>0.75971315662893435</v>
      </c>
      <c r="T9" s="85">
        <f>分析係数表!F12</f>
        <v>0.3384174917772968</v>
      </c>
      <c r="U9" s="86">
        <f t="shared" si="7"/>
        <v>0.25710022093657658</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投入係数表!P10</f>
        <v>1.3671578307762418E-3</v>
      </c>
      <c r="E10" s="77">
        <f t="shared" si="0"/>
        <v>0.13671578307762416</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0.27873034418082937</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投入係数表!P11</f>
        <v>3.7976606410451163E-3</v>
      </c>
      <c r="E11" s="77">
        <f t="shared" si="0"/>
        <v>0.37976606410451164</v>
      </c>
      <c r="F11" s="76">
        <f>分析係数表!C14</f>
        <v>0.26107118015302577</v>
      </c>
      <c r="G11" s="77">
        <f t="shared" si="1"/>
        <v>9.9145974537834497E-2</v>
      </c>
      <c r="H11" s="77">
        <v>0.14803279055762053</v>
      </c>
      <c r="I11" s="77">
        <f t="shared" si="2"/>
        <v>0.14803279055762053</v>
      </c>
      <c r="J11" s="76">
        <f>分析係数表!G14</f>
        <v>0.16373199176766523</v>
      </c>
      <c r="K11" s="78">
        <f t="shared" si="3"/>
        <v>2.4237703644924835E-2</v>
      </c>
      <c r="L11" s="79"/>
      <c r="M11" s="80"/>
      <c r="N11" s="81">
        <f>分析係数表!H14</f>
        <v>1.1316010058675609E-3</v>
      </c>
      <c r="O11" s="82">
        <f t="shared" si="4"/>
        <v>2.3251449926516152E-2</v>
      </c>
      <c r="P11" s="76">
        <f>分析係数表!C14</f>
        <v>0.26107118015302577</v>
      </c>
      <c r="Q11" s="82">
        <f t="shared" si="5"/>
        <v>6.0702834725845567E-3</v>
      </c>
      <c r="R11" s="83">
        <v>3.3044446020749504E-2</v>
      </c>
      <c r="S11" s="84">
        <f t="shared" si="6"/>
        <v>0.18107723657837005</v>
      </c>
      <c r="T11" s="85">
        <f>分析係数表!F14</f>
        <v>0.32746398353533046</v>
      </c>
      <c r="U11" s="86">
        <f t="shared" si="7"/>
        <v>5.929627321752251E-2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投入係数表!P12</f>
        <v>9.1143855385082788E-3</v>
      </c>
      <c r="E12" s="77">
        <f t="shared" si="0"/>
        <v>0.91143855385082784</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0.16649186367135019</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投入係数表!P13</f>
        <v>3.0381285128360928E-3</v>
      </c>
      <c r="E13" s="77">
        <f t="shared" si="0"/>
        <v>0.3038128512836093</v>
      </c>
      <c r="F13" s="76">
        <f>分析係数表!C16</f>
        <v>2.7381299155257777E-2</v>
      </c>
      <c r="G13" s="77">
        <f t="shared" si="1"/>
        <v>8.3187905682083479E-3</v>
      </c>
      <c r="H13" s="77">
        <v>1.4018245434296842E-2</v>
      </c>
      <c r="I13" s="77">
        <f t="shared" si="2"/>
        <v>1.4018245434296842E-2</v>
      </c>
      <c r="J13" s="76">
        <f>分析係数表!G16</f>
        <v>3.4146341463414637E-2</v>
      </c>
      <c r="K13" s="78">
        <f t="shared" si="3"/>
        <v>4.7867179531745318E-4</v>
      </c>
      <c r="L13" s="79"/>
      <c r="M13" s="80"/>
      <c r="N13" s="81">
        <f>分析係数表!H16</f>
        <v>1.6149762503492596E-2</v>
      </c>
      <c r="O13" s="82">
        <f t="shared" si="4"/>
        <v>0.33183550759324282</v>
      </c>
      <c r="P13" s="76">
        <f>分析係数表!C16</f>
        <v>2.7381299155257777E-2</v>
      </c>
      <c r="Q13" s="82">
        <f t="shared" si="5"/>
        <v>9.0860873037473949E-3</v>
      </c>
      <c r="R13" s="83">
        <v>1.0690435737280648E-2</v>
      </c>
      <c r="S13" s="84">
        <f t="shared" si="6"/>
        <v>2.4708681171577491E-2</v>
      </c>
      <c r="T13" s="85">
        <f>分析係数表!F16</f>
        <v>0.28292682926829266</v>
      </c>
      <c r="U13" s="86">
        <f t="shared" si="7"/>
        <v>6.990748819275582E-3</v>
      </c>
      <c r="V13" s="87">
        <f>分析係数表!D16</f>
        <v>0</v>
      </c>
      <c r="W13" s="88">
        <f t="shared" si="8"/>
        <v>0</v>
      </c>
      <c r="X13" s="76">
        <f>分析係数表!E16</f>
        <v>0</v>
      </c>
      <c r="Y13" s="89">
        <f t="shared" si="9"/>
        <v>0</v>
      </c>
    </row>
    <row r="14" spans="1:25" x14ac:dyDescent="0.2">
      <c r="A14" s="6" t="s">
        <v>2</v>
      </c>
      <c r="B14" s="5" t="s">
        <v>364</v>
      </c>
      <c r="C14" s="90"/>
      <c r="D14" s="76">
        <f>投入係数表!P14</f>
        <v>4.8610056205377486E-3</v>
      </c>
      <c r="E14" s="77">
        <f t="shared" si="0"/>
        <v>0.48610056205377489</v>
      </c>
      <c r="F14" s="76">
        <f>分析係数表!C17</f>
        <v>0.29707112970711302</v>
      </c>
      <c r="G14" s="77">
        <f t="shared" si="1"/>
        <v>0.14440644312057752</v>
      </c>
      <c r="H14" s="77">
        <v>0.18474201755579175</v>
      </c>
      <c r="I14" s="77">
        <f t="shared" si="2"/>
        <v>0.18474201755579175</v>
      </c>
      <c r="J14" s="76">
        <f>分析係数表!G17</f>
        <v>0.2185201483623562</v>
      </c>
      <c r="K14" s="78">
        <f t="shared" si="3"/>
        <v>4.0369853085052629E-2</v>
      </c>
      <c r="L14" s="79"/>
      <c r="M14" s="80"/>
      <c r="N14" s="81">
        <f>分析係数表!H17</f>
        <v>2.8080469404861692E-3</v>
      </c>
      <c r="O14" s="82">
        <f t="shared" si="4"/>
        <v>5.7698042410243774E-2</v>
      </c>
      <c r="P14" s="76">
        <f>分析係数表!C17</f>
        <v>0.29707112970711302</v>
      </c>
      <c r="Q14" s="82">
        <f t="shared" si="5"/>
        <v>1.7140422640700037E-2</v>
      </c>
      <c r="R14" s="83">
        <v>4.4033744497216004E-2</v>
      </c>
      <c r="S14" s="84">
        <f t="shared" si="6"/>
        <v>0.22877576205300776</v>
      </c>
      <c r="T14" s="85">
        <f>分析係数表!F17</f>
        <v>0.34274218897340791</v>
      </c>
      <c r="U14" s="86">
        <f t="shared" si="7"/>
        <v>7.8411105470107392E-2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投入係数表!P15</f>
        <v>3.6457542154033117E-3</v>
      </c>
      <c r="E15" s="77">
        <f t="shared" si="0"/>
        <v>0.36457542154033118</v>
      </c>
      <c r="F15" s="76">
        <f>分析係数表!C18</f>
        <v>0.13983739837398379</v>
      </c>
      <c r="G15" s="77">
        <f t="shared" si="1"/>
        <v>5.0981278459298361E-2</v>
      </c>
      <c r="H15" s="77">
        <v>6.0329740329369705E-2</v>
      </c>
      <c r="I15" s="77">
        <f t="shared" si="2"/>
        <v>6.0329740329369705E-2</v>
      </c>
      <c r="J15" s="76">
        <f>分析係数表!G18</f>
        <v>0.21606118546845124</v>
      </c>
      <c r="K15" s="78">
        <f t="shared" si="3"/>
        <v>1.303491521456745E-2</v>
      </c>
      <c r="L15" s="79"/>
      <c r="M15" s="80"/>
      <c r="N15" s="81">
        <f>分析係数表!H18</f>
        <v>4.3308186644314052E-4</v>
      </c>
      <c r="O15" s="82">
        <f t="shared" si="4"/>
        <v>8.8987030582963044E-3</v>
      </c>
      <c r="P15" s="76">
        <f>分析係数表!C18</f>
        <v>0.13983739837398379</v>
      </c>
      <c r="Q15" s="82">
        <f t="shared" si="5"/>
        <v>1.2443714845747683E-3</v>
      </c>
      <c r="R15" s="83">
        <v>3.082921523427401E-3</v>
      </c>
      <c r="S15" s="84">
        <f t="shared" si="6"/>
        <v>6.3412661852797106E-2</v>
      </c>
      <c r="T15" s="85">
        <f>分析係数表!F18</f>
        <v>0.45793499043977054</v>
      </c>
      <c r="U15" s="86">
        <f t="shared" si="7"/>
        <v>2.9038876699321044E-2</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投入係数表!P16</f>
        <v>0.2357587725960808</v>
      </c>
      <c r="E16" s="77">
        <f t="shared" si="0"/>
        <v>23.575877259608081</v>
      </c>
      <c r="F16" s="76">
        <f>分析係数表!C19</f>
        <v>0.18403218975010593</v>
      </c>
      <c r="G16" s="77">
        <f t="shared" si="1"/>
        <v>4.3387203173654019</v>
      </c>
      <c r="H16" s="77">
        <v>4.9026120852881814</v>
      </c>
      <c r="I16" s="77">
        <f t="shared" si="2"/>
        <v>4.9026120852881814</v>
      </c>
      <c r="J16" s="76">
        <f>分析係数表!G19</f>
        <v>5.7747209966260059E-2</v>
      </c>
      <c r="K16" s="78">
        <f t="shared" si="3"/>
        <v>0.2831121694722607</v>
      </c>
      <c r="L16" s="79"/>
      <c r="M16" s="80"/>
      <c r="N16" s="81">
        <f>分析係数表!H19</f>
        <v>-1.1176306230790724E-4</v>
      </c>
      <c r="O16" s="82">
        <f t="shared" si="4"/>
        <v>-2.2964394989151752E-3</v>
      </c>
      <c r="P16" s="76">
        <f>分析係数表!C19</f>
        <v>0.18403218975010593</v>
      </c>
      <c r="Q16" s="82">
        <f t="shared" si="5"/>
        <v>-4.226187896139957E-4</v>
      </c>
      <c r="R16" s="83">
        <v>2.6438106797582318E-3</v>
      </c>
      <c r="S16" s="84">
        <f t="shared" si="6"/>
        <v>4.9052558959679393</v>
      </c>
      <c r="T16" s="85">
        <f>分析係数表!F19</f>
        <v>0.23994290163508955</v>
      </c>
      <c r="U16" s="86">
        <f t="shared" si="7"/>
        <v>1.1769813329411782</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投入係数表!P17</f>
        <v>6.8205985113170289E-2</v>
      </c>
      <c r="E17" s="77">
        <f t="shared" si="0"/>
        <v>6.8205985113170291</v>
      </c>
      <c r="F17" s="76">
        <f>分析係数表!C20</f>
        <v>2.2594142259414252E-2</v>
      </c>
      <c r="G17" s="77">
        <f t="shared" si="1"/>
        <v>0.15410557305904601</v>
      </c>
      <c r="H17" s="77">
        <v>0.15951295843317373</v>
      </c>
      <c r="I17" s="77">
        <f t="shared" si="2"/>
        <v>0.15951295843317373</v>
      </c>
      <c r="J17" s="76">
        <f>分析係数表!G20</f>
        <v>0.10283687943262411</v>
      </c>
      <c r="K17" s="78">
        <f t="shared" si="3"/>
        <v>1.6403814874333469E-2</v>
      </c>
      <c r="L17" s="79"/>
      <c r="M17" s="80"/>
      <c r="N17" s="81">
        <f>分析係数表!H20</f>
        <v>5.3087454596255942E-4</v>
      </c>
      <c r="O17" s="82">
        <f t="shared" si="4"/>
        <v>1.0908087619847084E-2</v>
      </c>
      <c r="P17" s="76">
        <f>分析係数表!C20</f>
        <v>2.2594142259414252E-2</v>
      </c>
      <c r="Q17" s="82">
        <f t="shared" si="5"/>
        <v>2.4645888346098039E-4</v>
      </c>
      <c r="R17" s="83">
        <v>7.0345528079819553E-4</v>
      </c>
      <c r="S17" s="84">
        <f t="shared" si="6"/>
        <v>0.16021641371397191</v>
      </c>
      <c r="T17" s="85">
        <f>分析係数表!F20</f>
        <v>0.22695035460992907</v>
      </c>
      <c r="U17" s="86">
        <f t="shared" si="7"/>
        <v>3.6361171906717026E-2</v>
      </c>
      <c r="V17" s="87">
        <f>分析係数表!D20</f>
        <v>0.11702127659574468</v>
      </c>
      <c r="W17" s="88">
        <f t="shared" si="8"/>
        <v>0</v>
      </c>
      <c r="X17" s="76">
        <f>分析係数表!E20</f>
        <v>0.10638297872340426</v>
      </c>
      <c r="Y17" s="89">
        <f t="shared" si="9"/>
        <v>0</v>
      </c>
    </row>
    <row r="18" spans="1:25" x14ac:dyDescent="0.2">
      <c r="A18" s="6" t="s">
        <v>6</v>
      </c>
      <c r="B18" s="5" t="s">
        <v>34</v>
      </c>
      <c r="C18" s="75">
        <f>最終需要_まとめ!C19</f>
        <v>100</v>
      </c>
      <c r="D18" s="76">
        <f>投入係数表!P18</f>
        <v>7.3370803584991651E-2</v>
      </c>
      <c r="E18" s="77">
        <f t="shared" si="0"/>
        <v>7.3370803584991648</v>
      </c>
      <c r="F18" s="76">
        <f>分析係数表!C21</f>
        <v>0.23250388802488331</v>
      </c>
      <c r="G18" s="77">
        <f t="shared" si="1"/>
        <v>1.7058997101020605</v>
      </c>
      <c r="H18" s="77">
        <v>1.7528713852171001</v>
      </c>
      <c r="I18" s="77">
        <f t="shared" si="2"/>
        <v>101.75287138521711</v>
      </c>
      <c r="J18" s="76">
        <f>分析係数表!G21</f>
        <v>0.28497645450402553</v>
      </c>
      <c r="K18" s="78">
        <f t="shared" si="3"/>
        <v>28.997172522963282</v>
      </c>
      <c r="L18" s="79"/>
      <c r="M18" s="80"/>
      <c r="N18" s="81">
        <f>分析係数表!H21</f>
        <v>8.9410449846325792E-4</v>
      </c>
      <c r="O18" s="82">
        <f t="shared" si="4"/>
        <v>1.8371515991321401E-2</v>
      </c>
      <c r="P18" s="76">
        <f>分析係数表!C21</f>
        <v>0.23250388802488331</v>
      </c>
      <c r="Q18" s="82">
        <f t="shared" si="5"/>
        <v>4.2714488968935444E-3</v>
      </c>
      <c r="R18" s="83">
        <v>1.4396830130549548E-2</v>
      </c>
      <c r="S18" s="84">
        <f t="shared" si="6"/>
        <v>101.76726821534766</v>
      </c>
      <c r="T18" s="85">
        <f>分析係数表!F21</f>
        <v>0.42533799179705301</v>
      </c>
      <c r="U18" s="86">
        <f t="shared" si="7"/>
        <v>43.285485493388038</v>
      </c>
      <c r="V18" s="87">
        <f>分析係数表!D21</f>
        <v>7.6257025672185938E-2</v>
      </c>
      <c r="W18" s="88">
        <f t="shared" si="8"/>
        <v>8</v>
      </c>
      <c r="X18" s="76">
        <f>分析係数表!E21</f>
        <v>5.9395412425945621E-2</v>
      </c>
      <c r="Y18" s="89">
        <f t="shared" si="9"/>
        <v>6</v>
      </c>
    </row>
    <row r="19" spans="1:25" x14ac:dyDescent="0.2">
      <c r="A19" s="6" t="s">
        <v>7</v>
      </c>
      <c r="B19" s="5" t="s">
        <v>268</v>
      </c>
      <c r="C19" s="90"/>
      <c r="D19" s="76">
        <f>投入係数表!P19</f>
        <v>1.0633449794926325E-3</v>
      </c>
      <c r="E19" s="77">
        <f t="shared" si="0"/>
        <v>0.10633449794926325</v>
      </c>
      <c r="F19" s="76">
        <f>分析係数表!C22</f>
        <v>5.4474708171206254E-2</v>
      </c>
      <c r="G19" s="77">
        <f t="shared" si="1"/>
        <v>5.7925407443178457E-3</v>
      </c>
      <c r="H19" s="77">
        <v>6.8565188061756703E-3</v>
      </c>
      <c r="I19" s="77">
        <f t="shared" si="2"/>
        <v>6.8565188061756703E-3</v>
      </c>
      <c r="J19" s="76">
        <f>分析係数表!G22</f>
        <v>0.19423955040393395</v>
      </c>
      <c r="K19" s="78">
        <f t="shared" si="3"/>
        <v>1.3318071302476802E-3</v>
      </c>
      <c r="L19" s="79"/>
      <c r="M19" s="80"/>
      <c r="N19" s="81">
        <f>分析係数表!H22</f>
        <v>4.1911148365465217E-5</v>
      </c>
      <c r="O19" s="82">
        <f t="shared" si="4"/>
        <v>8.6116481209319075E-4</v>
      </c>
      <c r="P19" s="76">
        <f>分析係数表!C22</f>
        <v>5.4474708171206254E-2</v>
      </c>
      <c r="Q19" s="82">
        <f t="shared" si="5"/>
        <v>4.6911701826088238E-5</v>
      </c>
      <c r="R19" s="83">
        <v>4.762693130788392E-4</v>
      </c>
      <c r="S19" s="84">
        <f t="shared" si="6"/>
        <v>7.3327881192545097E-3</v>
      </c>
      <c r="T19" s="85">
        <f>分析係数表!F22</f>
        <v>0.41201264488935724</v>
      </c>
      <c r="U19" s="86">
        <f t="shared" si="7"/>
        <v>3.0212014274273061E-3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投入係数表!P20</f>
        <v>6.0762570256721858E-4</v>
      </c>
      <c r="E20" s="77">
        <f t="shared" si="0"/>
        <v>6.0762570256721861E-2</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5.7410987472879379E-4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投入係数表!P21</f>
        <v>0</v>
      </c>
      <c r="E21" s="77">
        <f t="shared" si="0"/>
        <v>0</v>
      </c>
      <c r="F21" s="76">
        <f>分析係数表!C24</f>
        <v>0.2430426716141002</v>
      </c>
      <c r="G21" s="77">
        <f t="shared" si="1"/>
        <v>0</v>
      </c>
      <c r="H21" s="77">
        <v>3.2901235249927522E-3</v>
      </c>
      <c r="I21" s="77">
        <f t="shared" si="2"/>
        <v>3.2901235249927522E-3</v>
      </c>
      <c r="J21" s="76">
        <f>分析係数表!G24</f>
        <v>0.20785219399538107</v>
      </c>
      <c r="K21" s="78">
        <f t="shared" si="3"/>
        <v>6.8385939318556059E-4</v>
      </c>
      <c r="L21" s="79"/>
      <c r="M21" s="80"/>
      <c r="N21" s="81">
        <f>分析係数表!H24</f>
        <v>3.3528918692372173E-4</v>
      </c>
      <c r="O21" s="82">
        <f t="shared" si="4"/>
        <v>6.889318496745526E-3</v>
      </c>
      <c r="P21" s="76">
        <f>分析係数表!C24</f>
        <v>0.2430426716141002</v>
      </c>
      <c r="Q21" s="82">
        <f t="shared" si="5"/>
        <v>1.6743983730494693E-3</v>
      </c>
      <c r="R21" s="83">
        <v>6.7768889679215571E-3</v>
      </c>
      <c r="S21" s="84">
        <f t="shared" si="6"/>
        <v>1.006701249291431E-2</v>
      </c>
      <c r="T21" s="85">
        <f>分析係数表!F24</f>
        <v>0.39030023094688221</v>
      </c>
      <c r="U21" s="86">
        <f t="shared" si="7"/>
        <v>3.9291573009296041E-3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投入係数表!P22</f>
        <v>2.7343156615524835E-3</v>
      </c>
      <c r="E22" s="77">
        <f t="shared" si="0"/>
        <v>0.27343156615524833</v>
      </c>
      <c r="F22" s="76">
        <f>分析係数表!C25</f>
        <v>6.2929061784896545E-3</v>
      </c>
      <c r="G22" s="77">
        <f t="shared" si="1"/>
        <v>1.720679192052465E-3</v>
      </c>
      <c r="H22" s="77">
        <v>1.9034968985028368E-3</v>
      </c>
      <c r="I22" s="77">
        <f t="shared" si="2"/>
        <v>1.9034968985028368E-3</v>
      </c>
      <c r="J22" s="76">
        <f>分析係数表!G25</f>
        <v>0.19805194805194806</v>
      </c>
      <c r="K22" s="78">
        <f t="shared" si="3"/>
        <v>3.7699126885932811E-4</v>
      </c>
      <c r="L22" s="79"/>
      <c r="M22" s="80"/>
      <c r="N22" s="81">
        <f>分析係数表!H25</f>
        <v>4.8896339759709417E-4</v>
      </c>
      <c r="O22" s="82">
        <f t="shared" si="4"/>
        <v>1.0046922807753891E-2</v>
      </c>
      <c r="P22" s="76">
        <f>分析係数表!C25</f>
        <v>6.2929061784896545E-3</v>
      </c>
      <c r="Q22" s="82">
        <f t="shared" si="5"/>
        <v>6.3224342611723094E-5</v>
      </c>
      <c r="R22" s="83">
        <v>6.1591021671821955E-4</v>
      </c>
      <c r="S22" s="84">
        <f t="shared" si="6"/>
        <v>2.5194071152210562E-3</v>
      </c>
      <c r="T22" s="85">
        <f>分析係数表!F25</f>
        <v>0.35389610389610388</v>
      </c>
      <c r="U22" s="86">
        <f t="shared" si="7"/>
        <v>8.9160836220485422E-4</v>
      </c>
      <c r="V22" s="87">
        <f>分析係数表!D25</f>
        <v>9.74025974025974E-3</v>
      </c>
      <c r="W22" s="88">
        <f t="shared" si="8"/>
        <v>0</v>
      </c>
      <c r="X22" s="76">
        <f>分析係数表!E25</f>
        <v>0</v>
      </c>
      <c r="Y22" s="89">
        <f t="shared" si="9"/>
        <v>0</v>
      </c>
    </row>
    <row r="23" spans="1:25" x14ac:dyDescent="0.2">
      <c r="A23" s="6" t="s">
        <v>11</v>
      </c>
      <c r="B23" s="5" t="s">
        <v>35</v>
      </c>
      <c r="C23" s="90"/>
      <c r="D23" s="76">
        <f>投入係数表!P23</f>
        <v>9.1143855385082792E-4</v>
      </c>
      <c r="E23" s="77">
        <f t="shared" si="0"/>
        <v>9.1143855385082795E-2</v>
      </c>
      <c r="F23" s="76">
        <f>分析係数表!C26</f>
        <v>0.11929572403880706</v>
      </c>
      <c r="G23" s="77">
        <f t="shared" si="1"/>
        <v>1.0873072219851777E-2</v>
      </c>
      <c r="H23" s="77">
        <v>1.3186379307102385E-2</v>
      </c>
      <c r="I23" s="77">
        <f t="shared" si="2"/>
        <v>1.3186379307102385E-2</v>
      </c>
      <c r="J23" s="76">
        <f>分析係数表!G26</f>
        <v>0.19690501600853788</v>
      </c>
      <c r="K23" s="78">
        <f t="shared" si="3"/>
        <v>2.5964642285596479E-3</v>
      </c>
      <c r="L23" s="79"/>
      <c r="M23" s="80"/>
      <c r="N23" s="81">
        <f>分析係数表!H26</f>
        <v>1.0477787091366304E-2</v>
      </c>
      <c r="O23" s="82">
        <f t="shared" si="4"/>
        <v>0.21529120302329768</v>
      </c>
      <c r="P23" s="76">
        <f>分析係数表!C26</f>
        <v>0.11929572403880706</v>
      </c>
      <c r="Q23" s="82">
        <f t="shared" si="5"/>
        <v>2.5683319943850105E-2</v>
      </c>
      <c r="R23" s="83">
        <v>2.7759832273923174E-2</v>
      </c>
      <c r="S23" s="84">
        <f t="shared" si="6"/>
        <v>4.0946211581025557E-2</v>
      </c>
      <c r="T23" s="85">
        <f>分析係数表!F26</f>
        <v>0.33564567769477055</v>
      </c>
      <c r="U23" s="86">
        <f t="shared" si="7"/>
        <v>1.3743418935146785E-2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投入係数表!P24</f>
        <v>0</v>
      </c>
      <c r="E24" s="77">
        <f t="shared" si="0"/>
        <v>0</v>
      </c>
      <c r="F24" s="76">
        <f>分析係数表!C27</f>
        <v>1</v>
      </c>
      <c r="G24" s="77">
        <f t="shared" si="1"/>
        <v>0</v>
      </c>
      <c r="H24" s="77">
        <v>4.4380169677018817E-3</v>
      </c>
      <c r="I24" s="77">
        <f t="shared" si="2"/>
        <v>4.4380169677018817E-3</v>
      </c>
      <c r="J24" s="76">
        <f>分析係数表!G27</f>
        <v>0.17096018735362997</v>
      </c>
      <c r="K24" s="78">
        <f t="shared" si="3"/>
        <v>7.5872421227690244E-4</v>
      </c>
      <c r="L24" s="79"/>
      <c r="M24" s="80"/>
      <c r="N24" s="81">
        <f>分析係数表!H27</f>
        <v>1.0449846325789327E-2</v>
      </c>
      <c r="O24" s="82">
        <f t="shared" si="4"/>
        <v>0.21471709314856888</v>
      </c>
      <c r="P24" s="76">
        <f>分析係数表!C27</f>
        <v>1</v>
      </c>
      <c r="Q24" s="82">
        <f t="shared" si="5"/>
        <v>0.21471709314856888</v>
      </c>
      <c r="R24" s="83">
        <v>0.22357900347560319</v>
      </c>
      <c r="S24" s="84">
        <f t="shared" si="6"/>
        <v>0.22801702044330507</v>
      </c>
      <c r="T24" s="85">
        <f>分析係数表!F27</f>
        <v>0.32162373145979706</v>
      </c>
      <c r="U24" s="86">
        <f t="shared" si="7"/>
        <v>7.3335684951320604E-2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投入係数表!P25</f>
        <v>0</v>
      </c>
      <c r="E25" s="77">
        <f t="shared" si="0"/>
        <v>0</v>
      </c>
      <c r="F25" s="76">
        <f>分析係数表!C28</f>
        <v>0.21543700340522132</v>
      </c>
      <c r="G25" s="77">
        <f t="shared" si="1"/>
        <v>0</v>
      </c>
      <c r="H25" s="77">
        <v>1.0536348888983523E-2</v>
      </c>
      <c r="I25" s="77">
        <f t="shared" si="2"/>
        <v>1.0536348888983523E-2</v>
      </c>
      <c r="J25" s="76">
        <f>分析係数表!G28</f>
        <v>0.12488528602018965</v>
      </c>
      <c r="K25" s="78">
        <f t="shared" si="3"/>
        <v>1.3158349446092147E-3</v>
      </c>
      <c r="L25" s="79"/>
      <c r="M25" s="80"/>
      <c r="N25" s="81">
        <f>分析係数表!H28</f>
        <v>2.0550433081866444E-2</v>
      </c>
      <c r="O25" s="82">
        <f t="shared" si="4"/>
        <v>0.42225781286302788</v>
      </c>
      <c r="P25" s="76">
        <f>分析係数表!C28</f>
        <v>0.21543700340522132</v>
      </c>
      <c r="Q25" s="82">
        <f t="shared" si="5"/>
        <v>9.0969957867653439E-2</v>
      </c>
      <c r="R25" s="83">
        <v>0.10537921638838925</v>
      </c>
      <c r="S25" s="84">
        <f t="shared" si="6"/>
        <v>0.11591556527737278</v>
      </c>
      <c r="T25" s="85">
        <f>分析係数表!F28</f>
        <v>0.21313857448761089</v>
      </c>
      <c r="U25" s="86">
        <f t="shared" si="7"/>
        <v>2.470607834414484E-2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投入係数表!P26</f>
        <v>3.0381285128360928E-3</v>
      </c>
      <c r="E26" s="77">
        <f t="shared" si="0"/>
        <v>0.3038128512836093</v>
      </c>
      <c r="F26" s="76">
        <f>分析係数表!C29</f>
        <v>0.11126961483594866</v>
      </c>
      <c r="G26" s="77">
        <f t="shared" si="1"/>
        <v>3.3805138944538557E-2</v>
      </c>
      <c r="H26" s="77">
        <v>4.7692583020361098E-2</v>
      </c>
      <c r="I26" s="77">
        <f t="shared" si="2"/>
        <v>4.7692583020361098E-2</v>
      </c>
      <c r="J26" s="76">
        <f>分析係数表!G29</f>
        <v>0.25072046109510088</v>
      </c>
      <c r="K26" s="78">
        <f t="shared" si="3"/>
        <v>1.1957506405681313E-2</v>
      </c>
      <c r="L26" s="79"/>
      <c r="M26" s="80"/>
      <c r="N26" s="81">
        <f>分析係数表!H29</f>
        <v>9.5976529756915344E-3</v>
      </c>
      <c r="O26" s="82">
        <f t="shared" si="4"/>
        <v>0.19720674196934068</v>
      </c>
      <c r="P26" s="76">
        <f>分析係数表!C29</f>
        <v>0.11126961483594866</v>
      </c>
      <c r="Q26" s="82">
        <f t="shared" si="5"/>
        <v>2.1943118221980848E-2</v>
      </c>
      <c r="R26" s="83">
        <v>3.0516857385480968E-2</v>
      </c>
      <c r="S26" s="84">
        <f t="shared" si="6"/>
        <v>7.8209440405842073E-2</v>
      </c>
      <c r="T26" s="85">
        <f>分析係数表!F29</f>
        <v>0.40201729106628242</v>
      </c>
      <c r="U26" s="86">
        <f t="shared" si="7"/>
        <v>3.1441547367766484E-2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投入係数表!P27</f>
        <v>3.7976606410451163E-3</v>
      </c>
      <c r="E27" s="77">
        <f t="shared" si="0"/>
        <v>0.37976606410451164</v>
      </c>
      <c r="F27" s="76">
        <f>分析係数表!C30</f>
        <v>1</v>
      </c>
      <c r="G27" s="77">
        <f t="shared" si="1"/>
        <v>0.37976606410451164</v>
      </c>
      <c r="H27" s="77">
        <v>0.43762028413111037</v>
      </c>
      <c r="I27" s="77">
        <f t="shared" si="2"/>
        <v>0.43762028413111037</v>
      </c>
      <c r="J27" s="76">
        <f>分析係数表!G30</f>
        <v>0.34452184927169094</v>
      </c>
      <c r="K27" s="78">
        <f t="shared" si="3"/>
        <v>0.15076974956765296</v>
      </c>
      <c r="L27" s="79"/>
      <c r="M27" s="80"/>
      <c r="N27" s="81">
        <f>分析係数表!H30</f>
        <v>0</v>
      </c>
      <c r="O27" s="82">
        <f t="shared" si="4"/>
        <v>0</v>
      </c>
      <c r="P27" s="76">
        <f>分析係数表!C30</f>
        <v>1</v>
      </c>
      <c r="Q27" s="82">
        <f t="shared" si="5"/>
        <v>0</v>
      </c>
      <c r="R27" s="83">
        <v>6.2076619718140255E-2</v>
      </c>
      <c r="S27" s="84">
        <f t="shared" si="6"/>
        <v>0.49969690384925064</v>
      </c>
      <c r="T27" s="85">
        <f>分析係数表!F30</f>
        <v>0.43989867004433186</v>
      </c>
      <c r="U27" s="86">
        <f t="shared" si="7"/>
        <v>0.21981600342855573</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投入係数表!P28</f>
        <v>2.4001215251405136E-2</v>
      </c>
      <c r="E28" s="77">
        <f t="shared" si="0"/>
        <v>2.4001215251405137</v>
      </c>
      <c r="F28" s="76">
        <f>分析係数表!C31</f>
        <v>4.9334728658992355E-2</v>
      </c>
      <c r="G28" s="77">
        <f t="shared" si="1"/>
        <v>0.11840934419141413</v>
      </c>
      <c r="H28" s="77">
        <v>0.14014199363204427</v>
      </c>
      <c r="I28" s="77">
        <f t="shared" si="2"/>
        <v>0.14014199363204427</v>
      </c>
      <c r="J28" s="76">
        <f>分析係数表!G31</f>
        <v>6.9277108433734941E-2</v>
      </c>
      <c r="K28" s="78">
        <f t="shared" si="3"/>
        <v>9.7086320889669224E-3</v>
      </c>
      <c r="L28" s="79"/>
      <c r="M28" s="80"/>
      <c r="N28" s="81">
        <f>分析係数表!H31</f>
        <v>2.1570271025426097E-2</v>
      </c>
      <c r="O28" s="82">
        <f t="shared" si="4"/>
        <v>0.44321282329062883</v>
      </c>
      <c r="P28" s="76">
        <f>分析係数表!C31</f>
        <v>4.9334728658992355E-2</v>
      </c>
      <c r="Q28" s="82">
        <f t="shared" si="5"/>
        <v>2.18657843752291E-2</v>
      </c>
      <c r="R28" s="83">
        <v>3.105748170459556E-2</v>
      </c>
      <c r="S28" s="84">
        <f t="shared" si="6"/>
        <v>0.17119947533663982</v>
      </c>
      <c r="T28" s="85">
        <f>分析係数表!F31</f>
        <v>0.34337349397590361</v>
      </c>
      <c r="U28" s="86">
        <f t="shared" si="7"/>
        <v>5.8785362013183552E-2</v>
      </c>
      <c r="V28" s="87">
        <f>分析係数表!D31</f>
        <v>0</v>
      </c>
      <c r="W28" s="88">
        <f t="shared" si="8"/>
        <v>0</v>
      </c>
      <c r="X28" s="76">
        <f>分析係数表!E31</f>
        <v>0</v>
      </c>
      <c r="Y28" s="89">
        <f t="shared" si="9"/>
        <v>0</v>
      </c>
    </row>
    <row r="29" spans="1:25" x14ac:dyDescent="0.2">
      <c r="A29" s="6" t="s">
        <v>17</v>
      </c>
      <c r="B29" s="5" t="s">
        <v>272</v>
      </c>
      <c r="C29" s="90"/>
      <c r="D29" s="76">
        <f>投入係数表!P29</f>
        <v>7.595321282090232E-4</v>
      </c>
      <c r="E29" s="77">
        <f t="shared" si="0"/>
        <v>7.5953212820902324E-2</v>
      </c>
      <c r="F29" s="76">
        <f>分析係数表!C32</f>
        <v>0.42352941176470593</v>
      </c>
      <c r="G29" s="77">
        <f t="shared" si="1"/>
        <v>3.2168419547676283E-2</v>
      </c>
      <c r="H29" s="77">
        <v>4.3676695111413186E-2</v>
      </c>
      <c r="I29" s="77">
        <f t="shared" si="2"/>
        <v>4.3676695111413186E-2</v>
      </c>
      <c r="J29" s="76">
        <f>分析係数表!G32</f>
        <v>0.14012738853503184</v>
      </c>
      <c r="K29" s="78">
        <f t="shared" si="3"/>
        <v>6.1203012258031217E-3</v>
      </c>
      <c r="L29" s="79"/>
      <c r="M29" s="80"/>
      <c r="N29" s="81">
        <f>分析係数表!H32</f>
        <v>6.3146130203967591E-3</v>
      </c>
      <c r="O29" s="82">
        <f t="shared" si="4"/>
        <v>0.12974883168870741</v>
      </c>
      <c r="P29" s="76">
        <f>分析係数表!C32</f>
        <v>0.42352941176470593</v>
      </c>
      <c r="Q29" s="82">
        <f t="shared" si="5"/>
        <v>5.4952446362276086E-2</v>
      </c>
      <c r="R29" s="83">
        <v>7.2983604544278102E-2</v>
      </c>
      <c r="S29" s="84">
        <f t="shared" si="6"/>
        <v>0.11666029965569129</v>
      </c>
      <c r="T29" s="85">
        <f>分析係数表!F32</f>
        <v>0.48195329087048833</v>
      </c>
      <c r="U29" s="86">
        <f t="shared" si="7"/>
        <v>5.622481533299771E-2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投入係数表!P30</f>
        <v>1.5190642564180464E-4</v>
      </c>
      <c r="E30" s="77">
        <f t="shared" si="0"/>
        <v>1.5190642564180465E-2</v>
      </c>
      <c r="F30" s="76">
        <f>分析係数表!C33</f>
        <v>1</v>
      </c>
      <c r="G30" s="77">
        <f t="shared" si="1"/>
        <v>1.5190642564180465E-2</v>
      </c>
      <c r="H30" s="77">
        <v>3.2398596957071826E-2</v>
      </c>
      <c r="I30" s="77">
        <f t="shared" si="2"/>
        <v>3.2398596957071826E-2</v>
      </c>
      <c r="J30" s="76">
        <f>分析係数表!G33</f>
        <v>0.50642927794263104</v>
      </c>
      <c r="K30" s="78">
        <f t="shared" si="3"/>
        <v>1.6407598063324209E-2</v>
      </c>
      <c r="L30" s="79"/>
      <c r="M30" s="80"/>
      <c r="N30" s="81">
        <f>分析係数表!H33</f>
        <v>9.2204526404023469E-4</v>
      </c>
      <c r="O30" s="82">
        <f t="shared" si="4"/>
        <v>1.8945625866050194E-2</v>
      </c>
      <c r="P30" s="76">
        <f>分析係数表!C33</f>
        <v>1</v>
      </c>
      <c r="Q30" s="82">
        <f t="shared" si="5"/>
        <v>1.8945625866050194E-2</v>
      </c>
      <c r="R30" s="83">
        <v>5.3291265963877135E-2</v>
      </c>
      <c r="S30" s="84">
        <f t="shared" si="6"/>
        <v>8.5689862920948962E-2</v>
      </c>
      <c r="T30" s="85">
        <f>分析係数表!F33</f>
        <v>0.64094955489614247</v>
      </c>
      <c r="U30" s="86">
        <f t="shared" si="7"/>
        <v>5.4922879498293699E-2</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投入係数表!P31</f>
        <v>4.6331459820750417E-2</v>
      </c>
      <c r="E31" s="77">
        <f t="shared" si="0"/>
        <v>4.6331459820750416</v>
      </c>
      <c r="F31" s="76">
        <f>分析係数表!C34</f>
        <v>1</v>
      </c>
      <c r="G31" s="77">
        <f t="shared" si="1"/>
        <v>4.6331459820750416</v>
      </c>
      <c r="H31" s="77">
        <v>5.0405083369314534</v>
      </c>
      <c r="I31" s="77">
        <f t="shared" si="2"/>
        <v>5.0405083369314534</v>
      </c>
      <c r="J31" s="76">
        <f>分析係数表!G34</f>
        <v>0.4248177722781849</v>
      </c>
      <c r="K31" s="78">
        <f t="shared" si="3"/>
        <v>2.1412975228448388</v>
      </c>
      <c r="L31" s="79"/>
      <c r="M31" s="80"/>
      <c r="N31" s="81">
        <f>分析係数表!H34</f>
        <v>0.15535065660799105</v>
      </c>
      <c r="O31" s="82">
        <f t="shared" si="4"/>
        <v>3.1920509034920936</v>
      </c>
      <c r="P31" s="76">
        <f>分析係数表!C34</f>
        <v>1</v>
      </c>
      <c r="Q31" s="82">
        <f t="shared" si="5"/>
        <v>3.1920509034920936</v>
      </c>
      <c r="R31" s="83">
        <v>3.5097849997240473</v>
      </c>
      <c r="S31" s="84">
        <f t="shared" si="6"/>
        <v>8.5502933366554998</v>
      </c>
      <c r="T31" s="85">
        <f>分析係数表!F34</f>
        <v>0.6980530152162564</v>
      </c>
      <c r="U31" s="86">
        <f t="shared" si="7"/>
        <v>5.9685580446358371</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投入係数表!P32</f>
        <v>1.1392981923135349E-2</v>
      </c>
      <c r="E32" s="77">
        <f t="shared" si="0"/>
        <v>1.139298192313535</v>
      </c>
      <c r="F32" s="76">
        <f>分析係数表!C35</f>
        <v>0.10396681358568838</v>
      </c>
      <c r="G32" s="77">
        <f t="shared" si="1"/>
        <v>0.11844920277877305</v>
      </c>
      <c r="H32" s="77">
        <v>0.13944021076321206</v>
      </c>
      <c r="I32" s="77">
        <f t="shared" si="2"/>
        <v>0.13944021076321206</v>
      </c>
      <c r="J32" s="76">
        <f>分析係数表!G35</f>
        <v>0.31658878504672899</v>
      </c>
      <c r="K32" s="78">
        <f t="shared" si="3"/>
        <v>4.4145206912185125E-2</v>
      </c>
      <c r="L32" s="79"/>
      <c r="M32" s="80"/>
      <c r="N32" s="81">
        <f>分析係数表!H35</f>
        <v>5.9164571109248394E-2</v>
      </c>
      <c r="O32" s="82">
        <f t="shared" si="4"/>
        <v>1.2156776597382208</v>
      </c>
      <c r="P32" s="76">
        <f>分析係数表!C35</f>
        <v>0.10396681358568838</v>
      </c>
      <c r="Q32" s="82">
        <f t="shared" si="5"/>
        <v>0.1263901326302895</v>
      </c>
      <c r="R32" s="83">
        <v>0.16573052821059348</v>
      </c>
      <c r="S32" s="84">
        <f t="shared" si="6"/>
        <v>0.30517073897380553</v>
      </c>
      <c r="T32" s="85">
        <f>分析係数表!F35</f>
        <v>0.6460280373831776</v>
      </c>
      <c r="U32" s="86">
        <f t="shared" si="7"/>
        <v>0.19714885356602158</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投入係数表!P33</f>
        <v>3.1900349384778974E-3</v>
      </c>
      <c r="E33" s="77">
        <f t="shared" si="0"/>
        <v>0.31900349384778975</v>
      </c>
      <c r="F33" s="76">
        <f>分析係数表!C36</f>
        <v>0.7690462911321807</v>
      </c>
      <c r="G33" s="77">
        <f t="shared" si="1"/>
        <v>0.24532845380185014</v>
      </c>
      <c r="H33" s="77">
        <v>0.3895689351820773</v>
      </c>
      <c r="I33" s="77">
        <f t="shared" si="2"/>
        <v>0.3895689351820773</v>
      </c>
      <c r="J33" s="76">
        <f>分析係数表!G36</f>
        <v>1.0642148700499529E-2</v>
      </c>
      <c r="K33" s="78">
        <f t="shared" si="3"/>
        <v>4.1458505373029291E-3</v>
      </c>
      <c r="L33" s="79"/>
      <c r="M33" s="80"/>
      <c r="N33" s="81">
        <f>分析係数表!H36</f>
        <v>0.21434758312377758</v>
      </c>
      <c r="O33" s="82">
        <f t="shared" si="4"/>
        <v>4.4042839039819413</v>
      </c>
      <c r="P33" s="76">
        <f>分析係数表!C36</f>
        <v>0.7690462911321807</v>
      </c>
      <c r="Q33" s="82">
        <f t="shared" si="5"/>
        <v>3.3870982014504736</v>
      </c>
      <c r="R33" s="83">
        <v>3.5379262932585056</v>
      </c>
      <c r="S33" s="84">
        <f t="shared" si="6"/>
        <v>3.9274952284405829</v>
      </c>
      <c r="T33" s="85">
        <f>分析係数表!F36</f>
        <v>0.89162383262144351</v>
      </c>
      <c r="U33" s="86">
        <f t="shared" si="7"/>
        <v>3.5018483481846241</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投入係数表!P34</f>
        <v>2.0203554610360018E-2</v>
      </c>
      <c r="E34" s="77">
        <f t="shared" si="0"/>
        <v>2.0203554610360017</v>
      </c>
      <c r="F34" s="76">
        <f>分析係数表!C37</f>
        <v>0.51946958535045251</v>
      </c>
      <c r="G34" s="77">
        <f t="shared" si="1"/>
        <v>1.0495132136048941</v>
      </c>
      <c r="H34" s="77">
        <v>1.2312735009602001</v>
      </c>
      <c r="I34" s="77">
        <f t="shared" si="2"/>
        <v>1.2312735009602001</v>
      </c>
      <c r="J34" s="76">
        <f>分析係数表!G37</f>
        <v>0.46066923615977573</v>
      </c>
      <c r="K34" s="78">
        <f t="shared" si="3"/>
        <v>0.56720982319110824</v>
      </c>
      <c r="L34" s="79"/>
      <c r="M34" s="80"/>
      <c r="N34" s="81">
        <f>分析係数表!H37</f>
        <v>4.5948588991338364E-2</v>
      </c>
      <c r="O34" s="82">
        <f t="shared" si="4"/>
        <v>0.94412368899150145</v>
      </c>
      <c r="P34" s="76">
        <f>分析係数表!C37</f>
        <v>0.51946958535045251</v>
      </c>
      <c r="Q34" s="82">
        <f t="shared" si="5"/>
        <v>0.49044354123995487</v>
      </c>
      <c r="R34" s="83">
        <v>0.59453680006774534</v>
      </c>
      <c r="S34" s="84">
        <f t="shared" si="6"/>
        <v>1.8258103010279454</v>
      </c>
      <c r="T34" s="85">
        <f>分析係数表!F37</f>
        <v>0.70891730903994399</v>
      </c>
      <c r="U34" s="86">
        <f t="shared" si="7"/>
        <v>1.2943485254221412</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投入係数表!P35</f>
        <v>6.2281634513139906E-3</v>
      </c>
      <c r="E35" s="77">
        <f t="shared" si="0"/>
        <v>0.62281634513139905</v>
      </c>
      <c r="F35" s="76">
        <f>分析係数表!C38</f>
        <v>5.5966094327320137E-2</v>
      </c>
      <c r="G35" s="77">
        <f t="shared" si="1"/>
        <v>3.4856598320220651E-2</v>
      </c>
      <c r="H35" s="77">
        <v>6.0630420143295352E-2</v>
      </c>
      <c r="I35" s="77">
        <f t="shared" si="2"/>
        <v>6.0630420143295352E-2</v>
      </c>
      <c r="J35" s="76">
        <f>分析係数表!G38</f>
        <v>0.18817204301075269</v>
      </c>
      <c r="K35" s="78">
        <f t="shared" si="3"/>
        <v>1.1408950026964178E-2</v>
      </c>
      <c r="L35" s="79"/>
      <c r="M35" s="80"/>
      <c r="N35" s="81">
        <f>分析係数表!H38</f>
        <v>4.1086895780944398E-2</v>
      </c>
      <c r="O35" s="82">
        <f t="shared" si="4"/>
        <v>0.84422857078869129</v>
      </c>
      <c r="P35" s="76">
        <f>分析係数表!C38</f>
        <v>5.5966094327320137E-2</v>
      </c>
      <c r="Q35" s="82">
        <f t="shared" si="5"/>
        <v>4.7248175826578566E-2</v>
      </c>
      <c r="R35" s="83">
        <v>6.5205374028033725E-2</v>
      </c>
      <c r="S35" s="84">
        <f t="shared" si="6"/>
        <v>0.12583579417132906</v>
      </c>
      <c r="T35" s="85">
        <f>分析係数表!F38</f>
        <v>0.42473118279569894</v>
      </c>
      <c r="U35" s="86">
        <f t="shared" si="7"/>
        <v>5.3446385696424709E-2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投入係数表!P36</f>
        <v>0</v>
      </c>
      <c r="E36" s="77">
        <f t="shared" si="0"/>
        <v>0</v>
      </c>
      <c r="F36" s="76">
        <f>分析係数表!C39</f>
        <v>0.92912172573189522</v>
      </c>
      <c r="G36" s="77">
        <f t="shared" si="1"/>
        <v>0</v>
      </c>
      <c r="H36" s="77">
        <v>1.3083203586577025E-2</v>
      </c>
      <c r="I36" s="77">
        <f t="shared" si="2"/>
        <v>1.3083203586577025E-2</v>
      </c>
      <c r="J36" s="76">
        <f>分析係数表!G39</f>
        <v>0.35058043117744608</v>
      </c>
      <c r="K36" s="78">
        <f t="shared" si="3"/>
        <v>4.5867151545644826E-3</v>
      </c>
      <c r="L36" s="79"/>
      <c r="M36" s="80"/>
      <c r="N36" s="81">
        <f>分析係数表!H39</f>
        <v>3.6742106733724505E-3</v>
      </c>
      <c r="O36" s="82">
        <f t="shared" si="4"/>
        <v>7.5495448526836387E-2</v>
      </c>
      <c r="P36" s="76">
        <f>分析係数表!C39</f>
        <v>0.92912172573189522</v>
      </c>
      <c r="Q36" s="82">
        <f t="shared" si="5"/>
        <v>7.0144461420157692E-2</v>
      </c>
      <c r="R36" s="83">
        <v>8.2946403665838581E-2</v>
      </c>
      <c r="S36" s="84">
        <f t="shared" si="6"/>
        <v>9.6029607252415605E-2</v>
      </c>
      <c r="T36" s="85">
        <f>分析係数表!F39</f>
        <v>0.70082918739635158</v>
      </c>
      <c r="U36" s="86">
        <f t="shared" si="7"/>
        <v>6.7300351616701226E-2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投入係数表!P37</f>
        <v>3.0381285128360929E-4</v>
      </c>
      <c r="E37" s="77">
        <f t="shared" si="0"/>
        <v>3.038128512836093E-2</v>
      </c>
      <c r="F37" s="76">
        <f>分析係数表!C40</f>
        <v>1</v>
      </c>
      <c r="G37" s="77">
        <f t="shared" si="1"/>
        <v>3.038128512836093E-2</v>
      </c>
      <c r="H37" s="77">
        <v>3.1949769061889018E-2</v>
      </c>
      <c r="I37" s="77">
        <f t="shared" si="2"/>
        <v>3.1949769061889018E-2</v>
      </c>
      <c r="J37" s="76">
        <f>分析係数表!G40</f>
        <v>0.52103191048487363</v>
      </c>
      <c r="K37" s="78">
        <f t="shared" si="3"/>
        <v>1.6646849213866544E-2</v>
      </c>
      <c r="L37" s="79"/>
      <c r="M37" s="80"/>
      <c r="N37" s="81">
        <f>分析係数表!H40</f>
        <v>3.0720871751886002E-2</v>
      </c>
      <c r="O37" s="82">
        <f t="shared" si="4"/>
        <v>0.63123380726430878</v>
      </c>
      <c r="P37" s="76">
        <f>分析係数表!C40</f>
        <v>1</v>
      </c>
      <c r="Q37" s="82">
        <f t="shared" si="5"/>
        <v>0.63123380726430878</v>
      </c>
      <c r="R37" s="83">
        <v>0.63241812655813867</v>
      </c>
      <c r="S37" s="84">
        <f t="shared" si="6"/>
        <v>0.66436789562002774</v>
      </c>
      <c r="T37" s="85">
        <f>分析係数表!F40</f>
        <v>0.71467053460422714</v>
      </c>
      <c r="U37" s="86">
        <f t="shared" si="7"/>
        <v>0.47480415913665058</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投入係数表!P38</f>
        <v>0</v>
      </c>
      <c r="E38" s="77">
        <f t="shared" si="0"/>
        <v>0</v>
      </c>
      <c r="F38" s="76">
        <f>分析係数表!C41</f>
        <v>0.82470733210104741</v>
      </c>
      <c r="G38" s="77">
        <f t="shared" si="1"/>
        <v>0</v>
      </c>
      <c r="H38" s="77">
        <v>1.2977594379035636E-3</v>
      </c>
      <c r="I38" s="77">
        <f t="shared" si="2"/>
        <v>1.2977594379035636E-3</v>
      </c>
      <c r="J38" s="76">
        <f>分析係数表!G41</f>
        <v>0.4456857268851977</v>
      </c>
      <c r="K38" s="78">
        <f t="shared" si="3"/>
        <v>5.7839285840417527E-4</v>
      </c>
      <c r="L38" s="79"/>
      <c r="M38" s="80"/>
      <c r="N38" s="81">
        <f>分析係数表!H41</f>
        <v>5.0614696842693492E-2</v>
      </c>
      <c r="O38" s="82">
        <f t="shared" si="4"/>
        <v>1.04000003807121</v>
      </c>
      <c r="P38" s="76">
        <f>分析係数表!C41</f>
        <v>0.82470733210104741</v>
      </c>
      <c r="Q38" s="82">
        <f t="shared" si="5"/>
        <v>0.85769565678269533</v>
      </c>
      <c r="R38" s="83">
        <v>0.8733864492514708</v>
      </c>
      <c r="S38" s="84">
        <f t="shared" si="6"/>
        <v>0.87468420868937435</v>
      </c>
      <c r="T38" s="85">
        <f>分析係数表!F41</f>
        <v>0.54887549610465969</v>
      </c>
      <c r="U38" s="86">
        <f t="shared" si="7"/>
        <v>0.48009272897929206</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投入係数表!P39</f>
        <v>7.595321282090232E-4</v>
      </c>
      <c r="E39" s="77">
        <f>$C$18*D39</f>
        <v>7.5953212820902324E-2</v>
      </c>
      <c r="F39" s="76">
        <f>分析係数表!C42</f>
        <v>0.29129662522202482</v>
      </c>
      <c r="G39" s="77">
        <f>E39*F39</f>
        <v>2.2124914569499075E-2</v>
      </c>
      <c r="H39" s="77">
        <v>2.5638073003677649E-2</v>
      </c>
      <c r="I39" s="77">
        <f>C39+H39</f>
        <v>2.5638073003677649E-2</v>
      </c>
      <c r="J39" s="76">
        <f>分析係数表!G42</f>
        <v>0.47878787878787876</v>
      </c>
      <c r="K39" s="78">
        <f>I39*J39</f>
        <v>1.22751985896396E-2</v>
      </c>
      <c r="L39" s="79"/>
      <c r="M39" s="80"/>
      <c r="N39" s="81">
        <f>分析係数表!H42</f>
        <v>1.2405699916177704E-2</v>
      </c>
      <c r="O39" s="82">
        <f t="shared" si="4"/>
        <v>0.25490478437958447</v>
      </c>
      <c r="P39" s="76">
        <f>分析係数表!C42</f>
        <v>0.29129662522202482</v>
      </c>
      <c r="Q39" s="82">
        <f>O39*P39</f>
        <v>7.4252903442720869E-2</v>
      </c>
      <c r="R39" s="83">
        <v>7.7232643847327753E-2</v>
      </c>
      <c r="S39" s="84">
        <f>I39+R39</f>
        <v>0.10287071685100541</v>
      </c>
      <c r="T39" s="85">
        <f>分析係数表!F42</f>
        <v>0.54848484848484846</v>
      </c>
      <c r="U39" s="86">
        <f>S39*T39</f>
        <v>5.6423029545551451E-2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投入係数表!P40</f>
        <v>2.5824092359106789E-2</v>
      </c>
      <c r="E40" s="77">
        <f>$C$18*D40</f>
        <v>2.5824092359106787</v>
      </c>
      <c r="F40" s="76">
        <f>分析係数表!C43</f>
        <v>0.36608222490931075</v>
      </c>
      <c r="G40" s="77">
        <f>E40*F40</f>
        <v>0.94537411870853438</v>
      </c>
      <c r="H40" s="77">
        <v>1.2682106556368191</v>
      </c>
      <c r="I40" s="77">
        <f>C40+H40</f>
        <v>1.2682106556368191</v>
      </c>
      <c r="J40" s="76">
        <f>分析係数表!G43</f>
        <v>0.30578859060402686</v>
      </c>
      <c r="K40" s="78">
        <f>I40*J40</f>
        <v>0.38780434897619176</v>
      </c>
      <c r="L40" s="79"/>
      <c r="M40" s="80"/>
      <c r="N40" s="81">
        <f>分析係数表!H43</f>
        <v>3.4031852472757751E-2</v>
      </c>
      <c r="O40" s="82">
        <f t="shared" si="4"/>
        <v>0.6992658274196708</v>
      </c>
      <c r="P40" s="76">
        <f>分析係数表!C43</f>
        <v>0.36608222490931075</v>
      </c>
      <c r="Q40" s="82">
        <f>O40*P40</f>
        <v>0.25598878990484319</v>
      </c>
      <c r="R40" s="83">
        <v>0.49547015670544509</v>
      </c>
      <c r="S40" s="84">
        <f>I40+R40</f>
        <v>1.7636808123422643</v>
      </c>
      <c r="T40" s="85">
        <f>分析係数表!F43</f>
        <v>0.52740492170022368</v>
      </c>
      <c r="U40" s="86">
        <f>S40*T40</f>
        <v>0.93017394073755877</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投入係数表!P41</f>
        <v>0</v>
      </c>
      <c r="E41" s="77">
        <f>$C$18*D41</f>
        <v>0</v>
      </c>
      <c r="F41" s="76">
        <f>分析係数表!C44</f>
        <v>0.48678129044185614</v>
      </c>
      <c r="G41" s="77">
        <f>E41*F41</f>
        <v>0</v>
      </c>
      <c r="H41" s="77">
        <v>5.1137234035272669E-3</v>
      </c>
      <c r="I41" s="77">
        <f>C41+H41</f>
        <v>5.1137234035272669E-3</v>
      </c>
      <c r="J41" s="76">
        <f>分析係数表!G44</f>
        <v>0.26951357466063347</v>
      </c>
      <c r="K41" s="78">
        <f>I41*J41</f>
        <v>1.3782178743103747E-3</v>
      </c>
      <c r="L41" s="79"/>
      <c r="M41" s="80"/>
      <c r="N41" s="81">
        <f>分析係数表!H44</f>
        <v>0.10592344230231908</v>
      </c>
      <c r="O41" s="82">
        <f t="shared" si="4"/>
        <v>2.176450535096857</v>
      </c>
      <c r="P41" s="76">
        <f>分析係数表!C44</f>
        <v>0.48678129044185614</v>
      </c>
      <c r="Q41" s="82">
        <f>O41*P41</f>
        <v>1.0594554000573164</v>
      </c>
      <c r="R41" s="83">
        <v>1.0797092007132087</v>
      </c>
      <c r="S41" s="84">
        <f>I41+R41</f>
        <v>1.084822924116736</v>
      </c>
      <c r="T41" s="85">
        <f>分析係数表!F44</f>
        <v>0.545814479638009</v>
      </c>
      <c r="U41" s="86">
        <f>S41*T41</f>
        <v>0.59211205982615955</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投入係数表!P42</f>
        <v>7.595321282090232E-4</v>
      </c>
      <c r="E42" s="77">
        <f>$C$18*D42</f>
        <v>7.5953212820902324E-2</v>
      </c>
      <c r="F42" s="76">
        <f>分析係数表!C45</f>
        <v>1</v>
      </c>
      <c r="G42" s="77">
        <f>E42*F42</f>
        <v>7.5953212820902324E-2</v>
      </c>
      <c r="H42" s="77">
        <v>0.10878126852548851</v>
      </c>
      <c r="I42" s="77">
        <f>C42+H42</f>
        <v>0.10878126852548851</v>
      </c>
      <c r="J42" s="76">
        <f>分析係数表!G45</f>
        <v>0</v>
      </c>
      <c r="K42" s="78">
        <f>I42*J42</f>
        <v>0</v>
      </c>
      <c r="L42" s="79"/>
      <c r="M42" s="80"/>
      <c r="N42" s="81">
        <f>分析係数表!H45</f>
        <v>0</v>
      </c>
      <c r="O42" s="82">
        <f t="shared" si="4"/>
        <v>0</v>
      </c>
      <c r="P42" s="76">
        <f>分析係数表!C45</f>
        <v>1</v>
      </c>
      <c r="Q42" s="82">
        <f>O42*P42</f>
        <v>0</v>
      </c>
      <c r="R42" s="83">
        <v>3.4218619578664351E-2</v>
      </c>
      <c r="S42" s="84">
        <f>I42+R42</f>
        <v>0.14299988810415287</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4.2533799179705302E-3</v>
      </c>
      <c r="E43" s="77">
        <f>$C$18*D43</f>
        <v>0.42533799179705301</v>
      </c>
      <c r="F43" s="76">
        <f>分析係数表!C46</f>
        <v>0.13948747815958062</v>
      </c>
      <c r="G43" s="77">
        <f>E43*F43</f>
        <v>5.9329323841231317E-2</v>
      </c>
      <c r="H43" s="77">
        <v>7.427477231590171E-2</v>
      </c>
      <c r="I43" s="77">
        <f>C43+H43</f>
        <v>7.427477231590171E-2</v>
      </c>
      <c r="J43" s="76">
        <f>分析係数表!G46</f>
        <v>8.3333333333333332E-3</v>
      </c>
      <c r="K43" s="78">
        <f>I43*J43</f>
        <v>6.1895643596584756E-4</v>
      </c>
      <c r="L43" s="79"/>
      <c r="M43" s="80"/>
      <c r="N43" s="81">
        <f>分析係数表!H46</f>
        <v>2.1598211791003075E-2</v>
      </c>
      <c r="O43" s="82">
        <f t="shared" si="4"/>
        <v>0.44378693316535767</v>
      </c>
      <c r="P43" s="76">
        <f>分析係数表!C46</f>
        <v>0.13948747815958062</v>
      </c>
      <c r="Q43" s="82">
        <f>O43*P43</f>
        <v>6.1902720147410092E-2</v>
      </c>
      <c r="R43" s="83">
        <v>7.2678021037204235E-2</v>
      </c>
      <c r="S43" s="84">
        <f>I43+R43</f>
        <v>0.14695279335310596</v>
      </c>
      <c r="T43" s="85">
        <f>分析係数表!F46</f>
        <v>0.3125</v>
      </c>
      <c r="U43" s="86">
        <f>S43*T43</f>
        <v>4.5922747922845612E-2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投入係数表!P44</f>
        <v>0.5597751784900501</v>
      </c>
      <c r="E44" s="91">
        <f>SUM(E5:E43)</f>
        <v>55.977517849004997</v>
      </c>
      <c r="F44" s="92">
        <f>分析係数表!C47</f>
        <v>0.42491623390916577</v>
      </c>
      <c r="G44" s="91">
        <f>SUM(G5:G43)</f>
        <v>14.314074222689628</v>
      </c>
      <c r="H44" s="91">
        <f>SUM(H5:H43)</f>
        <v>16.359233571260784</v>
      </c>
      <c r="I44" s="91">
        <f>SUM(I5:I43)</f>
        <v>116.35923357126079</v>
      </c>
      <c r="J44" s="92">
        <f>分析係数表!G47</f>
        <v>0.25359060670246586</v>
      </c>
      <c r="K44" s="93">
        <f>SUM(K5:K43)</f>
        <v>32.770960791935458</v>
      </c>
      <c r="L44" s="94">
        <f>最終需要_まとめ!$L$33</f>
        <v>0.627</v>
      </c>
      <c r="M44" s="91">
        <f>K44*L44</f>
        <v>20.547392416543531</v>
      </c>
      <c r="N44" s="95">
        <f>分析係数表!H47</f>
        <v>1</v>
      </c>
      <c r="O44" s="96">
        <f>SUM(O5:O43)</f>
        <v>20.547392416543531</v>
      </c>
      <c r="P44" s="92">
        <f>分析係数表!C47</f>
        <v>0.42491623390916577</v>
      </c>
      <c r="Q44" s="96">
        <f>SUM(Q5:Q43)</f>
        <v>11.422917310572577</v>
      </c>
      <c r="R44" s="91">
        <f>SUM(R5:R43)</f>
        <v>12.741349987097395</v>
      </c>
      <c r="S44" s="97">
        <f>SUM(S5:S43)</f>
        <v>129.10058355835815</v>
      </c>
      <c r="T44" s="98">
        <f>分析係数表!F47</f>
        <v>0.48809024443512294</v>
      </c>
      <c r="U44" s="99">
        <f>SUM(U5:U43)</f>
        <v>59.153578781082238</v>
      </c>
      <c r="V44" s="100">
        <f>分析係数表!D47</f>
        <v>5.6184371544160214E-2</v>
      </c>
      <c r="W44" s="101">
        <f>SUM(W5:W43)</f>
        <v>8</v>
      </c>
      <c r="X44" s="92">
        <f>分析係数表!E47</f>
        <v>4.7573155469890209E-2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9.6723740533421143E-2</v>
      </c>
      <c r="G5" s="77">
        <f t="shared" ref="G5:G38" si="1">E5*F5</f>
        <v>0</v>
      </c>
      <c r="H5" s="77">
        <f t="array" ref="H5:H43">MMULT(逆行列係数!C5:AO43,'15'!G5:G43)</f>
        <v>6.0209166447805853E-4</v>
      </c>
      <c r="I5" s="77">
        <f t="shared" ref="I5:I38" si="2">C5+H5</f>
        <v>6.0209166447805853E-4</v>
      </c>
      <c r="J5" s="76">
        <f>分析係数表!G8</f>
        <v>0.11988543371522095</v>
      </c>
      <c r="K5" s="78">
        <f t="shared" ref="K5:K38" si="3">I5*J5</f>
        <v>7.2182020332271343E-5</v>
      </c>
      <c r="L5" s="79" t="s">
        <v>183</v>
      </c>
      <c r="M5" s="80" t="s">
        <v>183</v>
      </c>
      <c r="N5" s="81">
        <f>分析係数表!H8</f>
        <v>1.1260128527521654E-2</v>
      </c>
      <c r="O5" s="82">
        <f t="shared" ref="O5:O43" si="4">$M$44*N5</f>
        <v>0.16599410290020575</v>
      </c>
      <c r="P5" s="76">
        <f>分析係数表!C8</f>
        <v>9.6723740533421143E-2</v>
      </c>
      <c r="Q5" s="82">
        <f t="shared" ref="Q5:Q38" si="5">O5*P5</f>
        <v>1.6055570538997511E-2</v>
      </c>
      <c r="R5" s="83">
        <f t="array" ref="R5:R43">MMULT(逆行列係数!C5:AO43,'15'!Q5:Q43)</f>
        <v>2.7245456850217321E-2</v>
      </c>
      <c r="S5" s="84">
        <f t="shared" ref="S5:S38" si="6">I5+R5</f>
        <v>2.784754851469538E-2</v>
      </c>
      <c r="T5" s="85">
        <f>分析係数表!F8</f>
        <v>0.45253682487725039</v>
      </c>
      <c r="U5" s="86">
        <f t="shared" ref="U5:U38" si="7">S5*T5</f>
        <v>1.2602041185455437E-2</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投入係数表!Q6</f>
        <v>0</v>
      </c>
      <c r="E6" s="77">
        <f t="shared" si="0"/>
        <v>0</v>
      </c>
      <c r="F6" s="76">
        <f>分析係数表!C9</f>
        <v>2.0979020979020935E-2</v>
      </c>
      <c r="G6" s="77">
        <f t="shared" si="1"/>
        <v>0</v>
      </c>
      <c r="H6" s="77">
        <v>8.2761865579096262E-5</v>
      </c>
      <c r="I6" s="77">
        <f t="shared" si="2"/>
        <v>8.2761865579096262E-5</v>
      </c>
      <c r="J6" s="76">
        <f>分析係数表!G9</f>
        <v>0.2857142857142857</v>
      </c>
      <c r="K6" s="78">
        <f t="shared" si="3"/>
        <v>2.3646247308313216E-5</v>
      </c>
      <c r="L6" s="79"/>
      <c r="M6" s="80"/>
      <c r="N6" s="81">
        <f>分析係数表!H9</f>
        <v>6.0072645990500145E-4</v>
      </c>
      <c r="O6" s="82">
        <f t="shared" si="4"/>
        <v>8.8557647949241286E-3</v>
      </c>
      <c r="P6" s="76">
        <f>分析係数表!C9</f>
        <v>2.0979020979020935E-2</v>
      </c>
      <c r="Q6" s="82">
        <f t="shared" si="5"/>
        <v>1.8578527541798833E-4</v>
      </c>
      <c r="R6" s="83">
        <v>2.2708819503304041E-4</v>
      </c>
      <c r="S6" s="84">
        <f t="shared" si="6"/>
        <v>3.098500606121367E-4</v>
      </c>
      <c r="T6" s="85">
        <f>分析係数表!F9</f>
        <v>0.7142857142857143</v>
      </c>
      <c r="U6" s="86">
        <f t="shared" si="7"/>
        <v>2.2132147186581193E-4</v>
      </c>
      <c r="V6" s="87">
        <f>分析係数表!D9</f>
        <v>0.14285714285714285</v>
      </c>
      <c r="W6" s="167">
        <f t="shared" si="8"/>
        <v>0</v>
      </c>
      <c r="X6" s="76">
        <f>分析係数表!E9</f>
        <v>0</v>
      </c>
      <c r="Y6" s="166">
        <f t="shared" si="9"/>
        <v>0</v>
      </c>
    </row>
    <row r="7" spans="1:25" x14ac:dyDescent="0.2">
      <c r="A7" s="6" t="s">
        <v>220</v>
      </c>
      <c r="B7" s="5" t="s">
        <v>266</v>
      </c>
      <c r="C7" s="90"/>
      <c r="D7" s="76">
        <f>投入係数表!Q7</f>
        <v>0</v>
      </c>
      <c r="E7" s="77">
        <f t="shared" si="0"/>
        <v>0</v>
      </c>
      <c r="F7" s="76">
        <f>分析係数表!C10</f>
        <v>2.5562372188139282E-3</v>
      </c>
      <c r="G7" s="77">
        <f t="shared" si="1"/>
        <v>0</v>
      </c>
      <c r="H7" s="77">
        <v>4.912073154935046E-7</v>
      </c>
      <c r="I7" s="77">
        <f t="shared" si="2"/>
        <v>4.912073154935046E-7</v>
      </c>
      <c r="J7" s="76">
        <f>分析係数表!G10</f>
        <v>0.2857142857142857</v>
      </c>
      <c r="K7" s="78">
        <f t="shared" si="3"/>
        <v>1.4034494728385845E-7</v>
      </c>
      <c r="L7" s="79"/>
      <c r="M7" s="80"/>
      <c r="N7" s="81">
        <f>分析係数表!H10</f>
        <v>1.1455713886560491E-3</v>
      </c>
      <c r="O7" s="82">
        <f t="shared" si="4"/>
        <v>1.6887737515901825E-2</v>
      </c>
      <c r="P7" s="76">
        <f>分析係数表!C10</f>
        <v>2.5562372188139282E-3</v>
      </c>
      <c r="Q7" s="82">
        <f t="shared" si="5"/>
        <v>4.3169063179708514E-5</v>
      </c>
      <c r="R7" s="83">
        <v>9.320693278400584E-5</v>
      </c>
      <c r="S7" s="84">
        <f t="shared" si="6"/>
        <v>9.369814009949934E-5</v>
      </c>
      <c r="T7" s="85">
        <f>分析係数表!F10</f>
        <v>0.5714285714285714</v>
      </c>
      <c r="U7" s="86">
        <f t="shared" si="7"/>
        <v>5.3541794342571051E-5</v>
      </c>
      <c r="V7" s="87">
        <f>分析係数表!D10</f>
        <v>0</v>
      </c>
      <c r="W7" s="167">
        <f t="shared" si="8"/>
        <v>0</v>
      </c>
      <c r="X7" s="76">
        <f>分析係数表!E10</f>
        <v>0</v>
      </c>
      <c r="Y7" s="166">
        <f t="shared" si="9"/>
        <v>0</v>
      </c>
    </row>
    <row r="8" spans="1:25" x14ac:dyDescent="0.2">
      <c r="A8" s="6" t="s">
        <v>221</v>
      </c>
      <c r="B8" s="5" t="s">
        <v>27</v>
      </c>
      <c r="C8" s="90"/>
      <c r="D8" s="76">
        <f>投入係数表!Q8</f>
        <v>0</v>
      </c>
      <c r="E8" s="77">
        <f t="shared" si="0"/>
        <v>0</v>
      </c>
      <c r="F8" s="76">
        <f>分析係数表!C11</f>
        <v>1.0332950631458115E-2</v>
      </c>
      <c r="G8" s="77">
        <f t="shared" si="1"/>
        <v>0</v>
      </c>
      <c r="H8" s="77">
        <v>1.8837397986294774E-3</v>
      </c>
      <c r="I8" s="77">
        <f t="shared" si="2"/>
        <v>1.8837397986294774E-3</v>
      </c>
      <c r="J8" s="76">
        <f>分析係数表!G11</f>
        <v>0.46666666666666667</v>
      </c>
      <c r="K8" s="78">
        <f t="shared" si="3"/>
        <v>8.7907857269375618E-4</v>
      </c>
      <c r="L8" s="79"/>
      <c r="M8" s="80"/>
      <c r="N8" s="81">
        <f>分析係数表!H11</f>
        <v>-1.3970382788488405E-5</v>
      </c>
      <c r="O8" s="82">
        <f t="shared" si="4"/>
        <v>-2.0594801848660763E-4</v>
      </c>
      <c r="P8" s="76">
        <f>分析係数表!C11</f>
        <v>1.0332950631458115E-2</v>
      </c>
      <c r="Q8" s="82">
        <f t="shared" si="5"/>
        <v>-2.1280507076687402E-6</v>
      </c>
      <c r="R8" s="83">
        <v>1.229982613225767E-4</v>
      </c>
      <c r="S8" s="84">
        <f t="shared" si="6"/>
        <v>2.0067380599520543E-3</v>
      </c>
      <c r="T8" s="85">
        <f>分析係数表!F11</f>
        <v>0.8</v>
      </c>
      <c r="U8" s="86">
        <f t="shared" si="7"/>
        <v>1.6053904479616434E-3</v>
      </c>
      <c r="V8" s="87">
        <f>分析係数表!D11</f>
        <v>0</v>
      </c>
      <c r="W8" s="167">
        <f t="shared" si="8"/>
        <v>0</v>
      </c>
      <c r="X8" s="76">
        <f>分析係数表!E11</f>
        <v>0</v>
      </c>
      <c r="Y8" s="166">
        <f t="shared" si="9"/>
        <v>0</v>
      </c>
    </row>
    <row r="9" spans="1:25" x14ac:dyDescent="0.2">
      <c r="A9" s="6" t="s">
        <v>222</v>
      </c>
      <c r="B9" s="5" t="s">
        <v>190</v>
      </c>
      <c r="C9" s="90"/>
      <c r="D9" s="76">
        <f>投入係数表!Q9</f>
        <v>0</v>
      </c>
      <c r="E9" s="77">
        <f t="shared" si="0"/>
        <v>0</v>
      </c>
      <c r="F9" s="76">
        <f>分析係数表!C12</f>
        <v>0.36438470355319375</v>
      </c>
      <c r="G9" s="77">
        <f t="shared" si="1"/>
        <v>0</v>
      </c>
      <c r="H9" s="77">
        <v>1.1437345960813357E-3</v>
      </c>
      <c r="I9" s="77">
        <f t="shared" si="2"/>
        <v>1.1437345960813357E-3</v>
      </c>
      <c r="J9" s="76">
        <f>分析係数表!G12</f>
        <v>0.13670989621500027</v>
      </c>
      <c r="K9" s="78">
        <f t="shared" si="3"/>
        <v>1.5635983792778465E-4</v>
      </c>
      <c r="L9" s="79"/>
      <c r="M9" s="80"/>
      <c r="N9" s="81">
        <f>分析係数表!H12</f>
        <v>8.785973735680358E-2</v>
      </c>
      <c r="O9" s="82">
        <f t="shared" si="4"/>
        <v>1.2952070882622753</v>
      </c>
      <c r="P9" s="76">
        <f>分析係数表!C12</f>
        <v>0.36438470355319375</v>
      </c>
      <c r="Q9" s="82">
        <f t="shared" si="5"/>
        <v>0.47195365089644442</v>
      </c>
      <c r="R9" s="83">
        <v>0.54411856421449256</v>
      </c>
      <c r="S9" s="84">
        <f t="shared" si="6"/>
        <v>0.54526229881057386</v>
      </c>
      <c r="T9" s="85">
        <f>分析係数表!F12</f>
        <v>0.3384174917772968</v>
      </c>
      <c r="U9" s="86">
        <f t="shared" si="7"/>
        <v>0.18452629952419733</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投入係数表!Q10</f>
        <v>1.053740779768177E-3</v>
      </c>
      <c r="E10" s="77">
        <f t="shared" si="0"/>
        <v>0.10537407797681769</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0.199975525950496</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投入係数表!Q11</f>
        <v>1.4049877063575693E-3</v>
      </c>
      <c r="E11" s="77">
        <f t="shared" si="0"/>
        <v>0.14049877063575694</v>
      </c>
      <c r="F11" s="76">
        <f>分析係数表!C14</f>
        <v>0.26107118015302577</v>
      </c>
      <c r="G11" s="77">
        <f t="shared" si="1"/>
        <v>3.6680179859926346E-2</v>
      </c>
      <c r="H11" s="77">
        <v>8.2701052014769807E-2</v>
      </c>
      <c r="I11" s="77">
        <f t="shared" si="2"/>
        <v>8.2701052014769807E-2</v>
      </c>
      <c r="J11" s="76">
        <f>分析係数表!G14</f>
        <v>0.16373199176766523</v>
      </c>
      <c r="K11" s="78">
        <f t="shared" si="3"/>
        <v>1.3540807967659545E-2</v>
      </c>
      <c r="L11" s="79"/>
      <c r="M11" s="80"/>
      <c r="N11" s="81">
        <f>分析係数表!H14</f>
        <v>1.1316010058675609E-3</v>
      </c>
      <c r="O11" s="82">
        <f t="shared" si="4"/>
        <v>1.6681789497415219E-2</v>
      </c>
      <c r="P11" s="76">
        <f>分析係数表!C14</f>
        <v>0.26107118015302577</v>
      </c>
      <c r="Q11" s="82">
        <f t="shared" si="5"/>
        <v>4.3551344711545417E-3</v>
      </c>
      <c r="R11" s="83">
        <v>2.3707790022513983E-2</v>
      </c>
      <c r="S11" s="84">
        <f t="shared" si="6"/>
        <v>0.10640884203728379</v>
      </c>
      <c r="T11" s="85">
        <f>分析係数表!F14</f>
        <v>0.32746398353533046</v>
      </c>
      <c r="U11" s="86">
        <f t="shared" si="7"/>
        <v>3.4845063296910679E-2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投入係数表!Q12</f>
        <v>4.5662100456621002E-3</v>
      </c>
      <c r="E12" s="77">
        <f t="shared" si="0"/>
        <v>0.45662100456621002</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0.11944985072223241</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投入係数表!Q13</f>
        <v>1.4049877063575693E-3</v>
      </c>
      <c r="E13" s="77">
        <f t="shared" si="0"/>
        <v>0.14049877063575694</v>
      </c>
      <c r="F13" s="76">
        <f>分析係数表!C16</f>
        <v>2.7381299155257777E-2</v>
      </c>
      <c r="G13" s="77">
        <f t="shared" si="1"/>
        <v>3.8470388697236075E-3</v>
      </c>
      <c r="H13" s="77">
        <v>7.6053024510186291E-3</v>
      </c>
      <c r="I13" s="77">
        <f t="shared" si="2"/>
        <v>7.6053024510186291E-3</v>
      </c>
      <c r="J13" s="76">
        <f>分析係数表!G16</f>
        <v>3.4146341463414637E-2</v>
      </c>
      <c r="K13" s="78">
        <f t="shared" si="3"/>
        <v>2.5969325442502637E-4</v>
      </c>
      <c r="L13" s="79"/>
      <c r="M13" s="80"/>
      <c r="N13" s="81">
        <f>分析係数表!H16</f>
        <v>1.6149762503492596E-2</v>
      </c>
      <c r="O13" s="82">
        <f t="shared" si="4"/>
        <v>0.23807590937051842</v>
      </c>
      <c r="P13" s="76">
        <f>分析係数表!C16</f>
        <v>2.7381299155257777E-2</v>
      </c>
      <c r="Q13" s="82">
        <f t="shared" si="5"/>
        <v>6.5188276961342028E-3</v>
      </c>
      <c r="R13" s="83">
        <v>7.6698700153569862E-3</v>
      </c>
      <c r="S13" s="84">
        <f t="shared" si="6"/>
        <v>1.5275172466375615E-2</v>
      </c>
      <c r="T13" s="85">
        <f>分析係数表!F16</f>
        <v>0.28292682926829266</v>
      </c>
      <c r="U13" s="86">
        <f t="shared" si="7"/>
        <v>4.3217561124379786E-3</v>
      </c>
      <c r="V13" s="87">
        <f>分析係数表!D16</f>
        <v>0</v>
      </c>
      <c r="W13" s="167">
        <f t="shared" si="8"/>
        <v>0</v>
      </c>
      <c r="X13" s="76">
        <f>分析係数表!E16</f>
        <v>0</v>
      </c>
      <c r="Y13" s="166">
        <f t="shared" si="9"/>
        <v>0</v>
      </c>
    </row>
    <row r="14" spans="1:25" x14ac:dyDescent="0.2">
      <c r="A14" s="6" t="s">
        <v>2</v>
      </c>
      <c r="B14" s="5" t="s">
        <v>364</v>
      </c>
      <c r="C14" s="90"/>
      <c r="D14" s="76">
        <f>投入係数表!Q14</f>
        <v>1.3698630136986301E-2</v>
      </c>
      <c r="E14" s="77">
        <f t="shared" si="0"/>
        <v>1.3698630136986301</v>
      </c>
      <c r="F14" s="76">
        <f>分析係数表!C17</f>
        <v>0.29707112970711302</v>
      </c>
      <c r="G14" s="77">
        <f t="shared" si="1"/>
        <v>0.40694675302344246</v>
      </c>
      <c r="H14" s="77">
        <v>0.47522933493411396</v>
      </c>
      <c r="I14" s="77">
        <f t="shared" si="2"/>
        <v>0.47522933493411396</v>
      </c>
      <c r="J14" s="76">
        <f>分析係数表!G17</f>
        <v>0.2185201483623562</v>
      </c>
      <c r="K14" s="78">
        <f t="shared" si="3"/>
        <v>0.10384718477594644</v>
      </c>
      <c r="L14" s="79"/>
      <c r="M14" s="80"/>
      <c r="N14" s="81">
        <f>分析係数表!H17</f>
        <v>2.8080469404861692E-3</v>
      </c>
      <c r="O14" s="82">
        <f t="shared" si="4"/>
        <v>4.1395551715808131E-2</v>
      </c>
      <c r="P14" s="76">
        <f>分析係数表!C17</f>
        <v>0.29707112970711302</v>
      </c>
      <c r="Q14" s="82">
        <f t="shared" si="5"/>
        <v>1.2297423313064342E-2</v>
      </c>
      <c r="R14" s="83">
        <v>3.1592079582435956E-2</v>
      </c>
      <c r="S14" s="84">
        <f t="shared" si="6"/>
        <v>0.50682141451654994</v>
      </c>
      <c r="T14" s="85">
        <f>分析係数表!F17</f>
        <v>0.34274218897340791</v>
      </c>
      <c r="U14" s="86">
        <f t="shared" si="7"/>
        <v>0.17370908103000127</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投入係数表!Q15</f>
        <v>6.6736916051984545E-3</v>
      </c>
      <c r="E15" s="77">
        <f t="shared" si="0"/>
        <v>0.66736916051984541</v>
      </c>
      <c r="F15" s="76">
        <f>分析係数表!C18</f>
        <v>0.13983739837398379</v>
      </c>
      <c r="G15" s="77">
        <f t="shared" si="1"/>
        <v>9.3323167162124757E-2</v>
      </c>
      <c r="H15" s="77">
        <v>0.1008920814485561</v>
      </c>
      <c r="I15" s="77">
        <f t="shared" si="2"/>
        <v>0.1008920814485561</v>
      </c>
      <c r="J15" s="76">
        <f>分析係数表!G18</f>
        <v>0.21606118546845124</v>
      </c>
      <c r="K15" s="78">
        <f t="shared" si="3"/>
        <v>2.1798862722154567E-2</v>
      </c>
      <c r="L15" s="79"/>
      <c r="M15" s="80"/>
      <c r="N15" s="81">
        <f>分析係数表!H18</f>
        <v>4.3308186644314052E-4</v>
      </c>
      <c r="O15" s="82">
        <f t="shared" si="4"/>
        <v>6.3843885730848361E-3</v>
      </c>
      <c r="P15" s="76">
        <f>分析係数表!C18</f>
        <v>0.13983739837398379</v>
      </c>
      <c r="Q15" s="82">
        <f t="shared" si="5"/>
        <v>8.9277628826877416E-4</v>
      </c>
      <c r="R15" s="83">
        <v>2.2118469193706867E-3</v>
      </c>
      <c r="S15" s="84">
        <f t="shared" si="6"/>
        <v>0.10310392836792678</v>
      </c>
      <c r="T15" s="85">
        <f>分析係数表!F18</f>
        <v>0.45793499043977054</v>
      </c>
      <c r="U15" s="86">
        <f t="shared" si="7"/>
        <v>4.721489645146934E-2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投入係数表!Q16</f>
        <v>0.1194239550403934</v>
      </c>
      <c r="E16" s="77">
        <f t="shared" si="0"/>
        <v>11.942395504039339</v>
      </c>
      <c r="F16" s="76">
        <f>分析係数表!C19</f>
        <v>0.18403218975010593</v>
      </c>
      <c r="G16" s="77">
        <f t="shared" si="1"/>
        <v>2.1977851954701797</v>
      </c>
      <c r="H16" s="77">
        <v>2.5098864979324258</v>
      </c>
      <c r="I16" s="77">
        <f t="shared" si="2"/>
        <v>2.5098864979324258</v>
      </c>
      <c r="J16" s="76">
        <f>分析係数表!G19</f>
        <v>5.7747209966260059E-2</v>
      </c>
      <c r="K16" s="78">
        <f t="shared" si="3"/>
        <v>0.14493894258758494</v>
      </c>
      <c r="L16" s="79"/>
      <c r="M16" s="80"/>
      <c r="N16" s="81">
        <f>分析係数表!H19</f>
        <v>-1.1176306230790724E-4</v>
      </c>
      <c r="O16" s="82">
        <f t="shared" si="4"/>
        <v>-1.647584147892861E-3</v>
      </c>
      <c r="P16" s="76">
        <f>分析係数表!C19</f>
        <v>0.18403218975010593</v>
      </c>
      <c r="Q16" s="82">
        <f t="shared" si="5"/>
        <v>-3.0320851853428562E-4</v>
      </c>
      <c r="R16" s="83">
        <v>1.8968061505897341E-3</v>
      </c>
      <c r="S16" s="84">
        <f t="shared" si="6"/>
        <v>2.5117833040830155</v>
      </c>
      <c r="T16" s="85">
        <f>分析係数表!F19</f>
        <v>0.23994290163508955</v>
      </c>
      <c r="U16" s="86">
        <f t="shared" si="7"/>
        <v>0.60268457426025124</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投入係数表!Q17</f>
        <v>3.8988408851422553E-2</v>
      </c>
      <c r="E17" s="77">
        <f t="shared" si="0"/>
        <v>3.8988408851422554</v>
      </c>
      <c r="F17" s="76">
        <f>分析係数表!C20</f>
        <v>2.2594142259414252E-2</v>
      </c>
      <c r="G17" s="77">
        <f t="shared" si="1"/>
        <v>8.80909656057247E-2</v>
      </c>
      <c r="H17" s="77">
        <v>9.2407628736028979E-2</v>
      </c>
      <c r="I17" s="77">
        <f t="shared" si="2"/>
        <v>9.2407628736028979E-2</v>
      </c>
      <c r="J17" s="76">
        <f>分析係数表!G20</f>
        <v>0.10283687943262411</v>
      </c>
      <c r="K17" s="78">
        <f t="shared" si="3"/>
        <v>9.5029121749817032E-3</v>
      </c>
      <c r="L17" s="79"/>
      <c r="M17" s="80"/>
      <c r="N17" s="81">
        <f>分析係数表!H20</f>
        <v>5.3087454596255942E-4</v>
      </c>
      <c r="O17" s="82">
        <f t="shared" si="4"/>
        <v>7.8260247024910905E-3</v>
      </c>
      <c r="P17" s="76">
        <f>分析係数表!C20</f>
        <v>2.2594142259414252E-2</v>
      </c>
      <c r="Q17" s="82">
        <f t="shared" si="5"/>
        <v>1.7682231545377379E-4</v>
      </c>
      <c r="R17" s="83">
        <v>5.0469510298099872E-4</v>
      </c>
      <c r="S17" s="84">
        <f t="shared" si="6"/>
        <v>9.2912323839009978E-2</v>
      </c>
      <c r="T17" s="85">
        <f>分析係数表!F20</f>
        <v>0.22695035460992907</v>
      </c>
      <c r="U17" s="86">
        <f t="shared" si="7"/>
        <v>2.1086484842895881E-2</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投入係数表!Q18</f>
        <v>3.7232174218475592E-2</v>
      </c>
      <c r="E18" s="77">
        <f t="shared" si="0"/>
        <v>3.7232174218475591</v>
      </c>
      <c r="F18" s="76">
        <f>分析係数表!C21</f>
        <v>0.23250388802488331</v>
      </c>
      <c r="G18" s="77">
        <f t="shared" si="1"/>
        <v>0.86566252654153963</v>
      </c>
      <c r="H18" s="77">
        <v>0.9036528408156097</v>
      </c>
      <c r="I18" s="77">
        <f t="shared" si="2"/>
        <v>0.9036528408156097</v>
      </c>
      <c r="J18" s="76">
        <f>分析係数表!G21</f>
        <v>0.28497645450402553</v>
      </c>
      <c r="K18" s="78">
        <f t="shared" si="3"/>
        <v>0.25751978267812303</v>
      </c>
      <c r="L18" s="79"/>
      <c r="M18" s="80"/>
      <c r="N18" s="81">
        <f>分析係数表!H21</f>
        <v>8.9410449846325792E-4</v>
      </c>
      <c r="O18" s="82">
        <f t="shared" si="4"/>
        <v>1.3180673183142888E-2</v>
      </c>
      <c r="P18" s="76">
        <f>分析係数表!C21</f>
        <v>0.23250388802488331</v>
      </c>
      <c r="Q18" s="82">
        <f t="shared" si="5"/>
        <v>3.0645577618660363E-3</v>
      </c>
      <c r="R18" s="83">
        <v>1.0329028530559996E-2</v>
      </c>
      <c r="S18" s="84">
        <f t="shared" si="6"/>
        <v>0.91398186934616965</v>
      </c>
      <c r="T18" s="85">
        <f>分析係数表!F21</f>
        <v>0.42533799179705301</v>
      </c>
      <c r="U18" s="86">
        <f t="shared" si="7"/>
        <v>0.38875121284661629</v>
      </c>
      <c r="V18" s="87">
        <f>分析係数表!D21</f>
        <v>7.6257025672185938E-2</v>
      </c>
      <c r="W18" s="167">
        <f t="shared" si="8"/>
        <v>0</v>
      </c>
      <c r="X18" s="76">
        <f>分析係数表!E21</f>
        <v>5.9395412425945621E-2</v>
      </c>
      <c r="Y18" s="166">
        <f t="shared" si="9"/>
        <v>0</v>
      </c>
    </row>
    <row r="19" spans="1:25" x14ac:dyDescent="0.2">
      <c r="A19" s="6" t="s">
        <v>7</v>
      </c>
      <c r="B19" s="5" t="s">
        <v>268</v>
      </c>
      <c r="C19" s="75">
        <f>最終需要_まとめ!C20</f>
        <v>100</v>
      </c>
      <c r="D19" s="76">
        <f>投入係数表!Q19</f>
        <v>0.16368106779065683</v>
      </c>
      <c r="E19" s="77">
        <f t="shared" si="0"/>
        <v>16.368106779065684</v>
      </c>
      <c r="F19" s="76">
        <f>分析係数表!C22</f>
        <v>5.4474708171206254E-2</v>
      </c>
      <c r="G19" s="77">
        <f t="shared" si="1"/>
        <v>0.89164784010474585</v>
      </c>
      <c r="H19" s="77">
        <v>0.90104157898942128</v>
      </c>
      <c r="I19" s="77">
        <f t="shared" si="2"/>
        <v>100.90104157898942</v>
      </c>
      <c r="J19" s="76">
        <f>分析係数表!G22</f>
        <v>0.19423955040393395</v>
      </c>
      <c r="K19" s="78">
        <f t="shared" si="3"/>
        <v>19.598972951591552</v>
      </c>
      <c r="L19" s="79"/>
      <c r="M19" s="80"/>
      <c r="N19" s="81">
        <f>分析係数表!H22</f>
        <v>4.1911148365465217E-5</v>
      </c>
      <c r="O19" s="82">
        <f t="shared" si="4"/>
        <v>6.1784405545982292E-4</v>
      </c>
      <c r="P19" s="76">
        <f>分析係数表!C22</f>
        <v>5.4474708171206254E-2</v>
      </c>
      <c r="Q19" s="82">
        <f t="shared" si="5"/>
        <v>3.3656874616488423E-5</v>
      </c>
      <c r="R19" s="83">
        <v>3.4170017138583555E-4</v>
      </c>
      <c r="S19" s="84">
        <f t="shared" si="6"/>
        <v>100.90138327916081</v>
      </c>
      <c r="T19" s="85">
        <f>分析係数表!F22</f>
        <v>0.41201264488935724</v>
      </c>
      <c r="U19" s="86">
        <f t="shared" si="7"/>
        <v>41.572645797841808</v>
      </c>
      <c r="V19" s="87">
        <f>分析係数表!D22</f>
        <v>4.7418335089567963E-2</v>
      </c>
      <c r="W19" s="167">
        <f t="shared" si="8"/>
        <v>5</v>
      </c>
      <c r="X19" s="76">
        <f>分析係数表!E22</f>
        <v>4.0744643484369514E-2</v>
      </c>
      <c r="Y19" s="166">
        <f t="shared" si="9"/>
        <v>4</v>
      </c>
    </row>
    <row r="20" spans="1:25" x14ac:dyDescent="0.2">
      <c r="A20" s="6" t="s">
        <v>8</v>
      </c>
      <c r="B20" s="5" t="s">
        <v>269</v>
      </c>
      <c r="C20" s="90"/>
      <c r="D20" s="76">
        <f>投入係数表!Q20</f>
        <v>5.268703898840885E-3</v>
      </c>
      <c r="E20" s="77">
        <f t="shared" si="0"/>
        <v>0.52687038988408852</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4.1189603697321526E-4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投入係数表!Q21</f>
        <v>2.8099754127151387E-3</v>
      </c>
      <c r="E21" s="77">
        <f t="shared" si="0"/>
        <v>0.28099754127151388</v>
      </c>
      <c r="F21" s="76">
        <f>分析係数表!C24</f>
        <v>0.2430426716141002</v>
      </c>
      <c r="G21" s="77">
        <f t="shared" si="1"/>
        <v>6.8294393147622118E-2</v>
      </c>
      <c r="H21" s="77">
        <v>7.4378417580710635E-2</v>
      </c>
      <c r="I21" s="77">
        <f t="shared" si="2"/>
        <v>7.4378417580710635E-2</v>
      </c>
      <c r="J21" s="76">
        <f>分析係数表!G24</f>
        <v>0.20785219399538107</v>
      </c>
      <c r="K21" s="78">
        <f t="shared" si="3"/>
        <v>1.5459717280055329E-2</v>
      </c>
      <c r="L21" s="79"/>
      <c r="M21" s="80"/>
      <c r="N21" s="81">
        <f>分析係数表!H24</f>
        <v>3.3528918692372173E-4</v>
      </c>
      <c r="O21" s="82">
        <f t="shared" si="4"/>
        <v>4.9427524436785834E-3</v>
      </c>
      <c r="P21" s="76">
        <f>分析係数表!C24</f>
        <v>0.2430426716141002</v>
      </c>
      <c r="Q21" s="82">
        <f t="shared" si="5"/>
        <v>1.2012997590387653E-3</v>
      </c>
      <c r="R21" s="83">
        <v>4.8620897005351472E-3</v>
      </c>
      <c r="S21" s="84">
        <f t="shared" si="6"/>
        <v>7.9240507281245778E-2</v>
      </c>
      <c r="T21" s="85">
        <f>分析係数表!F24</f>
        <v>0.39030023094688221</v>
      </c>
      <c r="U21" s="86">
        <f t="shared" si="7"/>
        <v>3.0927588292218328E-2</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投入係数表!Q22</f>
        <v>7.7274323849666317E-3</v>
      </c>
      <c r="E22" s="77">
        <f t="shared" si="0"/>
        <v>0.77274323849666315</v>
      </c>
      <c r="F22" s="76">
        <f>分析係数表!C25</f>
        <v>6.2929061784896545E-3</v>
      </c>
      <c r="G22" s="77">
        <f t="shared" si="1"/>
        <v>4.8628006999217564E-3</v>
      </c>
      <c r="H22" s="77">
        <v>5.6040626556870506E-3</v>
      </c>
      <c r="I22" s="77">
        <f t="shared" si="2"/>
        <v>5.6040626556870506E-3</v>
      </c>
      <c r="J22" s="76">
        <f>分析係数表!G25</f>
        <v>0.19805194805194806</v>
      </c>
      <c r="K22" s="78">
        <f t="shared" si="3"/>
        <v>1.1098955259639938E-3</v>
      </c>
      <c r="L22" s="79"/>
      <c r="M22" s="80"/>
      <c r="N22" s="81">
        <f>分析係数表!H25</f>
        <v>4.8896339759709417E-4</v>
      </c>
      <c r="O22" s="82">
        <f t="shared" si="4"/>
        <v>7.2081806470312669E-3</v>
      </c>
      <c r="P22" s="76">
        <f>分析係数表!C25</f>
        <v>6.2929061784896545E-3</v>
      </c>
      <c r="Q22" s="82">
        <f t="shared" si="5"/>
        <v>4.5360404529372612E-5</v>
      </c>
      <c r="R22" s="83">
        <v>4.4188575839666745E-4</v>
      </c>
      <c r="S22" s="84">
        <f t="shared" si="6"/>
        <v>6.0459484140837176E-3</v>
      </c>
      <c r="T22" s="85">
        <f>分析係数表!F25</f>
        <v>0.35389610389610388</v>
      </c>
      <c r="U22" s="86">
        <f t="shared" si="7"/>
        <v>2.1396375881010559E-3</v>
      </c>
      <c r="V22" s="87">
        <f>分析係数表!D25</f>
        <v>9.74025974025974E-3</v>
      </c>
      <c r="W22" s="167">
        <f t="shared" si="8"/>
        <v>0</v>
      </c>
      <c r="X22" s="76">
        <f>分析係数表!E25</f>
        <v>0</v>
      </c>
      <c r="Y22" s="166">
        <f t="shared" si="9"/>
        <v>0</v>
      </c>
    </row>
    <row r="23" spans="1:25" x14ac:dyDescent="0.2">
      <c r="A23" s="6" t="s">
        <v>11</v>
      </c>
      <c r="B23" s="5" t="s">
        <v>35</v>
      </c>
      <c r="C23" s="90"/>
      <c r="D23" s="76">
        <f>投入係数表!Q23</f>
        <v>2.4587284861257466E-2</v>
      </c>
      <c r="E23" s="77">
        <f t="shared" si="0"/>
        <v>2.4587284861257466</v>
      </c>
      <c r="F23" s="76">
        <f>分析係数表!C26</f>
        <v>0.11929572403880706</v>
      </c>
      <c r="G23" s="77">
        <f t="shared" si="1"/>
        <v>0.29331579496721094</v>
      </c>
      <c r="H23" s="77">
        <v>0.30281789447491697</v>
      </c>
      <c r="I23" s="77">
        <f t="shared" si="2"/>
        <v>0.30281789447491697</v>
      </c>
      <c r="J23" s="76">
        <f>分析係数表!G26</f>
        <v>0.19690501600853788</v>
      </c>
      <c r="K23" s="78">
        <f t="shared" si="3"/>
        <v>5.962636235925526E-2</v>
      </c>
      <c r="L23" s="79"/>
      <c r="M23" s="80"/>
      <c r="N23" s="81">
        <f>分析係数表!H26</f>
        <v>1.0477787091366304E-2</v>
      </c>
      <c r="O23" s="82">
        <f t="shared" si="4"/>
        <v>0.15446101386495573</v>
      </c>
      <c r="P23" s="76">
        <f>分析係数表!C26</f>
        <v>0.11929572403880706</v>
      </c>
      <c r="Q23" s="82">
        <f t="shared" si="5"/>
        <v>1.8426538484788108E-2</v>
      </c>
      <c r="R23" s="83">
        <v>1.9916335537812423E-2</v>
      </c>
      <c r="S23" s="84">
        <f t="shared" si="6"/>
        <v>0.32273423001272938</v>
      </c>
      <c r="T23" s="85">
        <f>分析係数表!F26</f>
        <v>0.33564567769477055</v>
      </c>
      <c r="U23" s="86">
        <f t="shared" si="7"/>
        <v>0.10832434934792251</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投入係数表!Q24</f>
        <v>7.0249385317878467E-4</v>
      </c>
      <c r="E24" s="77">
        <f t="shared" si="0"/>
        <v>7.0249385317878471E-2</v>
      </c>
      <c r="F24" s="76">
        <f>分析係数表!C27</f>
        <v>1</v>
      </c>
      <c r="G24" s="77">
        <f t="shared" si="1"/>
        <v>7.0249385317878471E-2</v>
      </c>
      <c r="H24" s="77">
        <v>7.7438817840644977E-2</v>
      </c>
      <c r="I24" s="77">
        <f t="shared" si="2"/>
        <v>7.7438817840644977E-2</v>
      </c>
      <c r="J24" s="76">
        <f>分析係数表!G27</f>
        <v>0.17096018735362997</v>
      </c>
      <c r="K24" s="78">
        <f t="shared" si="3"/>
        <v>1.3238954806480288E-2</v>
      </c>
      <c r="L24" s="79"/>
      <c r="M24" s="80"/>
      <c r="N24" s="81">
        <f>分析係数表!H27</f>
        <v>1.0449846325789327E-2</v>
      </c>
      <c r="O24" s="82">
        <f t="shared" si="4"/>
        <v>0.1540491178279825</v>
      </c>
      <c r="P24" s="76">
        <f>分析係数表!C27</f>
        <v>1</v>
      </c>
      <c r="Q24" s="82">
        <f t="shared" si="5"/>
        <v>0.1540491178279825</v>
      </c>
      <c r="R24" s="83">
        <v>0.16040710939787448</v>
      </c>
      <c r="S24" s="84">
        <f t="shared" si="6"/>
        <v>0.23784592723851944</v>
      </c>
      <c r="T24" s="85">
        <f>分析係数表!F27</f>
        <v>0.32162373145979706</v>
      </c>
      <c r="U24" s="86">
        <f t="shared" si="7"/>
        <v>7.649689463096801E-2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投入係数表!Q25</f>
        <v>0</v>
      </c>
      <c r="E25" s="77">
        <f t="shared" si="0"/>
        <v>0</v>
      </c>
      <c r="F25" s="76">
        <f>分析係数表!C28</f>
        <v>0.21543700340522132</v>
      </c>
      <c r="G25" s="77">
        <f t="shared" si="1"/>
        <v>0</v>
      </c>
      <c r="H25" s="77">
        <v>1.3852424456623118E-2</v>
      </c>
      <c r="I25" s="77">
        <f t="shared" si="2"/>
        <v>1.3852424456623118E-2</v>
      </c>
      <c r="J25" s="76">
        <f>分析係数表!G28</f>
        <v>0.12488528602018965</v>
      </c>
      <c r="K25" s="78">
        <f t="shared" si="3"/>
        <v>1.7299639903384483E-3</v>
      </c>
      <c r="L25" s="79"/>
      <c r="M25" s="80"/>
      <c r="N25" s="81">
        <f>分析係数表!H28</f>
        <v>2.0550433081866444E-2</v>
      </c>
      <c r="O25" s="82">
        <f t="shared" si="4"/>
        <v>0.3029495351937998</v>
      </c>
      <c r="P25" s="76">
        <f>分析係数表!C28</f>
        <v>0.21543700340522132</v>
      </c>
      <c r="Q25" s="82">
        <f t="shared" si="5"/>
        <v>6.5266540045156862E-2</v>
      </c>
      <c r="R25" s="83">
        <v>7.5604485343898367E-2</v>
      </c>
      <c r="S25" s="84">
        <f t="shared" si="6"/>
        <v>8.9456909800521484E-2</v>
      </c>
      <c r="T25" s="85">
        <f>分析係数表!F28</f>
        <v>0.21313857448761089</v>
      </c>
      <c r="U25" s="86">
        <f t="shared" si="7"/>
        <v>1.9066718232949937E-2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投入係数表!Q26</f>
        <v>1.4049877063575693E-3</v>
      </c>
      <c r="E26" s="77">
        <f t="shared" si="0"/>
        <v>0.14049877063575694</v>
      </c>
      <c r="F26" s="76">
        <f>分析係数表!C29</f>
        <v>0.11126961483594866</v>
      </c>
      <c r="G26" s="77">
        <f t="shared" si="1"/>
        <v>1.5633244093564969E-2</v>
      </c>
      <c r="H26" s="77">
        <v>2.7792912068987288E-2</v>
      </c>
      <c r="I26" s="77">
        <f t="shared" si="2"/>
        <v>2.7792912068987288E-2</v>
      </c>
      <c r="J26" s="76">
        <f>分析係数表!G29</f>
        <v>0.25072046109510088</v>
      </c>
      <c r="K26" s="78">
        <f t="shared" si="3"/>
        <v>6.9682517291120866E-3</v>
      </c>
      <c r="L26" s="79"/>
      <c r="M26" s="80"/>
      <c r="N26" s="81">
        <f>分析係数表!H29</f>
        <v>9.5976529756915344E-3</v>
      </c>
      <c r="O26" s="82">
        <f t="shared" si="4"/>
        <v>0.14148628870029945</v>
      </c>
      <c r="P26" s="76">
        <f>分析係数表!C29</f>
        <v>0.11126961483594866</v>
      </c>
      <c r="Q26" s="82">
        <f t="shared" si="5"/>
        <v>1.5743124848250155E-2</v>
      </c>
      <c r="R26" s="83">
        <v>2.1894367561425924E-2</v>
      </c>
      <c r="S26" s="84">
        <f t="shared" si="6"/>
        <v>4.9687279630413209E-2</v>
      </c>
      <c r="T26" s="85">
        <f>分析係数表!F29</f>
        <v>0.40201729106628242</v>
      </c>
      <c r="U26" s="86">
        <f t="shared" si="7"/>
        <v>1.9975145557471593E-2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投入係数表!Q27</f>
        <v>1.7562346329469617E-3</v>
      </c>
      <c r="E27" s="77">
        <f t="shared" si="0"/>
        <v>0.17562346329469616</v>
      </c>
      <c r="F27" s="76">
        <f>分析係数表!C30</f>
        <v>1</v>
      </c>
      <c r="G27" s="77">
        <f t="shared" si="1"/>
        <v>0.17562346329469616</v>
      </c>
      <c r="H27" s="77">
        <v>0.22088677954944977</v>
      </c>
      <c r="I27" s="77">
        <f t="shared" si="2"/>
        <v>0.22088677954944977</v>
      </c>
      <c r="J27" s="76">
        <f>分析係数表!G30</f>
        <v>0.34452184927169094</v>
      </c>
      <c r="K27" s="78">
        <f t="shared" si="3"/>
        <v>7.6100321770044763E-2</v>
      </c>
      <c r="L27" s="79"/>
      <c r="M27" s="80"/>
      <c r="N27" s="81">
        <f>分析係数表!H30</f>
        <v>0</v>
      </c>
      <c r="O27" s="82">
        <f t="shared" si="4"/>
        <v>0</v>
      </c>
      <c r="P27" s="76">
        <f>分析係数表!C30</f>
        <v>1</v>
      </c>
      <c r="Q27" s="82">
        <f t="shared" si="5"/>
        <v>0</v>
      </c>
      <c r="R27" s="83">
        <v>4.4536968925458789E-2</v>
      </c>
      <c r="S27" s="84">
        <f t="shared" si="6"/>
        <v>0.26542374847490857</v>
      </c>
      <c r="T27" s="85">
        <f>分析係数表!F30</f>
        <v>0.43989867004433186</v>
      </c>
      <c r="U27" s="86">
        <f t="shared" si="7"/>
        <v>0.11675955395229354</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投入係数表!Q28</f>
        <v>1.4049877063575694E-2</v>
      </c>
      <c r="E28" s="77">
        <f t="shared" si="0"/>
        <v>1.4049877063575693</v>
      </c>
      <c r="F28" s="76">
        <f>分析係数表!C31</f>
        <v>4.9334728658992355E-2</v>
      </c>
      <c r="G28" s="77">
        <f t="shared" si="1"/>
        <v>6.9314687262370708E-2</v>
      </c>
      <c r="H28" s="77">
        <v>8.5553529781958307E-2</v>
      </c>
      <c r="I28" s="77">
        <f t="shared" si="2"/>
        <v>8.5553529781958307E-2</v>
      </c>
      <c r="J28" s="76">
        <f>分析係数表!G31</f>
        <v>6.9277108433734941E-2</v>
      </c>
      <c r="K28" s="78">
        <f t="shared" si="3"/>
        <v>5.9269011595934973E-3</v>
      </c>
      <c r="L28" s="79"/>
      <c r="M28" s="80"/>
      <c r="N28" s="81">
        <f>分析係数表!H31</f>
        <v>2.1570271025426097E-2</v>
      </c>
      <c r="O28" s="82">
        <f t="shared" si="4"/>
        <v>0.31798374054332218</v>
      </c>
      <c r="P28" s="76">
        <f>分析係数表!C31</f>
        <v>4.9334728658992355E-2</v>
      </c>
      <c r="Q28" s="82">
        <f t="shared" si="5"/>
        <v>1.5687641557676227E-2</v>
      </c>
      <c r="R28" s="83">
        <v>2.2282239333601649E-2</v>
      </c>
      <c r="S28" s="84">
        <f t="shared" si="6"/>
        <v>0.10783576911555995</v>
      </c>
      <c r="T28" s="85">
        <f>分析係数表!F31</f>
        <v>0.34337349397590361</v>
      </c>
      <c r="U28" s="86">
        <f t="shared" si="7"/>
        <v>3.7027944816788658E-2</v>
      </c>
      <c r="V28" s="87">
        <f>分析係数表!D31</f>
        <v>0</v>
      </c>
      <c r="W28" s="167">
        <f t="shared" si="8"/>
        <v>0</v>
      </c>
      <c r="X28" s="76">
        <f>分析係数表!E31</f>
        <v>0</v>
      </c>
      <c r="Y28" s="166">
        <f t="shared" si="9"/>
        <v>0</v>
      </c>
    </row>
    <row r="29" spans="1:25" x14ac:dyDescent="0.2">
      <c r="A29" s="6" t="s">
        <v>17</v>
      </c>
      <c r="B29" s="5" t="s">
        <v>272</v>
      </c>
      <c r="C29" s="90"/>
      <c r="D29" s="76">
        <f>投入係数表!Q29</f>
        <v>7.0249385317878467E-4</v>
      </c>
      <c r="E29" s="77">
        <f t="shared" si="0"/>
        <v>7.0249385317878471E-2</v>
      </c>
      <c r="F29" s="76">
        <f>分析係数表!C32</f>
        <v>0.42352941176470593</v>
      </c>
      <c r="G29" s="77">
        <f t="shared" si="1"/>
        <v>2.9752680840513239E-2</v>
      </c>
      <c r="H29" s="77">
        <v>4.0029122838973218E-2</v>
      </c>
      <c r="I29" s="77">
        <f t="shared" si="2"/>
        <v>4.0029122838973218E-2</v>
      </c>
      <c r="J29" s="76">
        <f>分析係数表!G32</f>
        <v>0.14012738853503184</v>
      </c>
      <c r="K29" s="78">
        <f t="shared" si="3"/>
        <v>5.6091764487733167E-3</v>
      </c>
      <c r="L29" s="79"/>
      <c r="M29" s="80"/>
      <c r="N29" s="81">
        <f>分析係数表!H32</f>
        <v>6.3146130203967591E-3</v>
      </c>
      <c r="O29" s="82">
        <f t="shared" si="4"/>
        <v>9.308850435594665E-2</v>
      </c>
      <c r="P29" s="76">
        <f>分析係数表!C32</f>
        <v>0.42352941176470593</v>
      </c>
      <c r="Q29" s="82">
        <f t="shared" si="5"/>
        <v>3.9425719491930349E-2</v>
      </c>
      <c r="R29" s="83">
        <v>5.236220242686028E-2</v>
      </c>
      <c r="S29" s="84">
        <f t="shared" si="6"/>
        <v>9.239132526583349E-2</v>
      </c>
      <c r="T29" s="85">
        <f>分析係数表!F32</f>
        <v>0.48195329087048833</v>
      </c>
      <c r="U29" s="86">
        <f t="shared" si="7"/>
        <v>4.4528303259754147E-2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投入係数表!Q30</f>
        <v>3.5124692658939234E-4</v>
      </c>
      <c r="E30" s="77">
        <f t="shared" si="0"/>
        <v>3.5124692658939236E-2</v>
      </c>
      <c r="F30" s="76">
        <f>分析係数表!C33</f>
        <v>1</v>
      </c>
      <c r="G30" s="77">
        <f t="shared" si="1"/>
        <v>3.5124692658939236E-2</v>
      </c>
      <c r="H30" s="77">
        <v>5.1198497369426166E-2</v>
      </c>
      <c r="I30" s="77">
        <f t="shared" si="2"/>
        <v>5.1198497369426166E-2</v>
      </c>
      <c r="J30" s="76">
        <f>分析係数表!G33</f>
        <v>0.50642927794263104</v>
      </c>
      <c r="K30" s="78">
        <f t="shared" si="3"/>
        <v>2.5928418054546189E-2</v>
      </c>
      <c r="L30" s="79"/>
      <c r="M30" s="80"/>
      <c r="N30" s="81">
        <f>分析係数表!H33</f>
        <v>9.2204526404023469E-4</v>
      </c>
      <c r="O30" s="82">
        <f t="shared" si="4"/>
        <v>1.3592569220116103E-2</v>
      </c>
      <c r="P30" s="76">
        <f>分析係数表!C33</f>
        <v>1</v>
      </c>
      <c r="Q30" s="82">
        <f t="shared" si="5"/>
        <v>1.3592569220116103E-2</v>
      </c>
      <c r="R30" s="83">
        <v>3.8233902989694875E-2</v>
      </c>
      <c r="S30" s="84">
        <f t="shared" si="6"/>
        <v>8.9432400359121034E-2</v>
      </c>
      <c r="T30" s="85">
        <f>分析係数表!F33</f>
        <v>0.64094955489614247</v>
      </c>
      <c r="U30" s="86">
        <f t="shared" si="7"/>
        <v>5.7321657203472237E-2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投入係数表!Q31</f>
        <v>4.5310853530031614E-2</v>
      </c>
      <c r="E31" s="77">
        <f t="shared" si="0"/>
        <v>4.5310853530031618</v>
      </c>
      <c r="F31" s="76">
        <f>分析係数表!C34</f>
        <v>1</v>
      </c>
      <c r="G31" s="77">
        <f t="shared" si="1"/>
        <v>4.5310853530031618</v>
      </c>
      <c r="H31" s="77">
        <v>4.9207913424991832</v>
      </c>
      <c r="I31" s="77">
        <f t="shared" si="2"/>
        <v>4.9207913424991832</v>
      </c>
      <c r="J31" s="76">
        <f>分析係数表!G34</f>
        <v>0.4248177722781849</v>
      </c>
      <c r="K31" s="78">
        <f t="shared" si="3"/>
        <v>2.0904396159662819</v>
      </c>
      <c r="L31" s="79"/>
      <c r="M31" s="80"/>
      <c r="N31" s="81">
        <f>分析係数表!H34</f>
        <v>0.15535065660799105</v>
      </c>
      <c r="O31" s="82">
        <f t="shared" si="4"/>
        <v>2.2901419655710766</v>
      </c>
      <c r="P31" s="76">
        <f>分析係数表!C34</f>
        <v>1</v>
      </c>
      <c r="Q31" s="82">
        <f t="shared" si="5"/>
        <v>2.2901419655710766</v>
      </c>
      <c r="R31" s="83">
        <v>2.5181007950739343</v>
      </c>
      <c r="S31" s="84">
        <f t="shared" si="6"/>
        <v>7.4388921375731174</v>
      </c>
      <c r="T31" s="85">
        <f>分析係数表!F34</f>
        <v>0.6980530152162564</v>
      </c>
      <c r="U31" s="86">
        <f t="shared" si="7"/>
        <v>5.1927410865014174</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投入係数表!Q32</f>
        <v>6.3224446786090622E-3</v>
      </c>
      <c r="E32" s="77">
        <f t="shared" si="0"/>
        <v>0.63224446786090627</v>
      </c>
      <c r="F32" s="76">
        <f>分析係数表!C35</f>
        <v>0.10396681358568838</v>
      </c>
      <c r="G32" s="77">
        <f t="shared" si="1"/>
        <v>6.573244273067759E-2</v>
      </c>
      <c r="H32" s="77">
        <v>8.4043470230255032E-2</v>
      </c>
      <c r="I32" s="77">
        <f t="shared" si="2"/>
        <v>8.4043470230255032E-2</v>
      </c>
      <c r="J32" s="76">
        <f>分析係数表!G35</f>
        <v>0.31658878504672899</v>
      </c>
      <c r="K32" s="78">
        <f t="shared" si="3"/>
        <v>2.6607220131307379E-2</v>
      </c>
      <c r="L32" s="79"/>
      <c r="M32" s="80"/>
      <c r="N32" s="81">
        <f>分析係数表!H35</f>
        <v>5.9164571109248394E-2</v>
      </c>
      <c r="O32" s="82">
        <f t="shared" si="4"/>
        <v>0.87218985829078333</v>
      </c>
      <c r="P32" s="76">
        <f>分析係数表!C35</f>
        <v>0.10396681358568838</v>
      </c>
      <c r="Q32" s="82">
        <f t="shared" si="5"/>
        <v>9.067880040824583E-2</v>
      </c>
      <c r="R32" s="83">
        <v>0.11890362939266375</v>
      </c>
      <c r="S32" s="84">
        <f t="shared" si="6"/>
        <v>0.20294709962291879</v>
      </c>
      <c r="T32" s="85">
        <f>分析係数表!F35</f>
        <v>0.6460280373831776</v>
      </c>
      <c r="U32" s="86">
        <f t="shared" si="7"/>
        <v>0.13110951646200245</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投入係数表!Q33</f>
        <v>1.7562346329469617E-3</v>
      </c>
      <c r="E33" s="77">
        <f t="shared" si="0"/>
        <v>0.17562346329469616</v>
      </c>
      <c r="F33" s="76">
        <f>分析係数表!C36</f>
        <v>0.7690462911321807</v>
      </c>
      <c r="G33" s="77">
        <f t="shared" si="1"/>
        <v>0.13506257308257474</v>
      </c>
      <c r="H33" s="77">
        <v>0.27199562350596179</v>
      </c>
      <c r="I33" s="77">
        <f t="shared" si="2"/>
        <v>0.27199562350596179</v>
      </c>
      <c r="J33" s="76">
        <f>分析係数表!G36</f>
        <v>1.0642148700499529E-2</v>
      </c>
      <c r="K33" s="78">
        <f t="shared" si="3"/>
        <v>2.8946178712355303E-3</v>
      </c>
      <c r="L33" s="79"/>
      <c r="M33" s="80"/>
      <c r="N33" s="81">
        <f>分析係数表!H36</f>
        <v>0.21434758312377758</v>
      </c>
      <c r="O33" s="82">
        <f t="shared" si="4"/>
        <v>3.1598604476400207</v>
      </c>
      <c r="P33" s="76">
        <f>分析係数表!C36</f>
        <v>0.7690462911321807</v>
      </c>
      <c r="Q33" s="82">
        <f t="shared" si="5"/>
        <v>2.4300789577528303</v>
      </c>
      <c r="R33" s="83">
        <v>2.538290810595996</v>
      </c>
      <c r="S33" s="84">
        <f t="shared" si="6"/>
        <v>2.810286434101958</v>
      </c>
      <c r="T33" s="85">
        <f>分析係数表!F36</f>
        <v>0.89162383262144351</v>
      </c>
      <c r="U33" s="86">
        <f t="shared" si="7"/>
        <v>2.5057183611380376</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投入係数表!Q34</f>
        <v>1.6157358623112048E-2</v>
      </c>
      <c r="E34" s="77">
        <f t="shared" si="0"/>
        <v>1.6157358623112048</v>
      </c>
      <c r="F34" s="76">
        <f>分析係数表!C37</f>
        <v>0.51946958535045251</v>
      </c>
      <c r="G34" s="77">
        <f t="shared" si="1"/>
        <v>0.83932563843065744</v>
      </c>
      <c r="H34" s="77">
        <v>0.99811155902124116</v>
      </c>
      <c r="I34" s="77">
        <f t="shared" si="2"/>
        <v>0.99811155902124116</v>
      </c>
      <c r="J34" s="76">
        <f>分析係数表!G37</f>
        <v>0.46066923615977573</v>
      </c>
      <c r="K34" s="78">
        <f t="shared" si="3"/>
        <v>0.45979928949655807</v>
      </c>
      <c r="L34" s="79"/>
      <c r="M34" s="80"/>
      <c r="N34" s="81">
        <f>分析係数表!H37</f>
        <v>4.5948588991338364E-2</v>
      </c>
      <c r="O34" s="82">
        <f t="shared" si="4"/>
        <v>0.67736303280245247</v>
      </c>
      <c r="P34" s="76">
        <f>分析係数表!C37</f>
        <v>0.51946958535045251</v>
      </c>
      <c r="Q34" s="82">
        <f t="shared" si="5"/>
        <v>0.35186949378161497</v>
      </c>
      <c r="R34" s="83">
        <v>0.42655136684127659</v>
      </c>
      <c r="S34" s="84">
        <f t="shared" si="6"/>
        <v>1.4246629258625179</v>
      </c>
      <c r="T34" s="85">
        <f>分析係数表!F37</f>
        <v>0.70891730903994399</v>
      </c>
      <c r="U34" s="86">
        <f t="shared" si="7"/>
        <v>1.0099682076914294</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投入係数表!Q35</f>
        <v>7.0249385317878469E-3</v>
      </c>
      <c r="E35" s="77">
        <f t="shared" si="0"/>
        <v>0.70249385317878466</v>
      </c>
      <c r="F35" s="76">
        <f>分析係数表!C38</f>
        <v>5.5966094327320137E-2</v>
      </c>
      <c r="G35" s="77">
        <f t="shared" si="1"/>
        <v>3.9315837251366448E-2</v>
      </c>
      <c r="H35" s="77">
        <v>6.8399684934391664E-2</v>
      </c>
      <c r="I35" s="77">
        <f t="shared" si="2"/>
        <v>6.8399684934391664E-2</v>
      </c>
      <c r="J35" s="76">
        <f>分析係数表!G38</f>
        <v>0.18817204301075269</v>
      </c>
      <c r="K35" s="78">
        <f t="shared" si="3"/>
        <v>1.287090845539628E-2</v>
      </c>
      <c r="L35" s="79"/>
      <c r="M35" s="80"/>
      <c r="N35" s="81">
        <f>分析係数表!H38</f>
        <v>4.1086895780944398E-2</v>
      </c>
      <c r="O35" s="82">
        <f t="shared" si="4"/>
        <v>0.60569312236911299</v>
      </c>
      <c r="P35" s="76">
        <f>分析係数表!C38</f>
        <v>5.5966094327320137E-2</v>
      </c>
      <c r="Q35" s="82">
        <f t="shared" si="5"/>
        <v>3.389827841991884E-2</v>
      </c>
      <c r="R35" s="83">
        <v>4.6781698649915743E-2</v>
      </c>
      <c r="S35" s="84">
        <f t="shared" si="6"/>
        <v>0.11518138358430741</v>
      </c>
      <c r="T35" s="85">
        <f>分析係数表!F38</f>
        <v>0.42473118279569894</v>
      </c>
      <c r="U35" s="86">
        <f t="shared" si="7"/>
        <v>4.8921125285807984E-2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投入係数表!Q36</f>
        <v>0</v>
      </c>
      <c r="E36" s="77">
        <f t="shared" si="0"/>
        <v>0</v>
      </c>
      <c r="F36" s="76">
        <f>分析係数表!C39</f>
        <v>0.92912172573189522</v>
      </c>
      <c r="G36" s="77">
        <f t="shared" si="1"/>
        <v>0</v>
      </c>
      <c r="H36" s="77">
        <v>2.3121023665928605E-2</v>
      </c>
      <c r="I36" s="77">
        <f t="shared" si="2"/>
        <v>2.3121023665928605E-2</v>
      </c>
      <c r="J36" s="76">
        <f>分析係数表!G39</f>
        <v>0.35058043117744608</v>
      </c>
      <c r="K36" s="78">
        <f t="shared" si="3"/>
        <v>8.1057784460651858E-3</v>
      </c>
      <c r="L36" s="79"/>
      <c r="M36" s="80"/>
      <c r="N36" s="81">
        <f>分析係数表!H39</f>
        <v>3.6742106733724505E-3</v>
      </c>
      <c r="O36" s="82">
        <f t="shared" si="4"/>
        <v>5.4164328861977806E-2</v>
      </c>
      <c r="P36" s="76">
        <f>分析係数表!C39</f>
        <v>0.92912172573189522</v>
      </c>
      <c r="Q36" s="82">
        <f t="shared" si="5"/>
        <v>5.0325254705350722E-2</v>
      </c>
      <c r="R36" s="83">
        <v>5.9510028402279209E-2</v>
      </c>
      <c r="S36" s="84">
        <f t="shared" si="6"/>
        <v>8.2631052068207811E-2</v>
      </c>
      <c r="T36" s="85">
        <f>分析係数表!F39</f>
        <v>0.70082918739635158</v>
      </c>
      <c r="U36" s="86">
        <f t="shared" si="7"/>
        <v>5.7910253074667697E-2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投入係数表!Q37</f>
        <v>0</v>
      </c>
      <c r="E37" s="77">
        <f t="shared" si="0"/>
        <v>0</v>
      </c>
      <c r="F37" s="76">
        <f>分析係数表!C40</f>
        <v>1</v>
      </c>
      <c r="G37" s="77">
        <f t="shared" si="1"/>
        <v>0</v>
      </c>
      <c r="H37" s="77">
        <v>1.6854913242289524E-3</v>
      </c>
      <c r="I37" s="77">
        <f t="shared" si="2"/>
        <v>1.6854913242289524E-3</v>
      </c>
      <c r="J37" s="76">
        <f>分析係数表!G40</f>
        <v>0.52103191048487363</v>
      </c>
      <c r="K37" s="78">
        <f t="shared" si="3"/>
        <v>8.7819476476869065E-4</v>
      </c>
      <c r="L37" s="79"/>
      <c r="M37" s="80"/>
      <c r="N37" s="81">
        <f>分析係数表!H40</f>
        <v>3.0720871751886002E-2</v>
      </c>
      <c r="O37" s="82">
        <f t="shared" si="4"/>
        <v>0.45287969265205014</v>
      </c>
      <c r="P37" s="76">
        <f>分析係数表!C40</f>
        <v>1</v>
      </c>
      <c r="Q37" s="82">
        <f t="shared" si="5"/>
        <v>0.45287969265205014</v>
      </c>
      <c r="R37" s="83">
        <v>0.45372938440115979</v>
      </c>
      <c r="S37" s="84">
        <f t="shared" si="6"/>
        <v>0.45541487572538875</v>
      </c>
      <c r="T37" s="85">
        <f>分析係数表!F40</f>
        <v>0.71467053460422714</v>
      </c>
      <c r="U37" s="86">
        <f t="shared" si="7"/>
        <v>0.32547159270138126</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投入係数表!Q38</f>
        <v>0</v>
      </c>
      <c r="E38" s="77">
        <f t="shared" si="0"/>
        <v>0</v>
      </c>
      <c r="F38" s="76">
        <f>分析係数表!C41</f>
        <v>0.82470733210104741</v>
      </c>
      <c r="G38" s="77">
        <f t="shared" si="1"/>
        <v>0</v>
      </c>
      <c r="H38" s="77">
        <v>1.1898603998929975E-3</v>
      </c>
      <c r="I38" s="77">
        <f t="shared" si="2"/>
        <v>1.1898603998929975E-3</v>
      </c>
      <c r="J38" s="76">
        <f>分析係数表!G41</f>
        <v>0.4456857268851977</v>
      </c>
      <c r="K38" s="78">
        <f t="shared" si="3"/>
        <v>5.3030379721822262E-4</v>
      </c>
      <c r="L38" s="79"/>
      <c r="M38" s="80"/>
      <c r="N38" s="81">
        <f>分析係数表!H41</f>
        <v>5.0614696842693492E-2</v>
      </c>
      <c r="O38" s="82">
        <f t="shared" si="4"/>
        <v>0.74614967097697948</v>
      </c>
      <c r="P38" s="76">
        <f>分析係数表!C41</f>
        <v>0.82470733210104741</v>
      </c>
      <c r="Q38" s="82">
        <f t="shared" si="5"/>
        <v>0.61535510449949904</v>
      </c>
      <c r="R38" s="83">
        <v>0.62661248835465533</v>
      </c>
      <c r="S38" s="84">
        <f t="shared" si="6"/>
        <v>0.62780234875454832</v>
      </c>
      <c r="T38" s="85">
        <f>分析係数表!F41</f>
        <v>0.54887549610465969</v>
      </c>
      <c r="U38" s="86">
        <f t="shared" si="7"/>
        <v>0.34458532562832328</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投入係数表!Q39</f>
        <v>2.1074815595363539E-3</v>
      </c>
      <c r="E39" s="77">
        <f>$C$19*D39</f>
        <v>0.21074815595363539</v>
      </c>
      <c r="F39" s="76">
        <f>分析係数表!C42</f>
        <v>0.29129662522202482</v>
      </c>
      <c r="G39" s="77">
        <f>E39*F39</f>
        <v>6.1390226601058966E-2</v>
      </c>
      <c r="H39" s="77">
        <v>6.509450653471148E-2</v>
      </c>
      <c r="I39" s="77">
        <f>C39+H39</f>
        <v>6.509450653471148E-2</v>
      </c>
      <c r="J39" s="76">
        <f>分析係数表!G42</f>
        <v>0.47878787878787876</v>
      </c>
      <c r="K39" s="78">
        <f>I39*J39</f>
        <v>3.1166460704498224E-2</v>
      </c>
      <c r="L39" s="79"/>
      <c r="M39" s="80"/>
      <c r="N39" s="81">
        <f>分析係数表!H42</f>
        <v>1.2405699916177704E-2</v>
      </c>
      <c r="O39" s="82">
        <f t="shared" si="4"/>
        <v>0.18288184041610758</v>
      </c>
      <c r="P39" s="76">
        <f>分析係数表!C42</f>
        <v>0.29129662522202482</v>
      </c>
      <c r="Q39" s="82">
        <f>O39*P39</f>
        <v>5.3272862927605039E-2</v>
      </c>
      <c r="R39" s="83">
        <v>5.5410682390205877E-2</v>
      </c>
      <c r="S39" s="84">
        <f>I39+R39</f>
        <v>0.12050518892491735</v>
      </c>
      <c r="T39" s="85">
        <f>分析係数表!F42</f>
        <v>0.54848484848484846</v>
      </c>
      <c r="U39" s="86">
        <f>S39*T39</f>
        <v>6.6095270289121336E-2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投入係数表!Q40</f>
        <v>3.6880927291886197E-2</v>
      </c>
      <c r="E40" s="77">
        <f>$C$19*D40</f>
        <v>3.6880927291886199</v>
      </c>
      <c r="F40" s="76">
        <f>分析係数表!C43</f>
        <v>0.36608222490931075</v>
      </c>
      <c r="G40" s="77">
        <f>E40*F40</f>
        <v>1.3501451919732221</v>
      </c>
      <c r="H40" s="77">
        <v>1.6759344266992326</v>
      </c>
      <c r="I40" s="77">
        <f>C40+H40</f>
        <v>1.6759344266992326</v>
      </c>
      <c r="J40" s="76">
        <f>分析係数表!G43</f>
        <v>0.30578859060402686</v>
      </c>
      <c r="K40" s="78">
        <f>I40*J40</f>
        <v>0.51248162628512606</v>
      </c>
      <c r="L40" s="79"/>
      <c r="M40" s="80"/>
      <c r="N40" s="81">
        <f>分析係数表!H43</f>
        <v>3.4031852472757751E-2</v>
      </c>
      <c r="O40" s="82">
        <f t="shared" si="4"/>
        <v>0.50168937303337613</v>
      </c>
      <c r="P40" s="76">
        <f>分析係数表!C43</f>
        <v>0.36608222490931075</v>
      </c>
      <c r="Q40" s="82">
        <f>O40*P40</f>
        <v>0.18365956189341551</v>
      </c>
      <c r="R40" s="83">
        <v>0.35547584699161983</v>
      </c>
      <c r="S40" s="84">
        <f>I40+R40</f>
        <v>2.0314102736908524</v>
      </c>
      <c r="T40" s="85">
        <f>分析係数表!F43</f>
        <v>0.52740492170022368</v>
      </c>
      <c r="U40" s="86">
        <f>S40*T40</f>
        <v>1.071375776336954</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投入係数表!Q41</f>
        <v>0</v>
      </c>
      <c r="E41" s="77">
        <f>$C$19*D41</f>
        <v>0</v>
      </c>
      <c r="F41" s="76">
        <f>分析係数表!C44</f>
        <v>0.48678129044185614</v>
      </c>
      <c r="G41" s="77">
        <f>E41*F41</f>
        <v>0</v>
      </c>
      <c r="H41" s="77">
        <v>5.5628031649711815E-3</v>
      </c>
      <c r="I41" s="77">
        <f>C41+H41</f>
        <v>5.5628031649711815E-3</v>
      </c>
      <c r="J41" s="76">
        <f>分析係数表!G44</f>
        <v>0.26951357466063347</v>
      </c>
      <c r="K41" s="78">
        <f>I41*J41</f>
        <v>1.4992509661248686E-3</v>
      </c>
      <c r="L41" s="79"/>
      <c r="M41" s="80"/>
      <c r="N41" s="81">
        <f>分析係数表!H44</f>
        <v>0.10592344230231908</v>
      </c>
      <c r="O41" s="82">
        <f t="shared" si="4"/>
        <v>1.561497876165459</v>
      </c>
      <c r="P41" s="76">
        <f>分析係数表!C44</f>
        <v>0.48678129044185614</v>
      </c>
      <c r="Q41" s="82">
        <f>O41*P41</f>
        <v>0.76010795118203978</v>
      </c>
      <c r="R41" s="83">
        <v>0.7746390724726262</v>
      </c>
      <c r="S41" s="84">
        <f>I41+R41</f>
        <v>0.78020187563759735</v>
      </c>
      <c r="T41" s="85">
        <f>分析係数表!F44</f>
        <v>0.545814479638009</v>
      </c>
      <c r="U41" s="86">
        <f>S41*T41</f>
        <v>0.4258454807637338</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投入係数表!Q42</f>
        <v>1.053740779768177E-3</v>
      </c>
      <c r="E42" s="77">
        <f>$C$19*D42</f>
        <v>0.10537407797681769</v>
      </c>
      <c r="F42" s="76">
        <f>分析係数表!C45</f>
        <v>1</v>
      </c>
      <c r="G42" s="77">
        <f>E42*F42</f>
        <v>0.10537407797681769</v>
      </c>
      <c r="H42" s="77">
        <v>0.13841942288122683</v>
      </c>
      <c r="I42" s="77">
        <f>C42+H42</f>
        <v>0.13841942288122683</v>
      </c>
      <c r="J42" s="76">
        <f>分析係数表!G45</f>
        <v>0</v>
      </c>
      <c r="K42" s="78">
        <f>I42*J42</f>
        <v>0</v>
      </c>
      <c r="L42" s="79"/>
      <c r="M42" s="80"/>
      <c r="N42" s="81">
        <f>分析係数表!H45</f>
        <v>0</v>
      </c>
      <c r="O42" s="82">
        <f t="shared" si="4"/>
        <v>0</v>
      </c>
      <c r="P42" s="76">
        <f>分析係数表!C45</f>
        <v>1</v>
      </c>
      <c r="Q42" s="82">
        <f>O42*P42</f>
        <v>0</v>
      </c>
      <c r="R42" s="83">
        <v>2.4550202697356652E-2</v>
      </c>
      <c r="S42" s="84">
        <f>I42+R42</f>
        <v>0.16296962557858347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8.4299262381454156E-3</v>
      </c>
      <c r="E43" s="77">
        <f>$C$19*D43</f>
        <v>0.84299262381454154</v>
      </c>
      <c r="F43" s="76">
        <f>分析係数表!C46</f>
        <v>0.13948747815958062</v>
      </c>
      <c r="G43" s="77">
        <f>E43*F43</f>
        <v>0.11758691520301844</v>
      </c>
      <c r="H43" s="77">
        <v>0.13126057063419314</v>
      </c>
      <c r="I43" s="77">
        <f>C43+H43</f>
        <v>0.13126057063419314</v>
      </c>
      <c r="J43" s="76">
        <f>分析係数表!G46</f>
        <v>8.3333333333333332E-3</v>
      </c>
      <c r="K43" s="78">
        <f>I43*J43</f>
        <v>1.0938380886182761E-3</v>
      </c>
      <c r="L43" s="79"/>
      <c r="M43" s="80"/>
      <c r="N43" s="81">
        <f>分析係数表!H46</f>
        <v>2.1598211791003075E-2</v>
      </c>
      <c r="O43" s="82">
        <f t="shared" si="4"/>
        <v>0.3183956365802954</v>
      </c>
      <c r="P43" s="76">
        <f>分析係数表!C46</f>
        <v>0.13948747815958062</v>
      </c>
      <c r="Q43" s="82">
        <f>O43*P43</f>
        <v>4.4412204403599727E-2</v>
      </c>
      <c r="R43" s="83">
        <v>5.2142961056752216E-2</v>
      </c>
      <c r="S43" s="84">
        <f>I43+R43</f>
        <v>0.18340353169094537</v>
      </c>
      <c r="T43" s="85">
        <f>分析係数表!F46</f>
        <v>0.3125</v>
      </c>
      <c r="U43" s="86">
        <f>S43*T43</f>
        <v>5.7313603653420427E-2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投入係数表!Q44</f>
        <v>0.57253249034070952</v>
      </c>
      <c r="E44" s="91">
        <f>SUM(E5:E43)</f>
        <v>57.253249034070954</v>
      </c>
      <c r="F44" s="92">
        <f>分析係数表!C47</f>
        <v>0.42491623390916577</v>
      </c>
      <c r="G44" s="91">
        <f>SUM(G5:G43)</f>
        <v>12.591173065172681</v>
      </c>
      <c r="H44" s="91">
        <f>SUM(H5:H43)</f>
        <v>14.362291380566825</v>
      </c>
      <c r="I44" s="91">
        <f>SUM(I5:I43)</f>
        <v>114.36229138056682</v>
      </c>
      <c r="J44" s="92">
        <f>分析係数表!G47</f>
        <v>0.25359060670246586</v>
      </c>
      <c r="K44" s="93">
        <f>SUM(K5:K43)</f>
        <v>23.511577612873005</v>
      </c>
      <c r="L44" s="94">
        <f>最終需要_まとめ!$L$33</f>
        <v>0.627</v>
      </c>
      <c r="M44" s="91">
        <f>K44*L44</f>
        <v>14.741759163271373</v>
      </c>
      <c r="N44" s="95">
        <f>分析係数表!H47</f>
        <v>1</v>
      </c>
      <c r="O44" s="96">
        <f>SUM(O5:O43)</f>
        <v>14.741759163271373</v>
      </c>
      <c r="P44" s="92">
        <f>分析係数表!C47</f>
        <v>0.42491623390916577</v>
      </c>
      <c r="Q44" s="96">
        <f>SUM(Q5:Q43)</f>
        <v>8.1953900777620703</v>
      </c>
      <c r="R44" s="91">
        <f>SUM(R5:R43)</f>
        <v>9.1413016852450433</v>
      </c>
      <c r="S44" s="97">
        <f>SUM(S5:S43)</f>
        <v>123.50359306581187</v>
      </c>
      <c r="T44" s="98">
        <f>分析係数表!F47</f>
        <v>0.48809024443512294</v>
      </c>
      <c r="U44" s="99">
        <f>SUM(U5:U43)</f>
        <v>54.793890853514462</v>
      </c>
      <c r="V44" s="100">
        <f>分析係数表!D47</f>
        <v>5.6184371544160214E-2</v>
      </c>
      <c r="W44" s="164">
        <f>SUM(W5:W43)</f>
        <v>5</v>
      </c>
      <c r="X44" s="92">
        <f>分析係数表!E47</f>
        <v>4.7573155469890209E-2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9.6723740533421143E-2</v>
      </c>
      <c r="G5" s="77">
        <f t="shared" ref="G5:G38" si="1">E5*F5</f>
        <v>0</v>
      </c>
      <c r="H5" s="77">
        <f t="array" ref="H5:H43">MMULT(逆行列係数!C5:AO43,'16'!G5:G43)</f>
        <v>8.3411532496577604E-4</v>
      </c>
      <c r="I5" s="77">
        <f t="shared" ref="I5:I38" si="2">C5+H5</f>
        <v>8.3411532496577604E-4</v>
      </c>
      <c r="J5" s="76">
        <f>分析係数表!G8</f>
        <v>0.11988543371522095</v>
      </c>
      <c r="K5" s="78">
        <f t="shared" ref="K5:K38" si="3">I5*J5</f>
        <v>9.9998277502034522E-5</v>
      </c>
      <c r="L5" s="79" t="s">
        <v>183</v>
      </c>
      <c r="M5" s="80" t="s">
        <v>183</v>
      </c>
      <c r="N5" s="81">
        <f>分析係数表!H8</f>
        <v>1.1260128527521654E-2</v>
      </c>
      <c r="O5" s="82">
        <f t="shared" ref="O5:O43" si="4">$M$44*N5</f>
        <v>0.17789395689417586</v>
      </c>
      <c r="P5" s="76">
        <f>分析係数表!C8</f>
        <v>9.6723740533421143E-2</v>
      </c>
      <c r="Q5" s="82">
        <f t="shared" ref="Q5:Q38" si="5">O5*P5</f>
        <v>1.7206568929095872E-2</v>
      </c>
      <c r="R5" s="83">
        <f t="array" ref="R5:R43">MMULT(逆行列係数!C5:AO43,'16'!Q5:Q43)</f>
        <v>2.9198640444405084E-2</v>
      </c>
      <c r="S5" s="84">
        <f t="shared" ref="S5:S38" si="6">I5+R5</f>
        <v>3.003275576937086E-2</v>
      </c>
      <c r="T5" s="85">
        <f>分析係数表!F8</f>
        <v>0.45253682487725039</v>
      </c>
      <c r="U5" s="86">
        <f t="shared" ref="U5:U38" si="7">S5*T5</f>
        <v>1.3590927938185011E-2</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投入係数表!R6</f>
        <v>0</v>
      </c>
      <c r="E6" s="77">
        <f t="shared" si="0"/>
        <v>0</v>
      </c>
      <c r="F6" s="76">
        <f>分析係数表!C9</f>
        <v>2.0979020979020935E-2</v>
      </c>
      <c r="G6" s="77">
        <f t="shared" si="1"/>
        <v>0</v>
      </c>
      <c r="H6" s="77">
        <v>7.958243476898756E-5</v>
      </c>
      <c r="I6" s="77">
        <f t="shared" si="2"/>
        <v>7.958243476898756E-5</v>
      </c>
      <c r="J6" s="76">
        <f>分析係数表!G9</f>
        <v>0.2857142857142857</v>
      </c>
      <c r="K6" s="78">
        <f t="shared" si="3"/>
        <v>2.2737838505425015E-5</v>
      </c>
      <c r="L6" s="79"/>
      <c r="M6" s="80"/>
      <c r="N6" s="81">
        <f>分析係数表!H9</f>
        <v>6.0072645990500145E-4</v>
      </c>
      <c r="O6" s="82">
        <f t="shared" si="4"/>
        <v>9.4906205290937497E-3</v>
      </c>
      <c r="P6" s="76">
        <f>分析係数表!C9</f>
        <v>2.0979020979020935E-2</v>
      </c>
      <c r="Q6" s="82">
        <f t="shared" si="5"/>
        <v>1.9910392718378454E-4</v>
      </c>
      <c r="R6" s="83">
        <v>2.4336778760550675E-4</v>
      </c>
      <c r="S6" s="84">
        <f t="shared" si="6"/>
        <v>3.2295022237449432E-4</v>
      </c>
      <c r="T6" s="85">
        <f>分析係数表!F9</f>
        <v>0.7142857142857143</v>
      </c>
      <c r="U6" s="86">
        <f t="shared" si="7"/>
        <v>2.3067873026749595E-4</v>
      </c>
      <c r="V6" s="87">
        <f>分析係数表!D9</f>
        <v>0.14285714285714285</v>
      </c>
      <c r="W6" s="167">
        <f t="shared" si="8"/>
        <v>0</v>
      </c>
      <c r="X6" s="76">
        <f>分析係数表!E9</f>
        <v>0</v>
      </c>
      <c r="Y6" s="166">
        <f t="shared" si="9"/>
        <v>0</v>
      </c>
    </row>
    <row r="7" spans="1:25" x14ac:dyDescent="0.2">
      <c r="A7" s="6" t="s">
        <v>220</v>
      </c>
      <c r="B7" s="5" t="s">
        <v>266</v>
      </c>
      <c r="C7" s="90"/>
      <c r="D7" s="76">
        <f>投入係数表!R7</f>
        <v>0</v>
      </c>
      <c r="E7" s="77">
        <f t="shared" si="0"/>
        <v>0</v>
      </c>
      <c r="F7" s="76">
        <f>分析係数表!C10</f>
        <v>2.5562372188139282E-3</v>
      </c>
      <c r="G7" s="77">
        <f t="shared" si="1"/>
        <v>0</v>
      </c>
      <c r="H7" s="77">
        <v>7.8239934372842109E-7</v>
      </c>
      <c r="I7" s="77">
        <f t="shared" si="2"/>
        <v>7.8239934372842109E-7</v>
      </c>
      <c r="J7" s="76">
        <f>分析係数表!G10</f>
        <v>0.2857142857142857</v>
      </c>
      <c r="K7" s="78">
        <f t="shared" si="3"/>
        <v>2.2354266963669174E-7</v>
      </c>
      <c r="L7" s="79"/>
      <c r="M7" s="80"/>
      <c r="N7" s="81">
        <f>分析係数表!H10</f>
        <v>1.1455713886560491E-3</v>
      </c>
      <c r="O7" s="82">
        <f t="shared" si="4"/>
        <v>1.8098392636876452E-2</v>
      </c>
      <c r="P7" s="76">
        <f>分析係数表!C10</f>
        <v>2.5562372188139282E-3</v>
      </c>
      <c r="Q7" s="82">
        <f t="shared" si="5"/>
        <v>4.6263784859091537E-5</v>
      </c>
      <c r="R7" s="83">
        <v>9.9888789982404446E-5</v>
      </c>
      <c r="S7" s="84">
        <f t="shared" si="6"/>
        <v>1.0067118932613287E-4</v>
      </c>
      <c r="T7" s="85">
        <f>分析係数表!F10</f>
        <v>0.5714285714285714</v>
      </c>
      <c r="U7" s="86">
        <f t="shared" si="7"/>
        <v>5.7526393900647347E-5</v>
      </c>
      <c r="V7" s="87">
        <f>分析係数表!D10</f>
        <v>0</v>
      </c>
      <c r="W7" s="167">
        <f t="shared" si="8"/>
        <v>0</v>
      </c>
      <c r="X7" s="76">
        <f>分析係数表!E10</f>
        <v>0</v>
      </c>
      <c r="Y7" s="166">
        <f t="shared" si="9"/>
        <v>0</v>
      </c>
    </row>
    <row r="8" spans="1:25" x14ac:dyDescent="0.2">
      <c r="A8" s="6" t="s">
        <v>221</v>
      </c>
      <c r="B8" s="5" t="s">
        <v>27</v>
      </c>
      <c r="C8" s="90"/>
      <c r="D8" s="76">
        <f>投入係数表!R8</f>
        <v>8.1542789578831489E-5</v>
      </c>
      <c r="E8" s="77">
        <f t="shared" si="0"/>
        <v>8.1542789578831487E-3</v>
      </c>
      <c r="F8" s="76">
        <f>分析係数表!C11</f>
        <v>1.0332950631458115E-2</v>
      </c>
      <c r="G8" s="77">
        <f t="shared" si="1"/>
        <v>8.4257761906944304E-5</v>
      </c>
      <c r="H8" s="77">
        <v>1.541846634840987E-3</v>
      </c>
      <c r="I8" s="77">
        <f t="shared" si="2"/>
        <v>1.541846634840987E-3</v>
      </c>
      <c r="J8" s="76">
        <f>分析係数表!G11</f>
        <v>0.46666666666666667</v>
      </c>
      <c r="K8" s="78">
        <f t="shared" si="3"/>
        <v>7.1952842959246066E-4</v>
      </c>
      <c r="L8" s="79"/>
      <c r="M8" s="80"/>
      <c r="N8" s="81">
        <f>分析係数表!H11</f>
        <v>-1.3970382788488405E-5</v>
      </c>
      <c r="O8" s="82">
        <f t="shared" si="4"/>
        <v>-2.2071210532776162E-4</v>
      </c>
      <c r="P8" s="76">
        <f>分析係数表!C11</f>
        <v>1.0332950631458115E-2</v>
      </c>
      <c r="Q8" s="82">
        <f t="shared" si="5"/>
        <v>-2.2806072881169443E-6</v>
      </c>
      <c r="R8" s="83">
        <v>1.3181581161911211E-4</v>
      </c>
      <c r="S8" s="84">
        <f t="shared" si="6"/>
        <v>1.6736624464600992E-3</v>
      </c>
      <c r="T8" s="85">
        <f>分析係数表!F11</f>
        <v>0.8</v>
      </c>
      <c r="U8" s="86">
        <f t="shared" si="7"/>
        <v>1.3389299571680794E-3</v>
      </c>
      <c r="V8" s="87">
        <f>分析係数表!D11</f>
        <v>0</v>
      </c>
      <c r="W8" s="167">
        <f t="shared" si="8"/>
        <v>0</v>
      </c>
      <c r="X8" s="76">
        <f>分析係数表!E11</f>
        <v>0</v>
      </c>
      <c r="Y8" s="166">
        <f t="shared" si="9"/>
        <v>0</v>
      </c>
    </row>
    <row r="9" spans="1:25" x14ac:dyDescent="0.2">
      <c r="A9" s="6" t="s">
        <v>222</v>
      </c>
      <c r="B9" s="5" t="s">
        <v>190</v>
      </c>
      <c r="C9" s="90"/>
      <c r="D9" s="76">
        <f>投入係数表!R9</f>
        <v>0</v>
      </c>
      <c r="E9" s="77">
        <f t="shared" si="0"/>
        <v>0</v>
      </c>
      <c r="F9" s="76">
        <f>分析係数表!C12</f>
        <v>0.36438470355319375</v>
      </c>
      <c r="G9" s="77">
        <f t="shared" si="1"/>
        <v>0</v>
      </c>
      <c r="H9" s="77">
        <v>1.4601368927978158E-3</v>
      </c>
      <c r="I9" s="77">
        <f t="shared" si="2"/>
        <v>1.4601368927978158E-3</v>
      </c>
      <c r="J9" s="76">
        <f>分析係数表!G12</f>
        <v>0.13670989621500027</v>
      </c>
      <c r="K9" s="78">
        <f t="shared" si="3"/>
        <v>1.9961516307408236E-4</v>
      </c>
      <c r="L9" s="79"/>
      <c r="M9" s="80"/>
      <c r="N9" s="81">
        <f>分析係数表!H12</f>
        <v>8.785973735680358E-2</v>
      </c>
      <c r="O9" s="82">
        <f t="shared" si="4"/>
        <v>1.3880584304062928</v>
      </c>
      <c r="P9" s="76">
        <f>分析係数表!C12</f>
        <v>0.36438470355319375</v>
      </c>
      <c r="Q9" s="82">
        <f t="shared" si="5"/>
        <v>0.50578725967810845</v>
      </c>
      <c r="R9" s="83">
        <v>0.58312556118867931</v>
      </c>
      <c r="S9" s="84">
        <f t="shared" si="6"/>
        <v>0.58458569808147709</v>
      </c>
      <c r="T9" s="85">
        <f>分析係数表!F12</f>
        <v>0.3384174917772968</v>
      </c>
      <c r="U9" s="86">
        <f t="shared" si="7"/>
        <v>0.19783402567361358</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投入係数表!R10</f>
        <v>1.3454560280507196E-3</v>
      </c>
      <c r="E10" s="77">
        <f t="shared" si="0"/>
        <v>0.13454560280507197</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0.21431145427325654</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投入係数表!R11</f>
        <v>1.1415990541036409E-3</v>
      </c>
      <c r="E11" s="77">
        <f t="shared" si="0"/>
        <v>0.1141599054103641</v>
      </c>
      <c r="F11" s="76">
        <f>分析係数表!C14</f>
        <v>0.26107118015302577</v>
      </c>
      <c r="G11" s="77">
        <f t="shared" si="1"/>
        <v>2.9803861231641547E-2</v>
      </c>
      <c r="H11" s="77">
        <v>7.8863024421401681E-2</v>
      </c>
      <c r="I11" s="77">
        <f t="shared" si="2"/>
        <v>7.8863024421401681E-2</v>
      </c>
      <c r="J11" s="76">
        <f>分析係数表!G14</f>
        <v>0.16373199176766523</v>
      </c>
      <c r="K11" s="78">
        <f t="shared" si="3"/>
        <v>1.2912400065338121E-2</v>
      </c>
      <c r="L11" s="79"/>
      <c r="M11" s="80"/>
      <c r="N11" s="81">
        <f>分析係数表!H14</f>
        <v>1.1316010058675609E-3</v>
      </c>
      <c r="O11" s="82">
        <f t="shared" si="4"/>
        <v>1.7877680531548694E-2</v>
      </c>
      <c r="P11" s="76">
        <f>分析係数表!C14</f>
        <v>0.26107118015302577</v>
      </c>
      <c r="Q11" s="82">
        <f t="shared" si="5"/>
        <v>4.6673471547701902E-3</v>
      </c>
      <c r="R11" s="83">
        <v>2.5407363892058169E-2</v>
      </c>
      <c r="S11" s="84">
        <f t="shared" si="6"/>
        <v>0.10427038831345985</v>
      </c>
      <c r="T11" s="85">
        <f>分析係数表!F14</f>
        <v>0.32746398353533046</v>
      </c>
      <c r="U11" s="86">
        <f t="shared" si="7"/>
        <v>3.4144796721901328E-2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投入係数表!R12</f>
        <v>4.1179108737309901E-3</v>
      </c>
      <c r="E12" s="77">
        <f t="shared" si="0"/>
        <v>0.411791087373099</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0.12801302109010174</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投入係数表!R13</f>
        <v>1.0600562645248094E-3</v>
      </c>
      <c r="E13" s="77">
        <f t="shared" si="0"/>
        <v>0.10600562645248093</v>
      </c>
      <c r="F13" s="76">
        <f>分析係数表!C16</f>
        <v>2.7381299155257777E-2</v>
      </c>
      <c r="G13" s="77">
        <f t="shared" si="1"/>
        <v>2.9025717700358875E-3</v>
      </c>
      <c r="H13" s="77">
        <v>6.0162441075883675E-3</v>
      </c>
      <c r="I13" s="77">
        <f t="shared" si="2"/>
        <v>6.0162441075883675E-3</v>
      </c>
      <c r="J13" s="76">
        <f>分析係数表!G16</f>
        <v>3.4146341463414637E-2</v>
      </c>
      <c r="K13" s="78">
        <f t="shared" si="3"/>
        <v>2.0543272562496866E-4</v>
      </c>
      <c r="L13" s="79"/>
      <c r="M13" s="80"/>
      <c r="N13" s="81">
        <f>分析係数表!H16</f>
        <v>1.6149762503492596E-2</v>
      </c>
      <c r="O13" s="82">
        <f t="shared" si="4"/>
        <v>0.25514319375889244</v>
      </c>
      <c r="P13" s="76">
        <f>分析係数表!C16</f>
        <v>2.7381299155257777E-2</v>
      </c>
      <c r="Q13" s="82">
        <f t="shared" si="5"/>
        <v>6.9861521157401326E-3</v>
      </c>
      <c r="R13" s="83">
        <v>8.2197108334392324E-3</v>
      </c>
      <c r="S13" s="84">
        <f t="shared" si="6"/>
        <v>1.42359549410276E-2</v>
      </c>
      <c r="T13" s="85">
        <f>分析係数表!F16</f>
        <v>0.28292682926829266</v>
      </c>
      <c r="U13" s="86">
        <f t="shared" si="7"/>
        <v>4.0277335930712227E-3</v>
      </c>
      <c r="V13" s="87">
        <f>分析係数表!D16</f>
        <v>0</v>
      </c>
      <c r="W13" s="167">
        <f t="shared" si="8"/>
        <v>0</v>
      </c>
      <c r="X13" s="76">
        <f>分析係数表!E16</f>
        <v>0</v>
      </c>
      <c r="Y13" s="166">
        <f t="shared" si="9"/>
        <v>0</v>
      </c>
    </row>
    <row r="14" spans="1:25" x14ac:dyDescent="0.2">
      <c r="A14" s="6" t="s">
        <v>2</v>
      </c>
      <c r="B14" s="5" t="s">
        <v>364</v>
      </c>
      <c r="C14" s="90"/>
      <c r="D14" s="76">
        <f>投入係数表!R14</f>
        <v>2.1201125290496187E-2</v>
      </c>
      <c r="E14" s="77">
        <f t="shared" si="0"/>
        <v>2.1201125290496186</v>
      </c>
      <c r="F14" s="76">
        <f>分析係数表!C17</f>
        <v>0.29707112970711302</v>
      </c>
      <c r="G14" s="77">
        <f t="shared" si="1"/>
        <v>0.62982422411097472</v>
      </c>
      <c r="H14" s="77">
        <v>0.71161949053332874</v>
      </c>
      <c r="I14" s="77">
        <f t="shared" si="2"/>
        <v>0.71161949053332874</v>
      </c>
      <c r="J14" s="76">
        <f>分析係数表!G17</f>
        <v>0.2185201483623562</v>
      </c>
      <c r="K14" s="78">
        <f t="shared" si="3"/>
        <v>0.15550319664888732</v>
      </c>
      <c r="L14" s="79"/>
      <c r="M14" s="80"/>
      <c r="N14" s="81">
        <f>分析係数表!H17</f>
        <v>2.8080469404861692E-3</v>
      </c>
      <c r="O14" s="82">
        <f t="shared" si="4"/>
        <v>4.436313317088008E-2</v>
      </c>
      <c r="P14" s="76">
        <f>分析係数表!C17</f>
        <v>0.29707112970711302</v>
      </c>
      <c r="Q14" s="82">
        <f t="shared" si="5"/>
        <v>1.3179006088420445E-2</v>
      </c>
      <c r="R14" s="83">
        <v>3.3856865667173462E-2</v>
      </c>
      <c r="S14" s="84">
        <f t="shared" si="6"/>
        <v>0.74547635620050223</v>
      </c>
      <c r="T14" s="85">
        <f>分析係数表!F17</f>
        <v>0.34274218897340791</v>
      </c>
      <c r="U14" s="86">
        <f t="shared" si="7"/>
        <v>0.25550619815208009</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投入係数表!R15</f>
        <v>4.5256248216251479E-3</v>
      </c>
      <c r="E15" s="77">
        <f t="shared" si="0"/>
        <v>0.45256248216251477</v>
      </c>
      <c r="F15" s="76">
        <f>分析係数表!C18</f>
        <v>0.13983739837398379</v>
      </c>
      <c r="G15" s="77">
        <f t="shared" si="1"/>
        <v>6.3285160107278512E-2</v>
      </c>
      <c r="H15" s="77">
        <v>6.9527373254817199E-2</v>
      </c>
      <c r="I15" s="77">
        <f t="shared" si="2"/>
        <v>6.9527373254817199E-2</v>
      </c>
      <c r="J15" s="76">
        <f>分析係数表!G18</f>
        <v>0.21606118546845124</v>
      </c>
      <c r="K15" s="78">
        <f t="shared" si="3"/>
        <v>1.5022166687943294E-2</v>
      </c>
      <c r="L15" s="79"/>
      <c r="M15" s="80"/>
      <c r="N15" s="81">
        <f>分析係数表!H18</f>
        <v>4.3308186644314052E-4</v>
      </c>
      <c r="O15" s="82">
        <f t="shared" si="4"/>
        <v>6.84207526516061E-3</v>
      </c>
      <c r="P15" s="76">
        <f>分析係数表!C18</f>
        <v>0.13983739837398379</v>
      </c>
      <c r="Q15" s="82">
        <f t="shared" si="5"/>
        <v>9.5677800455904502E-4</v>
      </c>
      <c r="R15" s="83">
        <v>2.3704107173469781E-3</v>
      </c>
      <c r="S15" s="84">
        <f t="shared" si="6"/>
        <v>7.1897783972164175E-2</v>
      </c>
      <c r="T15" s="85">
        <f>分析係数表!F18</f>
        <v>0.45793499043977054</v>
      </c>
      <c r="U15" s="86">
        <f t="shared" si="7"/>
        <v>3.2924511015933688E-2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投入係数表!R16</f>
        <v>9.5568149386390508E-2</v>
      </c>
      <c r="E16" s="77">
        <f t="shared" si="0"/>
        <v>9.5568149386390502</v>
      </c>
      <c r="F16" s="76">
        <f>分析係数表!C19</f>
        <v>0.18403218975010593</v>
      </c>
      <c r="G16" s="77">
        <f t="shared" si="1"/>
        <v>1.7587615801942686</v>
      </c>
      <c r="H16" s="77">
        <v>2.0020541863371495</v>
      </c>
      <c r="I16" s="77">
        <f t="shared" si="2"/>
        <v>2.0020541863371495</v>
      </c>
      <c r="J16" s="76">
        <f>分析係数表!G19</f>
        <v>5.7747209966260059E-2</v>
      </c>
      <c r="K16" s="78">
        <f t="shared" si="3"/>
        <v>0.11561304346224131</v>
      </c>
      <c r="L16" s="79"/>
      <c r="M16" s="80"/>
      <c r="N16" s="81">
        <f>分析係数表!H19</f>
        <v>-1.1176306230790724E-4</v>
      </c>
      <c r="O16" s="82">
        <f t="shared" si="4"/>
        <v>-1.765696842622093E-3</v>
      </c>
      <c r="P16" s="76">
        <f>分析係数表!C19</f>
        <v>0.18403218975010593</v>
      </c>
      <c r="Q16" s="82">
        <f t="shared" si="5"/>
        <v>-3.2494505638259194E-4</v>
      </c>
      <c r="R16" s="83">
        <v>2.032785175461794E-3</v>
      </c>
      <c r="S16" s="84">
        <f t="shared" si="6"/>
        <v>2.0040869715126113</v>
      </c>
      <c r="T16" s="85">
        <f>分析係数表!F19</f>
        <v>0.23994290163508955</v>
      </c>
      <c r="U16" s="86">
        <f t="shared" si="7"/>
        <v>0.48086644307381499</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投入係数表!R17</f>
        <v>2.0181840420760794E-2</v>
      </c>
      <c r="E17" s="77">
        <f t="shared" si="0"/>
        <v>2.0181840420760793</v>
      </c>
      <c r="F17" s="76">
        <f>分析係数表!C20</f>
        <v>2.2594142259414252E-2</v>
      </c>
      <c r="G17" s="77">
        <f t="shared" si="1"/>
        <v>4.5599137352346615E-2</v>
      </c>
      <c r="H17" s="77">
        <v>4.8663188952940008E-2</v>
      </c>
      <c r="I17" s="77">
        <f t="shared" si="2"/>
        <v>4.8663188952940008E-2</v>
      </c>
      <c r="J17" s="76">
        <f>分析係数表!G20</f>
        <v>0.10283687943262411</v>
      </c>
      <c r="K17" s="78">
        <f t="shared" si="3"/>
        <v>5.004370495160497E-3</v>
      </c>
      <c r="L17" s="79"/>
      <c r="M17" s="80"/>
      <c r="N17" s="81">
        <f>分析係数表!H20</f>
        <v>5.3087454596255942E-4</v>
      </c>
      <c r="O17" s="82">
        <f t="shared" si="4"/>
        <v>8.3870600024549425E-3</v>
      </c>
      <c r="P17" s="76">
        <f>分析係数表!C20</f>
        <v>2.2594142259414252E-2</v>
      </c>
      <c r="Q17" s="82">
        <f t="shared" si="5"/>
        <v>1.8949842683371022E-4</v>
      </c>
      <c r="R17" s="83">
        <v>5.4087589453933682E-4</v>
      </c>
      <c r="S17" s="84">
        <f t="shared" si="6"/>
        <v>4.9204064847479342E-2</v>
      </c>
      <c r="T17" s="85">
        <f>分析係数表!F20</f>
        <v>0.22695035460992907</v>
      </c>
      <c r="U17" s="86">
        <f t="shared" si="7"/>
        <v>1.1166879965385382E-2</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投入係数表!R18</f>
        <v>3.3677172096057403E-2</v>
      </c>
      <c r="E18" s="77">
        <f t="shared" si="0"/>
        <v>3.3677172096057402</v>
      </c>
      <c r="F18" s="76">
        <f>分析係数表!C21</f>
        <v>0.23250388802488331</v>
      </c>
      <c r="G18" s="77">
        <f t="shared" si="1"/>
        <v>0.78300734500164548</v>
      </c>
      <c r="H18" s="77">
        <v>0.81331516232403112</v>
      </c>
      <c r="I18" s="77">
        <f t="shared" si="2"/>
        <v>0.81331516232403112</v>
      </c>
      <c r="J18" s="76">
        <f>分析係数表!G21</f>
        <v>0.28497645450402553</v>
      </c>
      <c r="K18" s="78">
        <f t="shared" si="3"/>
        <v>0.23177567135346838</v>
      </c>
      <c r="L18" s="79"/>
      <c r="M18" s="80"/>
      <c r="N18" s="81">
        <f>分析係数表!H21</f>
        <v>8.9410449846325792E-4</v>
      </c>
      <c r="O18" s="82">
        <f t="shared" si="4"/>
        <v>1.4125574740976744E-2</v>
      </c>
      <c r="P18" s="76">
        <f>分析係数表!C21</f>
        <v>0.23250388802488331</v>
      </c>
      <c r="Q18" s="82">
        <f t="shared" si="5"/>
        <v>3.2842510478631767E-3</v>
      </c>
      <c r="R18" s="83">
        <v>1.1069500205551428E-2</v>
      </c>
      <c r="S18" s="84">
        <f t="shared" si="6"/>
        <v>0.82438466252958253</v>
      </c>
      <c r="T18" s="85">
        <f>分析係数表!F21</f>
        <v>0.42533799179705301</v>
      </c>
      <c r="U18" s="86">
        <f t="shared" si="7"/>
        <v>0.3506421168286239</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投入係数表!R19</f>
        <v>4.101602315815224E-2</v>
      </c>
      <c r="E19" s="77">
        <f t="shared" si="0"/>
        <v>4.1016023158152244</v>
      </c>
      <c r="F19" s="76">
        <f>分析係数表!C22</f>
        <v>5.4474708171206254E-2</v>
      </c>
      <c r="G19" s="77">
        <f t="shared" si="1"/>
        <v>0.22343358918837811</v>
      </c>
      <c r="H19" s="77">
        <v>0.22672468625593531</v>
      </c>
      <c r="I19" s="77">
        <f t="shared" si="2"/>
        <v>0.22672468625593531</v>
      </c>
      <c r="J19" s="76">
        <f>分析係数表!G22</f>
        <v>0.19423955040393395</v>
      </c>
      <c r="K19" s="78">
        <f t="shared" si="3"/>
        <v>4.4038901123825858E-2</v>
      </c>
      <c r="L19" s="79"/>
      <c r="M19" s="80"/>
      <c r="N19" s="81">
        <f>分析係数表!H22</f>
        <v>4.1911148365465217E-5</v>
      </c>
      <c r="O19" s="82">
        <f t="shared" si="4"/>
        <v>6.6213631598328491E-4</v>
      </c>
      <c r="P19" s="76">
        <f>分析係数表!C22</f>
        <v>5.4474708171206254E-2</v>
      </c>
      <c r="Q19" s="82">
        <f t="shared" si="5"/>
        <v>3.6069682582747055E-5</v>
      </c>
      <c r="R19" s="83">
        <v>3.6619611478480406E-4</v>
      </c>
      <c r="S19" s="84">
        <f t="shared" si="6"/>
        <v>0.22709088237072012</v>
      </c>
      <c r="T19" s="85">
        <f>分析係数表!F22</f>
        <v>0.41201264488935724</v>
      </c>
      <c r="U19" s="86">
        <f t="shared" si="7"/>
        <v>9.3564315075818305E-2</v>
      </c>
      <c r="V19" s="87">
        <f>分析係数表!D22</f>
        <v>4.7418335089567963E-2</v>
      </c>
      <c r="W19" s="167">
        <f t="shared" si="8"/>
        <v>0</v>
      </c>
      <c r="X19" s="76">
        <f>分析係数表!E22</f>
        <v>4.0744643484369514E-2</v>
      </c>
      <c r="Y19" s="166">
        <f t="shared" si="9"/>
        <v>0</v>
      </c>
    </row>
    <row r="20" spans="1:25" x14ac:dyDescent="0.2">
      <c r="A20" s="6" t="s">
        <v>8</v>
      </c>
      <c r="B20" s="5" t="s">
        <v>269</v>
      </c>
      <c r="C20" s="75">
        <f>最終需要_まとめ!C21</f>
        <v>100</v>
      </c>
      <c r="D20" s="76">
        <f>投入係数表!R20</f>
        <v>0.15252578790720431</v>
      </c>
      <c r="E20" s="77">
        <f t="shared" si="0"/>
        <v>15.252578790720431</v>
      </c>
      <c r="F20" s="76">
        <f>分析係数表!C23</f>
        <v>0</v>
      </c>
      <c r="G20" s="77">
        <f t="shared" si="1"/>
        <v>0</v>
      </c>
      <c r="H20" s="77">
        <v>0</v>
      </c>
      <c r="I20" s="77">
        <f t="shared" si="2"/>
        <v>100</v>
      </c>
      <c r="J20" s="76">
        <f>分析係数表!G23</f>
        <v>0.21588453540995636</v>
      </c>
      <c r="K20" s="78">
        <f t="shared" si="3"/>
        <v>21.588453540995637</v>
      </c>
      <c r="L20" s="79"/>
      <c r="M20" s="80"/>
      <c r="N20" s="81">
        <f>分析係数表!H23</f>
        <v>2.794076557697681E-5</v>
      </c>
      <c r="O20" s="82">
        <f t="shared" si="4"/>
        <v>4.4142421065552324E-4</v>
      </c>
      <c r="P20" s="76">
        <f>分析係数表!C23</f>
        <v>0</v>
      </c>
      <c r="Q20" s="82">
        <f t="shared" si="5"/>
        <v>0</v>
      </c>
      <c r="R20" s="83">
        <v>0</v>
      </c>
      <c r="S20" s="84">
        <f t="shared" si="6"/>
        <v>100</v>
      </c>
      <c r="T20" s="85">
        <f>分析係数表!F23</f>
        <v>0.4404941493048477</v>
      </c>
      <c r="U20" s="86">
        <f t="shared" si="7"/>
        <v>44.049414930484772</v>
      </c>
      <c r="V20" s="87">
        <f>分析係数表!D23</f>
        <v>3.6368084152158843E-2</v>
      </c>
      <c r="W20" s="167">
        <f t="shared" si="8"/>
        <v>4</v>
      </c>
      <c r="X20" s="76">
        <f>分析係数表!E23</f>
        <v>3.6898112284421247E-2</v>
      </c>
      <c r="Y20" s="166">
        <f t="shared" si="9"/>
        <v>4</v>
      </c>
    </row>
    <row r="21" spans="1:25" x14ac:dyDescent="0.2">
      <c r="A21" s="6" t="s">
        <v>9</v>
      </c>
      <c r="B21" s="5" t="s">
        <v>270</v>
      </c>
      <c r="C21" s="90"/>
      <c r="D21" s="76">
        <f>投入係数表!R21</f>
        <v>5.7895380600970362E-3</v>
      </c>
      <c r="E21" s="77">
        <f t="shared" si="0"/>
        <v>0.57895380600970359</v>
      </c>
      <c r="F21" s="76">
        <f>分析係数表!C24</f>
        <v>0.2430426716141002</v>
      </c>
      <c r="G21" s="77">
        <f t="shared" si="1"/>
        <v>0.14071047975374987</v>
      </c>
      <c r="H21" s="77">
        <v>0.14747549788041422</v>
      </c>
      <c r="I21" s="77">
        <f t="shared" si="2"/>
        <v>0.14747549788041422</v>
      </c>
      <c r="J21" s="76">
        <f>分析係数表!G24</f>
        <v>0.20785219399538107</v>
      </c>
      <c r="K21" s="78">
        <f t="shared" si="3"/>
        <v>3.0653105795005266E-2</v>
      </c>
      <c r="L21" s="79"/>
      <c r="M21" s="80"/>
      <c r="N21" s="81">
        <f>分析係数表!H24</f>
        <v>3.3528918692372173E-4</v>
      </c>
      <c r="O21" s="82">
        <f t="shared" si="4"/>
        <v>5.2970905278662793E-3</v>
      </c>
      <c r="P21" s="76">
        <f>分析係数表!C24</f>
        <v>0.2430426716141002</v>
      </c>
      <c r="Q21" s="82">
        <f t="shared" si="5"/>
        <v>1.2874190336743649E-3</v>
      </c>
      <c r="R21" s="83">
        <v>5.2106452005864848E-3</v>
      </c>
      <c r="S21" s="84">
        <f t="shared" si="6"/>
        <v>0.1526861430810007</v>
      </c>
      <c r="T21" s="85">
        <f>分析係数表!F24</f>
        <v>0.39030023094688221</v>
      </c>
      <c r="U21" s="86">
        <f t="shared" si="7"/>
        <v>5.9593436906903274E-2</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投入係数表!R22</f>
        <v>9.8666775390386097E-3</v>
      </c>
      <c r="E22" s="77">
        <f t="shared" si="0"/>
        <v>0.98666775390386097</v>
      </c>
      <c r="F22" s="76">
        <f>分析係数表!C25</f>
        <v>6.2929061784896545E-3</v>
      </c>
      <c r="G22" s="77">
        <f t="shared" si="1"/>
        <v>6.2090076046581169E-3</v>
      </c>
      <c r="H22" s="77">
        <v>6.8428583916089747E-3</v>
      </c>
      <c r="I22" s="77">
        <f t="shared" si="2"/>
        <v>6.8428583916089747E-3</v>
      </c>
      <c r="J22" s="76">
        <f>分析係数表!G25</f>
        <v>0.19805194805194806</v>
      </c>
      <c r="K22" s="78">
        <f t="shared" si="3"/>
        <v>1.3552414347017775E-3</v>
      </c>
      <c r="L22" s="79"/>
      <c r="M22" s="80"/>
      <c r="N22" s="81">
        <f>分析係数表!H25</f>
        <v>4.8896339759709417E-4</v>
      </c>
      <c r="O22" s="82">
        <f t="shared" si="4"/>
        <v>7.7249236864716563E-3</v>
      </c>
      <c r="P22" s="76">
        <f>分析係数表!C25</f>
        <v>6.2929061784896545E-3</v>
      </c>
      <c r="Q22" s="82">
        <f t="shared" si="5"/>
        <v>4.8612219994958565E-5</v>
      </c>
      <c r="R22" s="83">
        <v>4.7356384764840679E-4</v>
      </c>
      <c r="S22" s="84">
        <f t="shared" si="6"/>
        <v>7.3164222392573816E-3</v>
      </c>
      <c r="T22" s="85">
        <f>分析係数表!F25</f>
        <v>0.35389610389610388</v>
      </c>
      <c r="U22" s="86">
        <f t="shared" si="7"/>
        <v>2.5892533249319955E-3</v>
      </c>
      <c r="V22" s="87">
        <f>分析係数表!D25</f>
        <v>9.74025974025974E-3</v>
      </c>
      <c r="W22" s="167">
        <f t="shared" si="8"/>
        <v>0</v>
      </c>
      <c r="X22" s="76">
        <f>分析係数表!E25</f>
        <v>0</v>
      </c>
      <c r="Y22" s="166">
        <f t="shared" si="9"/>
        <v>0</v>
      </c>
    </row>
    <row r="23" spans="1:25" x14ac:dyDescent="0.2">
      <c r="A23" s="6" t="s">
        <v>11</v>
      </c>
      <c r="B23" s="5" t="s">
        <v>35</v>
      </c>
      <c r="C23" s="90"/>
      <c r="D23" s="76">
        <f>投入係数表!R23</f>
        <v>2.3688180372650549E-2</v>
      </c>
      <c r="E23" s="77">
        <f t="shared" si="0"/>
        <v>2.3688180372650547</v>
      </c>
      <c r="F23" s="76">
        <f>分析係数表!C26</f>
        <v>0.11929572403880706</v>
      </c>
      <c r="G23" s="77">
        <f t="shared" si="1"/>
        <v>0.28258986287172055</v>
      </c>
      <c r="H23" s="77">
        <v>0.28974878213984301</v>
      </c>
      <c r="I23" s="77">
        <f t="shared" si="2"/>
        <v>0.28974878213984301</v>
      </c>
      <c r="J23" s="76">
        <f>分析係数表!G26</f>
        <v>0.19690501600853788</v>
      </c>
      <c r="K23" s="78">
        <f t="shared" si="3"/>
        <v>5.705298858570014E-2</v>
      </c>
      <c r="L23" s="79"/>
      <c r="M23" s="80"/>
      <c r="N23" s="81">
        <f>分析係数表!H26</f>
        <v>1.0477787091366304E-2</v>
      </c>
      <c r="O23" s="82">
        <f t="shared" si="4"/>
        <v>0.16553407899582123</v>
      </c>
      <c r="P23" s="76">
        <f>分析係数表!C26</f>
        <v>0.11929572403880706</v>
      </c>
      <c r="Q23" s="82">
        <f t="shared" si="5"/>
        <v>1.974750780690358E-2</v>
      </c>
      <c r="R23" s="83">
        <v>2.1344106048053806E-2</v>
      </c>
      <c r="S23" s="84">
        <f t="shared" si="6"/>
        <v>0.31109288818789682</v>
      </c>
      <c r="T23" s="85">
        <f>分析係数表!F26</f>
        <v>0.33564567769477055</v>
      </c>
      <c r="U23" s="86">
        <f t="shared" si="7"/>
        <v>0.1044169832818501</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投入係数表!R24</f>
        <v>2.0385697394707873E-4</v>
      </c>
      <c r="E24" s="77">
        <f t="shared" si="0"/>
        <v>2.0385697394707872E-2</v>
      </c>
      <c r="F24" s="76">
        <f>分析係数表!C27</f>
        <v>1</v>
      </c>
      <c r="G24" s="77">
        <f t="shared" si="1"/>
        <v>2.0385697394707872E-2</v>
      </c>
      <c r="H24" s="77">
        <v>2.5248737614952346E-2</v>
      </c>
      <c r="I24" s="77">
        <f t="shared" si="2"/>
        <v>2.5248737614952346E-2</v>
      </c>
      <c r="J24" s="76">
        <f>分析係数表!G27</f>
        <v>0.17096018735362997</v>
      </c>
      <c r="K24" s="78">
        <f t="shared" si="3"/>
        <v>4.3165289130948975E-3</v>
      </c>
      <c r="L24" s="79"/>
      <c r="M24" s="80"/>
      <c r="N24" s="81">
        <f>分析係数表!H27</f>
        <v>1.0449846325789327E-2</v>
      </c>
      <c r="O24" s="82">
        <f t="shared" si="4"/>
        <v>0.16509265478516569</v>
      </c>
      <c r="P24" s="76">
        <f>分析係数表!C27</f>
        <v>1</v>
      </c>
      <c r="Q24" s="82">
        <f t="shared" si="5"/>
        <v>0.16509265478516569</v>
      </c>
      <c r="R24" s="83">
        <v>0.17190644068783645</v>
      </c>
      <c r="S24" s="84">
        <f t="shared" si="6"/>
        <v>0.19715517830278878</v>
      </c>
      <c r="T24" s="85">
        <f>分析係数表!F27</f>
        <v>0.32162373145979706</v>
      </c>
      <c r="U24" s="86">
        <f t="shared" si="7"/>
        <v>6.3409784122364546E-2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投入係数表!R25</f>
        <v>5.3002813226240468E-4</v>
      </c>
      <c r="E25" s="77">
        <f t="shared" si="0"/>
        <v>5.3002813226240467E-2</v>
      </c>
      <c r="F25" s="76">
        <f>分析係数表!C28</f>
        <v>0.21543700340522132</v>
      </c>
      <c r="G25" s="77">
        <f t="shared" si="1"/>
        <v>1.1418767253507878E-2</v>
      </c>
      <c r="H25" s="77">
        <v>2.447757986747269E-2</v>
      </c>
      <c r="I25" s="77">
        <f t="shared" si="2"/>
        <v>2.447757986747269E-2</v>
      </c>
      <c r="J25" s="76">
        <f>分析係数表!G28</f>
        <v>0.12488528602018965</v>
      </c>
      <c r="K25" s="78">
        <f t="shared" si="3"/>
        <v>3.0568895628313628E-3</v>
      </c>
      <c r="L25" s="79"/>
      <c r="M25" s="80"/>
      <c r="N25" s="81">
        <f>分析係数表!H28</f>
        <v>2.0550433081866444E-2</v>
      </c>
      <c r="O25" s="82">
        <f t="shared" si="4"/>
        <v>0.32466750693713736</v>
      </c>
      <c r="P25" s="76">
        <f>分析係数表!C28</f>
        <v>0.21543700340522132</v>
      </c>
      <c r="Q25" s="82">
        <f t="shared" si="5"/>
        <v>6.9945394797580773E-2</v>
      </c>
      <c r="R25" s="83">
        <v>8.1024451000283923E-2</v>
      </c>
      <c r="S25" s="84">
        <f t="shared" si="6"/>
        <v>0.10550203086775661</v>
      </c>
      <c r="T25" s="85">
        <f>分析係数表!F28</f>
        <v>0.21313857448761089</v>
      </c>
      <c r="U25" s="86">
        <f t="shared" si="7"/>
        <v>2.2486552464701565E-2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投入係数表!R26</f>
        <v>3.0986260039955965E-3</v>
      </c>
      <c r="E26" s="77">
        <f t="shared" si="0"/>
        <v>0.30986260039955965</v>
      </c>
      <c r="F26" s="76">
        <f>分析係数表!C29</f>
        <v>0.11126961483594866</v>
      </c>
      <c r="G26" s="77">
        <f t="shared" si="1"/>
        <v>3.4478292198524475E-2</v>
      </c>
      <c r="H26" s="77">
        <v>4.5203503030488125E-2</v>
      </c>
      <c r="I26" s="77">
        <f t="shared" si="2"/>
        <v>4.5203503030488125E-2</v>
      </c>
      <c r="J26" s="76">
        <f>分析係数表!G29</f>
        <v>0.25072046109510088</v>
      </c>
      <c r="K26" s="78">
        <f t="shared" si="3"/>
        <v>1.1333443122917772E-2</v>
      </c>
      <c r="L26" s="79"/>
      <c r="M26" s="80"/>
      <c r="N26" s="81">
        <f>分析係数表!H29</f>
        <v>9.5976529756915344E-3</v>
      </c>
      <c r="O26" s="82">
        <f t="shared" si="4"/>
        <v>0.15162921636017224</v>
      </c>
      <c r="P26" s="76">
        <f>分析係数表!C29</f>
        <v>0.11126961483594866</v>
      </c>
      <c r="Q26" s="82">
        <f t="shared" si="5"/>
        <v>1.6871724502273089E-2</v>
      </c>
      <c r="R26" s="83">
        <v>2.3463940050563792E-2</v>
      </c>
      <c r="S26" s="84">
        <f t="shared" si="6"/>
        <v>6.866744308105191E-2</v>
      </c>
      <c r="T26" s="85">
        <f>分析係数表!F29</f>
        <v>0.40201729106628242</v>
      </c>
      <c r="U26" s="86">
        <f t="shared" si="7"/>
        <v>2.7605499451892626E-2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投入係数表!R27</f>
        <v>1.6716271863660456E-3</v>
      </c>
      <c r="E27" s="77">
        <f t="shared" si="0"/>
        <v>0.16716271863660456</v>
      </c>
      <c r="F27" s="76">
        <f>分析係数表!C30</f>
        <v>1</v>
      </c>
      <c r="G27" s="77">
        <f t="shared" si="1"/>
        <v>0.16716271863660456</v>
      </c>
      <c r="H27" s="77">
        <v>0.206655634414175</v>
      </c>
      <c r="I27" s="77">
        <f t="shared" si="2"/>
        <v>0.206655634414175</v>
      </c>
      <c r="J27" s="76">
        <f>分析係数表!G30</f>
        <v>0.34452184927169094</v>
      </c>
      <c r="K27" s="78">
        <f t="shared" si="3"/>
        <v>7.1197381330786069E-2</v>
      </c>
      <c r="L27" s="79"/>
      <c r="M27" s="80"/>
      <c r="N27" s="81">
        <f>分析係数表!H30</f>
        <v>0</v>
      </c>
      <c r="O27" s="82">
        <f t="shared" si="4"/>
        <v>0</v>
      </c>
      <c r="P27" s="76">
        <f>分析係数表!C30</f>
        <v>1</v>
      </c>
      <c r="Q27" s="82">
        <f t="shared" si="5"/>
        <v>0</v>
      </c>
      <c r="R27" s="83">
        <v>4.7729753598451441E-2</v>
      </c>
      <c r="S27" s="84">
        <f t="shared" si="6"/>
        <v>0.25438538801262645</v>
      </c>
      <c r="T27" s="85">
        <f>分析係数表!F30</f>
        <v>0.43989867004433186</v>
      </c>
      <c r="U27" s="86">
        <f t="shared" si="7"/>
        <v>0.1119037938654657</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投入係数表!R28</f>
        <v>1.0885962408774005E-2</v>
      </c>
      <c r="E28" s="77">
        <f t="shared" si="0"/>
        <v>1.0885962408774006</v>
      </c>
      <c r="F28" s="76">
        <f>分析係数表!C31</f>
        <v>4.9334728658992355E-2</v>
      </c>
      <c r="G28" s="77">
        <f t="shared" si="1"/>
        <v>5.3705600162885642E-2</v>
      </c>
      <c r="H28" s="77">
        <v>6.7691107173108153E-2</v>
      </c>
      <c r="I28" s="77">
        <f t="shared" si="2"/>
        <v>6.7691107173108153E-2</v>
      </c>
      <c r="J28" s="76">
        <f>分析係数表!G31</f>
        <v>6.9277108433734941E-2</v>
      </c>
      <c r="K28" s="78">
        <f t="shared" si="3"/>
        <v>4.6894441716309864E-3</v>
      </c>
      <c r="L28" s="79"/>
      <c r="M28" s="80"/>
      <c r="N28" s="81">
        <f>分析係数表!H31</f>
        <v>2.1570271025426097E-2</v>
      </c>
      <c r="O28" s="82">
        <f t="shared" si="4"/>
        <v>0.34077949062606394</v>
      </c>
      <c r="P28" s="76">
        <f>分析係数表!C31</f>
        <v>4.9334728658992355E-2</v>
      </c>
      <c r="Q28" s="82">
        <f t="shared" si="5"/>
        <v>1.6812263702586493E-2</v>
      </c>
      <c r="R28" s="83">
        <v>2.3879617734977557E-2</v>
      </c>
      <c r="S28" s="84">
        <f t="shared" si="6"/>
        <v>9.157072490808571E-2</v>
      </c>
      <c r="T28" s="85">
        <f>分析係数表!F31</f>
        <v>0.34337349397590361</v>
      </c>
      <c r="U28" s="86">
        <f t="shared" si="7"/>
        <v>3.1442959757595694E-2</v>
      </c>
      <c r="V28" s="87">
        <f>分析係数表!D31</f>
        <v>0</v>
      </c>
      <c r="W28" s="167">
        <f t="shared" si="8"/>
        <v>0</v>
      </c>
      <c r="X28" s="76">
        <f>分析係数表!E31</f>
        <v>0</v>
      </c>
      <c r="Y28" s="166">
        <f t="shared" si="9"/>
        <v>0</v>
      </c>
    </row>
    <row r="29" spans="1:25" x14ac:dyDescent="0.2">
      <c r="A29" s="6" t="s">
        <v>17</v>
      </c>
      <c r="B29" s="5" t="s">
        <v>272</v>
      </c>
      <c r="C29" s="90"/>
      <c r="D29" s="76">
        <f>投入係数表!R29</f>
        <v>5.3002813226240468E-4</v>
      </c>
      <c r="E29" s="77">
        <f t="shared" si="0"/>
        <v>5.3002813226240467E-2</v>
      </c>
      <c r="F29" s="76">
        <f>分析係数表!C32</f>
        <v>0.42352941176470593</v>
      </c>
      <c r="G29" s="77">
        <f t="shared" si="1"/>
        <v>2.2448250307584201E-2</v>
      </c>
      <c r="H29" s="77">
        <v>3.1315011679282877E-2</v>
      </c>
      <c r="I29" s="77">
        <f t="shared" si="2"/>
        <v>3.1315011679282877E-2</v>
      </c>
      <c r="J29" s="76">
        <f>分析係数表!G32</f>
        <v>0.14012738853503184</v>
      </c>
      <c r="K29" s="78">
        <f t="shared" si="3"/>
        <v>4.3880908085619317E-3</v>
      </c>
      <c r="L29" s="79"/>
      <c r="M29" s="80"/>
      <c r="N29" s="81">
        <f>分析係数表!H32</f>
        <v>6.3146130203967591E-3</v>
      </c>
      <c r="O29" s="82">
        <f t="shared" si="4"/>
        <v>9.9761871608148256E-2</v>
      </c>
      <c r="P29" s="76">
        <f>分析係数表!C32</f>
        <v>0.42352941176470593</v>
      </c>
      <c r="Q29" s="82">
        <f t="shared" si="5"/>
        <v>4.2252086798745148E-2</v>
      </c>
      <c r="R29" s="83">
        <v>5.6115965679865411E-2</v>
      </c>
      <c r="S29" s="84">
        <f t="shared" si="6"/>
        <v>8.7430977359148287E-2</v>
      </c>
      <c r="T29" s="85">
        <f>分析係数表!F32</f>
        <v>0.48195329087048833</v>
      </c>
      <c r="U29" s="86">
        <f t="shared" si="7"/>
        <v>4.2137647262264676E-2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投入係数表!R30</f>
        <v>4.0771394789415744E-5</v>
      </c>
      <c r="E30" s="77">
        <f t="shared" si="0"/>
        <v>4.0771394789415744E-3</v>
      </c>
      <c r="F30" s="76">
        <f>分析係数表!C33</f>
        <v>1</v>
      </c>
      <c r="G30" s="77">
        <f t="shared" si="1"/>
        <v>4.0771394789415744E-3</v>
      </c>
      <c r="H30" s="77">
        <v>1.821794400191306E-2</v>
      </c>
      <c r="I30" s="77">
        <f t="shared" si="2"/>
        <v>1.821794400191306E-2</v>
      </c>
      <c r="J30" s="76">
        <f>分析係数表!G33</f>
        <v>0.50642927794263104</v>
      </c>
      <c r="K30" s="78">
        <f t="shared" si="3"/>
        <v>9.2261002264881174E-3</v>
      </c>
      <c r="L30" s="79"/>
      <c r="M30" s="80"/>
      <c r="N30" s="81">
        <f>分析係数表!H33</f>
        <v>9.2204526404023469E-4</v>
      </c>
      <c r="O30" s="82">
        <f t="shared" si="4"/>
        <v>1.4566998951632267E-2</v>
      </c>
      <c r="P30" s="76">
        <f>分析係数表!C33</f>
        <v>1</v>
      </c>
      <c r="Q30" s="82">
        <f t="shared" si="5"/>
        <v>1.4566998951632267E-2</v>
      </c>
      <c r="R30" s="83">
        <v>4.0974830861515217E-2</v>
      </c>
      <c r="S30" s="84">
        <f t="shared" si="6"/>
        <v>5.9192774863428277E-2</v>
      </c>
      <c r="T30" s="85">
        <f>分析係数表!F33</f>
        <v>0.64094955489614247</v>
      </c>
      <c r="U30" s="86">
        <f t="shared" si="7"/>
        <v>3.7939582701781924E-2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投入係数表!R31</f>
        <v>4.1505279895625233E-2</v>
      </c>
      <c r="E31" s="77">
        <f t="shared" si="0"/>
        <v>4.1505279895625229</v>
      </c>
      <c r="F31" s="76">
        <f>分析係数表!C34</f>
        <v>1</v>
      </c>
      <c r="G31" s="77">
        <f t="shared" si="1"/>
        <v>4.1505279895625229</v>
      </c>
      <c r="H31" s="77">
        <v>4.5085296500896446</v>
      </c>
      <c r="I31" s="77">
        <f t="shared" si="2"/>
        <v>4.5085296500896446</v>
      </c>
      <c r="J31" s="76">
        <f>分析係数表!G34</f>
        <v>0.4248177722781849</v>
      </c>
      <c r="K31" s="78">
        <f t="shared" si="3"/>
        <v>1.9153035222012273</v>
      </c>
      <c r="L31" s="79"/>
      <c r="M31" s="80"/>
      <c r="N31" s="81">
        <f>分析係数表!H34</f>
        <v>0.15535065660799105</v>
      </c>
      <c r="O31" s="82">
        <f t="shared" si="4"/>
        <v>2.4543186112447088</v>
      </c>
      <c r="P31" s="76">
        <f>分析係数表!C34</f>
        <v>1</v>
      </c>
      <c r="Q31" s="82">
        <f t="shared" si="5"/>
        <v>2.4543186112447088</v>
      </c>
      <c r="R31" s="83">
        <v>2.6986194477244725</v>
      </c>
      <c r="S31" s="84">
        <f t="shared" si="6"/>
        <v>7.2071490978141171</v>
      </c>
      <c r="T31" s="85">
        <f>分析係数表!F34</f>
        <v>0.6980530152162564</v>
      </c>
      <c r="U31" s="86">
        <f t="shared" si="7"/>
        <v>5.0309721588422667</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投入係数表!R32</f>
        <v>6.4826517715171035E-3</v>
      </c>
      <c r="E32" s="77">
        <f t="shared" si="0"/>
        <v>0.64826517715171039</v>
      </c>
      <c r="F32" s="76">
        <f>分析係数表!C35</f>
        <v>0.10396681358568838</v>
      </c>
      <c r="G32" s="77">
        <f t="shared" si="1"/>
        <v>6.7398064827025123E-2</v>
      </c>
      <c r="H32" s="77">
        <v>8.3555039761854952E-2</v>
      </c>
      <c r="I32" s="77">
        <f t="shared" si="2"/>
        <v>8.3555039761854952E-2</v>
      </c>
      <c r="J32" s="76">
        <f>分析係数表!G35</f>
        <v>0.31658878504672899</v>
      </c>
      <c r="K32" s="78">
        <f t="shared" si="3"/>
        <v>2.645258852273679E-2</v>
      </c>
      <c r="L32" s="79"/>
      <c r="M32" s="80"/>
      <c r="N32" s="81">
        <f>分析係数表!H35</f>
        <v>5.9164571109248394E-2</v>
      </c>
      <c r="O32" s="82">
        <f t="shared" si="4"/>
        <v>0.9347157660630705</v>
      </c>
      <c r="P32" s="76">
        <f>分析係数表!C35</f>
        <v>0.10396681358568838</v>
      </c>
      <c r="Q32" s="82">
        <f t="shared" si="5"/>
        <v>9.7179419805883155E-2</v>
      </c>
      <c r="R32" s="83">
        <v>0.12742764201964532</v>
      </c>
      <c r="S32" s="84">
        <f t="shared" si="6"/>
        <v>0.21098268178150026</v>
      </c>
      <c r="T32" s="85">
        <f>分析係数表!F35</f>
        <v>0.6460280373831776</v>
      </c>
      <c r="U32" s="86">
        <f t="shared" si="7"/>
        <v>0.13630072783314212</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投入係数表!R33</f>
        <v>1.6308557915766298E-3</v>
      </c>
      <c r="E33" s="77">
        <f t="shared" si="0"/>
        <v>0.16308557915766297</v>
      </c>
      <c r="F33" s="76">
        <f>分析係数表!C36</f>
        <v>0.7690462911321807</v>
      </c>
      <c r="G33" s="77">
        <f t="shared" si="1"/>
        <v>0.12542035978834437</v>
      </c>
      <c r="H33" s="77">
        <v>0.24881608029666685</v>
      </c>
      <c r="I33" s="77">
        <f t="shared" si="2"/>
        <v>0.24881608029666685</v>
      </c>
      <c r="J33" s="76">
        <f>分析係数表!G36</f>
        <v>1.0642148700499529E-2</v>
      </c>
      <c r="K33" s="78">
        <f t="shared" si="3"/>
        <v>2.6479377255925595E-3</v>
      </c>
      <c r="L33" s="79"/>
      <c r="M33" s="80"/>
      <c r="N33" s="81">
        <f>分析係数表!H36</f>
        <v>0.21434758312377758</v>
      </c>
      <c r="O33" s="82">
        <f t="shared" si="4"/>
        <v>3.3863858320438465</v>
      </c>
      <c r="P33" s="76">
        <f>分析係数表!C36</f>
        <v>0.7690462911321807</v>
      </c>
      <c r="Q33" s="82">
        <f t="shared" si="5"/>
        <v>2.6042874644758838</v>
      </c>
      <c r="R33" s="83">
        <v>2.7202568534408287</v>
      </c>
      <c r="S33" s="84">
        <f t="shared" si="6"/>
        <v>2.9690729337374955</v>
      </c>
      <c r="T33" s="85">
        <f>分析係数表!F36</f>
        <v>0.89162383262144351</v>
      </c>
      <c r="U33" s="86">
        <f t="shared" si="7"/>
        <v>2.6472961885116191</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投入係数表!R34</f>
        <v>1.3780731438822523E-2</v>
      </c>
      <c r="E34" s="77">
        <f t="shared" si="0"/>
        <v>1.3780731438822522</v>
      </c>
      <c r="F34" s="76">
        <f>分析係数表!C37</f>
        <v>0.51946958535045251</v>
      </c>
      <c r="G34" s="77">
        <f t="shared" si="1"/>
        <v>0.71586708463510806</v>
      </c>
      <c r="H34" s="77">
        <v>0.85563680270214038</v>
      </c>
      <c r="I34" s="77">
        <f t="shared" si="2"/>
        <v>0.85563680270214038</v>
      </c>
      <c r="J34" s="76">
        <f>分析係数表!G37</f>
        <v>0.46066923615977573</v>
      </c>
      <c r="K34" s="78">
        <f t="shared" si="3"/>
        <v>0.39416555233098771</v>
      </c>
      <c r="L34" s="79"/>
      <c r="M34" s="80"/>
      <c r="N34" s="81">
        <f>分析係数表!H37</f>
        <v>4.5948588991338364E-2</v>
      </c>
      <c r="O34" s="82">
        <f t="shared" si="4"/>
        <v>0.72592211442300802</v>
      </c>
      <c r="P34" s="76">
        <f>分析係数表!C37</f>
        <v>0.51946958535045251</v>
      </c>
      <c r="Q34" s="82">
        <f t="shared" si="5"/>
        <v>0.37709445977604372</v>
      </c>
      <c r="R34" s="83">
        <v>0.45713015788056532</v>
      </c>
      <c r="S34" s="84">
        <f t="shared" si="6"/>
        <v>1.3127669605827057</v>
      </c>
      <c r="T34" s="85">
        <f>分析係数表!F37</f>
        <v>0.70891730903994399</v>
      </c>
      <c r="U34" s="86">
        <f t="shared" si="7"/>
        <v>0.93064322109283792</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投入係数表!R35</f>
        <v>9.6628205650915316E-3</v>
      </c>
      <c r="E35" s="77">
        <f t="shared" si="0"/>
        <v>0.96628205650915322</v>
      </c>
      <c r="F35" s="76">
        <f>分析係数表!C38</f>
        <v>5.5966094327320137E-2</v>
      </c>
      <c r="G35" s="77">
        <f t="shared" si="1"/>
        <v>5.4079032721388157E-2</v>
      </c>
      <c r="H35" s="77">
        <v>7.976753657411241E-2</v>
      </c>
      <c r="I35" s="77">
        <f t="shared" si="2"/>
        <v>7.976753657411241E-2</v>
      </c>
      <c r="J35" s="76">
        <f>分析係数表!G38</f>
        <v>0.18817204301075269</v>
      </c>
      <c r="K35" s="78">
        <f t="shared" si="3"/>
        <v>1.5010020323085668E-2</v>
      </c>
      <c r="L35" s="79"/>
      <c r="M35" s="80"/>
      <c r="N35" s="81">
        <f>分析係数表!H38</f>
        <v>4.1086895780944398E-2</v>
      </c>
      <c r="O35" s="82">
        <f t="shared" si="4"/>
        <v>0.64911430176894691</v>
      </c>
      <c r="P35" s="76">
        <f>分析係数表!C38</f>
        <v>5.5966094327320137E-2</v>
      </c>
      <c r="Q35" s="82">
        <f t="shared" si="5"/>
        <v>3.6328392242013431E-2</v>
      </c>
      <c r="R35" s="83">
        <v>5.0135404437033897E-2</v>
      </c>
      <c r="S35" s="84">
        <f t="shared" si="6"/>
        <v>0.1299029410111463</v>
      </c>
      <c r="T35" s="85">
        <f>分析係数表!F38</f>
        <v>0.42473118279569894</v>
      </c>
      <c r="U35" s="86">
        <f t="shared" si="7"/>
        <v>5.5173829784304074E-2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投入係数表!R36</f>
        <v>0</v>
      </c>
      <c r="E36" s="77">
        <f t="shared" si="0"/>
        <v>0</v>
      </c>
      <c r="F36" s="76">
        <f>分析係数表!C39</f>
        <v>0.92912172573189522</v>
      </c>
      <c r="G36" s="77">
        <f t="shared" si="1"/>
        <v>0</v>
      </c>
      <c r="H36" s="77">
        <v>1.8956229756503289E-2</v>
      </c>
      <c r="I36" s="77">
        <f t="shared" si="2"/>
        <v>1.8956229756503289E-2</v>
      </c>
      <c r="J36" s="76">
        <f>分析係数表!G39</f>
        <v>0.35058043117744608</v>
      </c>
      <c r="K36" s="78">
        <f t="shared" si="3"/>
        <v>6.6456832015336564E-3</v>
      </c>
      <c r="L36" s="79"/>
      <c r="M36" s="80"/>
      <c r="N36" s="81">
        <f>分析係数表!H39</f>
        <v>3.6742106733724505E-3</v>
      </c>
      <c r="O36" s="82">
        <f t="shared" si="4"/>
        <v>5.8047283701201303E-2</v>
      </c>
      <c r="P36" s="76">
        <f>分析係数表!C39</f>
        <v>0.92912172573189522</v>
      </c>
      <c r="Q36" s="82">
        <f t="shared" si="5"/>
        <v>5.3932992406509069E-2</v>
      </c>
      <c r="R36" s="83">
        <v>6.3776207964030732E-2</v>
      </c>
      <c r="S36" s="84">
        <f t="shared" si="6"/>
        <v>8.2732437720534013E-2</v>
      </c>
      <c r="T36" s="85">
        <f>分析係数表!F39</f>
        <v>0.70082918739635158</v>
      </c>
      <c r="U36" s="86">
        <f t="shared" si="7"/>
        <v>5.7981307099001116E-2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投入係数表!R37</f>
        <v>8.1542789578831489E-5</v>
      </c>
      <c r="E37" s="77">
        <f t="shared" si="0"/>
        <v>8.1542789578831487E-3</v>
      </c>
      <c r="F37" s="76">
        <f>分析係数表!C40</f>
        <v>1</v>
      </c>
      <c r="G37" s="77">
        <f t="shared" si="1"/>
        <v>8.1542789578831487E-3</v>
      </c>
      <c r="H37" s="77">
        <v>9.6286327456653088E-3</v>
      </c>
      <c r="I37" s="77">
        <f t="shared" si="2"/>
        <v>9.6286327456653088E-3</v>
      </c>
      <c r="J37" s="76">
        <f>分析係数表!G40</f>
        <v>0.52103191048487363</v>
      </c>
      <c r="K37" s="78">
        <f t="shared" si="3"/>
        <v>5.0168249148312104E-3</v>
      </c>
      <c r="L37" s="79"/>
      <c r="M37" s="80"/>
      <c r="N37" s="81">
        <f>分析係数表!H40</f>
        <v>3.0720871751886002E-2</v>
      </c>
      <c r="O37" s="82">
        <f t="shared" si="4"/>
        <v>0.4853459196157478</v>
      </c>
      <c r="P37" s="76">
        <f>分析係数表!C40</f>
        <v>1</v>
      </c>
      <c r="Q37" s="82">
        <f t="shared" si="5"/>
        <v>0.4853459196157478</v>
      </c>
      <c r="R37" s="83">
        <v>0.48625652441886136</v>
      </c>
      <c r="S37" s="84">
        <f t="shared" si="6"/>
        <v>0.49588515716452669</v>
      </c>
      <c r="T37" s="85">
        <f>分析係数表!F40</f>
        <v>0.71467053460422714</v>
      </c>
      <c r="U37" s="86">
        <f t="shared" si="7"/>
        <v>0.35439451037307351</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投入係数表!R38</f>
        <v>0</v>
      </c>
      <c r="E38" s="77">
        <f t="shared" si="0"/>
        <v>0</v>
      </c>
      <c r="F38" s="76">
        <f>分析係数表!C41</f>
        <v>0.82470733210104741</v>
      </c>
      <c r="G38" s="77">
        <f t="shared" si="1"/>
        <v>0</v>
      </c>
      <c r="H38" s="77">
        <v>1.0162525240469747E-3</v>
      </c>
      <c r="I38" s="77">
        <f t="shared" si="2"/>
        <v>1.0162525240469747E-3</v>
      </c>
      <c r="J38" s="76">
        <f>分析係数表!G41</f>
        <v>0.4456857268851977</v>
      </c>
      <c r="K38" s="78">
        <f t="shared" si="3"/>
        <v>4.5292924487879278E-4</v>
      </c>
      <c r="L38" s="79"/>
      <c r="M38" s="80"/>
      <c r="N38" s="81">
        <f>分析係数表!H41</f>
        <v>5.0614696842693492E-2</v>
      </c>
      <c r="O38" s="82">
        <f t="shared" si="4"/>
        <v>0.79963995760248041</v>
      </c>
      <c r="P38" s="76">
        <f>分析係数表!C41</f>
        <v>0.82470733210104741</v>
      </c>
      <c r="Q38" s="82">
        <f t="shared" si="5"/>
        <v>0.65946893607573631</v>
      </c>
      <c r="R38" s="83">
        <v>0.67153334392686548</v>
      </c>
      <c r="S38" s="84">
        <f t="shared" si="6"/>
        <v>0.6725495964509125</v>
      </c>
      <c r="T38" s="85">
        <f>分析係数表!F41</f>
        <v>0.54887549610465969</v>
      </c>
      <c r="U38" s="86">
        <f t="shared" si="7"/>
        <v>0.36914599340698329</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投入係数表!R39</f>
        <v>1.6716271863660456E-3</v>
      </c>
      <c r="E39" s="77">
        <f>$C$20*D39</f>
        <v>0.16716271863660456</v>
      </c>
      <c r="F39" s="76">
        <f>分析係数表!C42</f>
        <v>0.29129662522202482</v>
      </c>
      <c r="G39" s="77">
        <f>E39*F39</f>
        <v>4.8693935801781781E-2</v>
      </c>
      <c r="H39" s="77">
        <v>5.1635538650477784E-2</v>
      </c>
      <c r="I39" s="77">
        <f>C39+H39</f>
        <v>5.1635538650477784E-2</v>
      </c>
      <c r="J39" s="76">
        <f>分析係数表!G42</f>
        <v>0.47878787878787876</v>
      </c>
      <c r="K39" s="78">
        <f>I39*J39</f>
        <v>2.4722470020531788E-2</v>
      </c>
      <c r="L39" s="79"/>
      <c r="M39" s="80"/>
      <c r="N39" s="81">
        <f>分析係数表!H42</f>
        <v>1.2405699916177704E-2</v>
      </c>
      <c r="O39" s="82">
        <f t="shared" si="4"/>
        <v>0.19599234953105232</v>
      </c>
      <c r="P39" s="76">
        <f>分析係数表!C42</f>
        <v>0.29129662522202482</v>
      </c>
      <c r="Q39" s="82">
        <f>O39*P39</f>
        <v>5.7091909987731039E-2</v>
      </c>
      <c r="R39" s="83">
        <v>5.9382986337329316E-2</v>
      </c>
      <c r="S39" s="84">
        <f>I39+R39</f>
        <v>0.11101852498780709</v>
      </c>
      <c r="T39" s="85">
        <f>分析係数表!F42</f>
        <v>0.54848484848484846</v>
      </c>
      <c r="U39" s="86">
        <f>S39*T39</f>
        <v>6.0891978856948734E-2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投入係数表!R40</f>
        <v>3.1108574224324215E-2</v>
      </c>
      <c r="E40" s="77">
        <f>$C$20*D40</f>
        <v>3.1108574224324217</v>
      </c>
      <c r="F40" s="76">
        <f>分析係数表!C43</f>
        <v>0.36608222490931075</v>
      </c>
      <c r="G40" s="77">
        <f>E40*F40</f>
        <v>1.1388296065797046</v>
      </c>
      <c r="H40" s="77">
        <v>1.4254355991010608</v>
      </c>
      <c r="I40" s="77">
        <f>C40+H40</f>
        <v>1.4254355991010608</v>
      </c>
      <c r="J40" s="76">
        <f>分析係数表!G43</f>
        <v>0.30578859060402686</v>
      </c>
      <c r="K40" s="78">
        <f>I40*J40</f>
        <v>0.43588194284592002</v>
      </c>
      <c r="L40" s="79"/>
      <c r="M40" s="80"/>
      <c r="N40" s="81">
        <f>分析係数表!H43</f>
        <v>3.4031852472757751E-2</v>
      </c>
      <c r="O40" s="82">
        <f t="shared" si="4"/>
        <v>0.53765468857842724</v>
      </c>
      <c r="P40" s="76">
        <f>分析係数表!C43</f>
        <v>0.36608222490931075</v>
      </c>
      <c r="Q40" s="82">
        <f>O40*P40</f>
        <v>0.19682582462771323</v>
      </c>
      <c r="R40" s="83">
        <v>0.38095934672851256</v>
      </c>
      <c r="S40" s="84">
        <f>I40+R40</f>
        <v>1.8063949458295734</v>
      </c>
      <c r="T40" s="85">
        <f>分析係数表!F43</f>
        <v>0.52740492170022368</v>
      </c>
      <c r="U40" s="86">
        <f>S40*T40</f>
        <v>0.95270158496492596</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投入係数表!R41</f>
        <v>1.2231418436824723E-4</v>
      </c>
      <c r="E41" s="77">
        <f>$C$20*D41</f>
        <v>1.2231418436824723E-2</v>
      </c>
      <c r="F41" s="76">
        <f>分析係数表!C44</f>
        <v>0.48678129044185614</v>
      </c>
      <c r="G41" s="77">
        <f>E41*F41</f>
        <v>5.9540256506118499E-3</v>
      </c>
      <c r="H41" s="77">
        <v>1.1313007138081402E-2</v>
      </c>
      <c r="I41" s="77">
        <f>C41+H41</f>
        <v>1.1313007138081402E-2</v>
      </c>
      <c r="J41" s="76">
        <f>分析係数表!G44</f>
        <v>0.26951357466063347</v>
      </c>
      <c r="K41" s="78">
        <f>I41*J41</f>
        <v>3.0490089939455814E-3</v>
      </c>
      <c r="L41" s="79"/>
      <c r="M41" s="80"/>
      <c r="N41" s="81">
        <f>分析係数表!H44</f>
        <v>0.10592344230231908</v>
      </c>
      <c r="O41" s="82">
        <f t="shared" si="4"/>
        <v>1.6734391825950885</v>
      </c>
      <c r="P41" s="76">
        <f>分析係数表!C44</f>
        <v>0.48678129044185614</v>
      </c>
      <c r="Q41" s="82">
        <f>O41*P41</f>
        <v>0.81459888477960207</v>
      </c>
      <c r="R41" s="83">
        <v>0.83017171911122722</v>
      </c>
      <c r="S41" s="84">
        <f>I41+R41</f>
        <v>0.84148472624930859</v>
      </c>
      <c r="T41" s="85">
        <f>分析係数表!F44</f>
        <v>0.545814479638009</v>
      </c>
      <c r="U41" s="86">
        <f>S41*T41</f>
        <v>0.45929454798109881</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投入係数表!R42</f>
        <v>1.5900843967872141E-3</v>
      </c>
      <c r="E42" s="77">
        <f>$C$20*D42</f>
        <v>0.15900843967872141</v>
      </c>
      <c r="F42" s="76">
        <f>分析係数表!C45</f>
        <v>1</v>
      </c>
      <c r="G42" s="77">
        <f>E42*F42</f>
        <v>0.15900843967872141</v>
      </c>
      <c r="H42" s="77">
        <v>0.18843570745330138</v>
      </c>
      <c r="I42" s="77">
        <f>C42+H42</f>
        <v>0.18843570745330138</v>
      </c>
      <c r="J42" s="76">
        <f>分析係数表!G45</f>
        <v>0</v>
      </c>
      <c r="K42" s="78">
        <f>I42*J42</f>
        <v>0</v>
      </c>
      <c r="L42" s="79"/>
      <c r="M42" s="80"/>
      <c r="N42" s="81">
        <f>分析係数表!H45</f>
        <v>0</v>
      </c>
      <c r="O42" s="82">
        <f t="shared" si="4"/>
        <v>0</v>
      </c>
      <c r="P42" s="76">
        <f>分析係数表!C45</f>
        <v>1</v>
      </c>
      <c r="Q42" s="82">
        <f>O42*P42</f>
        <v>0</v>
      </c>
      <c r="R42" s="83">
        <v>2.631016779561408E-2</v>
      </c>
      <c r="S42" s="84">
        <f>I42+R42</f>
        <v>0.21474587524891545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6.8903657194112613E-3</v>
      </c>
      <c r="E43" s="77">
        <f>$C$20*D43</f>
        <v>0.68903657194112611</v>
      </c>
      <c r="F43" s="76">
        <f>分析係数表!C46</f>
        <v>0.13948747815958062</v>
      </c>
      <c r="G43" s="77">
        <f>E43*F43</f>
        <v>9.6111973779790139E-2</v>
      </c>
      <c r="H43" s="77">
        <v>0.10761658181156315</v>
      </c>
      <c r="I43" s="77">
        <f>C43+H43</f>
        <v>0.10761658181156315</v>
      </c>
      <c r="J43" s="76">
        <f>分析係数表!G46</f>
        <v>8.3333333333333332E-3</v>
      </c>
      <c r="K43" s="78">
        <f>I43*J43</f>
        <v>8.9680484842969289E-4</v>
      </c>
      <c r="L43" s="79"/>
      <c r="M43" s="80"/>
      <c r="N43" s="81">
        <f>分析係数表!H46</f>
        <v>2.1598211791003075E-2</v>
      </c>
      <c r="O43" s="82">
        <f t="shared" si="4"/>
        <v>0.34122091483671946</v>
      </c>
      <c r="P43" s="76">
        <f>分析係数表!C46</f>
        <v>0.13948747815958062</v>
      </c>
      <c r="Q43" s="82">
        <f>O43*P43</f>
        <v>4.7596044905879029E-2</v>
      </c>
      <c r="R43" s="83">
        <v>5.5881007243619808E-2</v>
      </c>
      <c r="S43" s="84">
        <f>I43+R43</f>
        <v>0.16349758905518297</v>
      </c>
      <c r="T43" s="85">
        <f>分析係数表!F46</f>
        <v>0.3125</v>
      </c>
      <c r="U43" s="86">
        <f>S43*T43</f>
        <v>5.1092996579744678E-2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投入係数表!R44</f>
        <v>0.5472744322583275</v>
      </c>
      <c r="E44" s="91">
        <f>SUM(E5:E43)</f>
        <v>54.727443225832765</v>
      </c>
      <c r="F44" s="92">
        <f>分析係数表!C47</f>
        <v>0.42491623390916577</v>
      </c>
      <c r="G44" s="91">
        <f>SUM(G5:G43)</f>
        <v>10.849932334364242</v>
      </c>
      <c r="H44" s="91">
        <f>SUM(H5:H43)</f>
        <v>12.413919134672286</v>
      </c>
      <c r="I44" s="91">
        <f>SUM(I6:I43)</f>
        <v>112.41308501934732</v>
      </c>
      <c r="J44" s="92">
        <f>分析係数表!G47</f>
        <v>0.25359060670246586</v>
      </c>
      <c r="K44" s="93">
        <f>SUM(K5:K43)</f>
        <v>25.197085325934889</v>
      </c>
      <c r="L44" s="94">
        <f>最終需要_まとめ!$L$33</f>
        <v>0.627</v>
      </c>
      <c r="M44" s="91">
        <f>K44*L44</f>
        <v>15.798572499361176</v>
      </c>
      <c r="N44" s="95">
        <f>分析係数表!H47</f>
        <v>1</v>
      </c>
      <c r="O44" s="96">
        <f>SUM(O5:O43)</f>
        <v>15.798572499361176</v>
      </c>
      <c r="P44" s="92">
        <f>分析係数表!C47</f>
        <v>0.42491623390916577</v>
      </c>
      <c r="Q44" s="96">
        <f>SUM(Q5:Q43)</f>
        <v>8.7829045957183531</v>
      </c>
      <c r="R44" s="91">
        <f>SUM(R5:R43)</f>
        <v>9.7966271062610364</v>
      </c>
      <c r="S44" s="97">
        <f>SUM(S5:S43)</f>
        <v>122.21054624093331</v>
      </c>
      <c r="T44" s="98">
        <f>分析係数表!F47</f>
        <v>0.48809024443512294</v>
      </c>
      <c r="U44" s="99">
        <f>SUM(U5:U43)</f>
        <v>57.134724552070246</v>
      </c>
      <c r="V44" s="100">
        <f>分析係数表!D47</f>
        <v>5.6184371544160214E-2</v>
      </c>
      <c r="W44" s="164">
        <f>SUM(W5:W43)</f>
        <v>4</v>
      </c>
      <c r="X44" s="92">
        <f>分析係数表!E47</f>
        <v>4.7573155469890209E-2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9.6723740533421143E-2</v>
      </c>
      <c r="G5" s="77">
        <f t="shared" ref="G5:G38" si="1">E5*F5</f>
        <v>0</v>
      </c>
      <c r="H5" s="77">
        <f t="array" ref="H5:H43">MMULT(逆行列係数!C5:AO43,'17'!G5:G43)</f>
        <v>1.4813719078652311E-3</v>
      </c>
      <c r="I5" s="77">
        <f t="shared" ref="I5:I38" si="2">C5+H5</f>
        <v>1.4813719078652311E-3</v>
      </c>
      <c r="J5" s="76">
        <f>分析係数表!G8</f>
        <v>0.11988543371522095</v>
      </c>
      <c r="K5" s="78">
        <f t="shared" ref="K5:K38" si="3">I5*J5</f>
        <v>1.7759491366796756E-4</v>
      </c>
      <c r="L5" s="79" t="s">
        <v>183</v>
      </c>
      <c r="M5" s="80" t="s">
        <v>183</v>
      </c>
      <c r="N5" s="81">
        <f>分析係数表!H8</f>
        <v>1.1260128527521654E-2</v>
      </c>
      <c r="O5" s="82">
        <f t="shared" ref="O5:O43" si="4">$M$44*N5</f>
        <v>0.17930126092044368</v>
      </c>
      <c r="P5" s="76">
        <f>分析係数表!C8</f>
        <v>9.6723740533421143E-2</v>
      </c>
      <c r="Q5" s="82">
        <f t="shared" ref="Q5:Q38" si="5">O5*P5</f>
        <v>1.734268863858424E-2</v>
      </c>
      <c r="R5" s="83">
        <f t="array" ref="R5:R43">MMULT(逆行列係数!C5:AO43,'17'!Q5:Q43)</f>
        <v>2.9429628415983015E-2</v>
      </c>
      <c r="S5" s="84">
        <f t="shared" ref="S5:S38" si="6">I5+R5</f>
        <v>3.0911000323848244E-2</v>
      </c>
      <c r="T5" s="85">
        <f>分析係数表!F8</f>
        <v>0.45253682487725039</v>
      </c>
      <c r="U5" s="86">
        <f t="shared" ref="U5:U38" si="7">S5*T5</f>
        <v>1.3988365940333944E-2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投入係数表!S6</f>
        <v>0</v>
      </c>
      <c r="E6" s="77">
        <f t="shared" si="0"/>
        <v>0</v>
      </c>
      <c r="F6" s="76">
        <f>分析係数表!C9</f>
        <v>2.0979020979020935E-2</v>
      </c>
      <c r="G6" s="77">
        <f t="shared" si="1"/>
        <v>0</v>
      </c>
      <c r="H6" s="77">
        <v>2.2373549269127891E-4</v>
      </c>
      <c r="I6" s="77">
        <f t="shared" si="2"/>
        <v>2.2373549269127891E-4</v>
      </c>
      <c r="J6" s="76">
        <f>分析係数表!G9</f>
        <v>0.2857142857142857</v>
      </c>
      <c r="K6" s="78">
        <f t="shared" si="3"/>
        <v>6.3924426483222537E-5</v>
      </c>
      <c r="L6" s="79"/>
      <c r="M6" s="80"/>
      <c r="N6" s="81">
        <f>分析係数表!H9</f>
        <v>6.0072645990500145E-4</v>
      </c>
      <c r="O6" s="82">
        <f t="shared" si="4"/>
        <v>9.5657000242916606E-3</v>
      </c>
      <c r="P6" s="76">
        <f>分析係数表!C9</f>
        <v>2.0979020979020935E-2</v>
      </c>
      <c r="Q6" s="82">
        <f t="shared" si="5"/>
        <v>2.0067902148863582E-4</v>
      </c>
      <c r="R6" s="83">
        <v>2.4529304956122822E-4</v>
      </c>
      <c r="S6" s="84">
        <f t="shared" si="6"/>
        <v>4.6902854225250713E-4</v>
      </c>
      <c r="T6" s="85">
        <f>分析係数表!F9</f>
        <v>0.7142857142857143</v>
      </c>
      <c r="U6" s="86">
        <f t="shared" si="7"/>
        <v>3.350203873232194E-4</v>
      </c>
      <c r="V6" s="87">
        <f>分析係数表!D9</f>
        <v>0.14285714285714285</v>
      </c>
      <c r="W6" s="88">
        <f t="shared" si="8"/>
        <v>0</v>
      </c>
      <c r="X6" s="76">
        <f>分析係数表!E9</f>
        <v>0</v>
      </c>
      <c r="Y6" s="89">
        <f t="shared" si="9"/>
        <v>0</v>
      </c>
    </row>
    <row r="7" spans="1:25" x14ac:dyDescent="0.2">
      <c r="A7" s="6" t="s">
        <v>220</v>
      </c>
      <c r="B7" s="5" t="s">
        <v>266</v>
      </c>
      <c r="C7" s="90"/>
      <c r="D7" s="76">
        <f>投入係数表!S7</f>
        <v>0</v>
      </c>
      <c r="E7" s="77">
        <f t="shared" si="0"/>
        <v>0</v>
      </c>
      <c r="F7" s="76">
        <f>分析係数表!C10</f>
        <v>2.5562372188139282E-3</v>
      </c>
      <c r="G7" s="77">
        <f t="shared" si="1"/>
        <v>0</v>
      </c>
      <c r="H7" s="77">
        <v>1.710101096573801E-6</v>
      </c>
      <c r="I7" s="77">
        <f t="shared" si="2"/>
        <v>1.710101096573801E-6</v>
      </c>
      <c r="J7" s="76">
        <f>分析係数表!G10</f>
        <v>0.2857142857142857</v>
      </c>
      <c r="K7" s="78">
        <f t="shared" si="3"/>
        <v>4.8860031330680025E-7</v>
      </c>
      <c r="L7" s="79"/>
      <c r="M7" s="80"/>
      <c r="N7" s="81">
        <f>分析係数表!H10</f>
        <v>1.1455713886560491E-3</v>
      </c>
      <c r="O7" s="82">
        <f t="shared" si="4"/>
        <v>1.8241567488184098E-2</v>
      </c>
      <c r="P7" s="76">
        <f>分析係数表!C10</f>
        <v>2.5562372188139282E-3</v>
      </c>
      <c r="Q7" s="82">
        <f t="shared" si="5"/>
        <v>4.6629773742802289E-5</v>
      </c>
      <c r="R7" s="83">
        <v>1.0067900173987793E-4</v>
      </c>
      <c r="S7" s="84">
        <f t="shared" si="6"/>
        <v>1.0238910283645173E-4</v>
      </c>
      <c r="T7" s="85">
        <f>分析係数表!F10</f>
        <v>0.5714285714285714</v>
      </c>
      <c r="U7" s="86">
        <f t="shared" si="7"/>
        <v>5.8508058763686696E-5</v>
      </c>
      <c r="V7" s="87">
        <f>分析係数表!D10</f>
        <v>0</v>
      </c>
      <c r="W7" s="88">
        <f t="shared" si="8"/>
        <v>0</v>
      </c>
      <c r="X7" s="76">
        <f>分析係数表!E10</f>
        <v>0</v>
      </c>
      <c r="Y7" s="89">
        <f t="shared" si="9"/>
        <v>0</v>
      </c>
    </row>
    <row r="8" spans="1:25" x14ac:dyDescent="0.2">
      <c r="A8" s="6" t="s">
        <v>221</v>
      </c>
      <c r="B8" s="5" t="s">
        <v>27</v>
      </c>
      <c r="C8" s="90"/>
      <c r="D8" s="76">
        <f>投入係数表!S8</f>
        <v>0</v>
      </c>
      <c r="E8" s="77">
        <f t="shared" si="0"/>
        <v>0</v>
      </c>
      <c r="F8" s="76">
        <f>分析係数表!C11</f>
        <v>1.0332950631458115E-2</v>
      </c>
      <c r="G8" s="77">
        <f t="shared" si="1"/>
        <v>0</v>
      </c>
      <c r="H8" s="77">
        <v>9.0925827702548851E-4</v>
      </c>
      <c r="I8" s="77">
        <f t="shared" si="2"/>
        <v>9.0925827702548851E-4</v>
      </c>
      <c r="J8" s="76">
        <f>分析係数表!G11</f>
        <v>0.46666666666666667</v>
      </c>
      <c r="K8" s="78">
        <f t="shared" si="3"/>
        <v>4.243205292785613E-4</v>
      </c>
      <c r="L8" s="79"/>
      <c r="M8" s="80"/>
      <c r="N8" s="81">
        <f>分析係数表!H11</f>
        <v>-1.3970382788488405E-5</v>
      </c>
      <c r="O8" s="82">
        <f t="shared" si="4"/>
        <v>-2.2245814009980608E-4</v>
      </c>
      <c r="P8" s="76">
        <f>分析係数表!C11</f>
        <v>1.0332950631458115E-2</v>
      </c>
      <c r="Q8" s="82">
        <f t="shared" si="5"/>
        <v>-2.2986489792172892E-6</v>
      </c>
      <c r="R8" s="83">
        <v>1.3285859534069568E-4</v>
      </c>
      <c r="S8" s="84">
        <f t="shared" si="6"/>
        <v>1.0421168723661841E-3</v>
      </c>
      <c r="T8" s="85">
        <f>分析係数表!F11</f>
        <v>0.8</v>
      </c>
      <c r="U8" s="86">
        <f t="shared" si="7"/>
        <v>8.3369349789294729E-4</v>
      </c>
      <c r="V8" s="87">
        <f>分析係数表!D11</f>
        <v>0</v>
      </c>
      <c r="W8" s="88">
        <f t="shared" si="8"/>
        <v>0</v>
      </c>
      <c r="X8" s="76">
        <f>分析係数表!E11</f>
        <v>0</v>
      </c>
      <c r="Y8" s="89">
        <f t="shared" si="9"/>
        <v>0</v>
      </c>
    </row>
    <row r="9" spans="1:25" x14ac:dyDescent="0.2">
      <c r="A9" s="6" t="s">
        <v>222</v>
      </c>
      <c r="B9" s="5" t="s">
        <v>190</v>
      </c>
      <c r="C9" s="90"/>
      <c r="D9" s="76">
        <f>投入係数表!S9</f>
        <v>0</v>
      </c>
      <c r="E9" s="77">
        <f t="shared" si="0"/>
        <v>0</v>
      </c>
      <c r="F9" s="76">
        <f>分析係数表!C12</f>
        <v>0.36438470355319375</v>
      </c>
      <c r="G9" s="77">
        <f t="shared" si="1"/>
        <v>0</v>
      </c>
      <c r="H9" s="77">
        <v>2.0355957988878013E-3</v>
      </c>
      <c r="I9" s="77">
        <f t="shared" si="2"/>
        <v>2.0355957988878013E-3</v>
      </c>
      <c r="J9" s="76">
        <f>分析係数表!G12</f>
        <v>0.13670989621500027</v>
      </c>
      <c r="K9" s="78">
        <f t="shared" si="3"/>
        <v>2.7828609040164189E-4</v>
      </c>
      <c r="L9" s="79"/>
      <c r="M9" s="80"/>
      <c r="N9" s="81">
        <f>分析係数表!H12</f>
        <v>8.785973735680358E-2</v>
      </c>
      <c r="O9" s="82">
        <f t="shared" si="4"/>
        <v>1.3990392430876804</v>
      </c>
      <c r="P9" s="76">
        <f>分析係数表!C12</f>
        <v>0.36438470355319375</v>
      </c>
      <c r="Q9" s="82">
        <f t="shared" si="5"/>
        <v>0.50978849985178898</v>
      </c>
      <c r="R9" s="83">
        <v>0.58773861811544525</v>
      </c>
      <c r="S9" s="84">
        <f t="shared" si="6"/>
        <v>0.58977421391433305</v>
      </c>
      <c r="T9" s="85">
        <f>分析係数表!F12</f>
        <v>0.3384174917772968</v>
      </c>
      <c r="U9" s="86">
        <f t="shared" si="7"/>
        <v>0.19958991018781549</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投入係数表!S10</f>
        <v>2.3094688221709007E-3</v>
      </c>
      <c r="E10" s="77">
        <f t="shared" si="0"/>
        <v>0.23094688221709006</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0.21600685403691169</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投入係数表!S11</f>
        <v>4.6189376443418013E-3</v>
      </c>
      <c r="E11" s="77">
        <f t="shared" si="0"/>
        <v>0.46189376443418012</v>
      </c>
      <c r="F11" s="76">
        <f>分析係数表!C14</f>
        <v>0.26107118015302577</v>
      </c>
      <c r="G11" s="77">
        <f t="shared" si="1"/>
        <v>0.12058715018615508</v>
      </c>
      <c r="H11" s="77">
        <v>0.2224413251795774</v>
      </c>
      <c r="I11" s="77">
        <f t="shared" si="2"/>
        <v>0.2224413251795774</v>
      </c>
      <c r="J11" s="76">
        <f>分析係数表!G14</f>
        <v>0.16373199176766523</v>
      </c>
      <c r="K11" s="78">
        <f t="shared" si="3"/>
        <v>3.6420761223091111E-2</v>
      </c>
      <c r="L11" s="79"/>
      <c r="M11" s="80"/>
      <c r="N11" s="81">
        <f>分析係数表!H14</f>
        <v>1.1316010058675609E-3</v>
      </c>
      <c r="O11" s="82">
        <f t="shared" si="4"/>
        <v>1.8019109348084292E-2</v>
      </c>
      <c r="P11" s="76">
        <f>分析係数表!C14</f>
        <v>0.26107118015302577</v>
      </c>
      <c r="Q11" s="82">
        <f t="shared" si="5"/>
        <v>4.7042701428107849E-3</v>
      </c>
      <c r="R11" s="83">
        <v>2.5608359395932506E-2</v>
      </c>
      <c r="S11" s="84">
        <f t="shared" si="6"/>
        <v>0.24804968457550991</v>
      </c>
      <c r="T11" s="85">
        <f>分析係数表!F14</f>
        <v>0.32746398353533046</v>
      </c>
      <c r="U11" s="86">
        <f t="shared" si="7"/>
        <v>8.1227337825778692E-2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投入係数表!S12</f>
        <v>1.8475750577367205E-2</v>
      </c>
      <c r="E12" s="77">
        <f t="shared" si="0"/>
        <v>1.8475750577367205</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0.1290257212578875</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投入係数表!S13</f>
        <v>0</v>
      </c>
      <c r="E13" s="77">
        <f t="shared" si="0"/>
        <v>0</v>
      </c>
      <c r="F13" s="76">
        <f>分析係数表!C16</f>
        <v>2.7381299155257777E-2</v>
      </c>
      <c r="G13" s="77">
        <f t="shared" si="1"/>
        <v>0</v>
      </c>
      <c r="H13" s="77">
        <v>2.3295105661271351E-3</v>
      </c>
      <c r="I13" s="77">
        <f t="shared" si="2"/>
        <v>2.3295105661271351E-3</v>
      </c>
      <c r="J13" s="76">
        <f>分析係数表!G16</f>
        <v>3.4146341463414637E-2</v>
      </c>
      <c r="K13" s="78">
        <f t="shared" si="3"/>
        <v>7.9544263233609494E-5</v>
      </c>
      <c r="L13" s="79"/>
      <c r="M13" s="80"/>
      <c r="N13" s="81">
        <f>分析係数表!H16</f>
        <v>1.6149762503492596E-2</v>
      </c>
      <c r="O13" s="82">
        <f t="shared" si="4"/>
        <v>0.25716160995537579</v>
      </c>
      <c r="P13" s="76">
        <f>分析係数表!C16</f>
        <v>2.7381299155257777E-2</v>
      </c>
      <c r="Q13" s="82">
        <f t="shared" si="5"/>
        <v>7.0414189734358612E-3</v>
      </c>
      <c r="R13" s="83">
        <v>8.2847362696744711E-3</v>
      </c>
      <c r="S13" s="84">
        <f t="shared" si="6"/>
        <v>1.0614246835801606E-2</v>
      </c>
      <c r="T13" s="85">
        <f>分析係数表!F16</f>
        <v>0.28292682926829266</v>
      </c>
      <c r="U13" s="86">
        <f t="shared" si="7"/>
        <v>3.0030552023243566E-3</v>
      </c>
      <c r="V13" s="87">
        <f>分析係数表!D16</f>
        <v>0</v>
      </c>
      <c r="W13" s="88">
        <f t="shared" si="8"/>
        <v>0</v>
      </c>
      <c r="X13" s="76">
        <f>分析係数表!E16</f>
        <v>0</v>
      </c>
      <c r="Y13" s="89">
        <f t="shared" si="9"/>
        <v>0</v>
      </c>
    </row>
    <row r="14" spans="1:25" x14ac:dyDescent="0.2">
      <c r="A14" s="6" t="s">
        <v>2</v>
      </c>
      <c r="B14" s="5" t="s">
        <v>364</v>
      </c>
      <c r="C14" s="90"/>
      <c r="D14" s="76">
        <f>投入係数表!S14</f>
        <v>3.9260969976905313E-2</v>
      </c>
      <c r="E14" s="77">
        <f t="shared" si="0"/>
        <v>3.9260969976905313</v>
      </c>
      <c r="F14" s="76">
        <f>分析係数表!C17</f>
        <v>0.29707112970711302</v>
      </c>
      <c r="G14" s="77">
        <f t="shared" si="1"/>
        <v>1.1663300704436308</v>
      </c>
      <c r="H14" s="77">
        <v>1.3307443033506652</v>
      </c>
      <c r="I14" s="77">
        <f t="shared" si="2"/>
        <v>1.3307443033506652</v>
      </c>
      <c r="J14" s="76">
        <f>分析係数表!G17</f>
        <v>0.2185201483623562</v>
      </c>
      <c r="K14" s="78">
        <f t="shared" si="3"/>
        <v>0.29079444260054771</v>
      </c>
      <c r="L14" s="79"/>
      <c r="M14" s="80"/>
      <c r="N14" s="81">
        <f>分析係数表!H17</f>
        <v>2.8080469404861692E-3</v>
      </c>
      <c r="O14" s="82">
        <f t="shared" si="4"/>
        <v>4.471408616006102E-2</v>
      </c>
      <c r="P14" s="76">
        <f>分析係数表!C17</f>
        <v>0.29707112970711302</v>
      </c>
      <c r="Q14" s="82">
        <f t="shared" si="5"/>
        <v>1.3283264089390515E-2</v>
      </c>
      <c r="R14" s="83">
        <v>3.4124704463960515E-2</v>
      </c>
      <c r="S14" s="84">
        <f t="shared" si="6"/>
        <v>1.3648690078146257</v>
      </c>
      <c r="T14" s="85">
        <f>分析係数表!F17</f>
        <v>0.34274218897340791</v>
      </c>
      <c r="U14" s="86">
        <f t="shared" si="7"/>
        <v>0.46779819140034823</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投入係数表!S15</f>
        <v>2.0785219399538105E-2</v>
      </c>
      <c r="E15" s="77">
        <f t="shared" si="0"/>
        <v>2.0785219399538106</v>
      </c>
      <c r="F15" s="76">
        <f>分析係数表!C18</f>
        <v>0.13983739837398379</v>
      </c>
      <c r="G15" s="77">
        <f t="shared" si="1"/>
        <v>0.29065510054638666</v>
      </c>
      <c r="H15" s="77">
        <v>0.30602355458141151</v>
      </c>
      <c r="I15" s="77">
        <f t="shared" si="2"/>
        <v>0.30602355458141151</v>
      </c>
      <c r="J15" s="76">
        <f>分析係数表!G18</f>
        <v>0.21606118546845124</v>
      </c>
      <c r="K15" s="78">
        <f t="shared" si="3"/>
        <v>6.6119811984129057E-2</v>
      </c>
      <c r="L15" s="79"/>
      <c r="M15" s="80"/>
      <c r="N15" s="81">
        <f>分析係数表!H18</f>
        <v>4.3308186644314052E-4</v>
      </c>
      <c r="O15" s="82">
        <f t="shared" si="4"/>
        <v>6.8962023430939878E-3</v>
      </c>
      <c r="P15" s="76">
        <f>分析係数表!C18</f>
        <v>0.13983739837398379</v>
      </c>
      <c r="Q15" s="82">
        <f t="shared" si="5"/>
        <v>9.6434699431883445E-4</v>
      </c>
      <c r="R15" s="83">
        <v>2.3891628357700628E-3</v>
      </c>
      <c r="S15" s="84">
        <f t="shared" si="6"/>
        <v>0.30841271741718157</v>
      </c>
      <c r="T15" s="85">
        <f>分析係数表!F18</f>
        <v>0.45793499043977054</v>
      </c>
      <c r="U15" s="86">
        <f t="shared" si="7"/>
        <v>0.14123297480194069</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投入係数表!S16</f>
        <v>2.3094688221709007E-2</v>
      </c>
      <c r="E16" s="77">
        <f t="shared" si="0"/>
        <v>2.3094688221709005</v>
      </c>
      <c r="F16" s="76">
        <f>分析係数表!C19</f>
        <v>0.18403218975010593</v>
      </c>
      <c r="G16" s="77">
        <f t="shared" si="1"/>
        <v>0.42501660450370882</v>
      </c>
      <c r="H16" s="77">
        <v>0.53641324662576673</v>
      </c>
      <c r="I16" s="77">
        <f t="shared" si="2"/>
        <v>0.53641324662576673</v>
      </c>
      <c r="J16" s="76">
        <f>分析係数表!G19</f>
        <v>5.7747209966260059E-2</v>
      </c>
      <c r="K16" s="78">
        <f t="shared" si="3"/>
        <v>3.0976368381581392E-2</v>
      </c>
      <c r="L16" s="79"/>
      <c r="M16" s="80"/>
      <c r="N16" s="81">
        <f>分析係数表!H19</f>
        <v>-1.1176306230790724E-4</v>
      </c>
      <c r="O16" s="82">
        <f t="shared" si="4"/>
        <v>-1.7796651207984487E-3</v>
      </c>
      <c r="P16" s="76">
        <f>分析係数表!C19</f>
        <v>0.18403218975010593</v>
      </c>
      <c r="Q16" s="82">
        <f t="shared" si="5"/>
        <v>-3.2751566920242531E-4</v>
      </c>
      <c r="R16" s="83">
        <v>2.0488663668182081E-3</v>
      </c>
      <c r="S16" s="84">
        <f t="shared" si="6"/>
        <v>0.53846211299258495</v>
      </c>
      <c r="T16" s="85">
        <f>分析係数表!F19</f>
        <v>0.23994290163508955</v>
      </c>
      <c r="U16" s="86">
        <f t="shared" si="7"/>
        <v>0.12920016181200228</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投入係数表!S17</f>
        <v>3.695150115473441E-2</v>
      </c>
      <c r="E17" s="77">
        <f t="shared" si="0"/>
        <v>3.695150115473441</v>
      </c>
      <c r="F17" s="76">
        <f>分析係数表!C20</f>
        <v>2.2594142259414252E-2</v>
      </c>
      <c r="G17" s="77">
        <f t="shared" si="1"/>
        <v>8.3488747378897929E-2</v>
      </c>
      <c r="H17" s="77">
        <v>8.8615467428682385E-2</v>
      </c>
      <c r="I17" s="77">
        <f t="shared" si="2"/>
        <v>8.8615467428682385E-2</v>
      </c>
      <c r="J17" s="76">
        <f>分析係数表!G20</f>
        <v>0.10283687943262411</v>
      </c>
      <c r="K17" s="78">
        <f t="shared" si="3"/>
        <v>9.11293813982904E-3</v>
      </c>
      <c r="L17" s="79"/>
      <c r="M17" s="80"/>
      <c r="N17" s="81">
        <f>分析係数表!H20</f>
        <v>5.3087454596255942E-4</v>
      </c>
      <c r="O17" s="82">
        <f t="shared" si="4"/>
        <v>8.4534093237926319E-3</v>
      </c>
      <c r="P17" s="76">
        <f>分析係数表!C20</f>
        <v>2.2594142259414252E-2</v>
      </c>
      <c r="Q17" s="82">
        <f t="shared" si="5"/>
        <v>1.9099753283882955E-4</v>
      </c>
      <c r="R17" s="83">
        <v>5.4515471793157384E-4</v>
      </c>
      <c r="S17" s="84">
        <f t="shared" si="6"/>
        <v>8.9160622146613952E-2</v>
      </c>
      <c r="T17" s="85">
        <f>分析係数表!F20</f>
        <v>0.22695035460992907</v>
      </c>
      <c r="U17" s="86">
        <f t="shared" si="7"/>
        <v>2.0235034813415931E-2</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投入係数表!S18</f>
        <v>3.9260969976905313E-2</v>
      </c>
      <c r="E18" s="77">
        <f t="shared" si="0"/>
        <v>3.9260969976905313</v>
      </c>
      <c r="F18" s="76">
        <f>分析係数表!C21</f>
        <v>0.23250388802488331</v>
      </c>
      <c r="G18" s="77">
        <f t="shared" si="1"/>
        <v>0.9128328167258698</v>
      </c>
      <c r="H18" s="77">
        <v>0.96713253862411841</v>
      </c>
      <c r="I18" s="77">
        <f t="shared" si="2"/>
        <v>0.96713253862411841</v>
      </c>
      <c r="J18" s="76">
        <f>分析係数表!G21</f>
        <v>0.28497645450402553</v>
      </c>
      <c r="K18" s="78">
        <f t="shared" si="3"/>
        <v>0.27561000189257878</v>
      </c>
      <c r="L18" s="79"/>
      <c r="M18" s="80"/>
      <c r="N18" s="81">
        <f>分析係数表!H21</f>
        <v>8.9410449846325792E-4</v>
      </c>
      <c r="O18" s="82">
        <f t="shared" si="4"/>
        <v>1.4237320966387589E-2</v>
      </c>
      <c r="P18" s="76">
        <f>分析係数表!C21</f>
        <v>0.23250388802488331</v>
      </c>
      <c r="Q18" s="82">
        <f t="shared" si="5"/>
        <v>3.3102324797433034E-3</v>
      </c>
      <c r="R18" s="83">
        <v>1.1157070084146639E-2</v>
      </c>
      <c r="S18" s="84">
        <f t="shared" si="6"/>
        <v>0.97828960870826509</v>
      </c>
      <c r="T18" s="85">
        <f>分析係数表!F21</f>
        <v>0.42533799179705301</v>
      </c>
      <c r="U18" s="86">
        <f t="shared" si="7"/>
        <v>0.41610373756389823</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投入係数表!S19</f>
        <v>1.6166281755196306E-2</v>
      </c>
      <c r="E19" s="77">
        <f t="shared" si="0"/>
        <v>1.6166281755196306</v>
      </c>
      <c r="F19" s="76">
        <f>分析係数表!C22</f>
        <v>5.4474708171206254E-2</v>
      </c>
      <c r="G19" s="77">
        <f t="shared" si="1"/>
        <v>8.8065348082781478E-2</v>
      </c>
      <c r="H19" s="77">
        <v>9.2000808720386074E-2</v>
      </c>
      <c r="I19" s="77">
        <f t="shared" si="2"/>
        <v>9.2000808720386074E-2</v>
      </c>
      <c r="J19" s="76">
        <f>分析係数表!G22</f>
        <v>0.19423955040393395</v>
      </c>
      <c r="K19" s="78">
        <f t="shared" si="3"/>
        <v>1.7870195722646118E-2</v>
      </c>
      <c r="L19" s="79"/>
      <c r="M19" s="80"/>
      <c r="N19" s="81">
        <f>分析係数表!H22</f>
        <v>4.1911148365465217E-5</v>
      </c>
      <c r="O19" s="82">
        <f t="shared" si="4"/>
        <v>6.6737442029941819E-4</v>
      </c>
      <c r="P19" s="76">
        <f>分析係数表!C22</f>
        <v>5.4474708171206254E-2</v>
      </c>
      <c r="Q19" s="82">
        <f t="shared" si="5"/>
        <v>3.6355026786738755E-5</v>
      </c>
      <c r="R19" s="83">
        <v>3.6909306123390052E-4</v>
      </c>
      <c r="S19" s="84">
        <f t="shared" si="6"/>
        <v>9.2369901781619967E-2</v>
      </c>
      <c r="T19" s="85">
        <f>分析係数表!F22</f>
        <v>0.41201264488935724</v>
      </c>
      <c r="U19" s="86">
        <f t="shared" si="7"/>
        <v>3.8057567541215392E-2</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投入係数表!S20</f>
        <v>2.3094688221709007E-3</v>
      </c>
      <c r="E20" s="77">
        <f t="shared" si="0"/>
        <v>0.23094688221709006</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4.4491628019961216E-4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75">
        <f>最終需要_まとめ!C22</f>
        <v>100</v>
      </c>
      <c r="D21" s="76">
        <f>投入係数表!S21</f>
        <v>8.7759815242494224E-2</v>
      </c>
      <c r="E21" s="77">
        <f t="shared" si="0"/>
        <v>8.7759815242494223</v>
      </c>
      <c r="F21" s="76">
        <f>分析係数表!C24</f>
        <v>0.2430426716141002</v>
      </c>
      <c r="G21" s="77">
        <f t="shared" si="1"/>
        <v>2.1329379956895629</v>
      </c>
      <c r="H21" s="77">
        <v>2.183581311572719</v>
      </c>
      <c r="I21" s="77">
        <f t="shared" si="2"/>
        <v>102.18358131157272</v>
      </c>
      <c r="J21" s="76">
        <f>分析係数表!G24</f>
        <v>0.20785219399538107</v>
      </c>
      <c r="K21" s="78">
        <f t="shared" si="3"/>
        <v>21.239081565915811</v>
      </c>
      <c r="L21" s="79"/>
      <c r="M21" s="80"/>
      <c r="N21" s="81">
        <f>分析係数表!H24</f>
        <v>3.3528918692372173E-4</v>
      </c>
      <c r="O21" s="82">
        <f t="shared" si="4"/>
        <v>5.3389953623953455E-3</v>
      </c>
      <c r="P21" s="76">
        <f>分析係数表!C24</f>
        <v>0.2430426716141002</v>
      </c>
      <c r="Q21" s="82">
        <f t="shared" si="5"/>
        <v>1.2976036966118559E-3</v>
      </c>
      <c r="R21" s="83">
        <v>5.2518661734529239E-3</v>
      </c>
      <c r="S21" s="84">
        <f t="shared" si="6"/>
        <v>102.18883317774618</v>
      </c>
      <c r="T21" s="85">
        <f>分析係数表!F24</f>
        <v>0.39030023094688221</v>
      </c>
      <c r="U21" s="86">
        <f t="shared" si="7"/>
        <v>39.88432518946675</v>
      </c>
      <c r="V21" s="87">
        <f>分析係数表!D24</f>
        <v>2.0785219399538105E-2</v>
      </c>
      <c r="W21" s="88">
        <f t="shared" si="8"/>
        <v>2</v>
      </c>
      <c r="X21" s="76">
        <f>分析係数表!E24</f>
        <v>1.8475750577367205E-2</v>
      </c>
      <c r="Y21" s="89">
        <f t="shared" si="9"/>
        <v>2</v>
      </c>
    </row>
    <row r="22" spans="1:25" x14ac:dyDescent="0.2">
      <c r="A22" s="6" t="s">
        <v>10</v>
      </c>
      <c r="B22" s="5" t="s">
        <v>271</v>
      </c>
      <c r="C22" s="90"/>
      <c r="D22" s="76">
        <f>投入係数表!S22</f>
        <v>0.13856812933025403</v>
      </c>
      <c r="E22" s="77">
        <f t="shared" si="0"/>
        <v>13.856812933025402</v>
      </c>
      <c r="F22" s="76">
        <f>分析係数表!C25</f>
        <v>6.2929061784896545E-3</v>
      </c>
      <c r="G22" s="77">
        <f t="shared" si="1"/>
        <v>8.7199623720410901E-2</v>
      </c>
      <c r="H22" s="77">
        <v>8.9694255944439777E-2</v>
      </c>
      <c r="I22" s="77">
        <f t="shared" si="2"/>
        <v>8.9694255944439777E-2</v>
      </c>
      <c r="J22" s="76">
        <f>分析係数表!G25</f>
        <v>0.19805194805194806</v>
      </c>
      <c r="K22" s="78">
        <f t="shared" si="3"/>
        <v>1.776412211886632E-2</v>
      </c>
      <c r="L22" s="79"/>
      <c r="M22" s="80"/>
      <c r="N22" s="81">
        <f>分析係数表!H25</f>
        <v>4.8896339759709417E-4</v>
      </c>
      <c r="O22" s="82">
        <f t="shared" si="4"/>
        <v>7.7860349034932124E-3</v>
      </c>
      <c r="P22" s="76">
        <f>分析係数表!C25</f>
        <v>6.2929061784896545E-3</v>
      </c>
      <c r="Q22" s="82">
        <f t="shared" si="5"/>
        <v>4.8996787150128536E-5</v>
      </c>
      <c r="R22" s="83">
        <v>4.7731017113868113E-4</v>
      </c>
      <c r="S22" s="84">
        <f t="shared" si="6"/>
        <v>9.0171566115578458E-2</v>
      </c>
      <c r="T22" s="85">
        <f>分析係数表!F25</f>
        <v>0.35389610389610388</v>
      </c>
      <c r="U22" s="86">
        <f t="shared" si="7"/>
        <v>3.1911365930513157E-2</v>
      </c>
      <c r="V22" s="87">
        <f>分析係数表!D25</f>
        <v>9.74025974025974E-3</v>
      </c>
      <c r="W22" s="88">
        <f t="shared" si="8"/>
        <v>0</v>
      </c>
      <c r="X22" s="76">
        <f>分析係数表!E25</f>
        <v>0</v>
      </c>
      <c r="Y22" s="89">
        <f t="shared" si="9"/>
        <v>0</v>
      </c>
    </row>
    <row r="23" spans="1:25" x14ac:dyDescent="0.2">
      <c r="A23" s="6" t="s">
        <v>11</v>
      </c>
      <c r="B23" s="5" t="s">
        <v>35</v>
      </c>
      <c r="C23" s="90"/>
      <c r="D23" s="76">
        <f>投入係数表!S23</f>
        <v>2.0785219399538105E-2</v>
      </c>
      <c r="E23" s="77">
        <f t="shared" si="0"/>
        <v>2.0785219399538106</v>
      </c>
      <c r="F23" s="76">
        <f>分析係数表!C26</f>
        <v>0.11929572403880706</v>
      </c>
      <c r="G23" s="77">
        <f t="shared" si="1"/>
        <v>0.24795877975733568</v>
      </c>
      <c r="H23" s="77">
        <v>0.25955887502079777</v>
      </c>
      <c r="I23" s="77">
        <f t="shared" si="2"/>
        <v>0.25955887502079777</v>
      </c>
      <c r="J23" s="76">
        <f>分析係数表!G26</f>
        <v>0.19690501600853788</v>
      </c>
      <c r="K23" s="78">
        <f t="shared" si="3"/>
        <v>5.1108444441128269E-2</v>
      </c>
      <c r="L23" s="79"/>
      <c r="M23" s="80"/>
      <c r="N23" s="81">
        <f>分析係数表!H26</f>
        <v>1.0477787091366304E-2</v>
      </c>
      <c r="O23" s="82">
        <f t="shared" si="4"/>
        <v>0.16684360507485455</v>
      </c>
      <c r="P23" s="76">
        <f>分析係数表!C26</f>
        <v>0.11929572403880706</v>
      </c>
      <c r="Q23" s="82">
        <f t="shared" si="5"/>
        <v>1.9903728668649558E-2</v>
      </c>
      <c r="R23" s="83">
        <v>2.1512957463261692E-2</v>
      </c>
      <c r="S23" s="84">
        <f t="shared" si="6"/>
        <v>0.28107183248405948</v>
      </c>
      <c r="T23" s="85">
        <f>分析係数表!F26</f>
        <v>0.33564567769477055</v>
      </c>
      <c r="U23" s="86">
        <f t="shared" si="7"/>
        <v>9.4340545695023162E-2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投入係数表!S24</f>
        <v>0</v>
      </c>
      <c r="E24" s="77">
        <f t="shared" si="0"/>
        <v>0</v>
      </c>
      <c r="F24" s="76">
        <f>分析係数表!C27</f>
        <v>1</v>
      </c>
      <c r="G24" s="77">
        <f t="shared" si="1"/>
        <v>0</v>
      </c>
      <c r="H24" s="77">
        <v>4.5532397682958572E-3</v>
      </c>
      <c r="I24" s="77">
        <f t="shared" si="2"/>
        <v>4.5532397682958572E-3</v>
      </c>
      <c r="J24" s="76">
        <f>分析係数表!G27</f>
        <v>0.17096018735362997</v>
      </c>
      <c r="K24" s="78">
        <f t="shared" si="3"/>
        <v>7.7842272385385844E-4</v>
      </c>
      <c r="L24" s="79"/>
      <c r="M24" s="80"/>
      <c r="N24" s="81">
        <f>分析係数表!H27</f>
        <v>1.0449846325789327E-2</v>
      </c>
      <c r="O24" s="82">
        <f t="shared" si="4"/>
        <v>0.16639868879465494</v>
      </c>
      <c r="P24" s="76">
        <f>分析係数表!C27</f>
        <v>1</v>
      </c>
      <c r="Q24" s="82">
        <f t="shared" si="5"/>
        <v>0.16639868879465494</v>
      </c>
      <c r="R24" s="83">
        <v>0.17326637798050842</v>
      </c>
      <c r="S24" s="84">
        <f t="shared" si="6"/>
        <v>0.17781961774880428</v>
      </c>
      <c r="T24" s="85">
        <f>分析係数表!F27</f>
        <v>0.32162373145979706</v>
      </c>
      <c r="U24" s="86">
        <f t="shared" si="7"/>
        <v>5.7191008987125189E-2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投入係数表!S25</f>
        <v>0</v>
      </c>
      <c r="E25" s="77">
        <f t="shared" si="0"/>
        <v>0</v>
      </c>
      <c r="F25" s="76">
        <f>分析係数表!C28</f>
        <v>0.21543700340522132</v>
      </c>
      <c r="G25" s="77">
        <f t="shared" si="1"/>
        <v>0</v>
      </c>
      <c r="H25" s="77">
        <v>1.1951302069044626E-2</v>
      </c>
      <c r="I25" s="77">
        <f t="shared" si="2"/>
        <v>1.1951302069044626E-2</v>
      </c>
      <c r="J25" s="76">
        <f>分析係数表!G28</f>
        <v>0.12488528602018965</v>
      </c>
      <c r="K25" s="78">
        <f t="shared" si="3"/>
        <v>1.4925417772063225E-3</v>
      </c>
      <c r="L25" s="79"/>
      <c r="M25" s="80"/>
      <c r="N25" s="81">
        <f>分析係数表!H28</f>
        <v>2.0550433081866444E-2</v>
      </c>
      <c r="O25" s="82">
        <f t="shared" si="4"/>
        <v>0.32723592408681473</v>
      </c>
      <c r="P25" s="76">
        <f>分析係数表!C28</f>
        <v>0.21543700340522132</v>
      </c>
      <c r="Q25" s="82">
        <f t="shared" si="5"/>
        <v>7.0498726891801852E-2</v>
      </c>
      <c r="R25" s="83">
        <v>8.1665428569784357E-2</v>
      </c>
      <c r="S25" s="84">
        <f t="shared" si="6"/>
        <v>9.3616730638828985E-2</v>
      </c>
      <c r="T25" s="85">
        <f>分析係数表!F28</f>
        <v>0.21313857448761089</v>
      </c>
      <c r="U25" s="86">
        <f t="shared" si="7"/>
        <v>1.9953336516550655E-2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投入係数表!S26</f>
        <v>9.2378752886836026E-3</v>
      </c>
      <c r="E26" s="77">
        <f t="shared" si="0"/>
        <v>0.92378752886836024</v>
      </c>
      <c r="F26" s="76">
        <f>分析係数表!C29</f>
        <v>0.11126961483594866</v>
      </c>
      <c r="G26" s="77">
        <f t="shared" si="1"/>
        <v>0.10278948252743525</v>
      </c>
      <c r="H26" s="77">
        <v>0.11682392944552626</v>
      </c>
      <c r="I26" s="77">
        <f t="shared" si="2"/>
        <v>0.11682392944552626</v>
      </c>
      <c r="J26" s="76">
        <f>分析係数表!G29</f>
        <v>0.25072046109510088</v>
      </c>
      <c r="K26" s="78">
        <f t="shared" si="3"/>
        <v>2.9290149457523878E-2</v>
      </c>
      <c r="L26" s="79"/>
      <c r="M26" s="80"/>
      <c r="N26" s="81">
        <f>分析係数表!H29</f>
        <v>9.5976529756915344E-3</v>
      </c>
      <c r="O26" s="82">
        <f t="shared" si="4"/>
        <v>0.15282874224856677</v>
      </c>
      <c r="P26" s="76">
        <f>分析係数表!C29</f>
        <v>0.11126961483594866</v>
      </c>
      <c r="Q26" s="82">
        <f t="shared" si="5"/>
        <v>1.7005195285860499E-2</v>
      </c>
      <c r="R26" s="83">
        <v>2.3649561293026287E-2</v>
      </c>
      <c r="S26" s="84">
        <f t="shared" si="6"/>
        <v>0.14047349073855256</v>
      </c>
      <c r="T26" s="85">
        <f>分析係数表!F29</f>
        <v>0.40201729106628242</v>
      </c>
      <c r="U26" s="86">
        <f t="shared" si="7"/>
        <v>5.6472772213337415E-2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投入係数表!S27</f>
        <v>2.3094688221709007E-3</v>
      </c>
      <c r="E27" s="77">
        <f t="shared" si="0"/>
        <v>0.23094688221709006</v>
      </c>
      <c r="F27" s="76">
        <f>分析係数表!C30</f>
        <v>1</v>
      </c>
      <c r="G27" s="77">
        <f t="shared" si="1"/>
        <v>0.23094688221709006</v>
      </c>
      <c r="H27" s="77">
        <v>0.27674632311831654</v>
      </c>
      <c r="I27" s="77">
        <f t="shared" si="2"/>
        <v>0.27674632311831654</v>
      </c>
      <c r="J27" s="76">
        <f>分析係数表!G30</f>
        <v>0.34452184927169094</v>
      </c>
      <c r="K27" s="78">
        <f t="shared" si="3"/>
        <v>9.5345155019863334E-2</v>
      </c>
      <c r="L27" s="79"/>
      <c r="M27" s="80"/>
      <c r="N27" s="81">
        <f>分析係数表!H30</f>
        <v>0</v>
      </c>
      <c r="O27" s="82">
        <f t="shared" si="4"/>
        <v>0</v>
      </c>
      <c r="P27" s="76">
        <f>分析係数表!C30</f>
        <v>1</v>
      </c>
      <c r="Q27" s="82">
        <f t="shared" si="5"/>
        <v>0</v>
      </c>
      <c r="R27" s="83">
        <v>4.8107339636699095E-2</v>
      </c>
      <c r="S27" s="84">
        <f t="shared" si="6"/>
        <v>0.32485366275501565</v>
      </c>
      <c r="T27" s="85">
        <f>分析係数表!F30</f>
        <v>0.43989867004433186</v>
      </c>
      <c r="U27" s="86">
        <f t="shared" si="7"/>
        <v>0.14290269420496129</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投入係数表!S28</f>
        <v>1.1547344110854504E-2</v>
      </c>
      <c r="E28" s="77">
        <f t="shared" si="0"/>
        <v>1.1547344110854503</v>
      </c>
      <c r="F28" s="76">
        <f>分析係数表!C31</f>
        <v>4.9334728658992355E-2</v>
      </c>
      <c r="G28" s="77">
        <f t="shared" si="1"/>
        <v>5.6968508844102025E-2</v>
      </c>
      <c r="H28" s="77">
        <v>7.2285991851412018E-2</v>
      </c>
      <c r="I28" s="77">
        <f t="shared" si="2"/>
        <v>7.2285991851412018E-2</v>
      </c>
      <c r="J28" s="76">
        <f>分析係数表!G31</f>
        <v>6.9277108433734941E-2</v>
      </c>
      <c r="K28" s="78">
        <f t="shared" si="3"/>
        <v>5.0077644957303505E-3</v>
      </c>
      <c r="L28" s="79"/>
      <c r="M28" s="80"/>
      <c r="N28" s="81">
        <f>分析係数表!H31</f>
        <v>2.1570271025426097E-2</v>
      </c>
      <c r="O28" s="82">
        <f t="shared" si="4"/>
        <v>0.34347536831410058</v>
      </c>
      <c r="P28" s="76">
        <f>分析係数表!C31</f>
        <v>4.9334728658992355E-2</v>
      </c>
      <c r="Q28" s="82">
        <f t="shared" si="5"/>
        <v>1.6945264096823613E-2</v>
      </c>
      <c r="R28" s="83">
        <v>2.4068527368395633E-2</v>
      </c>
      <c r="S28" s="84">
        <f t="shared" si="6"/>
        <v>9.6354519219807644E-2</v>
      </c>
      <c r="T28" s="85">
        <f>分析係数表!F31</f>
        <v>0.34337349397590361</v>
      </c>
      <c r="U28" s="86">
        <f t="shared" si="7"/>
        <v>3.3085587924873712E-2</v>
      </c>
      <c r="V28" s="87">
        <f>分析係数表!D31</f>
        <v>0</v>
      </c>
      <c r="W28" s="88">
        <f t="shared" si="8"/>
        <v>0</v>
      </c>
      <c r="X28" s="76">
        <f>分析係数表!E31</f>
        <v>0</v>
      </c>
      <c r="Y28" s="89">
        <f t="shared" si="9"/>
        <v>0</v>
      </c>
    </row>
    <row r="29" spans="1:25" x14ac:dyDescent="0.2">
      <c r="A29" s="6" t="s">
        <v>17</v>
      </c>
      <c r="B29" s="5" t="s">
        <v>272</v>
      </c>
      <c r="C29" s="90"/>
      <c r="D29" s="76">
        <f>投入係数表!S29</f>
        <v>0</v>
      </c>
      <c r="E29" s="77">
        <f t="shared" si="0"/>
        <v>0</v>
      </c>
      <c r="F29" s="76">
        <f>分析係数表!C32</f>
        <v>0.42352941176470593</v>
      </c>
      <c r="G29" s="77">
        <f t="shared" si="1"/>
        <v>0</v>
      </c>
      <c r="H29" s="77">
        <v>8.7680046346575377E-3</v>
      </c>
      <c r="I29" s="77">
        <f t="shared" si="2"/>
        <v>8.7680046346575377E-3</v>
      </c>
      <c r="J29" s="76">
        <f>分析係数表!G32</f>
        <v>0.14012738853503184</v>
      </c>
      <c r="K29" s="78">
        <f t="shared" si="3"/>
        <v>1.2286375921176167E-3</v>
      </c>
      <c r="L29" s="79"/>
      <c r="M29" s="80"/>
      <c r="N29" s="81">
        <f>分析係数表!H32</f>
        <v>6.3146130203967591E-3</v>
      </c>
      <c r="O29" s="82">
        <f t="shared" si="4"/>
        <v>0.10055107932511234</v>
      </c>
      <c r="P29" s="76">
        <f>分析係数表!C32</f>
        <v>0.42352941176470593</v>
      </c>
      <c r="Q29" s="82">
        <f t="shared" si="5"/>
        <v>4.2586339478871117E-2</v>
      </c>
      <c r="R29" s="83">
        <v>5.6559894331619225E-2</v>
      </c>
      <c r="S29" s="84">
        <f t="shared" si="6"/>
        <v>6.5327898966276762E-2</v>
      </c>
      <c r="T29" s="85">
        <f>分析係数表!F32</f>
        <v>0.48195329087048833</v>
      </c>
      <c r="U29" s="86">
        <f t="shared" si="7"/>
        <v>3.1484995892451857E-2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投入係数表!S30</f>
        <v>0</v>
      </c>
      <c r="E30" s="77">
        <f t="shared" si="0"/>
        <v>0</v>
      </c>
      <c r="F30" s="76">
        <f>分析係数表!C33</f>
        <v>1</v>
      </c>
      <c r="G30" s="77">
        <f t="shared" si="1"/>
        <v>0</v>
      </c>
      <c r="H30" s="77">
        <v>1.4746758858337979E-2</v>
      </c>
      <c r="I30" s="77">
        <f t="shared" si="2"/>
        <v>1.4746758858337979E-2</v>
      </c>
      <c r="J30" s="76">
        <f>分析係数表!G33</f>
        <v>0.50642927794263104</v>
      </c>
      <c r="K30" s="78">
        <f t="shared" si="3"/>
        <v>7.4681904406222006E-3</v>
      </c>
      <c r="L30" s="79"/>
      <c r="M30" s="80"/>
      <c r="N30" s="81">
        <f>分析係数表!H33</f>
        <v>9.2204526404023469E-4</v>
      </c>
      <c r="O30" s="82">
        <f t="shared" si="4"/>
        <v>1.4682237246587199E-2</v>
      </c>
      <c r="P30" s="76">
        <f>分析係数表!C33</f>
        <v>1</v>
      </c>
      <c r="Q30" s="82">
        <f t="shared" si="5"/>
        <v>1.4682237246587199E-2</v>
      </c>
      <c r="R30" s="83">
        <v>4.1298979278098891E-2</v>
      </c>
      <c r="S30" s="84">
        <f t="shared" si="6"/>
        <v>5.6045738136436873E-2</v>
      </c>
      <c r="T30" s="85">
        <f>分析係数表!F33</f>
        <v>0.64094955489614247</v>
      </c>
      <c r="U30" s="86">
        <f t="shared" si="7"/>
        <v>3.5922490912374969E-2</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投入係数表!S31</f>
        <v>4.8498845265588918E-2</v>
      </c>
      <c r="E31" s="77">
        <f t="shared" si="0"/>
        <v>4.8498845265588919</v>
      </c>
      <c r="F31" s="76">
        <f>分析係数表!C34</f>
        <v>1</v>
      </c>
      <c r="G31" s="77">
        <f t="shared" si="1"/>
        <v>4.8498845265588919</v>
      </c>
      <c r="H31" s="77">
        <v>5.4552726358528236</v>
      </c>
      <c r="I31" s="77">
        <f t="shared" si="2"/>
        <v>5.4552726358528236</v>
      </c>
      <c r="J31" s="76">
        <f>分析係数表!G34</f>
        <v>0.4248177722781849</v>
      </c>
      <c r="K31" s="78">
        <f t="shared" si="3"/>
        <v>2.3174967683331382</v>
      </c>
      <c r="L31" s="79"/>
      <c r="M31" s="80"/>
      <c r="N31" s="81">
        <f>分析係数表!H34</f>
        <v>0.15535065660799105</v>
      </c>
      <c r="O31" s="82">
        <f t="shared" si="4"/>
        <v>2.4737345179098433</v>
      </c>
      <c r="P31" s="76">
        <f>分析係数表!C34</f>
        <v>1</v>
      </c>
      <c r="Q31" s="82">
        <f t="shared" si="5"/>
        <v>2.4737345179098433</v>
      </c>
      <c r="R31" s="83">
        <v>2.7199679976159481</v>
      </c>
      <c r="S31" s="84">
        <f t="shared" si="6"/>
        <v>8.1752406334687713</v>
      </c>
      <c r="T31" s="85">
        <f>分析係数表!F34</f>
        <v>0.6980530152162564</v>
      </c>
      <c r="U31" s="86">
        <f t="shared" si="7"/>
        <v>5.7067513743113336</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投入係数表!S32</f>
        <v>1.1547344110854504E-2</v>
      </c>
      <c r="E32" s="77">
        <f t="shared" si="0"/>
        <v>1.1547344110854503</v>
      </c>
      <c r="F32" s="76">
        <f>分析係数表!C35</f>
        <v>0.10396681358568838</v>
      </c>
      <c r="G32" s="77">
        <f t="shared" si="1"/>
        <v>0.12005405725830066</v>
      </c>
      <c r="H32" s="77">
        <v>0.14147106509162671</v>
      </c>
      <c r="I32" s="77">
        <f t="shared" si="2"/>
        <v>0.14147106509162671</v>
      </c>
      <c r="J32" s="76">
        <f>分析係数表!G35</f>
        <v>0.31658878504672899</v>
      </c>
      <c r="K32" s="78">
        <f t="shared" si="3"/>
        <v>4.4788152616624818E-2</v>
      </c>
      <c r="L32" s="79"/>
      <c r="M32" s="80"/>
      <c r="N32" s="81">
        <f>分析係数表!H35</f>
        <v>5.9164571109248394E-2</v>
      </c>
      <c r="O32" s="82">
        <f t="shared" si="4"/>
        <v>0.94211022332267869</v>
      </c>
      <c r="P32" s="76">
        <f>分析係数表!C35</f>
        <v>0.10396681358568838</v>
      </c>
      <c r="Q32" s="82">
        <f t="shared" si="5"/>
        <v>9.7948197965360181E-2</v>
      </c>
      <c r="R32" s="83">
        <v>0.12843571130318338</v>
      </c>
      <c r="S32" s="84">
        <f t="shared" si="6"/>
        <v>0.26990677639481009</v>
      </c>
      <c r="T32" s="85">
        <f>分析係数表!F35</f>
        <v>0.6460280373831776</v>
      </c>
      <c r="U32" s="86">
        <f t="shared" si="7"/>
        <v>0.17436734503075932</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投入係数表!S33</f>
        <v>2.3094688221709007E-3</v>
      </c>
      <c r="E33" s="77">
        <f t="shared" si="0"/>
        <v>0.23094688221709006</v>
      </c>
      <c r="F33" s="76">
        <f>分析係数表!C36</f>
        <v>0.7690462911321807</v>
      </c>
      <c r="G33" s="77">
        <f t="shared" si="1"/>
        <v>0.17760884321759368</v>
      </c>
      <c r="H33" s="77">
        <v>0.32375671937903067</v>
      </c>
      <c r="I33" s="77">
        <f t="shared" si="2"/>
        <v>0.32375671937903067</v>
      </c>
      <c r="J33" s="76">
        <f>分析係数表!G36</f>
        <v>1.0642148700499529E-2</v>
      </c>
      <c r="K33" s="78">
        <f t="shared" si="3"/>
        <v>3.4454671504175419E-3</v>
      </c>
      <c r="L33" s="79"/>
      <c r="M33" s="80"/>
      <c r="N33" s="81">
        <f>分析係数表!H36</f>
        <v>0.21434758312377758</v>
      </c>
      <c r="O33" s="82">
        <f t="shared" si="4"/>
        <v>3.4131752435513243</v>
      </c>
      <c r="P33" s="76">
        <f>分析係数表!C36</f>
        <v>0.7690462911321807</v>
      </c>
      <c r="Q33" s="82">
        <f t="shared" si="5"/>
        <v>2.6248897620373235</v>
      </c>
      <c r="R33" s="83">
        <v>2.7417765750163468</v>
      </c>
      <c r="S33" s="84">
        <f t="shared" si="6"/>
        <v>3.0655332943953773</v>
      </c>
      <c r="T33" s="85">
        <f>分析係数表!F36</f>
        <v>0.89162383262144351</v>
      </c>
      <c r="U33" s="86">
        <f t="shared" si="7"/>
        <v>2.733302544977446</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投入係数表!S34</f>
        <v>1.1547344110854504E-2</v>
      </c>
      <c r="E34" s="77">
        <f t="shared" si="0"/>
        <v>1.1547344110854503</v>
      </c>
      <c r="F34" s="76">
        <f>分析係数表!C37</f>
        <v>0.51946958535045251</v>
      </c>
      <c r="G34" s="77">
        <f t="shared" si="1"/>
        <v>0.59984940571645784</v>
      </c>
      <c r="H34" s="77">
        <v>0.77776895354470688</v>
      </c>
      <c r="I34" s="77">
        <f t="shared" si="2"/>
        <v>0.77776895354470688</v>
      </c>
      <c r="J34" s="76">
        <f>分析係数表!G37</f>
        <v>0.46066923615977573</v>
      </c>
      <c r="K34" s="78">
        <f t="shared" si="3"/>
        <v>0.35829422973822822</v>
      </c>
      <c r="L34" s="79"/>
      <c r="M34" s="80"/>
      <c r="N34" s="81">
        <f>分析係数表!H37</f>
        <v>4.5948588991338364E-2</v>
      </c>
      <c r="O34" s="82">
        <f t="shared" si="4"/>
        <v>0.73166482278826217</v>
      </c>
      <c r="P34" s="76">
        <f>分析係数表!C37</f>
        <v>0.51946958535045251</v>
      </c>
      <c r="Q34" s="82">
        <f t="shared" si="5"/>
        <v>0.38007762210933088</v>
      </c>
      <c r="R34" s="83">
        <v>0.46074647584293693</v>
      </c>
      <c r="S34" s="84">
        <f t="shared" si="6"/>
        <v>1.2385154293876437</v>
      </c>
      <c r="T34" s="85">
        <f>分析係数表!F37</f>
        <v>0.70891730903994399</v>
      </c>
      <c r="U34" s="86">
        <f t="shared" si="7"/>
        <v>0.87800502540593917</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投入係数表!S35</f>
        <v>6.9284064665127024E-3</v>
      </c>
      <c r="E35" s="77">
        <f t="shared" si="0"/>
        <v>0.69284064665127021</v>
      </c>
      <c r="F35" s="76">
        <f>分析係数表!C38</f>
        <v>5.5966094327320137E-2</v>
      </c>
      <c r="G35" s="77">
        <f t="shared" si="1"/>
        <v>3.8775584984286467E-2</v>
      </c>
      <c r="H35" s="77">
        <v>6.7373023257950387E-2</v>
      </c>
      <c r="I35" s="77">
        <f t="shared" si="2"/>
        <v>6.7373023257950387E-2</v>
      </c>
      <c r="J35" s="76">
        <f>分析係数表!G38</f>
        <v>0.18817204301075269</v>
      </c>
      <c r="K35" s="78">
        <f t="shared" si="3"/>
        <v>1.2677719430259481E-2</v>
      </c>
      <c r="L35" s="79"/>
      <c r="M35" s="80"/>
      <c r="N35" s="81">
        <f>分析係数表!H38</f>
        <v>4.1086895780944398E-2</v>
      </c>
      <c r="O35" s="82">
        <f t="shared" si="4"/>
        <v>0.65424939003352967</v>
      </c>
      <c r="P35" s="76">
        <f>分析係数表!C38</f>
        <v>5.5966094327320137E-2</v>
      </c>
      <c r="Q35" s="82">
        <f t="shared" si="5"/>
        <v>3.6615783076208185E-2</v>
      </c>
      <c r="R35" s="83">
        <v>5.0532021375319085E-2</v>
      </c>
      <c r="S35" s="84">
        <f t="shared" si="6"/>
        <v>0.11790504463326948</v>
      </c>
      <c r="T35" s="85">
        <f>分析係数表!F38</f>
        <v>0.42473118279569894</v>
      </c>
      <c r="U35" s="86">
        <f t="shared" si="7"/>
        <v>5.0077949064668219E-2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投入係数表!S36</f>
        <v>0</v>
      </c>
      <c r="E36" s="77">
        <f t="shared" si="0"/>
        <v>0</v>
      </c>
      <c r="F36" s="76">
        <f>分析係数表!C39</f>
        <v>0.92912172573189522</v>
      </c>
      <c r="G36" s="77">
        <f t="shared" si="1"/>
        <v>0</v>
      </c>
      <c r="H36" s="77">
        <v>8.0116365432873343E-3</v>
      </c>
      <c r="I36" s="77">
        <f t="shared" si="2"/>
        <v>8.0116365432873343E-3</v>
      </c>
      <c r="J36" s="76">
        <f>分析係数表!G39</f>
        <v>0.35058043117744608</v>
      </c>
      <c r="K36" s="78">
        <f t="shared" si="3"/>
        <v>2.8087229937826573E-3</v>
      </c>
      <c r="L36" s="79"/>
      <c r="M36" s="80"/>
      <c r="N36" s="81">
        <f>分析係数表!H39</f>
        <v>3.6742106733724505E-3</v>
      </c>
      <c r="O36" s="82">
        <f t="shared" si="4"/>
        <v>5.8506490846248996E-2</v>
      </c>
      <c r="P36" s="76">
        <f>分析係数表!C39</f>
        <v>0.92912172573189522</v>
      </c>
      <c r="Q36" s="82">
        <f t="shared" si="5"/>
        <v>5.4359651741584199E-2</v>
      </c>
      <c r="R36" s="83">
        <v>6.4280736143710646E-2</v>
      </c>
      <c r="S36" s="84">
        <f t="shared" si="6"/>
        <v>7.229237268699798E-2</v>
      </c>
      <c r="T36" s="85">
        <f>分析係数表!F39</f>
        <v>0.70082918739635158</v>
      </c>
      <c r="U36" s="86">
        <f t="shared" si="7"/>
        <v>5.0664604805182999E-2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投入係数表!S37</f>
        <v>0</v>
      </c>
      <c r="E37" s="77">
        <f t="shared" si="0"/>
        <v>0</v>
      </c>
      <c r="F37" s="76">
        <f>分析係数表!C40</f>
        <v>1</v>
      </c>
      <c r="G37" s="77">
        <f t="shared" si="1"/>
        <v>0</v>
      </c>
      <c r="H37" s="77">
        <v>1.5978468410331468E-3</v>
      </c>
      <c r="I37" s="77">
        <f t="shared" si="2"/>
        <v>1.5978468410331468E-3</v>
      </c>
      <c r="J37" s="76">
        <f>分析係数表!G40</f>
        <v>0.52103191048487363</v>
      </c>
      <c r="K37" s="78">
        <f t="shared" si="3"/>
        <v>8.3252919224572057E-4</v>
      </c>
      <c r="L37" s="79"/>
      <c r="M37" s="80"/>
      <c r="N37" s="81">
        <f>分析係数表!H40</f>
        <v>3.0720871751886002E-2</v>
      </c>
      <c r="O37" s="82">
        <f t="shared" si="4"/>
        <v>0.48918545007947351</v>
      </c>
      <c r="P37" s="76">
        <f>分析係数表!C40</f>
        <v>1</v>
      </c>
      <c r="Q37" s="82">
        <f t="shared" si="5"/>
        <v>0.48918545007947351</v>
      </c>
      <c r="R37" s="83">
        <v>0.49010325860006076</v>
      </c>
      <c r="S37" s="84">
        <f t="shared" si="6"/>
        <v>0.49170110544109391</v>
      </c>
      <c r="T37" s="85">
        <f>分析係数表!F40</f>
        <v>0.71467053460422714</v>
      </c>
      <c r="U37" s="86">
        <f t="shared" si="7"/>
        <v>0.35140429189107603</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投入係数表!S38</f>
        <v>0</v>
      </c>
      <c r="E38" s="77">
        <f t="shared" si="0"/>
        <v>0</v>
      </c>
      <c r="F38" s="76">
        <f>分析係数表!C41</f>
        <v>0.82470733210104741</v>
      </c>
      <c r="G38" s="77">
        <f t="shared" si="1"/>
        <v>0</v>
      </c>
      <c r="H38" s="77">
        <v>8.5453533693386483E-4</v>
      </c>
      <c r="I38" s="77">
        <f t="shared" si="2"/>
        <v>8.5453533693386483E-4</v>
      </c>
      <c r="J38" s="76">
        <f>分析係数表!G41</f>
        <v>0.4456857268851977</v>
      </c>
      <c r="K38" s="78">
        <f t="shared" si="3"/>
        <v>3.8085420279045687E-4</v>
      </c>
      <c r="L38" s="79"/>
      <c r="M38" s="80"/>
      <c r="N38" s="81">
        <f>分析係数表!H41</f>
        <v>5.0614696842693492E-2</v>
      </c>
      <c r="O38" s="82">
        <f t="shared" si="4"/>
        <v>0.80596584158159734</v>
      </c>
      <c r="P38" s="76">
        <f>分析係数表!C41</f>
        <v>0.82470733210104741</v>
      </c>
      <c r="Q38" s="82">
        <f t="shared" si="5"/>
        <v>0.66468593897533457</v>
      </c>
      <c r="R38" s="83">
        <v>0.67684578733517953</v>
      </c>
      <c r="S38" s="84">
        <f t="shared" si="6"/>
        <v>0.67770032267211344</v>
      </c>
      <c r="T38" s="85">
        <f>分析係数表!F41</f>
        <v>0.54887549610465969</v>
      </c>
      <c r="U38" s="86">
        <f t="shared" si="7"/>
        <v>0.37197310081694424</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投入係数表!S39</f>
        <v>2.3094688221709007E-3</v>
      </c>
      <c r="E39" s="77">
        <f>$C$21*D39</f>
        <v>0.23094688221709006</v>
      </c>
      <c r="F39" s="76">
        <f>分析係数表!C42</f>
        <v>0.29129662522202482</v>
      </c>
      <c r="G39" s="77">
        <f>E39*F39</f>
        <v>6.7274047395386796E-2</v>
      </c>
      <c r="H39" s="77">
        <v>7.1379220269230451E-2</v>
      </c>
      <c r="I39" s="77">
        <f>C39+H39</f>
        <v>7.1379220269230451E-2</v>
      </c>
      <c r="J39" s="76">
        <f>分析係数表!G42</f>
        <v>0.47878787878787876</v>
      </c>
      <c r="K39" s="78">
        <f>I39*J39</f>
        <v>3.4175505462237611E-2</v>
      </c>
      <c r="L39" s="79"/>
      <c r="M39" s="80"/>
      <c r="N39" s="81">
        <f>分析係数表!H42</f>
        <v>1.2405699916177704E-2</v>
      </c>
      <c r="O39" s="82">
        <f t="shared" si="4"/>
        <v>0.1975428284086278</v>
      </c>
      <c r="P39" s="76">
        <f>分析係数表!C42</f>
        <v>0.29129662522202482</v>
      </c>
      <c r="Q39" s="82">
        <f>O39*P39</f>
        <v>5.7543559252246808E-2</v>
      </c>
      <c r="R39" s="83">
        <v>5.9852760112804132E-2</v>
      </c>
      <c r="S39" s="84">
        <f>I39+R39</f>
        <v>0.1312319803820346</v>
      </c>
      <c r="T39" s="85">
        <f>分析係数表!F42</f>
        <v>0.54848484848484846</v>
      </c>
      <c r="U39" s="86">
        <f>S39*T39</f>
        <v>7.197875287620685E-2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投入係数表!S40</f>
        <v>3.0023094688221709E-2</v>
      </c>
      <c r="E40" s="77">
        <f>$C$21*D40</f>
        <v>3.0023094688221708</v>
      </c>
      <c r="F40" s="76">
        <f>分析係数表!C43</f>
        <v>0.36608222490931075</v>
      </c>
      <c r="G40" s="77">
        <f>E40*F40</f>
        <v>1.0990921302127112</v>
      </c>
      <c r="H40" s="77">
        <v>1.4491842268348611</v>
      </c>
      <c r="I40" s="77">
        <f>C40+H40</f>
        <v>1.4491842268348611</v>
      </c>
      <c r="J40" s="76">
        <f>分析係数表!G43</f>
        <v>0.30578859060402686</v>
      </c>
      <c r="K40" s="78">
        <f>I40*J40</f>
        <v>0.44314400224941852</v>
      </c>
      <c r="L40" s="79"/>
      <c r="M40" s="80"/>
      <c r="N40" s="81">
        <f>分析係数表!H43</f>
        <v>3.4031852472757751E-2</v>
      </c>
      <c r="O40" s="82">
        <f t="shared" si="4"/>
        <v>0.54190802928312753</v>
      </c>
      <c r="P40" s="76">
        <f>分析係数表!C43</f>
        <v>0.36608222490931075</v>
      </c>
      <c r="Q40" s="82">
        <f>O40*P40</f>
        <v>0.19838289705618725</v>
      </c>
      <c r="R40" s="83">
        <v>0.38397308385514428</v>
      </c>
      <c r="S40" s="84">
        <f>I40+R40</f>
        <v>1.8331573106900054</v>
      </c>
      <c r="T40" s="85">
        <f>分析係数表!F43</f>
        <v>0.52740492170022368</v>
      </c>
      <c r="U40" s="86">
        <f>S40*T40</f>
        <v>0.96681618790865498</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投入係数表!S41</f>
        <v>0</v>
      </c>
      <c r="E41" s="77">
        <f>$C$21*D41</f>
        <v>0</v>
      </c>
      <c r="F41" s="76">
        <f>分析係数表!C44</f>
        <v>0.48678129044185614</v>
      </c>
      <c r="G41" s="77">
        <f>E41*F41</f>
        <v>0</v>
      </c>
      <c r="H41" s="77">
        <v>5.5681251590260182E-3</v>
      </c>
      <c r="I41" s="77">
        <f>C41+H41</f>
        <v>5.5681251590260182E-3</v>
      </c>
      <c r="J41" s="76">
        <f>分析係数表!G44</f>
        <v>0.26951357466063347</v>
      </c>
      <c r="K41" s="78">
        <f>I41*J41</f>
        <v>1.5006853157669103E-3</v>
      </c>
      <c r="L41" s="79"/>
      <c r="M41" s="80"/>
      <c r="N41" s="81">
        <f>分析係数表!H44</f>
        <v>0.10592344230231908</v>
      </c>
      <c r="O41" s="82">
        <f t="shared" si="4"/>
        <v>1.6866776182367296</v>
      </c>
      <c r="P41" s="76">
        <f>分析係数表!C44</f>
        <v>0.48678129044185614</v>
      </c>
      <c r="Q41" s="82">
        <f>O41*P41</f>
        <v>0.82104310756467158</v>
      </c>
      <c r="R41" s="83">
        <v>0.83673913726975357</v>
      </c>
      <c r="S41" s="84">
        <f>I41+R41</f>
        <v>0.84230726242877962</v>
      </c>
      <c r="T41" s="85">
        <f>分析係数表!F44</f>
        <v>0.545814479638009</v>
      </c>
      <c r="U41" s="86">
        <f>S41*T41</f>
        <v>0.45974350013788023</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投入係数表!S42</f>
        <v>4.6189376443418013E-3</v>
      </c>
      <c r="E42" s="77">
        <f>$C$21*D42</f>
        <v>0.46189376443418012</v>
      </c>
      <c r="F42" s="76">
        <f>分析係数表!C45</f>
        <v>1</v>
      </c>
      <c r="G42" s="77">
        <f>E42*F42</f>
        <v>0.46189376443418012</v>
      </c>
      <c r="H42" s="77">
        <v>0.50505515532817347</v>
      </c>
      <c r="I42" s="77">
        <f>C42+H42</f>
        <v>0.50505515532817347</v>
      </c>
      <c r="J42" s="76">
        <f>分析係数表!G45</f>
        <v>0</v>
      </c>
      <c r="K42" s="78">
        <f>I42*J42</f>
        <v>0</v>
      </c>
      <c r="L42" s="79"/>
      <c r="M42" s="80"/>
      <c r="N42" s="81">
        <f>分析係数表!H45</f>
        <v>0</v>
      </c>
      <c r="O42" s="82">
        <f t="shared" si="4"/>
        <v>0</v>
      </c>
      <c r="P42" s="76">
        <f>分析係数表!C45</f>
        <v>1</v>
      </c>
      <c r="Q42" s="82">
        <f>O42*P42</f>
        <v>0</v>
      </c>
      <c r="R42" s="83">
        <v>2.6518305304706516E-2</v>
      </c>
      <c r="S42" s="84">
        <f>I42+R42</f>
        <v>0.53157346063288002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2.3094688221709007E-3</v>
      </c>
      <c r="E43" s="77">
        <f>$C$21*D43</f>
        <v>0.23094688221709006</v>
      </c>
      <c r="F43" s="76">
        <f>分析係数表!C46</f>
        <v>0.13948747815958062</v>
      </c>
      <c r="G43" s="77">
        <f>E43*F43</f>
        <v>3.2214198189279591E-2</v>
      </c>
      <c r="H43" s="77">
        <v>4.5482933609696408E-2</v>
      </c>
      <c r="I43" s="77">
        <f>C43+H43</f>
        <v>4.5482933609696408E-2</v>
      </c>
      <c r="J43" s="76">
        <f>分析係数表!G46</f>
        <v>8.3333333333333332E-3</v>
      </c>
      <c r="K43" s="78">
        <f>I43*J43</f>
        <v>3.7902444674747007E-4</v>
      </c>
      <c r="L43" s="79"/>
      <c r="M43" s="80"/>
      <c r="N43" s="81">
        <f>分析係数表!H46</f>
        <v>2.1598211791003075E-2</v>
      </c>
      <c r="O43" s="82">
        <f t="shared" si="4"/>
        <v>0.34392028459430019</v>
      </c>
      <c r="P43" s="76">
        <f>分析係数表!C46</f>
        <v>0.13948747815958062</v>
      </c>
      <c r="Q43" s="82">
        <f>O43*P43</f>
        <v>4.7972573185984198E-2</v>
      </c>
      <c r="R43" s="83">
        <v>5.6323077159084273E-2</v>
      </c>
      <c r="S43" s="84">
        <f>I43+R43</f>
        <v>0.10180601076878068</v>
      </c>
      <c r="T43" s="85">
        <f>分析係数表!F46</f>
        <v>0.3125</v>
      </c>
      <c r="U43" s="86">
        <f>S43*T43</f>
        <v>3.1814378365243964E-2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投入係数表!S44</f>
        <v>0.59353348729792144</v>
      </c>
      <c r="E44" s="91">
        <f>SUM(E5:E43)</f>
        <v>59.353348729792138</v>
      </c>
      <c r="F44" s="92">
        <f>分析係数表!C47</f>
        <v>0.42491623390916577</v>
      </c>
      <c r="G44" s="91">
        <f>SUM(G5:G43)</f>
        <v>13.392423668590455</v>
      </c>
      <c r="H44" s="91">
        <f>SUM(H5:H43)</f>
        <v>15.441838495986227</v>
      </c>
      <c r="I44" s="91">
        <f>SUM(I5:I43)</f>
        <v>115.44183849598626</v>
      </c>
      <c r="J44" s="92">
        <f>分析係数表!G47</f>
        <v>0.25359060670246586</v>
      </c>
      <c r="K44" s="93">
        <f>SUM(K5:K43)</f>
        <v>25.396417333882166</v>
      </c>
      <c r="L44" s="94">
        <f>最終需要_まとめ!$L$33</f>
        <v>0.627</v>
      </c>
      <c r="M44" s="91">
        <f>K44*L44</f>
        <v>15.923553668344118</v>
      </c>
      <c r="N44" s="95">
        <f>分析係数表!H47</f>
        <v>1</v>
      </c>
      <c r="O44" s="96">
        <f>SUM(O5:O43)</f>
        <v>15.92355366834412</v>
      </c>
      <c r="P44" s="92">
        <f>分析係数表!C47</f>
        <v>0.42491623390916577</v>
      </c>
      <c r="Q44" s="96">
        <f>SUM(Q5:Q43)</f>
        <v>8.8523854101073063</v>
      </c>
      <c r="R44" s="91">
        <f>SUM(R5:R43)</f>
        <v>9.8741273935737013</v>
      </c>
      <c r="S44" s="97">
        <f>SUM(S5:S43)</f>
        <v>125.31596588955995</v>
      </c>
      <c r="T44" s="98">
        <f>分析係数表!F47</f>
        <v>0.48809024443512294</v>
      </c>
      <c r="U44" s="99">
        <f>SUM(U5:U43)</f>
        <v>53.746152602368362</v>
      </c>
      <c r="V44" s="100">
        <f>分析係数表!D47</f>
        <v>5.6184371544160214E-2</v>
      </c>
      <c r="W44" s="101">
        <f>SUM(W5:W43)</f>
        <v>2</v>
      </c>
      <c r="X44" s="92">
        <f>分析係数表!E47</f>
        <v>4.7573155469890209E-2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9.6723740533421143E-2</v>
      </c>
      <c r="G5" s="77">
        <f t="shared" ref="G5:G38" si="1">E5*F5</f>
        <v>0</v>
      </c>
      <c r="H5" s="77">
        <f t="array" ref="H5:H43">MMULT(逆行列係数!C5:AO43,'18'!G5:G43)</f>
        <v>7.7917637776302726E-4</v>
      </c>
      <c r="I5" s="77">
        <f t="shared" ref="I5:I38" si="2">C5+H5</f>
        <v>7.7917637776302726E-4</v>
      </c>
      <c r="J5" s="76">
        <f>分析係数表!G8</f>
        <v>0.11988543371522095</v>
      </c>
      <c r="K5" s="78">
        <f t="shared" ref="K5:K38" si="3">I5*J5</f>
        <v>9.3411897988775371E-5</v>
      </c>
      <c r="L5" s="79" t="s">
        <v>183</v>
      </c>
      <c r="M5" s="80" t="s">
        <v>183</v>
      </c>
      <c r="N5" s="81">
        <f>分析係数表!H8</f>
        <v>1.1260128527521654E-2</v>
      </c>
      <c r="O5" s="82">
        <f t="shared" ref="O5:O43" si="4">$M$44*N5</f>
        <v>0.1666228266415882</v>
      </c>
      <c r="P5" s="76">
        <f>分析係数表!C8</f>
        <v>9.6723740533421143E-2</v>
      </c>
      <c r="Q5" s="82">
        <f t="shared" ref="Q5:Q38" si="5">O5*P5</f>
        <v>1.6116383051026188E-2</v>
      </c>
      <c r="R5" s="83">
        <f t="array" ref="R5:R43">MMULT(逆行列係数!C5:AO43,'18'!Q5:Q43)</f>
        <v>2.734865247745499E-2</v>
      </c>
      <c r="S5" s="84">
        <f t="shared" ref="S5:S38" si="6">I5+R5</f>
        <v>2.8127828855218018E-2</v>
      </c>
      <c r="T5" s="85">
        <f>分析係数表!F8</f>
        <v>0.45253682487725039</v>
      </c>
      <c r="U5" s="86">
        <f t="shared" ref="U5:U38" si="7">S5*T5</f>
        <v>1.2728878360831067E-2</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投入係数表!T6</f>
        <v>0</v>
      </c>
      <c r="E6" s="77">
        <f t="shared" si="0"/>
        <v>0</v>
      </c>
      <c r="F6" s="76">
        <f>分析係数表!C9</f>
        <v>2.0979020979020935E-2</v>
      </c>
      <c r="G6" s="77">
        <f t="shared" si="1"/>
        <v>0</v>
      </c>
      <c r="H6" s="77">
        <v>2.1478570299784166E-4</v>
      </c>
      <c r="I6" s="77">
        <f t="shared" si="2"/>
        <v>2.1478570299784166E-4</v>
      </c>
      <c r="J6" s="76">
        <f>分析係数表!G9</f>
        <v>0.2857142857142857</v>
      </c>
      <c r="K6" s="78">
        <f t="shared" si="3"/>
        <v>6.1367343713669042E-5</v>
      </c>
      <c r="L6" s="79"/>
      <c r="M6" s="80"/>
      <c r="N6" s="81">
        <f>分析係数表!H9</f>
        <v>6.0072645990500145E-4</v>
      </c>
      <c r="O6" s="82">
        <f t="shared" si="4"/>
        <v>8.8893071285214547E-3</v>
      </c>
      <c r="P6" s="76">
        <f>分析係数表!C9</f>
        <v>2.0979020979020935E-2</v>
      </c>
      <c r="Q6" s="82">
        <f t="shared" si="5"/>
        <v>1.8648896073821195E-4</v>
      </c>
      <c r="R6" s="83">
        <v>2.2794832040563145E-4</v>
      </c>
      <c r="S6" s="84">
        <f t="shared" si="6"/>
        <v>4.4273402340347314E-4</v>
      </c>
      <c r="T6" s="85">
        <f>分析係数表!F9</f>
        <v>0.7142857142857143</v>
      </c>
      <c r="U6" s="86">
        <f t="shared" si="7"/>
        <v>3.1623858814533798E-4</v>
      </c>
      <c r="V6" s="87">
        <f>分析係数表!D9</f>
        <v>0.14285714285714285</v>
      </c>
      <c r="W6" s="167">
        <f t="shared" si="8"/>
        <v>0</v>
      </c>
      <c r="X6" s="76">
        <f>分析係数表!E9</f>
        <v>0</v>
      </c>
      <c r="Y6" s="166">
        <f t="shared" si="9"/>
        <v>0</v>
      </c>
    </row>
    <row r="7" spans="1:25" x14ac:dyDescent="0.2">
      <c r="A7" s="6" t="s">
        <v>220</v>
      </c>
      <c r="B7" s="5" t="s">
        <v>266</v>
      </c>
      <c r="C7" s="90"/>
      <c r="D7" s="76">
        <f>投入係数表!T7</f>
        <v>0</v>
      </c>
      <c r="E7" s="77">
        <f t="shared" si="0"/>
        <v>0</v>
      </c>
      <c r="F7" s="76">
        <f>分析係数表!C10</f>
        <v>2.5562372188139282E-3</v>
      </c>
      <c r="G7" s="77">
        <f t="shared" si="1"/>
        <v>0</v>
      </c>
      <c r="H7" s="77">
        <v>7.5546744006803586E-7</v>
      </c>
      <c r="I7" s="77">
        <f t="shared" si="2"/>
        <v>7.5546744006803586E-7</v>
      </c>
      <c r="J7" s="76">
        <f>分析係数表!G10</f>
        <v>0.2857142857142857</v>
      </c>
      <c r="K7" s="78">
        <f t="shared" si="3"/>
        <v>2.1584784001943881E-7</v>
      </c>
      <c r="L7" s="79"/>
      <c r="M7" s="80"/>
      <c r="N7" s="81">
        <f>分析係数表!H10</f>
        <v>1.1455713886560491E-3</v>
      </c>
      <c r="O7" s="82">
        <f t="shared" si="4"/>
        <v>1.6951701966017658E-2</v>
      </c>
      <c r="P7" s="76">
        <f>分析係数表!C10</f>
        <v>2.5562372188139282E-3</v>
      </c>
      <c r="Q7" s="82">
        <f t="shared" si="5"/>
        <v>4.3332571487775578E-5</v>
      </c>
      <c r="R7" s="83">
        <v>9.3559965876621092E-5</v>
      </c>
      <c r="S7" s="84">
        <f t="shared" si="6"/>
        <v>9.4315433316689124E-5</v>
      </c>
      <c r="T7" s="85">
        <f>分析係数表!F10</f>
        <v>0.5714285714285714</v>
      </c>
      <c r="U7" s="86">
        <f t="shared" si="7"/>
        <v>5.3894533323822357E-5</v>
      </c>
      <c r="V7" s="87">
        <f>分析係数表!D10</f>
        <v>0</v>
      </c>
      <c r="W7" s="167">
        <f t="shared" si="8"/>
        <v>0</v>
      </c>
      <c r="X7" s="76">
        <f>分析係数表!E10</f>
        <v>0</v>
      </c>
      <c r="Y7" s="166">
        <f t="shared" si="9"/>
        <v>0</v>
      </c>
    </row>
    <row r="8" spans="1:25" x14ac:dyDescent="0.2">
      <c r="A8" s="6" t="s">
        <v>221</v>
      </c>
      <c r="B8" s="5" t="s">
        <v>27</v>
      </c>
      <c r="C8" s="90"/>
      <c r="D8" s="76">
        <f>投入係数表!T8</f>
        <v>0</v>
      </c>
      <c r="E8" s="77">
        <f t="shared" si="0"/>
        <v>0</v>
      </c>
      <c r="F8" s="76">
        <f>分析係数表!C11</f>
        <v>1.0332950631458115E-2</v>
      </c>
      <c r="G8" s="77">
        <f t="shared" si="1"/>
        <v>0</v>
      </c>
      <c r="H8" s="77">
        <v>1.1573991978099522E-3</v>
      </c>
      <c r="I8" s="77">
        <f t="shared" si="2"/>
        <v>1.1573991978099522E-3</v>
      </c>
      <c r="J8" s="76">
        <f>分析係数表!G11</f>
        <v>0.46666666666666667</v>
      </c>
      <c r="K8" s="78">
        <f t="shared" si="3"/>
        <v>5.4011962564464431E-4</v>
      </c>
      <c r="L8" s="79"/>
      <c r="M8" s="80"/>
      <c r="N8" s="81">
        <f>分析係数表!H11</f>
        <v>-1.3970382788488405E-5</v>
      </c>
      <c r="O8" s="82">
        <f t="shared" si="4"/>
        <v>-2.067280727563129E-4</v>
      </c>
      <c r="P8" s="76">
        <f>分析係数表!C11</f>
        <v>1.0332950631458115E-2</v>
      </c>
      <c r="Q8" s="82">
        <f t="shared" si="5"/>
        <v>-2.1361109699274626E-6</v>
      </c>
      <c r="R8" s="83">
        <v>1.2346413285470431E-4</v>
      </c>
      <c r="S8" s="84">
        <f t="shared" si="6"/>
        <v>1.2808633306646564E-3</v>
      </c>
      <c r="T8" s="85">
        <f>分析係数表!F11</f>
        <v>0.8</v>
      </c>
      <c r="U8" s="86">
        <f t="shared" si="7"/>
        <v>1.0246906645317252E-3</v>
      </c>
      <c r="V8" s="87">
        <f>分析係数表!D11</f>
        <v>0</v>
      </c>
      <c r="W8" s="167">
        <f t="shared" si="8"/>
        <v>0</v>
      </c>
      <c r="X8" s="76">
        <f>分析係数表!E11</f>
        <v>0</v>
      </c>
      <c r="Y8" s="166">
        <f t="shared" si="9"/>
        <v>0</v>
      </c>
    </row>
    <row r="9" spans="1:25" x14ac:dyDescent="0.2">
      <c r="A9" s="6" t="s">
        <v>222</v>
      </c>
      <c r="B9" s="5" t="s">
        <v>190</v>
      </c>
      <c r="C9" s="90"/>
      <c r="D9" s="76">
        <f>投入係数表!T9</f>
        <v>0</v>
      </c>
      <c r="E9" s="77">
        <f t="shared" si="0"/>
        <v>0</v>
      </c>
      <c r="F9" s="76">
        <f>分析係数表!C12</f>
        <v>0.36438470355319375</v>
      </c>
      <c r="G9" s="77">
        <f t="shared" si="1"/>
        <v>0</v>
      </c>
      <c r="H9" s="77">
        <v>1.4121746583925085E-3</v>
      </c>
      <c r="I9" s="77">
        <f t="shared" si="2"/>
        <v>1.4121746583925085E-3</v>
      </c>
      <c r="J9" s="76">
        <f>分析係数表!G12</f>
        <v>0.13670989621500027</v>
      </c>
      <c r="K9" s="78">
        <f t="shared" si="3"/>
        <v>1.9305825098629329E-4</v>
      </c>
      <c r="L9" s="79"/>
      <c r="M9" s="80"/>
      <c r="N9" s="81">
        <f>分析係数表!H12</f>
        <v>8.785973735680358E-2</v>
      </c>
      <c r="O9" s="82">
        <f t="shared" si="4"/>
        <v>1.3001128495644518</v>
      </c>
      <c r="P9" s="76">
        <f>分析係数表!C12</f>
        <v>0.36438470355319375</v>
      </c>
      <c r="Q9" s="82">
        <f t="shared" si="5"/>
        <v>0.47374123527424078</v>
      </c>
      <c r="R9" s="83">
        <v>0.54617948236442404</v>
      </c>
      <c r="S9" s="84">
        <f t="shared" si="6"/>
        <v>0.54759165702281654</v>
      </c>
      <c r="T9" s="85">
        <f>分析係数表!F12</f>
        <v>0.3384174917772968</v>
      </c>
      <c r="U9" s="86">
        <f t="shared" si="7"/>
        <v>0.18531459508783535</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投入係数表!T10</f>
        <v>3.246753246753247E-3</v>
      </c>
      <c r="E10" s="77">
        <f t="shared" si="0"/>
        <v>0.32467532467532467</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0.2007329586463798</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投入係数表!T11</f>
        <v>6.4935064935064939E-3</v>
      </c>
      <c r="E11" s="77">
        <f t="shared" si="0"/>
        <v>0.64935064935064934</v>
      </c>
      <c r="F11" s="76">
        <f>分析係数表!C14</f>
        <v>0.26107118015302577</v>
      </c>
      <c r="G11" s="77">
        <f t="shared" si="1"/>
        <v>0.16952674035910764</v>
      </c>
      <c r="H11" s="77">
        <v>0.21555827361479399</v>
      </c>
      <c r="I11" s="77">
        <f t="shared" si="2"/>
        <v>0.21555827361479399</v>
      </c>
      <c r="J11" s="76">
        <f>分析係数表!G14</f>
        <v>0.16373199176766523</v>
      </c>
      <c r="K11" s="78">
        <f t="shared" si="3"/>
        <v>3.529378548094958E-2</v>
      </c>
      <c r="L11" s="79"/>
      <c r="M11" s="80"/>
      <c r="N11" s="81">
        <f>分析係数表!H14</f>
        <v>1.1316010058675609E-3</v>
      </c>
      <c r="O11" s="82">
        <f t="shared" si="4"/>
        <v>1.6744973893261347E-2</v>
      </c>
      <c r="P11" s="76">
        <f>分析係数表!C14</f>
        <v>0.26107118015302577</v>
      </c>
      <c r="Q11" s="82">
        <f t="shared" si="5"/>
        <v>4.3716300959453468E-3</v>
      </c>
      <c r="R11" s="83">
        <v>2.3797586287456152E-2</v>
      </c>
      <c r="S11" s="84">
        <f t="shared" si="6"/>
        <v>0.23935585990225014</v>
      </c>
      <c r="T11" s="85">
        <f>分析係数表!F14</f>
        <v>0.32746398353533046</v>
      </c>
      <c r="U11" s="86">
        <f t="shared" si="7"/>
        <v>7.8380423366115309E-2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投入係数表!T12</f>
        <v>1.6233766233766232E-2</v>
      </c>
      <c r="E12" s="77">
        <f t="shared" si="0"/>
        <v>1.6233766233766231</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0.11990228219866146</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投入係数表!T13</f>
        <v>0</v>
      </c>
      <c r="E13" s="77">
        <f t="shared" si="0"/>
        <v>0</v>
      </c>
      <c r="F13" s="76">
        <f>分析係数表!C16</f>
        <v>2.7381299155257777E-2</v>
      </c>
      <c r="G13" s="77">
        <f t="shared" si="1"/>
        <v>0</v>
      </c>
      <c r="H13" s="77">
        <v>2.3923168767979752E-3</v>
      </c>
      <c r="I13" s="77">
        <f t="shared" si="2"/>
        <v>2.3923168767979752E-3</v>
      </c>
      <c r="J13" s="76">
        <f>分析係数表!G16</f>
        <v>3.4146341463414637E-2</v>
      </c>
      <c r="K13" s="78">
        <f t="shared" si="3"/>
        <v>8.1688868963833311E-5</v>
      </c>
      <c r="L13" s="79"/>
      <c r="M13" s="80"/>
      <c r="N13" s="81">
        <f>分析係数表!H16</f>
        <v>1.6149762503492596E-2</v>
      </c>
      <c r="O13" s="82">
        <f t="shared" si="4"/>
        <v>0.23897765210629771</v>
      </c>
      <c r="P13" s="76">
        <f>分析係数表!C16</f>
        <v>2.7381299155257777E-2</v>
      </c>
      <c r="Q13" s="82">
        <f t="shared" si="5"/>
        <v>6.5435185837436566E-3</v>
      </c>
      <c r="R13" s="83">
        <v>7.6989206219009515E-3</v>
      </c>
      <c r="S13" s="84">
        <f t="shared" si="6"/>
        <v>1.0091237498698927E-2</v>
      </c>
      <c r="T13" s="85">
        <f>分析係数表!F16</f>
        <v>0.28292682926829266</v>
      </c>
      <c r="U13" s="86">
        <f t="shared" si="7"/>
        <v>2.8550818289001839E-3</v>
      </c>
      <c r="V13" s="87">
        <f>分析係数表!D16</f>
        <v>0</v>
      </c>
      <c r="W13" s="167">
        <f t="shared" si="8"/>
        <v>0</v>
      </c>
      <c r="X13" s="76">
        <f>分析係数表!E16</f>
        <v>0</v>
      </c>
      <c r="Y13" s="166">
        <f t="shared" si="9"/>
        <v>0</v>
      </c>
    </row>
    <row r="14" spans="1:25" x14ac:dyDescent="0.2">
      <c r="A14" s="6" t="s">
        <v>2</v>
      </c>
      <c r="B14" s="5" t="s">
        <v>364</v>
      </c>
      <c r="C14" s="90"/>
      <c r="D14" s="76">
        <f>投入係数表!T14</f>
        <v>1.948051948051948E-2</v>
      </c>
      <c r="E14" s="77">
        <f t="shared" si="0"/>
        <v>1.948051948051948</v>
      </c>
      <c r="F14" s="76">
        <f>分析係数表!C17</f>
        <v>0.29707112970711302</v>
      </c>
      <c r="G14" s="77">
        <f t="shared" si="1"/>
        <v>0.5787099929359345</v>
      </c>
      <c r="H14" s="77">
        <v>0.65310080626510003</v>
      </c>
      <c r="I14" s="77">
        <f t="shared" si="2"/>
        <v>0.65310080626510003</v>
      </c>
      <c r="J14" s="76">
        <f>分析係数表!G17</f>
        <v>0.2185201483623562</v>
      </c>
      <c r="K14" s="78">
        <f t="shared" si="3"/>
        <v>0.1427156850806241</v>
      </c>
      <c r="L14" s="79"/>
      <c r="M14" s="80"/>
      <c r="N14" s="81">
        <f>分析係数表!H17</f>
        <v>2.8080469404861692E-3</v>
      </c>
      <c r="O14" s="82">
        <f t="shared" si="4"/>
        <v>4.1552342624018891E-2</v>
      </c>
      <c r="P14" s="76">
        <f>分析係数表!C17</f>
        <v>0.29707112970711302</v>
      </c>
      <c r="Q14" s="82">
        <f t="shared" si="5"/>
        <v>1.2344001365294318E-2</v>
      </c>
      <c r="R14" s="83">
        <v>3.1711738595172477E-2</v>
      </c>
      <c r="S14" s="84">
        <f t="shared" si="6"/>
        <v>0.68481254486027254</v>
      </c>
      <c r="T14" s="85">
        <f>分析係数表!F17</f>
        <v>0.34274218897340791</v>
      </c>
      <c r="U14" s="86">
        <f t="shared" si="7"/>
        <v>0.23471415066185991</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投入係数表!T15</f>
        <v>3.5714285714285712E-2</v>
      </c>
      <c r="E15" s="77">
        <f t="shared" si="0"/>
        <v>3.5714285714285712</v>
      </c>
      <c r="F15" s="76">
        <f>分析係数表!C18</f>
        <v>0.13983739837398379</v>
      </c>
      <c r="G15" s="77">
        <f t="shared" si="1"/>
        <v>0.49941927990708496</v>
      </c>
      <c r="H15" s="77">
        <v>0.51121893343947</v>
      </c>
      <c r="I15" s="77">
        <f t="shared" si="2"/>
        <v>0.51121893343947</v>
      </c>
      <c r="J15" s="76">
        <f>分析係数表!G18</f>
        <v>0.21606118546845124</v>
      </c>
      <c r="K15" s="78">
        <f t="shared" si="3"/>
        <v>0.11045456879284915</v>
      </c>
      <c r="L15" s="79"/>
      <c r="M15" s="80"/>
      <c r="N15" s="81">
        <f>分析係数表!H18</f>
        <v>4.3308186644314052E-4</v>
      </c>
      <c r="O15" s="82">
        <f t="shared" si="4"/>
        <v>6.408570255445699E-3</v>
      </c>
      <c r="P15" s="76">
        <f>分析係数表!C18</f>
        <v>0.13983739837398379</v>
      </c>
      <c r="Q15" s="82">
        <f t="shared" si="5"/>
        <v>8.9615779181842329E-4</v>
      </c>
      <c r="R15" s="83">
        <v>2.2202245704210258E-3</v>
      </c>
      <c r="S15" s="84">
        <f t="shared" si="6"/>
        <v>0.51343915800989104</v>
      </c>
      <c r="T15" s="85">
        <f>分析係数表!F18</f>
        <v>0.45793499043977054</v>
      </c>
      <c r="U15" s="86">
        <f t="shared" si="7"/>
        <v>0.23512175591466328</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投入係数表!T16</f>
        <v>6.4935064935064939E-3</v>
      </c>
      <c r="E16" s="77">
        <f t="shared" si="0"/>
        <v>0.64935064935064934</v>
      </c>
      <c r="F16" s="76">
        <f>分析係数表!C19</f>
        <v>0.18403218975010593</v>
      </c>
      <c r="G16" s="77">
        <f t="shared" si="1"/>
        <v>0.1195014219156532</v>
      </c>
      <c r="H16" s="77">
        <v>0.16232301852222228</v>
      </c>
      <c r="I16" s="77">
        <f t="shared" si="2"/>
        <v>0.16232301852222228</v>
      </c>
      <c r="J16" s="76">
        <f>分析係数表!G19</f>
        <v>5.7747209966260059E-2</v>
      </c>
      <c r="K16" s="78">
        <f t="shared" si="3"/>
        <v>9.3737014329598901E-3</v>
      </c>
      <c r="L16" s="79"/>
      <c r="M16" s="80"/>
      <c r="N16" s="81">
        <f>分析係数表!H19</f>
        <v>-1.1176306230790724E-4</v>
      </c>
      <c r="O16" s="82">
        <f t="shared" si="4"/>
        <v>-1.6538245820505032E-3</v>
      </c>
      <c r="P16" s="76">
        <f>分析係数表!C19</f>
        <v>0.18403218975010593</v>
      </c>
      <c r="Q16" s="82">
        <f t="shared" si="5"/>
        <v>-3.0435695929730786E-4</v>
      </c>
      <c r="R16" s="83">
        <v>1.9039905447268736E-3</v>
      </c>
      <c r="S16" s="84">
        <f t="shared" si="6"/>
        <v>0.16422700906694915</v>
      </c>
      <c r="T16" s="85">
        <f>分析係数表!F19</f>
        <v>0.23994290163508955</v>
      </c>
      <c r="U16" s="86">
        <f t="shared" si="7"/>
        <v>3.9405105082375942E-2</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投入係数表!T17</f>
        <v>4.8701298701298704E-2</v>
      </c>
      <c r="E17" s="77">
        <f t="shared" si="0"/>
        <v>4.8701298701298708</v>
      </c>
      <c r="F17" s="76">
        <f>分析係数表!C20</f>
        <v>2.2594142259414252E-2</v>
      </c>
      <c r="G17" s="77">
        <f t="shared" si="1"/>
        <v>0.11003640710753695</v>
      </c>
      <c r="H17" s="77">
        <v>0.11277290143242402</v>
      </c>
      <c r="I17" s="77">
        <f t="shared" si="2"/>
        <v>0.11277290143242402</v>
      </c>
      <c r="J17" s="76">
        <f>分析係数表!G20</f>
        <v>0.10283687943262411</v>
      </c>
      <c r="K17" s="78">
        <f t="shared" si="3"/>
        <v>1.1597213267873392E-2</v>
      </c>
      <c r="L17" s="79"/>
      <c r="M17" s="80"/>
      <c r="N17" s="81">
        <f>分析係数表!H20</f>
        <v>5.3087454596255942E-4</v>
      </c>
      <c r="O17" s="82">
        <f t="shared" si="4"/>
        <v>7.8556667647398902E-3</v>
      </c>
      <c r="P17" s="76">
        <f>分析係数表!C20</f>
        <v>2.2594142259414252E-2</v>
      </c>
      <c r="Q17" s="82">
        <f t="shared" si="5"/>
        <v>1.7749205242508558E-4</v>
      </c>
      <c r="R17" s="83">
        <v>5.0660669976582194E-4</v>
      </c>
      <c r="S17" s="84">
        <f t="shared" si="6"/>
        <v>0.11327950813218984</v>
      </c>
      <c r="T17" s="85">
        <f>分析係数表!F20</f>
        <v>0.22695035460992907</v>
      </c>
      <c r="U17" s="86">
        <f t="shared" si="7"/>
        <v>2.570882454063883E-2</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投入係数表!T18</f>
        <v>1.948051948051948E-2</v>
      </c>
      <c r="E18" s="77">
        <f t="shared" si="0"/>
        <v>1.948051948051948</v>
      </c>
      <c r="F18" s="76">
        <f>分析係数表!C21</f>
        <v>0.23250388802488331</v>
      </c>
      <c r="G18" s="77">
        <f t="shared" si="1"/>
        <v>0.45292965199652591</v>
      </c>
      <c r="H18" s="77">
        <v>0.47960450989596359</v>
      </c>
      <c r="I18" s="77">
        <f t="shared" si="2"/>
        <v>0.47960450989596359</v>
      </c>
      <c r="J18" s="76">
        <f>分析係数表!G21</f>
        <v>0.28497645450402553</v>
      </c>
      <c r="K18" s="78">
        <f t="shared" si="3"/>
        <v>0.13667599279429254</v>
      </c>
      <c r="L18" s="79"/>
      <c r="M18" s="80"/>
      <c r="N18" s="81">
        <f>分析係数表!H21</f>
        <v>8.9410449846325792E-4</v>
      </c>
      <c r="O18" s="82">
        <f t="shared" si="4"/>
        <v>1.3230596656404026E-2</v>
      </c>
      <c r="P18" s="76">
        <f>分析係数表!C21</f>
        <v>0.23250388802488331</v>
      </c>
      <c r="Q18" s="82">
        <f t="shared" si="5"/>
        <v>3.0761651635029569E-3</v>
      </c>
      <c r="R18" s="83">
        <v>1.0368151037619679E-2</v>
      </c>
      <c r="S18" s="84">
        <f t="shared" si="6"/>
        <v>0.48997266093358327</v>
      </c>
      <c r="T18" s="85">
        <f>分析係数表!F21</f>
        <v>0.42533799179705301</v>
      </c>
      <c r="U18" s="86">
        <f t="shared" si="7"/>
        <v>0.20840398763694867</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投入係数表!T19</f>
        <v>3.246753246753247E-3</v>
      </c>
      <c r="E19" s="77">
        <f t="shared" si="0"/>
        <v>0.32467532467532467</v>
      </c>
      <c r="F19" s="76">
        <f>分析係数表!C22</f>
        <v>5.4474708171206254E-2</v>
      </c>
      <c r="G19" s="77">
        <f t="shared" si="1"/>
        <v>1.7686593562079952E-2</v>
      </c>
      <c r="H19" s="77">
        <v>1.9416873452045184E-2</v>
      </c>
      <c r="I19" s="77">
        <f t="shared" si="2"/>
        <v>1.9416873452045184E-2</v>
      </c>
      <c r="J19" s="76">
        <f>分析係数表!G22</f>
        <v>0.19423955040393395</v>
      </c>
      <c r="K19" s="78">
        <f t="shared" si="3"/>
        <v>3.7715247695753375E-3</v>
      </c>
      <c r="L19" s="79"/>
      <c r="M19" s="80"/>
      <c r="N19" s="81">
        <f>分析係数表!H22</f>
        <v>4.1911148365465217E-5</v>
      </c>
      <c r="O19" s="82">
        <f t="shared" si="4"/>
        <v>6.201842182689387E-4</v>
      </c>
      <c r="P19" s="76">
        <f>分析係数表!C22</f>
        <v>5.4474708171206254E-2</v>
      </c>
      <c r="Q19" s="82">
        <f t="shared" si="5"/>
        <v>3.3784354302588116E-5</v>
      </c>
      <c r="R19" s="83">
        <v>3.4299440417140549E-4</v>
      </c>
      <c r="S19" s="84">
        <f t="shared" si="6"/>
        <v>1.9759867856216588E-2</v>
      </c>
      <c r="T19" s="85">
        <f>分析係数表!F22</f>
        <v>0.41201264488935724</v>
      </c>
      <c r="U19" s="86">
        <f t="shared" si="7"/>
        <v>8.1413154181039903E-3</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投入係数表!T20</f>
        <v>3.246753246753247E-3</v>
      </c>
      <c r="E20" s="77">
        <f t="shared" si="0"/>
        <v>0.32467532467532467</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4.134561455126258E-4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投入係数表!T21</f>
        <v>0</v>
      </c>
      <c r="E21" s="77">
        <f t="shared" si="0"/>
        <v>0</v>
      </c>
      <c r="F21" s="76">
        <f>分析係数表!C24</f>
        <v>0.2430426716141002</v>
      </c>
      <c r="G21" s="77">
        <f t="shared" si="1"/>
        <v>0</v>
      </c>
      <c r="H21" s="77">
        <v>4.0520515108517161E-3</v>
      </c>
      <c r="I21" s="77">
        <f t="shared" si="2"/>
        <v>4.0520515108517161E-3</v>
      </c>
      <c r="J21" s="76">
        <f>分析係数表!G24</f>
        <v>0.20785219399538107</v>
      </c>
      <c r="K21" s="78">
        <f t="shared" si="3"/>
        <v>8.4222779671282784E-4</v>
      </c>
      <c r="L21" s="79"/>
      <c r="M21" s="80"/>
      <c r="N21" s="81">
        <f>分析係数表!H24</f>
        <v>3.3528918692372173E-4</v>
      </c>
      <c r="O21" s="82">
        <f t="shared" si="4"/>
        <v>4.9614737461515096E-3</v>
      </c>
      <c r="P21" s="76">
        <f>分析係数表!C24</f>
        <v>0.2430426716141002</v>
      </c>
      <c r="Q21" s="82">
        <f t="shared" si="5"/>
        <v>1.2058498344078808E-3</v>
      </c>
      <c r="R21" s="83">
        <v>4.8805054826264876E-3</v>
      </c>
      <c r="S21" s="84">
        <f t="shared" si="6"/>
        <v>8.9325569934782037E-3</v>
      </c>
      <c r="T21" s="85">
        <f>分析係数表!F24</f>
        <v>0.39030023094688221</v>
      </c>
      <c r="U21" s="86">
        <f t="shared" si="7"/>
        <v>3.4863790575007307E-3</v>
      </c>
      <c r="V21" s="87">
        <f>分析係数表!D24</f>
        <v>2.0785219399538105E-2</v>
      </c>
      <c r="W21" s="167">
        <f t="shared" si="8"/>
        <v>0</v>
      </c>
      <c r="X21" s="76">
        <f>分析係数表!E24</f>
        <v>1.8475750577367205E-2</v>
      </c>
      <c r="Y21" s="166">
        <f t="shared" si="9"/>
        <v>0</v>
      </c>
    </row>
    <row r="22" spans="1:25" x14ac:dyDescent="0.2">
      <c r="A22" s="6" t="s">
        <v>10</v>
      </c>
      <c r="B22" s="5" t="s">
        <v>271</v>
      </c>
      <c r="C22" s="75">
        <f>最終需要_まとめ!C23</f>
        <v>100</v>
      </c>
      <c r="D22" s="76">
        <f>投入係数表!T22</f>
        <v>0.29220779220779219</v>
      </c>
      <c r="E22" s="77">
        <f t="shared" si="0"/>
        <v>29.220779220779221</v>
      </c>
      <c r="F22" s="76">
        <f>分析係数表!C25</f>
        <v>6.2929061784896545E-3</v>
      </c>
      <c r="G22" s="77">
        <f t="shared" si="1"/>
        <v>0.18388362209872366</v>
      </c>
      <c r="H22" s="77">
        <v>0.18465897074721929</v>
      </c>
      <c r="I22" s="77">
        <f t="shared" si="2"/>
        <v>100.18465897074722</v>
      </c>
      <c r="J22" s="76">
        <f>分析係数表!G25</f>
        <v>0.19805194805194806</v>
      </c>
      <c r="K22" s="78">
        <f t="shared" si="3"/>
        <v>19.841766874076562</v>
      </c>
      <c r="L22" s="79"/>
      <c r="M22" s="80"/>
      <c r="N22" s="81">
        <f>分析係数表!H25</f>
        <v>4.8896339759709417E-4</v>
      </c>
      <c r="O22" s="82">
        <f t="shared" si="4"/>
        <v>7.2354825464709506E-3</v>
      </c>
      <c r="P22" s="76">
        <f>分析係数表!C25</f>
        <v>6.2929061784896545E-3</v>
      </c>
      <c r="Q22" s="82">
        <f t="shared" si="5"/>
        <v>4.5532212821041101E-5</v>
      </c>
      <c r="R22" s="83">
        <v>4.4355945681383231E-4</v>
      </c>
      <c r="S22" s="84">
        <f t="shared" si="6"/>
        <v>100.18510253020403</v>
      </c>
      <c r="T22" s="85">
        <f>分析係数表!F25</f>
        <v>0.35389610389610388</v>
      </c>
      <c r="U22" s="86">
        <f t="shared" si="7"/>
        <v>35.455117453870905</v>
      </c>
      <c r="V22" s="87">
        <f>分析係数表!D25</f>
        <v>9.74025974025974E-3</v>
      </c>
      <c r="W22" s="167">
        <f t="shared" si="8"/>
        <v>1</v>
      </c>
      <c r="X22" s="76">
        <f>分析係数表!E25</f>
        <v>0</v>
      </c>
      <c r="Y22" s="166">
        <f t="shared" si="9"/>
        <v>0</v>
      </c>
    </row>
    <row r="23" spans="1:25" x14ac:dyDescent="0.2">
      <c r="A23" s="6" t="s">
        <v>11</v>
      </c>
      <c r="B23" s="5" t="s">
        <v>35</v>
      </c>
      <c r="C23" s="90"/>
      <c r="D23" s="76">
        <f>投入係数表!T23</f>
        <v>1.948051948051948E-2</v>
      </c>
      <c r="E23" s="77">
        <f t="shared" si="0"/>
        <v>1.948051948051948</v>
      </c>
      <c r="F23" s="76">
        <f>分析係数表!C26</f>
        <v>0.11929572403880706</v>
      </c>
      <c r="G23" s="77">
        <f t="shared" si="1"/>
        <v>0.2323942676080657</v>
      </c>
      <c r="H23" s="77">
        <v>0.23886365109265398</v>
      </c>
      <c r="I23" s="77">
        <f t="shared" si="2"/>
        <v>0.23886365109265398</v>
      </c>
      <c r="J23" s="76">
        <f>分析係数表!G26</f>
        <v>0.19690501600853788</v>
      </c>
      <c r="K23" s="78">
        <f t="shared" si="3"/>
        <v>4.7033451042256841E-2</v>
      </c>
      <c r="L23" s="79"/>
      <c r="M23" s="80"/>
      <c r="N23" s="81">
        <f>分析係数表!H26</f>
        <v>1.0477787091366304E-2</v>
      </c>
      <c r="O23" s="82">
        <f t="shared" si="4"/>
        <v>0.15504605456723466</v>
      </c>
      <c r="P23" s="76">
        <f>分析係数表!C26</f>
        <v>0.11929572403880706</v>
      </c>
      <c r="Q23" s="82">
        <f t="shared" si="5"/>
        <v>1.8496331338958647E-2</v>
      </c>
      <c r="R23" s="83">
        <v>1.9991771187484207E-2</v>
      </c>
      <c r="S23" s="84">
        <f t="shared" si="6"/>
        <v>0.25885542228013819</v>
      </c>
      <c r="T23" s="85">
        <f>分析係数表!F26</f>
        <v>0.33564567769477055</v>
      </c>
      <c r="U23" s="86">
        <f t="shared" si="7"/>
        <v>8.6883703636182988E-2</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投入係数表!T24</f>
        <v>0</v>
      </c>
      <c r="E24" s="77">
        <f t="shared" si="0"/>
        <v>0</v>
      </c>
      <c r="F24" s="76">
        <f>分析係数表!C27</f>
        <v>1</v>
      </c>
      <c r="G24" s="77">
        <f t="shared" si="1"/>
        <v>0</v>
      </c>
      <c r="H24" s="77">
        <v>5.2741015470892227E-3</v>
      </c>
      <c r="I24" s="77">
        <f t="shared" si="2"/>
        <v>5.2741015470892227E-3</v>
      </c>
      <c r="J24" s="76">
        <f>分析係数表!G27</f>
        <v>0.17096018735362997</v>
      </c>
      <c r="K24" s="78">
        <f t="shared" si="3"/>
        <v>9.0166138861244322E-4</v>
      </c>
      <c r="L24" s="79"/>
      <c r="M24" s="80"/>
      <c r="N24" s="81">
        <f>分析係数表!H27</f>
        <v>1.0449846325789327E-2</v>
      </c>
      <c r="O24" s="82">
        <f t="shared" si="4"/>
        <v>0.15463259842172203</v>
      </c>
      <c r="P24" s="76">
        <f>分析係数表!C27</f>
        <v>1</v>
      </c>
      <c r="Q24" s="82">
        <f t="shared" si="5"/>
        <v>0.15463259842172203</v>
      </c>
      <c r="R24" s="83">
        <v>0.16101467169197364</v>
      </c>
      <c r="S24" s="84">
        <f t="shared" si="6"/>
        <v>0.16628877323906285</v>
      </c>
      <c r="T24" s="85">
        <f>分析係数表!F27</f>
        <v>0.32162373145979706</v>
      </c>
      <c r="U24" s="86">
        <f t="shared" si="7"/>
        <v>5.3482415749019435E-2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投入係数表!T25</f>
        <v>0</v>
      </c>
      <c r="E25" s="77">
        <f t="shared" si="0"/>
        <v>0</v>
      </c>
      <c r="F25" s="76">
        <f>分析係数表!C28</f>
        <v>0.21543700340522132</v>
      </c>
      <c r="G25" s="77">
        <f t="shared" si="1"/>
        <v>0</v>
      </c>
      <c r="H25" s="77">
        <v>1.6385648602407387E-2</v>
      </c>
      <c r="I25" s="77">
        <f t="shared" si="2"/>
        <v>1.6385648602407387E-2</v>
      </c>
      <c r="J25" s="76">
        <f>分析係数表!G28</f>
        <v>0.12488528602018965</v>
      </c>
      <c r="K25" s="78">
        <f t="shared" si="3"/>
        <v>2.0463264123379674E-3</v>
      </c>
      <c r="L25" s="79"/>
      <c r="M25" s="80"/>
      <c r="N25" s="81">
        <f>分析係数表!H28</f>
        <v>2.0550433081866444E-2</v>
      </c>
      <c r="O25" s="82">
        <f t="shared" si="4"/>
        <v>0.30409699502453624</v>
      </c>
      <c r="P25" s="76">
        <f>分析係数表!C28</f>
        <v>0.21543700340522132</v>
      </c>
      <c r="Q25" s="82">
        <f t="shared" si="5"/>
        <v>6.5513745352618585E-2</v>
      </c>
      <c r="R25" s="83">
        <v>7.5890846931811445E-2</v>
      </c>
      <c r="S25" s="84">
        <f t="shared" si="6"/>
        <v>9.2276495534218836E-2</v>
      </c>
      <c r="T25" s="85">
        <f>分析係数表!F28</f>
        <v>0.21313857448761089</v>
      </c>
      <c r="U25" s="86">
        <f t="shared" si="7"/>
        <v>1.9667680716875795E-2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投入係数表!T26</f>
        <v>3.246753246753247E-3</v>
      </c>
      <c r="E26" s="77">
        <f t="shared" si="0"/>
        <v>0.32467532467532467</v>
      </c>
      <c r="F26" s="76">
        <f>分析係数表!C29</f>
        <v>0.11126961483594866</v>
      </c>
      <c r="G26" s="77">
        <f t="shared" si="1"/>
        <v>3.6126498323359957E-2</v>
      </c>
      <c r="H26" s="77">
        <v>4.6573977293590155E-2</v>
      </c>
      <c r="I26" s="77">
        <f t="shared" si="2"/>
        <v>4.6573977293590155E-2</v>
      </c>
      <c r="J26" s="76">
        <f>分析係数表!G29</f>
        <v>0.25072046109510088</v>
      </c>
      <c r="K26" s="78">
        <f t="shared" si="3"/>
        <v>1.1677049062081682E-2</v>
      </c>
      <c r="L26" s="79"/>
      <c r="M26" s="80"/>
      <c r="N26" s="81">
        <f>分析係数表!H29</f>
        <v>9.5976529756915344E-3</v>
      </c>
      <c r="O26" s="82">
        <f t="shared" si="4"/>
        <v>0.14202218598358696</v>
      </c>
      <c r="P26" s="76">
        <f>分析係数表!C29</f>
        <v>0.11126961483594866</v>
      </c>
      <c r="Q26" s="82">
        <f t="shared" si="5"/>
        <v>1.5802753932553187E-2</v>
      </c>
      <c r="R26" s="83">
        <v>2.1977295258542355E-2</v>
      </c>
      <c r="S26" s="84">
        <f t="shared" si="6"/>
        <v>6.8551272552132503E-2</v>
      </c>
      <c r="T26" s="85">
        <f>分析係数表!F29</f>
        <v>0.40201729106628242</v>
      </c>
      <c r="U26" s="86">
        <f t="shared" si="7"/>
        <v>2.755879689055471E-2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投入係数表!T27</f>
        <v>3.246753246753247E-3</v>
      </c>
      <c r="E27" s="77">
        <f t="shared" si="0"/>
        <v>0.32467532467532467</v>
      </c>
      <c r="F27" s="76">
        <f>分析係数表!C30</f>
        <v>1</v>
      </c>
      <c r="G27" s="77">
        <f t="shared" si="1"/>
        <v>0.32467532467532467</v>
      </c>
      <c r="H27" s="77">
        <v>0.36293348649814222</v>
      </c>
      <c r="I27" s="77">
        <f t="shared" si="2"/>
        <v>0.36293348649814222</v>
      </c>
      <c r="J27" s="76">
        <f>分析係数表!G30</f>
        <v>0.34452184927169094</v>
      </c>
      <c r="K27" s="78">
        <f t="shared" si="3"/>
        <v>0.12503851593096224</v>
      </c>
      <c r="L27" s="79"/>
      <c r="M27" s="80"/>
      <c r="N27" s="81">
        <f>分析係数表!H30</f>
        <v>0</v>
      </c>
      <c r="O27" s="82">
        <f t="shared" si="4"/>
        <v>0</v>
      </c>
      <c r="P27" s="76">
        <f>分析係数表!C30</f>
        <v>1</v>
      </c>
      <c r="Q27" s="82">
        <f t="shared" si="5"/>
        <v>0</v>
      </c>
      <c r="R27" s="83">
        <v>4.4705658350223949E-2</v>
      </c>
      <c r="S27" s="84">
        <f t="shared" si="6"/>
        <v>0.40763914484836616</v>
      </c>
      <c r="T27" s="85">
        <f>分析係数表!F30</f>
        <v>0.43989867004433186</v>
      </c>
      <c r="U27" s="86">
        <f t="shared" si="7"/>
        <v>0.17931991767680502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投入係数表!T28</f>
        <v>2.922077922077922E-2</v>
      </c>
      <c r="E28" s="77">
        <f t="shared" si="0"/>
        <v>2.9220779220779218</v>
      </c>
      <c r="F28" s="76">
        <f>分析係数表!C31</f>
        <v>4.9334728658992355E-2</v>
      </c>
      <c r="G28" s="77">
        <f t="shared" si="1"/>
        <v>0.14415992140614647</v>
      </c>
      <c r="H28" s="77">
        <v>0.15650651671337151</v>
      </c>
      <c r="I28" s="77">
        <f t="shared" si="2"/>
        <v>0.15650651671337151</v>
      </c>
      <c r="J28" s="76">
        <f>分析係数表!G31</f>
        <v>6.9277108433734941E-2</v>
      </c>
      <c r="K28" s="78">
        <f t="shared" si="3"/>
        <v>1.0842318928938388E-2</v>
      </c>
      <c r="L28" s="79"/>
      <c r="M28" s="80"/>
      <c r="N28" s="81">
        <f>分析係数表!H31</f>
        <v>2.1570271025426097E-2</v>
      </c>
      <c r="O28" s="82">
        <f t="shared" si="4"/>
        <v>0.3191881443357471</v>
      </c>
      <c r="P28" s="76">
        <f>分析係数表!C31</f>
        <v>4.9334728658992355E-2</v>
      </c>
      <c r="Q28" s="82">
        <f t="shared" si="5"/>
        <v>1.574706049197137E-2</v>
      </c>
      <c r="R28" s="83">
        <v>2.2366636144304172E-2</v>
      </c>
      <c r="S28" s="84">
        <f t="shared" si="6"/>
        <v>0.17887315285767569</v>
      </c>
      <c r="T28" s="85">
        <f>分析係数表!F31</f>
        <v>0.34337349397590361</v>
      </c>
      <c r="U28" s="86">
        <f t="shared" si="7"/>
        <v>6.1420299475225988E-2</v>
      </c>
      <c r="V28" s="87">
        <f>分析係数表!D31</f>
        <v>0</v>
      </c>
      <c r="W28" s="167">
        <f t="shared" si="8"/>
        <v>0</v>
      </c>
      <c r="X28" s="76">
        <f>分析係数表!E31</f>
        <v>0</v>
      </c>
      <c r="Y28" s="166">
        <f t="shared" si="9"/>
        <v>0</v>
      </c>
    </row>
    <row r="29" spans="1:25" x14ac:dyDescent="0.2">
      <c r="A29" s="6" t="s">
        <v>17</v>
      </c>
      <c r="B29" s="5" t="s">
        <v>272</v>
      </c>
      <c r="C29" s="90"/>
      <c r="D29" s="76">
        <f>投入係数表!T29</f>
        <v>3.246753246753247E-3</v>
      </c>
      <c r="E29" s="77">
        <f t="shared" si="0"/>
        <v>0.32467532467532467</v>
      </c>
      <c r="F29" s="76">
        <f>分析係数表!C32</f>
        <v>0.42352941176470593</v>
      </c>
      <c r="G29" s="77">
        <f t="shared" si="1"/>
        <v>0.13750954927425518</v>
      </c>
      <c r="H29" s="77">
        <v>0.1509485514129888</v>
      </c>
      <c r="I29" s="77">
        <f t="shared" si="2"/>
        <v>0.1509485514129888</v>
      </c>
      <c r="J29" s="76">
        <f>分析係数表!G32</f>
        <v>0.14012738853503184</v>
      </c>
      <c r="K29" s="78">
        <f t="shared" si="3"/>
        <v>2.115202631264811E-2</v>
      </c>
      <c r="L29" s="79"/>
      <c r="M29" s="80"/>
      <c r="N29" s="81">
        <f>分析係数表!H32</f>
        <v>6.3146130203967591E-3</v>
      </c>
      <c r="O29" s="82">
        <f t="shared" si="4"/>
        <v>9.3441088885853424E-2</v>
      </c>
      <c r="P29" s="76">
        <f>分析係数表!C32</f>
        <v>0.42352941176470593</v>
      </c>
      <c r="Q29" s="82">
        <f t="shared" si="5"/>
        <v>3.9575049410479103E-2</v>
      </c>
      <c r="R29" s="83">
        <v>5.2560530917099661E-2</v>
      </c>
      <c r="S29" s="84">
        <f t="shared" si="6"/>
        <v>0.20350908233008846</v>
      </c>
      <c r="T29" s="85">
        <f>分析係数表!F32</f>
        <v>0.48195329087048833</v>
      </c>
      <c r="U29" s="86">
        <f t="shared" si="7"/>
        <v>9.8081871951019278E-2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投入係数表!T30</f>
        <v>0</v>
      </c>
      <c r="E30" s="77">
        <f t="shared" si="0"/>
        <v>0</v>
      </c>
      <c r="F30" s="76">
        <f>分析係数表!C33</f>
        <v>1</v>
      </c>
      <c r="G30" s="77">
        <f t="shared" si="1"/>
        <v>0</v>
      </c>
      <c r="H30" s="77">
        <v>1.5839746450735583E-2</v>
      </c>
      <c r="I30" s="77">
        <f t="shared" si="2"/>
        <v>1.5839746450735583E-2</v>
      </c>
      <c r="J30" s="76">
        <f>分析係数表!G33</f>
        <v>0.50642927794263104</v>
      </c>
      <c r="K30" s="78">
        <f t="shared" si="3"/>
        <v>8.0217113578403745E-3</v>
      </c>
      <c r="L30" s="79"/>
      <c r="M30" s="80"/>
      <c r="N30" s="81">
        <f>分析係数表!H33</f>
        <v>9.2204526404023469E-4</v>
      </c>
      <c r="O30" s="82">
        <f t="shared" si="4"/>
        <v>1.364405280191665E-2</v>
      </c>
      <c r="P30" s="76">
        <f>分析係数表!C33</f>
        <v>1</v>
      </c>
      <c r="Q30" s="82">
        <f t="shared" si="5"/>
        <v>1.364405280191665E-2</v>
      </c>
      <c r="R30" s="83">
        <v>3.8378718751913767E-2</v>
      </c>
      <c r="S30" s="84">
        <f t="shared" si="6"/>
        <v>5.4218465202649349E-2</v>
      </c>
      <c r="T30" s="85">
        <f>分析係数表!F33</f>
        <v>0.64094955489614247</v>
      </c>
      <c r="U30" s="86">
        <f t="shared" si="7"/>
        <v>3.4751301138790089E-2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投入係数表!T31</f>
        <v>4.5454545454545456E-2</v>
      </c>
      <c r="E31" s="77">
        <f t="shared" si="0"/>
        <v>4.5454545454545459</v>
      </c>
      <c r="F31" s="76">
        <f>分析係数表!C34</f>
        <v>1</v>
      </c>
      <c r="G31" s="77">
        <f t="shared" si="1"/>
        <v>4.5454545454545459</v>
      </c>
      <c r="H31" s="77">
        <v>4.8305138953696396</v>
      </c>
      <c r="I31" s="77">
        <f t="shared" si="2"/>
        <v>4.8305138953696396</v>
      </c>
      <c r="J31" s="76">
        <f>分析係数表!G34</f>
        <v>0.4248177722781849</v>
      </c>
      <c r="K31" s="78">
        <f t="shared" si="3"/>
        <v>2.0520881519897474</v>
      </c>
      <c r="L31" s="79"/>
      <c r="M31" s="80"/>
      <c r="N31" s="81">
        <f>分析係数表!H34</f>
        <v>0.15535065660799105</v>
      </c>
      <c r="O31" s="82">
        <f t="shared" si="4"/>
        <v>2.2988161690501991</v>
      </c>
      <c r="P31" s="76">
        <f>分析係数表!C34</f>
        <v>1</v>
      </c>
      <c r="Q31" s="82">
        <f t="shared" si="5"/>
        <v>2.2988161690501991</v>
      </c>
      <c r="R31" s="83">
        <v>2.5276384215642484</v>
      </c>
      <c r="S31" s="84">
        <f t="shared" si="6"/>
        <v>7.3581523169338876</v>
      </c>
      <c r="T31" s="85">
        <f>分析係数表!F34</f>
        <v>0.6980530152162564</v>
      </c>
      <c r="U31" s="86">
        <f t="shared" si="7"/>
        <v>5.1363804112561837</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投入係数表!T32</f>
        <v>6.4935064935064939E-3</v>
      </c>
      <c r="E32" s="77">
        <f t="shared" si="0"/>
        <v>0.64935064935064934</v>
      </c>
      <c r="F32" s="76">
        <f>分析係数表!C35</f>
        <v>0.10396681358568838</v>
      </c>
      <c r="G32" s="77">
        <f t="shared" si="1"/>
        <v>6.7510917912784657E-2</v>
      </c>
      <c r="H32" s="77">
        <v>8.3382055822257703E-2</v>
      </c>
      <c r="I32" s="77">
        <f t="shared" si="2"/>
        <v>8.3382055822257703E-2</v>
      </c>
      <c r="J32" s="76">
        <f>分析係数表!G35</f>
        <v>0.31658878504672899</v>
      </c>
      <c r="K32" s="78">
        <f t="shared" si="3"/>
        <v>2.6397823747467103E-2</v>
      </c>
      <c r="L32" s="79"/>
      <c r="M32" s="80"/>
      <c r="N32" s="81">
        <f>分析係数表!H35</f>
        <v>5.9164571109248394E-2</v>
      </c>
      <c r="O32" s="82">
        <f t="shared" si="4"/>
        <v>0.87549338812298505</v>
      </c>
      <c r="P32" s="76">
        <f>分析係数表!C35</f>
        <v>0.10396681358568838</v>
      </c>
      <c r="Q32" s="82">
        <f t="shared" si="5"/>
        <v>9.1022257878485113E-2</v>
      </c>
      <c r="R32" s="83">
        <v>0.11935399198645209</v>
      </c>
      <c r="S32" s="84">
        <f t="shared" si="6"/>
        <v>0.2027360478087098</v>
      </c>
      <c r="T32" s="85">
        <f>分析係数表!F35</f>
        <v>0.6460280373831776</v>
      </c>
      <c r="U32" s="86">
        <f t="shared" si="7"/>
        <v>0.13097317107268286</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投入係数表!T33</f>
        <v>0</v>
      </c>
      <c r="E33" s="77">
        <f t="shared" si="0"/>
        <v>0</v>
      </c>
      <c r="F33" s="76">
        <f>分析係数表!C36</f>
        <v>0.7690462911321807</v>
      </c>
      <c r="G33" s="77">
        <f t="shared" si="1"/>
        <v>0</v>
      </c>
      <c r="H33" s="77">
        <v>0.12716388958923261</v>
      </c>
      <c r="I33" s="77">
        <f t="shared" si="2"/>
        <v>0.12716388958923261</v>
      </c>
      <c r="J33" s="76">
        <f>分析係数表!G36</f>
        <v>1.0642148700499529E-2</v>
      </c>
      <c r="K33" s="78">
        <f t="shared" si="3"/>
        <v>1.3532970223425174E-3</v>
      </c>
      <c r="L33" s="79"/>
      <c r="M33" s="80"/>
      <c r="N33" s="81">
        <f>分析係数表!H36</f>
        <v>0.21434758312377758</v>
      </c>
      <c r="O33" s="82">
        <f t="shared" si="4"/>
        <v>3.1718288203001084</v>
      </c>
      <c r="P33" s="76">
        <f>分析係数表!C36</f>
        <v>0.7690462911321807</v>
      </c>
      <c r="Q33" s="82">
        <f t="shared" si="5"/>
        <v>2.4392831903579584</v>
      </c>
      <c r="R33" s="83">
        <v>2.5479049093336723</v>
      </c>
      <c r="S33" s="84">
        <f t="shared" si="6"/>
        <v>2.6750687989229047</v>
      </c>
      <c r="T33" s="85">
        <f>分析係数表!F36</f>
        <v>0.89162383262144351</v>
      </c>
      <c r="U33" s="86">
        <f t="shared" si="7"/>
        <v>2.3851550950216818</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投入係数表!T34</f>
        <v>1.2987012987012988E-2</v>
      </c>
      <c r="E34" s="77">
        <f t="shared" si="0"/>
        <v>1.2987012987012987</v>
      </c>
      <c r="F34" s="76">
        <f>分析係数表!C37</f>
        <v>0.51946958535045251</v>
      </c>
      <c r="G34" s="77">
        <f t="shared" si="1"/>
        <v>0.67463582513045783</v>
      </c>
      <c r="H34" s="77">
        <v>0.8052884014093783</v>
      </c>
      <c r="I34" s="77">
        <f t="shared" si="2"/>
        <v>0.8052884014093783</v>
      </c>
      <c r="J34" s="76">
        <f>分析係数表!G37</f>
        <v>0.46066923615977573</v>
      </c>
      <c r="K34" s="78">
        <f t="shared" si="3"/>
        <v>0.37097159276558517</v>
      </c>
      <c r="L34" s="79"/>
      <c r="M34" s="80"/>
      <c r="N34" s="81">
        <f>分析係数表!H37</f>
        <v>4.5948588991338364E-2</v>
      </c>
      <c r="O34" s="82">
        <f t="shared" si="4"/>
        <v>0.67992863129551306</v>
      </c>
      <c r="P34" s="76">
        <f>分析係数表!C37</f>
        <v>0.51946958535045251</v>
      </c>
      <c r="Q34" s="82">
        <f t="shared" si="5"/>
        <v>0.35320224416698087</v>
      </c>
      <c r="R34" s="83">
        <v>0.42816698430338285</v>
      </c>
      <c r="S34" s="84">
        <f t="shared" si="6"/>
        <v>1.233455385712761</v>
      </c>
      <c r="T34" s="85">
        <f>分析係数表!F37</f>
        <v>0.70891730903994399</v>
      </c>
      <c r="U34" s="86">
        <f t="shared" si="7"/>
        <v>0.87441787286031669</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投入係数表!T35</f>
        <v>6.4935064935064939E-3</v>
      </c>
      <c r="E35" s="77">
        <f t="shared" si="0"/>
        <v>0.64935064935064934</v>
      </c>
      <c r="F35" s="76">
        <f>分析係数表!C38</f>
        <v>5.5966094327320137E-2</v>
      </c>
      <c r="G35" s="77">
        <f t="shared" si="1"/>
        <v>3.6341619693065021E-2</v>
      </c>
      <c r="H35" s="77">
        <v>6.6953245366952296E-2</v>
      </c>
      <c r="I35" s="77">
        <f t="shared" si="2"/>
        <v>6.6953245366952296E-2</v>
      </c>
      <c r="J35" s="76">
        <f>分析係数表!G38</f>
        <v>0.18817204301075269</v>
      </c>
      <c r="K35" s="78">
        <f t="shared" si="3"/>
        <v>1.2598728966899626E-2</v>
      </c>
      <c r="L35" s="79"/>
      <c r="M35" s="80"/>
      <c r="N35" s="81">
        <f>分析係数表!H38</f>
        <v>4.1086895780944398E-2</v>
      </c>
      <c r="O35" s="82">
        <f t="shared" si="4"/>
        <v>0.60798726197631614</v>
      </c>
      <c r="P35" s="76">
        <f>分析係数表!C38</f>
        <v>5.5966094327320137E-2</v>
      </c>
      <c r="Q35" s="82">
        <f t="shared" si="5"/>
        <v>3.4026672453575608E-2</v>
      </c>
      <c r="R35" s="83">
        <v>4.6958890273530736E-2</v>
      </c>
      <c r="S35" s="84">
        <f t="shared" si="6"/>
        <v>0.11391213564048303</v>
      </c>
      <c r="T35" s="85">
        <f>分析係数表!F38</f>
        <v>0.42473118279569894</v>
      </c>
      <c r="U35" s="86">
        <f t="shared" si="7"/>
        <v>4.8382036105366448E-2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投入係数表!T36</f>
        <v>0</v>
      </c>
      <c r="E36" s="77">
        <f t="shared" si="0"/>
        <v>0</v>
      </c>
      <c r="F36" s="76">
        <f>分析係数表!C39</f>
        <v>0.92912172573189522</v>
      </c>
      <c r="G36" s="77">
        <f t="shared" si="1"/>
        <v>0</v>
      </c>
      <c r="H36" s="77">
        <v>1.0070180217484778E-2</v>
      </c>
      <c r="I36" s="77">
        <f t="shared" si="2"/>
        <v>1.0070180217484778E-2</v>
      </c>
      <c r="J36" s="76">
        <f>分析係数表!G39</f>
        <v>0.35058043117744608</v>
      </c>
      <c r="K36" s="78">
        <f t="shared" si="3"/>
        <v>3.5304081226804015E-3</v>
      </c>
      <c r="L36" s="79"/>
      <c r="M36" s="80"/>
      <c r="N36" s="81">
        <f>分析係数表!H39</f>
        <v>3.6742106733724505E-3</v>
      </c>
      <c r="O36" s="82">
        <f t="shared" si="4"/>
        <v>5.4369483134910288E-2</v>
      </c>
      <c r="P36" s="76">
        <f>分析係数表!C39</f>
        <v>0.92912172573189522</v>
      </c>
      <c r="Q36" s="82">
        <f t="shared" si="5"/>
        <v>5.0515867997459017E-2</v>
      </c>
      <c r="R36" s="83">
        <v>5.9735430190976185E-2</v>
      </c>
      <c r="S36" s="84">
        <f t="shared" si="6"/>
        <v>6.9805610408460964E-2</v>
      </c>
      <c r="T36" s="85">
        <f>分析係数表!F39</f>
        <v>0.70082918739635158</v>
      </c>
      <c r="U36" s="86">
        <f t="shared" si="7"/>
        <v>4.8921809218267998E-2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投入係数表!T37</f>
        <v>0</v>
      </c>
      <c r="E37" s="77">
        <f t="shared" si="0"/>
        <v>0</v>
      </c>
      <c r="F37" s="76">
        <f>分析係数表!C40</f>
        <v>1</v>
      </c>
      <c r="G37" s="77">
        <f t="shared" si="1"/>
        <v>0</v>
      </c>
      <c r="H37" s="77">
        <v>1.5735267031756941E-3</v>
      </c>
      <c r="I37" s="77">
        <f t="shared" si="2"/>
        <v>1.5735267031756941E-3</v>
      </c>
      <c r="J37" s="76">
        <f>分析係数表!G40</f>
        <v>0.52103191048487363</v>
      </c>
      <c r="K37" s="78">
        <f t="shared" si="3"/>
        <v>8.1985762435459657E-4</v>
      </c>
      <c r="L37" s="79"/>
      <c r="M37" s="80"/>
      <c r="N37" s="81">
        <f>分析係数表!H40</f>
        <v>3.0720871751886002E-2</v>
      </c>
      <c r="O37" s="82">
        <f t="shared" si="4"/>
        <v>0.45459503199113205</v>
      </c>
      <c r="P37" s="76">
        <f>分析係数表!C40</f>
        <v>1</v>
      </c>
      <c r="Q37" s="82">
        <f t="shared" si="5"/>
        <v>0.45459503199113205</v>
      </c>
      <c r="R37" s="83">
        <v>0.45544794205562877</v>
      </c>
      <c r="S37" s="84">
        <f t="shared" si="6"/>
        <v>0.45702146875880445</v>
      </c>
      <c r="T37" s="85">
        <f>分析係数表!F40</f>
        <v>0.71467053460422714</v>
      </c>
      <c r="U37" s="86">
        <f t="shared" si="7"/>
        <v>0.32661977740346387</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投入係数表!T38</f>
        <v>0</v>
      </c>
      <c r="E38" s="77">
        <f t="shared" si="0"/>
        <v>0</v>
      </c>
      <c r="F38" s="76">
        <f>分析係数表!C41</f>
        <v>0.82470733210104741</v>
      </c>
      <c r="G38" s="77">
        <f t="shared" si="1"/>
        <v>0</v>
      </c>
      <c r="H38" s="77">
        <v>8.8886090885484446E-4</v>
      </c>
      <c r="I38" s="77">
        <f t="shared" si="2"/>
        <v>8.8886090885484446E-4</v>
      </c>
      <c r="J38" s="76">
        <f>分析係数表!G41</f>
        <v>0.4456857268851977</v>
      </c>
      <c r="K38" s="78">
        <f t="shared" si="3"/>
        <v>3.9615262026280882E-4</v>
      </c>
      <c r="L38" s="79"/>
      <c r="M38" s="80"/>
      <c r="N38" s="81">
        <f>分析係数表!H41</f>
        <v>5.0614696842693492E-2</v>
      </c>
      <c r="O38" s="82">
        <f t="shared" si="4"/>
        <v>0.74897580759612159</v>
      </c>
      <c r="P38" s="76">
        <f>分析係数表!C41</f>
        <v>0.82470733210104741</v>
      </c>
      <c r="Q38" s="82">
        <f t="shared" si="5"/>
        <v>0.61768584009082483</v>
      </c>
      <c r="R38" s="83">
        <v>0.6289858627167082</v>
      </c>
      <c r="S38" s="84">
        <f t="shared" si="6"/>
        <v>0.62987472362556307</v>
      </c>
      <c r="T38" s="85">
        <f>分析係数表!F41</f>
        <v>0.54887549610465969</v>
      </c>
      <c r="U38" s="86">
        <f t="shared" si="7"/>
        <v>0.34572280141376632</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投入係数表!T39</f>
        <v>0</v>
      </c>
      <c r="E39" s="77">
        <f>$C$22*D39</f>
        <v>0</v>
      </c>
      <c r="F39" s="76">
        <f>分析係数表!C42</f>
        <v>0.29129662522202482</v>
      </c>
      <c r="G39" s="77">
        <f>E39*F39</f>
        <v>0</v>
      </c>
      <c r="H39" s="77">
        <v>3.0245403078098046E-3</v>
      </c>
      <c r="I39" s="77">
        <f>C39+H39</f>
        <v>3.0245403078098046E-3</v>
      </c>
      <c r="J39" s="76">
        <f>分析係数表!G42</f>
        <v>0.47878787878787876</v>
      </c>
      <c r="K39" s="78">
        <f>I39*J39</f>
        <v>1.4481132382846943E-3</v>
      </c>
      <c r="L39" s="79"/>
      <c r="M39" s="80"/>
      <c r="N39" s="81">
        <f>分析係数表!H42</f>
        <v>1.2405699916177704E-2</v>
      </c>
      <c r="O39" s="82">
        <f t="shared" si="4"/>
        <v>0.18357452860760584</v>
      </c>
      <c r="P39" s="76">
        <f>分析係数表!C42</f>
        <v>0.29129662522202482</v>
      </c>
      <c r="Q39" s="82">
        <f>O39*P39</f>
        <v>5.3474640660119629E-2</v>
      </c>
      <c r="R39" s="83">
        <v>5.5620557385378862E-2</v>
      </c>
      <c r="S39" s="84">
        <f>I39+R39</f>
        <v>5.8645097693188666E-2</v>
      </c>
      <c r="T39" s="85">
        <f>分析係数表!F42</f>
        <v>0.54848484848484846</v>
      </c>
      <c r="U39" s="86">
        <f>S39*T39</f>
        <v>3.2165947522627719E-2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投入係数表!T40</f>
        <v>4.5454545454545456E-2</v>
      </c>
      <c r="E40" s="77">
        <f>$C$22*D40</f>
        <v>4.5454545454545459</v>
      </c>
      <c r="F40" s="76">
        <f>分析係数表!C43</f>
        <v>0.36608222490931075</v>
      </c>
      <c r="G40" s="77">
        <f>E40*F40</f>
        <v>1.6640101132241398</v>
      </c>
      <c r="H40" s="77">
        <v>1.9910545259409573</v>
      </c>
      <c r="I40" s="77">
        <f>C40+H40</f>
        <v>1.9910545259409573</v>
      </c>
      <c r="J40" s="76">
        <f>分析係数表!G43</f>
        <v>0.30578859060402686</v>
      </c>
      <c r="K40" s="78">
        <f>I40*J40</f>
        <v>0.60884175730325418</v>
      </c>
      <c r="L40" s="79"/>
      <c r="M40" s="80"/>
      <c r="N40" s="81">
        <f>分析係数表!H43</f>
        <v>3.4031852472757751E-2</v>
      </c>
      <c r="O40" s="82">
        <f t="shared" si="4"/>
        <v>0.50358958523437813</v>
      </c>
      <c r="P40" s="76">
        <f>分析係数表!C43</f>
        <v>0.36608222490931075</v>
      </c>
      <c r="Q40" s="82">
        <f>O40*P40</f>
        <v>0.18435519580375814</v>
      </c>
      <c r="R40" s="83">
        <v>0.35682225689767549</v>
      </c>
      <c r="S40" s="84">
        <f>I40+R40</f>
        <v>2.3478767828386329</v>
      </c>
      <c r="T40" s="85">
        <f>分析係数表!F43</f>
        <v>0.52740492170022368</v>
      </c>
      <c r="U40" s="86">
        <f>S40*T40</f>
        <v>1.2382817708147822</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投入係数表!T41</f>
        <v>0</v>
      </c>
      <c r="E41" s="77">
        <f>$C$22*D41</f>
        <v>0</v>
      </c>
      <c r="F41" s="76">
        <f>分析係数表!C44</f>
        <v>0.48678129044185614</v>
      </c>
      <c r="G41" s="77">
        <f>E41*F41</f>
        <v>0</v>
      </c>
      <c r="H41" s="77">
        <v>5.6913892063608154E-3</v>
      </c>
      <c r="I41" s="77">
        <f>C41+H41</f>
        <v>5.6913892063608154E-3</v>
      </c>
      <c r="J41" s="76">
        <f>分析係数表!G44</f>
        <v>0.26951357466063347</v>
      </c>
      <c r="K41" s="78">
        <f>I41*J41</f>
        <v>1.533906649791249E-3</v>
      </c>
      <c r="L41" s="79"/>
      <c r="M41" s="80"/>
      <c r="N41" s="81">
        <f>分析係数表!H44</f>
        <v>0.10592344230231908</v>
      </c>
      <c r="O41" s="82">
        <f t="shared" si="4"/>
        <v>1.5674122476383643</v>
      </c>
      <c r="P41" s="76">
        <f>分析係数表!C44</f>
        <v>0.48678129044185614</v>
      </c>
      <c r="Q41" s="82">
        <f>O41*P41</f>
        <v>0.76298695655977311</v>
      </c>
      <c r="R41" s="83">
        <v>0.77757311631729709</v>
      </c>
      <c r="S41" s="84">
        <f>I41+R41</f>
        <v>0.78326450552365789</v>
      </c>
      <c r="T41" s="85">
        <f>分析係数表!F44</f>
        <v>0.545814479638009</v>
      </c>
      <c r="U41" s="86">
        <f>S41*T41</f>
        <v>0.42751710850131774</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投入係数表!T42</f>
        <v>0</v>
      </c>
      <c r="E42" s="77">
        <f>$C$22*D42</f>
        <v>0</v>
      </c>
      <c r="F42" s="76">
        <f>分析係数表!C45</f>
        <v>1</v>
      </c>
      <c r="G42" s="77">
        <f>E42*F42</f>
        <v>0</v>
      </c>
      <c r="H42" s="77">
        <v>3.1449594335585758E-2</v>
      </c>
      <c r="I42" s="77">
        <f>C42+H42</f>
        <v>3.1449594335585758E-2</v>
      </c>
      <c r="J42" s="76">
        <f>分析係数表!G45</f>
        <v>0</v>
      </c>
      <c r="K42" s="78">
        <f>I42*J42</f>
        <v>0</v>
      </c>
      <c r="L42" s="79"/>
      <c r="M42" s="80"/>
      <c r="N42" s="81">
        <f>分析係数表!H45</f>
        <v>0</v>
      </c>
      <c r="O42" s="82">
        <f t="shared" si="4"/>
        <v>0</v>
      </c>
      <c r="P42" s="76">
        <f>分析係数表!C45</f>
        <v>1</v>
      </c>
      <c r="Q42" s="82">
        <f>O42*P42</f>
        <v>0</v>
      </c>
      <c r="R42" s="83">
        <v>2.4643189707267834E-2</v>
      </c>
      <c r="S42" s="84">
        <f>I42+R42</f>
        <v>5.6092784042853588E-2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3.246753246753247E-3</v>
      </c>
      <c r="E43" s="77">
        <f>$C$22*D43</f>
        <v>0.32467532467532467</v>
      </c>
      <c r="F43" s="76">
        <f>分析係数表!C46</f>
        <v>0.13948747815958062</v>
      </c>
      <c r="G43" s="77">
        <f>E43*F43</f>
        <v>4.5288142259604099E-2</v>
      </c>
      <c r="H43" s="77">
        <v>5.7169510348456583E-2</v>
      </c>
      <c r="I43" s="77">
        <f>C43+H43</f>
        <v>5.7169510348456583E-2</v>
      </c>
      <c r="J43" s="76">
        <f>分析係数表!G46</f>
        <v>8.3333333333333332E-3</v>
      </c>
      <c r="K43" s="78">
        <f>I43*J43</f>
        <v>4.7641258623713816E-4</v>
      </c>
      <c r="L43" s="79"/>
      <c r="M43" s="80"/>
      <c r="N43" s="81">
        <f>分析係数表!H46</f>
        <v>2.1598211791003075E-2</v>
      </c>
      <c r="O43" s="82">
        <f t="shared" si="4"/>
        <v>0.31960160048125974</v>
      </c>
      <c r="P43" s="76">
        <f>分析係数表!C46</f>
        <v>0.13948747815958062</v>
      </c>
      <c r="Q43" s="82">
        <f>O43*P43</f>
        <v>4.4580421266896729E-2</v>
      </c>
      <c r="R43" s="83">
        <v>5.2340459142464747E-2</v>
      </c>
      <c r="S43" s="84">
        <f>I43+R43</f>
        <v>0.10950996949092133</v>
      </c>
      <c r="T43" s="85">
        <f>分析係数表!F46</f>
        <v>0.3125</v>
      </c>
      <c r="U43" s="86">
        <f>S43*T43</f>
        <v>3.4221865465912917E-2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投入係数表!T44</f>
        <v>0.63311688311688308</v>
      </c>
      <c r="E44" s="91">
        <f>SUM(E5:E43)</f>
        <v>63.311688311688322</v>
      </c>
      <c r="F44" s="92">
        <f>分析係数表!C47</f>
        <v>0.42491623390916577</v>
      </c>
      <c r="G44" s="91">
        <f>SUM(G5:G43)</f>
        <v>10.039800434844397</v>
      </c>
      <c r="H44" s="91">
        <f>SUM(H5:H43)</f>
        <v>11.35621224229841</v>
      </c>
      <c r="I44" s="91">
        <f>SUM(I5:I43)</f>
        <v>111.3562122422984</v>
      </c>
      <c r="J44" s="92">
        <f>分析係数表!G47</f>
        <v>0.25359060670246586</v>
      </c>
      <c r="K44" s="93">
        <f>SUM(K5:K43)</f>
        <v>23.600630698400121</v>
      </c>
      <c r="L44" s="94">
        <f>最終需要_まとめ!$L$33</f>
        <v>0.627</v>
      </c>
      <c r="M44" s="91">
        <f>K44*L44</f>
        <v>14.797595447896876</v>
      </c>
      <c r="N44" s="95">
        <f>分析係数表!H47</f>
        <v>1</v>
      </c>
      <c r="O44" s="96">
        <f>SUM(O5:O43)</f>
        <v>14.797595447896875</v>
      </c>
      <c r="P44" s="92">
        <f>分析係数表!C47</f>
        <v>0.42491623390916577</v>
      </c>
      <c r="Q44" s="96">
        <f>SUM(Q5:Q43)</f>
        <v>8.2264311582688681</v>
      </c>
      <c r="R44" s="91">
        <f>SUM(R5:R43)</f>
        <v>9.1759255260697277</v>
      </c>
      <c r="S44" s="97">
        <f>SUM(S5:S43)</f>
        <v>120.53213776836816</v>
      </c>
      <c r="T44" s="98">
        <f>分析係数表!F47</f>
        <v>0.48809024443512294</v>
      </c>
      <c r="U44" s="99">
        <f>SUM(U5:U43)</f>
        <v>48.080698428503524</v>
      </c>
      <c r="V44" s="100">
        <f>分析係数表!D47</f>
        <v>5.6184371544160214E-2</v>
      </c>
      <c r="W44" s="164">
        <f>SUM(W5:W43)</f>
        <v>1</v>
      </c>
      <c r="X44" s="92">
        <f>分析係数表!E47</f>
        <v>4.7573155469890209E-2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9.6723740533421143E-2</v>
      </c>
      <c r="G5" s="77">
        <f t="shared" ref="G5:G38" si="1">E5*F5</f>
        <v>0</v>
      </c>
      <c r="H5" s="77">
        <f t="array" ref="H5:H43">MMULT(逆行列係数!C5:AO43,'19'!G5:G43)</f>
        <v>1.4457534951900675E-3</v>
      </c>
      <c r="I5" s="77">
        <f t="shared" ref="I5:I38" si="2">C5+H5</f>
        <v>1.4457534951900675E-3</v>
      </c>
      <c r="J5" s="76">
        <f>分析係数表!G8</f>
        <v>0.11988543371522095</v>
      </c>
      <c r="K5" s="78">
        <f t="shared" ref="K5:K38" si="3">I5*J5</f>
        <v>1.7332478481615784E-4</v>
      </c>
      <c r="L5" s="79" t="s">
        <v>183</v>
      </c>
      <c r="M5" s="80" t="s">
        <v>183</v>
      </c>
      <c r="N5" s="81">
        <f>分析係数表!H8</f>
        <v>1.1260128527521654E-2</v>
      </c>
      <c r="O5" s="82">
        <f t="shared" ref="O5:O43" si="4">$M$44*N5</f>
        <v>0.17151252319746638</v>
      </c>
      <c r="P5" s="76">
        <f>分析係数表!C8</f>
        <v>9.6723740533421143E-2</v>
      </c>
      <c r="Q5" s="82">
        <f t="shared" ref="Q5:Q38" si="5">O5*P5</f>
        <v>1.6589332791984112E-2</v>
      </c>
      <c r="R5" s="83">
        <f t="array" ref="R5:R43">MMULT(逆行列係数!C5:AO43,'19'!Q5:Q43)</f>
        <v>2.8151223256755065E-2</v>
      </c>
      <c r="S5" s="84">
        <f t="shared" ref="S5:S38" si="6">I5+R5</f>
        <v>2.9596976751945132E-2</v>
      </c>
      <c r="T5" s="85">
        <f>分析係数表!F8</f>
        <v>0.45253682487725039</v>
      </c>
      <c r="U5" s="86">
        <f t="shared" ref="U5:U38" si="7">S5*T5</f>
        <v>1.3393721885291044E-2</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投入係数表!U6</f>
        <v>0</v>
      </c>
      <c r="E6" s="77">
        <f t="shared" si="0"/>
        <v>0</v>
      </c>
      <c r="F6" s="76">
        <f>分析係数表!C9</f>
        <v>2.0979020979020935E-2</v>
      </c>
      <c r="G6" s="77">
        <f t="shared" si="1"/>
        <v>0</v>
      </c>
      <c r="H6" s="77">
        <v>2.4894808774371781E-4</v>
      </c>
      <c r="I6" s="77">
        <f t="shared" si="2"/>
        <v>2.4894808774371781E-4</v>
      </c>
      <c r="J6" s="76">
        <f>分析係数表!G9</f>
        <v>0.2857142857142857</v>
      </c>
      <c r="K6" s="78">
        <f t="shared" si="3"/>
        <v>7.1128025069633653E-5</v>
      </c>
      <c r="L6" s="79"/>
      <c r="M6" s="80"/>
      <c r="N6" s="81">
        <f>分析係数表!H9</f>
        <v>6.0072645990500145E-4</v>
      </c>
      <c r="O6" s="82">
        <f t="shared" si="4"/>
        <v>9.150171833115452E-3</v>
      </c>
      <c r="P6" s="76">
        <f>分析係数表!C9</f>
        <v>2.0979020979020935E-2</v>
      </c>
      <c r="Q6" s="82">
        <f t="shared" si="5"/>
        <v>1.919616468485755E-4</v>
      </c>
      <c r="R6" s="83">
        <v>2.3463766867604086E-4</v>
      </c>
      <c r="S6" s="84">
        <f t="shared" si="6"/>
        <v>4.8358575641975867E-4</v>
      </c>
      <c r="T6" s="85">
        <f>分析係数表!F9</f>
        <v>0.7142857142857143</v>
      </c>
      <c r="U6" s="86">
        <f t="shared" si="7"/>
        <v>3.4541839744268478E-4</v>
      </c>
      <c r="V6" s="87">
        <f>分析係数表!D9</f>
        <v>0.14285714285714285</v>
      </c>
      <c r="W6" s="167">
        <f t="shared" si="8"/>
        <v>0</v>
      </c>
      <c r="X6" s="76">
        <f>分析係数表!E9</f>
        <v>0</v>
      </c>
      <c r="Y6" s="166">
        <f t="shared" si="9"/>
        <v>0</v>
      </c>
    </row>
    <row r="7" spans="1:25" x14ac:dyDescent="0.2">
      <c r="A7" s="6" t="s">
        <v>220</v>
      </c>
      <c r="B7" s="5" t="s">
        <v>266</v>
      </c>
      <c r="C7" s="90"/>
      <c r="D7" s="76">
        <f>投入係数表!U7</f>
        <v>0</v>
      </c>
      <c r="E7" s="77">
        <f t="shared" si="0"/>
        <v>0</v>
      </c>
      <c r="F7" s="76">
        <f>分析係数表!C10</f>
        <v>2.5562372188139282E-3</v>
      </c>
      <c r="G7" s="77">
        <f t="shared" si="1"/>
        <v>0</v>
      </c>
      <c r="H7" s="77">
        <v>8.7483884704123755E-7</v>
      </c>
      <c r="I7" s="77">
        <f t="shared" si="2"/>
        <v>8.7483884704123755E-7</v>
      </c>
      <c r="J7" s="76">
        <f>分析係数表!G10</f>
        <v>0.2857142857142857</v>
      </c>
      <c r="K7" s="78">
        <f t="shared" si="3"/>
        <v>2.4995395629749644E-7</v>
      </c>
      <c r="L7" s="79"/>
      <c r="M7" s="80"/>
      <c r="N7" s="81">
        <f>分析係数表!H10</f>
        <v>1.1455713886560491E-3</v>
      </c>
      <c r="O7" s="82">
        <f t="shared" si="4"/>
        <v>1.7449164891057373E-2</v>
      </c>
      <c r="P7" s="76">
        <f>分析係数表!C10</f>
        <v>2.5562372188139282E-3</v>
      </c>
      <c r="Q7" s="82">
        <f t="shared" si="5"/>
        <v>4.4604204731742141E-5</v>
      </c>
      <c r="R7" s="83">
        <v>9.630556713747974E-5</v>
      </c>
      <c r="S7" s="84">
        <f t="shared" si="6"/>
        <v>9.7180405984520973E-5</v>
      </c>
      <c r="T7" s="85">
        <f>分析係数表!F10</f>
        <v>0.5714285714285714</v>
      </c>
      <c r="U7" s="86">
        <f t="shared" si="7"/>
        <v>5.5531660562583413E-5</v>
      </c>
      <c r="V7" s="87">
        <f>分析係数表!D10</f>
        <v>0</v>
      </c>
      <c r="W7" s="167">
        <f t="shared" si="8"/>
        <v>0</v>
      </c>
      <c r="X7" s="76">
        <f>分析係数表!E10</f>
        <v>0</v>
      </c>
      <c r="Y7" s="166">
        <f t="shared" si="9"/>
        <v>0</v>
      </c>
    </row>
    <row r="8" spans="1:25" x14ac:dyDescent="0.2">
      <c r="A8" s="6" t="s">
        <v>221</v>
      </c>
      <c r="B8" s="5" t="s">
        <v>27</v>
      </c>
      <c r="C8" s="90"/>
      <c r="D8" s="76">
        <f>投入係数表!U8</f>
        <v>0</v>
      </c>
      <c r="E8" s="77">
        <f t="shared" si="0"/>
        <v>0</v>
      </c>
      <c r="F8" s="76">
        <f>分析係数表!C11</f>
        <v>1.0332950631458115E-2</v>
      </c>
      <c r="G8" s="77">
        <f t="shared" si="1"/>
        <v>0</v>
      </c>
      <c r="H8" s="77">
        <v>1.1151582602225872E-3</v>
      </c>
      <c r="I8" s="77">
        <f t="shared" si="2"/>
        <v>1.1151582602225872E-3</v>
      </c>
      <c r="J8" s="76">
        <f>分析係数表!G11</f>
        <v>0.46666666666666667</v>
      </c>
      <c r="K8" s="78">
        <f t="shared" si="3"/>
        <v>5.2040718810387402E-4</v>
      </c>
      <c r="L8" s="79"/>
      <c r="M8" s="80"/>
      <c r="N8" s="81">
        <f>分析係数表!H11</f>
        <v>-1.3970382788488405E-5</v>
      </c>
      <c r="O8" s="82">
        <f t="shared" si="4"/>
        <v>-2.1279469379338259E-4</v>
      </c>
      <c r="P8" s="76">
        <f>分析係数表!C11</f>
        <v>1.0332950631458115E-2</v>
      </c>
      <c r="Q8" s="82">
        <f t="shared" si="5"/>
        <v>-2.198797065603269E-6</v>
      </c>
      <c r="R8" s="83">
        <v>1.2708729876397505E-4</v>
      </c>
      <c r="S8" s="84">
        <f t="shared" si="6"/>
        <v>1.2422455589865622E-3</v>
      </c>
      <c r="T8" s="85">
        <f>分析係数表!F11</f>
        <v>0.8</v>
      </c>
      <c r="U8" s="86">
        <f t="shared" si="7"/>
        <v>9.9379644718924974E-4</v>
      </c>
      <c r="V8" s="87">
        <f>分析係数表!D11</f>
        <v>0</v>
      </c>
      <c r="W8" s="167">
        <f t="shared" si="8"/>
        <v>0</v>
      </c>
      <c r="X8" s="76">
        <f>分析係数表!E11</f>
        <v>0</v>
      </c>
      <c r="Y8" s="166">
        <f t="shared" si="9"/>
        <v>0</v>
      </c>
    </row>
    <row r="9" spans="1:25" x14ac:dyDescent="0.2">
      <c r="A9" s="6" t="s">
        <v>222</v>
      </c>
      <c r="B9" s="5" t="s">
        <v>190</v>
      </c>
      <c r="C9" s="90"/>
      <c r="D9" s="76">
        <f>投入係数表!U9</f>
        <v>0</v>
      </c>
      <c r="E9" s="77">
        <f t="shared" si="0"/>
        <v>0</v>
      </c>
      <c r="F9" s="76">
        <f>分析係数表!C12</f>
        <v>0.36438470355319375</v>
      </c>
      <c r="G9" s="77">
        <f t="shared" si="1"/>
        <v>0</v>
      </c>
      <c r="H9" s="77">
        <v>1.6524613441969112E-3</v>
      </c>
      <c r="I9" s="77">
        <f t="shared" si="2"/>
        <v>1.6524613441969112E-3</v>
      </c>
      <c r="J9" s="76">
        <f>分析係数表!G12</f>
        <v>0.13670989621500027</v>
      </c>
      <c r="K9" s="78">
        <f t="shared" si="3"/>
        <v>2.2590781886445957E-4</v>
      </c>
      <c r="L9" s="79"/>
      <c r="M9" s="80"/>
      <c r="N9" s="81">
        <f>分析係数表!H12</f>
        <v>8.785973735680358E-2</v>
      </c>
      <c r="O9" s="82">
        <f t="shared" si="4"/>
        <v>1.3382658292665832</v>
      </c>
      <c r="P9" s="76">
        <f>分析係数表!C12</f>
        <v>0.36438470355319375</v>
      </c>
      <c r="Q9" s="82">
        <f t="shared" si="5"/>
        <v>0.48764359747267294</v>
      </c>
      <c r="R9" s="83">
        <v>0.56220761000838348</v>
      </c>
      <c r="S9" s="84">
        <f t="shared" si="6"/>
        <v>0.56386007135258043</v>
      </c>
      <c r="T9" s="85">
        <f>分析係数表!F12</f>
        <v>0.3384174917772968</v>
      </c>
      <c r="U9" s="86">
        <f t="shared" si="7"/>
        <v>0.19082011106050786</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投入係数表!U10</f>
        <v>2.1344717182497333E-3</v>
      </c>
      <c r="E10" s="77">
        <f t="shared" si="0"/>
        <v>0.21344717182497333</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0.20662364767337449</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投入係数表!U11</f>
        <v>6.9370330843116328E-3</v>
      </c>
      <c r="E11" s="77">
        <f t="shared" si="0"/>
        <v>0.69370330843116323</v>
      </c>
      <c r="F11" s="76">
        <f>分析係数表!C14</f>
        <v>0.26107118015302577</v>
      </c>
      <c r="G11" s="77">
        <f t="shared" si="1"/>
        <v>0.18110594140818223</v>
      </c>
      <c r="H11" s="77">
        <v>0.24984853346074842</v>
      </c>
      <c r="I11" s="77">
        <f t="shared" si="2"/>
        <v>0.24984853346074842</v>
      </c>
      <c r="J11" s="76">
        <f>分析係数表!G14</f>
        <v>0.16373199176766523</v>
      </c>
      <c r="K11" s="78">
        <f t="shared" si="3"/>
        <v>4.0908198023758495E-2</v>
      </c>
      <c r="L11" s="79"/>
      <c r="M11" s="80"/>
      <c r="N11" s="81">
        <f>分析係数表!H14</f>
        <v>1.1316010058675609E-3</v>
      </c>
      <c r="O11" s="82">
        <f t="shared" si="4"/>
        <v>1.7236370197263991E-2</v>
      </c>
      <c r="P11" s="76">
        <f>分析係数表!C14</f>
        <v>0.26107118015302577</v>
      </c>
      <c r="Q11" s="82">
        <f t="shared" si="5"/>
        <v>4.4999195089541521E-3</v>
      </c>
      <c r="R11" s="83">
        <v>2.4495947838831633E-2</v>
      </c>
      <c r="S11" s="84">
        <f t="shared" si="6"/>
        <v>0.27434448129958006</v>
      </c>
      <c r="T11" s="85">
        <f>分析係数表!F14</f>
        <v>0.32746398353533046</v>
      </c>
      <c r="U11" s="86">
        <f t="shared" si="7"/>
        <v>8.9837936707294452E-2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投入係数表!U12</f>
        <v>1.3874066168623266E-2</v>
      </c>
      <c r="E12" s="77">
        <f t="shared" si="0"/>
        <v>1.3874066168623265</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0.12342092240016189</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投入係数表!U13</f>
        <v>1.0672358591248667E-3</v>
      </c>
      <c r="E13" s="77">
        <f t="shared" si="0"/>
        <v>0.10672358591248667</v>
      </c>
      <c r="F13" s="76">
        <f>分析係数表!C16</f>
        <v>2.7381299155257777E-2</v>
      </c>
      <c r="G13" s="77">
        <f t="shared" si="1"/>
        <v>2.922230432791652E-3</v>
      </c>
      <c r="H13" s="77">
        <v>5.8584974425524624E-3</v>
      </c>
      <c r="I13" s="77">
        <f t="shared" si="2"/>
        <v>5.8584974425524624E-3</v>
      </c>
      <c r="J13" s="76">
        <f>分析係数表!G16</f>
        <v>3.4146341463414637E-2</v>
      </c>
      <c r="K13" s="78">
        <f t="shared" si="3"/>
        <v>2.0004625413593775E-4</v>
      </c>
      <c r="L13" s="79"/>
      <c r="M13" s="80"/>
      <c r="N13" s="81">
        <f>分析係数表!H16</f>
        <v>1.6149762503492596E-2</v>
      </c>
      <c r="O13" s="82">
        <f t="shared" si="4"/>
        <v>0.2459906660251503</v>
      </c>
      <c r="P13" s="76">
        <f>分析係数表!C16</f>
        <v>2.7381299155257777E-2</v>
      </c>
      <c r="Q13" s="82">
        <f t="shared" si="5"/>
        <v>6.7355440158357455E-3</v>
      </c>
      <c r="R13" s="83">
        <v>7.9248523649139632E-3</v>
      </c>
      <c r="S13" s="84">
        <f t="shared" si="6"/>
        <v>1.3783349807466426E-2</v>
      </c>
      <c r="T13" s="85">
        <f>分析係数表!F16</f>
        <v>0.28292682926829266</v>
      </c>
      <c r="U13" s="86">
        <f t="shared" si="7"/>
        <v>3.8996794577222079E-3</v>
      </c>
      <c r="V13" s="87">
        <f>分析係数表!D16</f>
        <v>0</v>
      </c>
      <c r="W13" s="167">
        <f t="shared" si="8"/>
        <v>0</v>
      </c>
      <c r="X13" s="76">
        <f>分析係数表!E16</f>
        <v>0</v>
      </c>
      <c r="Y13" s="166">
        <f t="shared" si="9"/>
        <v>0</v>
      </c>
    </row>
    <row r="14" spans="1:25" x14ac:dyDescent="0.2">
      <c r="A14" s="6" t="s">
        <v>2</v>
      </c>
      <c r="B14" s="5" t="s">
        <v>364</v>
      </c>
      <c r="C14" s="90"/>
      <c r="D14" s="76">
        <f>投入係数表!U14</f>
        <v>4.0554962646744928E-2</v>
      </c>
      <c r="E14" s="77">
        <f t="shared" si="0"/>
        <v>4.0554962646744928</v>
      </c>
      <c r="F14" s="76">
        <f>分析係数表!C17</f>
        <v>0.29707112970711302</v>
      </c>
      <c r="G14" s="77">
        <f t="shared" si="1"/>
        <v>1.2047708568698285</v>
      </c>
      <c r="H14" s="77">
        <v>1.3467203266321959</v>
      </c>
      <c r="I14" s="77">
        <f t="shared" si="2"/>
        <v>1.3467203266321959</v>
      </c>
      <c r="J14" s="76">
        <f>分析係数表!G17</f>
        <v>0.2185201483623562</v>
      </c>
      <c r="K14" s="78">
        <f t="shared" si="3"/>
        <v>0.29428552557826826</v>
      </c>
      <c r="L14" s="79"/>
      <c r="M14" s="80"/>
      <c r="N14" s="81">
        <f>分析係数表!H17</f>
        <v>2.8080469404861692E-3</v>
      </c>
      <c r="O14" s="82">
        <f t="shared" si="4"/>
        <v>4.2771733452469901E-2</v>
      </c>
      <c r="P14" s="76">
        <f>分析係数表!C17</f>
        <v>0.29707112970711302</v>
      </c>
      <c r="Q14" s="82">
        <f t="shared" si="5"/>
        <v>1.2706247176256751E-2</v>
      </c>
      <c r="R14" s="83">
        <v>3.2642348056763623E-2</v>
      </c>
      <c r="S14" s="84">
        <f t="shared" si="6"/>
        <v>1.3793626746889596</v>
      </c>
      <c r="T14" s="85">
        <f>分析係数表!F17</f>
        <v>0.34274218897340791</v>
      </c>
      <c r="U14" s="86">
        <f t="shared" si="7"/>
        <v>0.47276578251110879</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投入係数表!U15</f>
        <v>9.0715048025613657E-3</v>
      </c>
      <c r="E15" s="77">
        <f t="shared" si="0"/>
        <v>0.90715048025613654</v>
      </c>
      <c r="F15" s="76">
        <f>分析係数表!C18</f>
        <v>0.13983739837398379</v>
      </c>
      <c r="G15" s="77">
        <f t="shared" si="1"/>
        <v>0.12685356309272808</v>
      </c>
      <c r="H15" s="77">
        <v>0.1350975307687256</v>
      </c>
      <c r="I15" s="77">
        <f t="shared" si="2"/>
        <v>0.1350975307687256</v>
      </c>
      <c r="J15" s="76">
        <f>分析係数表!G18</f>
        <v>0.21606118546845124</v>
      </c>
      <c r="K15" s="78">
        <f t="shared" si="3"/>
        <v>2.9189332651751422E-2</v>
      </c>
      <c r="L15" s="79"/>
      <c r="M15" s="80"/>
      <c r="N15" s="81">
        <f>分析係数表!H18</f>
        <v>4.3308186644314052E-4</v>
      </c>
      <c r="O15" s="82">
        <f t="shared" si="4"/>
        <v>6.5966355075948602E-3</v>
      </c>
      <c r="P15" s="76">
        <f>分析係数表!C18</f>
        <v>0.13983739837398379</v>
      </c>
      <c r="Q15" s="82">
        <f t="shared" si="5"/>
        <v>9.2245634740350927E-4</v>
      </c>
      <c r="R15" s="83">
        <v>2.2853790552781095E-3</v>
      </c>
      <c r="S15" s="84">
        <f t="shared" si="6"/>
        <v>0.13738290982400372</v>
      </c>
      <c r="T15" s="85">
        <f>分析係数表!F18</f>
        <v>0.45793499043977054</v>
      </c>
      <c r="U15" s="86">
        <f t="shared" si="7"/>
        <v>6.2912441496842997E-2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投入係数表!U16</f>
        <v>4.5891141942369262E-2</v>
      </c>
      <c r="E16" s="77">
        <f t="shared" si="0"/>
        <v>4.5891141942369265</v>
      </c>
      <c r="F16" s="76">
        <f>分析係数表!C19</f>
        <v>0.18403218975010593</v>
      </c>
      <c r="G16" s="77">
        <f t="shared" si="1"/>
        <v>0.84454473417871456</v>
      </c>
      <c r="H16" s="77">
        <v>0.98884213730418546</v>
      </c>
      <c r="I16" s="77">
        <f t="shared" si="2"/>
        <v>0.98884213730418546</v>
      </c>
      <c r="J16" s="76">
        <f>分析係数表!G19</f>
        <v>5.7747209966260059E-2</v>
      </c>
      <c r="K16" s="78">
        <f t="shared" si="3"/>
        <v>5.7102874526390159E-2</v>
      </c>
      <c r="L16" s="79"/>
      <c r="M16" s="80"/>
      <c r="N16" s="81">
        <f>分析係数表!H19</f>
        <v>-1.1176306230790724E-4</v>
      </c>
      <c r="O16" s="82">
        <f t="shared" si="4"/>
        <v>-1.7023575503470607E-3</v>
      </c>
      <c r="P16" s="76">
        <f>分析係数表!C19</f>
        <v>0.18403218975010593</v>
      </c>
      <c r="Q16" s="82">
        <f t="shared" si="5"/>
        <v>-3.1328858772799577E-4</v>
      </c>
      <c r="R16" s="83">
        <v>1.9598648579684901E-3</v>
      </c>
      <c r="S16" s="84">
        <f t="shared" si="6"/>
        <v>0.99080200216215397</v>
      </c>
      <c r="T16" s="85">
        <f>分析係数表!F19</f>
        <v>0.23994290163508955</v>
      </c>
      <c r="U16" s="86">
        <f t="shared" si="7"/>
        <v>0.2377359073446435</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投入係数表!U17</f>
        <v>6.7235859124866598E-2</v>
      </c>
      <c r="E17" s="77">
        <f t="shared" si="0"/>
        <v>6.7235859124866595</v>
      </c>
      <c r="F17" s="76">
        <f>分析係数表!C20</f>
        <v>2.2594142259414252E-2</v>
      </c>
      <c r="G17" s="77">
        <f t="shared" si="1"/>
        <v>0.15191365660011716</v>
      </c>
      <c r="H17" s="77">
        <v>0.15730507620385675</v>
      </c>
      <c r="I17" s="77">
        <f t="shared" si="2"/>
        <v>0.15730507620385675</v>
      </c>
      <c r="J17" s="76">
        <f>分析係数表!G20</f>
        <v>0.10283687943262411</v>
      </c>
      <c r="K17" s="78">
        <f t="shared" si="3"/>
        <v>1.6176763155715763E-2</v>
      </c>
      <c r="L17" s="79"/>
      <c r="M17" s="80"/>
      <c r="N17" s="81">
        <f>分析係数表!H20</f>
        <v>5.3087454596255942E-4</v>
      </c>
      <c r="O17" s="82">
        <f t="shared" si="4"/>
        <v>8.0861983641485388E-3</v>
      </c>
      <c r="P17" s="76">
        <f>分析係数表!C20</f>
        <v>2.2594142259414252E-2</v>
      </c>
      <c r="Q17" s="82">
        <f t="shared" si="5"/>
        <v>1.8270071617741489E-4</v>
      </c>
      <c r="R17" s="83">
        <v>5.2147352854888061E-4</v>
      </c>
      <c r="S17" s="84">
        <f t="shared" si="6"/>
        <v>0.15782654973240565</v>
      </c>
      <c r="T17" s="85">
        <f>分析係数表!F20</f>
        <v>0.22695035460992907</v>
      </c>
      <c r="U17" s="86">
        <f t="shared" si="7"/>
        <v>3.5818791428631071E-2</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投入係数表!U18</f>
        <v>2.8281750266808965E-2</v>
      </c>
      <c r="E18" s="77">
        <f t="shared" si="0"/>
        <v>2.8281750266808965</v>
      </c>
      <c r="F18" s="76">
        <f>分析係数表!C21</f>
        <v>0.23250388802488331</v>
      </c>
      <c r="G18" s="77">
        <f t="shared" si="1"/>
        <v>0.65756168971818652</v>
      </c>
      <c r="H18" s="77">
        <v>0.6934379333903854</v>
      </c>
      <c r="I18" s="77">
        <f t="shared" si="2"/>
        <v>0.6934379333903854</v>
      </c>
      <c r="J18" s="76">
        <f>分析係数表!G21</f>
        <v>0.28497645450402553</v>
      </c>
      <c r="K18" s="78">
        <f t="shared" si="3"/>
        <v>0.19761348367619067</v>
      </c>
      <c r="L18" s="79"/>
      <c r="M18" s="80"/>
      <c r="N18" s="81">
        <f>分析係数表!H21</f>
        <v>8.9410449846325792E-4</v>
      </c>
      <c r="O18" s="82">
        <f t="shared" si="4"/>
        <v>1.3618860402776486E-2</v>
      </c>
      <c r="P18" s="76">
        <f>分析係数表!C21</f>
        <v>0.23250388802488331</v>
      </c>
      <c r="Q18" s="82">
        <f t="shared" si="5"/>
        <v>3.1664379941136614E-3</v>
      </c>
      <c r="R18" s="83">
        <v>1.0672413745444972E-2</v>
      </c>
      <c r="S18" s="84">
        <f t="shared" si="6"/>
        <v>0.70411034713583032</v>
      </c>
      <c r="T18" s="85">
        <f>分析係数表!F21</f>
        <v>0.42533799179705301</v>
      </c>
      <c r="U18" s="86">
        <f t="shared" si="7"/>
        <v>0.29948488105427995</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投入係数表!U19</f>
        <v>1.3874066168623266E-2</v>
      </c>
      <c r="E19" s="77">
        <f t="shared" si="0"/>
        <v>1.3874066168623265</v>
      </c>
      <c r="F19" s="76">
        <f>分析係数表!C22</f>
        <v>5.4474708171206254E-2</v>
      </c>
      <c r="G19" s="77">
        <f t="shared" si="1"/>
        <v>7.5578570568375802E-2</v>
      </c>
      <c r="H19" s="77">
        <v>7.8493493171329906E-2</v>
      </c>
      <c r="I19" s="77">
        <f t="shared" si="2"/>
        <v>7.8493493171329906E-2</v>
      </c>
      <c r="J19" s="76">
        <f>分析係数表!G22</f>
        <v>0.19423955040393395</v>
      </c>
      <c r="K19" s="78">
        <f t="shared" si="3"/>
        <v>1.524654082323338E-2</v>
      </c>
      <c r="L19" s="79"/>
      <c r="M19" s="80"/>
      <c r="N19" s="81">
        <f>分析係数表!H22</f>
        <v>4.1911148365465217E-5</v>
      </c>
      <c r="O19" s="82">
        <f t="shared" si="4"/>
        <v>6.3838408138014782E-4</v>
      </c>
      <c r="P19" s="76">
        <f>分析係数表!C22</f>
        <v>5.4474708171206254E-2</v>
      </c>
      <c r="Q19" s="82">
        <f t="shared" si="5"/>
        <v>3.4775786534327135E-5</v>
      </c>
      <c r="R19" s="83">
        <v>3.5305988313708172E-4</v>
      </c>
      <c r="S19" s="84">
        <f t="shared" si="6"/>
        <v>7.8846553054466986E-2</v>
      </c>
      <c r="T19" s="85">
        <f>分析係数表!F22</f>
        <v>0.41201264488935724</v>
      </c>
      <c r="U19" s="86">
        <f t="shared" si="7"/>
        <v>3.2485776864379971E-2</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投入係数表!U20</f>
        <v>2.1344717182497333E-3</v>
      </c>
      <c r="E20" s="77">
        <f t="shared" si="0"/>
        <v>0.21344717182497333</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4.2558938758676518E-4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投入係数表!U21</f>
        <v>1.0672358591248667E-3</v>
      </c>
      <c r="E21" s="77">
        <f t="shared" si="0"/>
        <v>0.10672358591248667</v>
      </c>
      <c r="F21" s="76">
        <f>分析係数表!C24</f>
        <v>0.2430426716141002</v>
      </c>
      <c r="G21" s="77">
        <f t="shared" si="1"/>
        <v>2.5938385444407706E-2</v>
      </c>
      <c r="H21" s="77">
        <v>3.1047660783980944E-2</v>
      </c>
      <c r="I21" s="77">
        <f t="shared" si="2"/>
        <v>3.1047660783980944E-2</v>
      </c>
      <c r="J21" s="76">
        <f>分析係数表!G24</f>
        <v>0.20785219399538107</v>
      </c>
      <c r="K21" s="78">
        <f t="shared" si="3"/>
        <v>6.4533244123747922E-3</v>
      </c>
      <c r="L21" s="79"/>
      <c r="M21" s="80"/>
      <c r="N21" s="81">
        <f>分析係数表!H24</f>
        <v>3.3528918692372173E-4</v>
      </c>
      <c r="O21" s="82">
        <f t="shared" si="4"/>
        <v>5.1070726510411826E-3</v>
      </c>
      <c r="P21" s="76">
        <f>分析係数表!C24</f>
        <v>0.2430426716141002</v>
      </c>
      <c r="Q21" s="82">
        <f t="shared" si="5"/>
        <v>1.2412365812363543E-3</v>
      </c>
      <c r="R21" s="83">
        <v>5.0237283010742635E-3</v>
      </c>
      <c r="S21" s="84">
        <f t="shared" si="6"/>
        <v>3.6071389085055208E-2</v>
      </c>
      <c r="T21" s="85">
        <f>分析係数表!F24</f>
        <v>0.39030023094688221</v>
      </c>
      <c r="U21" s="86">
        <f t="shared" si="7"/>
        <v>1.4078671490471893E-2</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投入係数表!U22</f>
        <v>0.15048025613660618</v>
      </c>
      <c r="E22" s="77">
        <f t="shared" si="0"/>
        <v>15.048025613660618</v>
      </c>
      <c r="F22" s="76">
        <f>分析係数表!C25</f>
        <v>6.2929061784896545E-3</v>
      </c>
      <c r="G22" s="77">
        <f t="shared" si="1"/>
        <v>9.4695813358275482E-2</v>
      </c>
      <c r="H22" s="77">
        <v>9.6459952836285973E-2</v>
      </c>
      <c r="I22" s="77">
        <f t="shared" si="2"/>
        <v>9.6459952836285973E-2</v>
      </c>
      <c r="J22" s="76">
        <f>分析係数表!G25</f>
        <v>0.19805194805194806</v>
      </c>
      <c r="K22" s="78">
        <f t="shared" si="3"/>
        <v>1.9104081568225469E-2</v>
      </c>
      <c r="L22" s="79"/>
      <c r="M22" s="80"/>
      <c r="N22" s="81">
        <f>分析係数表!H25</f>
        <v>4.8896339759709417E-4</v>
      </c>
      <c r="O22" s="82">
        <f t="shared" si="4"/>
        <v>7.4478142827683908E-3</v>
      </c>
      <c r="P22" s="76">
        <f>分析係数表!C25</f>
        <v>6.2929061784896545E-3</v>
      </c>
      <c r="Q22" s="82">
        <f t="shared" si="5"/>
        <v>4.6868396516276701E-5</v>
      </c>
      <c r="R22" s="83">
        <v>4.5657610760547389E-4</v>
      </c>
      <c r="S22" s="84">
        <f t="shared" si="6"/>
        <v>9.6916528943891453E-2</v>
      </c>
      <c r="T22" s="85">
        <f>分析係数表!F25</f>
        <v>0.35389610389610388</v>
      </c>
      <c r="U22" s="86">
        <f t="shared" si="7"/>
        <v>3.4298381996377171E-2</v>
      </c>
      <c r="V22" s="87">
        <f>分析係数表!D25</f>
        <v>9.74025974025974E-3</v>
      </c>
      <c r="W22" s="167">
        <f t="shared" si="8"/>
        <v>0</v>
      </c>
      <c r="X22" s="76">
        <f>分析係数表!E25</f>
        <v>0</v>
      </c>
      <c r="Y22" s="166">
        <f t="shared" si="9"/>
        <v>0</v>
      </c>
    </row>
    <row r="23" spans="1:25" x14ac:dyDescent="0.2">
      <c r="A23" s="6" t="s">
        <v>11</v>
      </c>
      <c r="B23" s="5" t="s">
        <v>35</v>
      </c>
      <c r="C23" s="75">
        <f>最終需要_まとめ!C24</f>
        <v>100</v>
      </c>
      <c r="D23" s="76">
        <f>投入係数表!U23</f>
        <v>0.11899679829242263</v>
      </c>
      <c r="E23" s="77">
        <f t="shared" si="0"/>
        <v>11.899679829242263</v>
      </c>
      <c r="F23" s="76">
        <f>分析係数表!C26</f>
        <v>0.11929572403880706</v>
      </c>
      <c r="G23" s="77">
        <f t="shared" si="1"/>
        <v>1.4195809210594437</v>
      </c>
      <c r="H23" s="77">
        <v>1.4428140280563333</v>
      </c>
      <c r="I23" s="77">
        <f t="shared" si="2"/>
        <v>101.44281402805633</v>
      </c>
      <c r="J23" s="76">
        <f>分析係数表!G26</f>
        <v>0.19690501600853788</v>
      </c>
      <c r="K23" s="78">
        <f t="shared" si="3"/>
        <v>19.974598920145564</v>
      </c>
      <c r="L23" s="79"/>
      <c r="M23" s="80"/>
      <c r="N23" s="81">
        <f>分析係数表!H26</f>
        <v>1.0477787091366304E-2</v>
      </c>
      <c r="O23" s="82">
        <f t="shared" si="4"/>
        <v>0.15959602034503695</v>
      </c>
      <c r="P23" s="76">
        <f>分析係数表!C26</f>
        <v>0.11929572403880706</v>
      </c>
      <c r="Q23" s="82">
        <f t="shared" si="5"/>
        <v>1.9039122800773366E-2</v>
      </c>
      <c r="R23" s="83">
        <v>2.0578447675283912E-2</v>
      </c>
      <c r="S23" s="84">
        <f t="shared" si="6"/>
        <v>101.46339247573161</v>
      </c>
      <c r="T23" s="85">
        <f>分析係数表!F26</f>
        <v>0.33564567769477055</v>
      </c>
      <c r="U23" s="86">
        <f t="shared" si="7"/>
        <v>34.05574912872742</v>
      </c>
      <c r="V23" s="87">
        <f>分析係数表!D26</f>
        <v>7.4706510138740662E-2</v>
      </c>
      <c r="W23" s="167">
        <f t="shared" si="8"/>
        <v>8</v>
      </c>
      <c r="X23" s="76">
        <f>分析係数表!E26</f>
        <v>7.3639274279615793E-2</v>
      </c>
      <c r="Y23" s="166">
        <f t="shared" si="9"/>
        <v>7</v>
      </c>
    </row>
    <row r="24" spans="1:25" x14ac:dyDescent="0.2">
      <c r="A24" s="6" t="s">
        <v>12</v>
      </c>
      <c r="B24" s="5" t="s">
        <v>365</v>
      </c>
      <c r="C24" s="90"/>
      <c r="D24" s="76">
        <f>投入係数表!U24</f>
        <v>0</v>
      </c>
      <c r="E24" s="77">
        <f t="shared" si="0"/>
        <v>0</v>
      </c>
      <c r="F24" s="76">
        <f>分析係数表!C27</f>
        <v>1</v>
      </c>
      <c r="G24" s="77">
        <f t="shared" si="1"/>
        <v>0</v>
      </c>
      <c r="H24" s="77">
        <v>4.9494296251366169E-3</v>
      </c>
      <c r="I24" s="77">
        <f t="shared" si="2"/>
        <v>4.9494296251366169E-3</v>
      </c>
      <c r="J24" s="76">
        <f>分析係数表!G27</f>
        <v>0.17096018735362997</v>
      </c>
      <c r="K24" s="78">
        <f t="shared" si="3"/>
        <v>8.4615541600696262E-4</v>
      </c>
      <c r="L24" s="79"/>
      <c r="M24" s="80"/>
      <c r="N24" s="81">
        <f>分析係数表!H27</f>
        <v>1.0449846325789327E-2</v>
      </c>
      <c r="O24" s="82">
        <f t="shared" si="4"/>
        <v>0.15917043095745018</v>
      </c>
      <c r="P24" s="76">
        <f>分析係数表!C27</f>
        <v>1</v>
      </c>
      <c r="Q24" s="82">
        <f t="shared" si="5"/>
        <v>0.15917043095745018</v>
      </c>
      <c r="R24" s="83">
        <v>0.16573979190201329</v>
      </c>
      <c r="S24" s="84">
        <f t="shared" si="6"/>
        <v>0.17068922152714991</v>
      </c>
      <c r="T24" s="85">
        <f>分析係数表!F27</f>
        <v>0.32162373145979706</v>
      </c>
      <c r="U24" s="86">
        <f t="shared" si="7"/>
        <v>5.4897704347529871E-2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投入係数表!U25</f>
        <v>0</v>
      </c>
      <c r="E25" s="77">
        <f t="shared" si="0"/>
        <v>0</v>
      </c>
      <c r="F25" s="76">
        <f>分析係数表!C28</f>
        <v>0.21543700340522132</v>
      </c>
      <c r="G25" s="77">
        <f t="shared" si="1"/>
        <v>0</v>
      </c>
      <c r="H25" s="77">
        <v>1.4299409743211181E-2</v>
      </c>
      <c r="I25" s="77">
        <f t="shared" si="2"/>
        <v>1.4299409743211181E-2</v>
      </c>
      <c r="J25" s="76">
        <f>分析係数表!G28</f>
        <v>0.12488528602018965</v>
      </c>
      <c r="K25" s="78">
        <f t="shared" si="3"/>
        <v>1.7857858757008151E-3</v>
      </c>
      <c r="L25" s="79"/>
      <c r="M25" s="80"/>
      <c r="N25" s="81">
        <f>分析係数表!H28</f>
        <v>2.0550433081866444E-2</v>
      </c>
      <c r="O25" s="82">
        <f t="shared" si="4"/>
        <v>0.31302099457006582</v>
      </c>
      <c r="P25" s="76">
        <f>分析係数表!C28</f>
        <v>0.21543700340522132</v>
      </c>
      <c r="Q25" s="82">
        <f t="shared" si="5"/>
        <v>6.743630507309703E-2</v>
      </c>
      <c r="R25" s="83">
        <v>7.8117932021799563E-2</v>
      </c>
      <c r="S25" s="84">
        <f t="shared" si="6"/>
        <v>9.2417341765010749E-2</v>
      </c>
      <c r="T25" s="85">
        <f>分析係数表!F28</f>
        <v>0.21313857448761089</v>
      </c>
      <c r="U25" s="86">
        <f t="shared" si="7"/>
        <v>1.9697700481728735E-2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投入係数表!U26</f>
        <v>3.735325506937033E-3</v>
      </c>
      <c r="E26" s="77">
        <f t="shared" si="0"/>
        <v>0.37353255069370328</v>
      </c>
      <c r="F26" s="76">
        <f>分析係数表!C29</f>
        <v>0.11126961483594866</v>
      </c>
      <c r="G26" s="77">
        <f t="shared" si="1"/>
        <v>4.1562823044377833E-2</v>
      </c>
      <c r="H26" s="77">
        <v>5.3825169837379457E-2</v>
      </c>
      <c r="I26" s="77">
        <f t="shared" si="2"/>
        <v>5.3825169837379457E-2</v>
      </c>
      <c r="J26" s="76">
        <f>分析係数表!G29</f>
        <v>0.25072046109510088</v>
      </c>
      <c r="K26" s="78">
        <f t="shared" si="3"/>
        <v>1.3495071400149893E-2</v>
      </c>
      <c r="L26" s="79"/>
      <c r="M26" s="80"/>
      <c r="N26" s="81">
        <f>分析係数表!H29</f>
        <v>9.5976529756915344E-3</v>
      </c>
      <c r="O26" s="82">
        <f t="shared" si="4"/>
        <v>0.14618995463605383</v>
      </c>
      <c r="P26" s="76">
        <f>分析係数表!C29</f>
        <v>0.11126961483594866</v>
      </c>
      <c r="Q26" s="82">
        <f t="shared" si="5"/>
        <v>1.6266499945238516E-2</v>
      </c>
      <c r="R26" s="83">
        <v>2.2622238734170498E-2</v>
      </c>
      <c r="S26" s="84">
        <f t="shared" si="6"/>
        <v>7.6447408571549955E-2</v>
      </c>
      <c r="T26" s="85">
        <f>分析係数表!F29</f>
        <v>0.40201729106628242</v>
      </c>
      <c r="U26" s="86">
        <f t="shared" si="7"/>
        <v>3.073318010297181E-2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投入係数表!U27</f>
        <v>1.6008537886872999E-3</v>
      </c>
      <c r="E27" s="77">
        <f t="shared" si="0"/>
        <v>0.16008537886872998</v>
      </c>
      <c r="F27" s="76">
        <f>分析係数表!C30</f>
        <v>1</v>
      </c>
      <c r="G27" s="77">
        <f t="shared" si="1"/>
        <v>0.16008537886872998</v>
      </c>
      <c r="H27" s="77">
        <v>0.20518955502290442</v>
      </c>
      <c r="I27" s="77">
        <f t="shared" si="2"/>
        <v>0.20518955502290442</v>
      </c>
      <c r="J27" s="76">
        <f>分析係数表!G30</f>
        <v>0.34452184927169094</v>
      </c>
      <c r="K27" s="78">
        <f t="shared" si="3"/>
        <v>7.0692284947726419E-2</v>
      </c>
      <c r="L27" s="79"/>
      <c r="M27" s="80"/>
      <c r="N27" s="81">
        <f>分析係数表!H30</f>
        <v>0</v>
      </c>
      <c r="O27" s="82">
        <f t="shared" si="4"/>
        <v>0</v>
      </c>
      <c r="P27" s="76">
        <f>分析係数表!C30</f>
        <v>1</v>
      </c>
      <c r="Q27" s="82">
        <f t="shared" si="5"/>
        <v>0</v>
      </c>
      <c r="R27" s="83">
        <v>4.6017586061866775E-2</v>
      </c>
      <c r="S27" s="84">
        <f t="shared" si="6"/>
        <v>0.25120714108477121</v>
      </c>
      <c r="T27" s="85">
        <f>分析係数表!F30</f>
        <v>0.43989867004433186</v>
      </c>
      <c r="U27" s="86">
        <f t="shared" si="7"/>
        <v>0.1105056872688297</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投入係数表!U28</f>
        <v>9.0715048025613657E-3</v>
      </c>
      <c r="E28" s="77">
        <f t="shared" si="0"/>
        <v>0.90715048025613654</v>
      </c>
      <c r="F28" s="76">
        <f>分析係数表!C31</f>
        <v>4.9334728658992355E-2</v>
      </c>
      <c r="G28" s="77">
        <f t="shared" si="1"/>
        <v>4.4754022796311098E-2</v>
      </c>
      <c r="H28" s="77">
        <v>6.0205244922966292E-2</v>
      </c>
      <c r="I28" s="77">
        <f t="shared" si="2"/>
        <v>6.0205244922966292E-2</v>
      </c>
      <c r="J28" s="76">
        <f>分析係数表!G31</f>
        <v>6.9277108433734941E-2</v>
      </c>
      <c r="K28" s="78">
        <f t="shared" si="3"/>
        <v>4.1708452808079059E-3</v>
      </c>
      <c r="L28" s="79"/>
      <c r="M28" s="80"/>
      <c r="N28" s="81">
        <f>分析係数表!H31</f>
        <v>2.1570271025426097E-2</v>
      </c>
      <c r="O28" s="82">
        <f t="shared" si="4"/>
        <v>0.32855500721698272</v>
      </c>
      <c r="P28" s="76">
        <f>分析係数表!C31</f>
        <v>4.9334728658992355E-2</v>
      </c>
      <c r="Q28" s="82">
        <f t="shared" si="5"/>
        <v>1.6209172130603116E-2</v>
      </c>
      <c r="R28" s="83">
        <v>2.3023005178041862E-2</v>
      </c>
      <c r="S28" s="84">
        <f t="shared" si="6"/>
        <v>8.322825010100815E-2</v>
      </c>
      <c r="T28" s="85">
        <f>分析係数表!F31</f>
        <v>0.34337349397590361</v>
      </c>
      <c r="U28" s="86">
        <f t="shared" si="7"/>
        <v>2.857837503468352E-2</v>
      </c>
      <c r="V28" s="87">
        <f>分析係数表!D31</f>
        <v>0</v>
      </c>
      <c r="W28" s="167">
        <f t="shared" si="8"/>
        <v>0</v>
      </c>
      <c r="X28" s="76">
        <f>分析係数表!E31</f>
        <v>0</v>
      </c>
      <c r="Y28" s="166">
        <f t="shared" si="9"/>
        <v>0</v>
      </c>
    </row>
    <row r="29" spans="1:25" x14ac:dyDescent="0.2">
      <c r="A29" s="6" t="s">
        <v>17</v>
      </c>
      <c r="B29" s="5" t="s">
        <v>272</v>
      </c>
      <c r="C29" s="90"/>
      <c r="D29" s="76">
        <f>投入係数表!U29</f>
        <v>5.3361792956243333E-4</v>
      </c>
      <c r="E29" s="77">
        <f t="shared" si="0"/>
        <v>5.3361792956243333E-2</v>
      </c>
      <c r="F29" s="76">
        <f>分析係数表!C32</f>
        <v>0.42352941176470593</v>
      </c>
      <c r="G29" s="77">
        <f t="shared" si="1"/>
        <v>2.2600288781467769E-2</v>
      </c>
      <c r="H29" s="77">
        <v>3.3304788492630924E-2</v>
      </c>
      <c r="I29" s="77">
        <f t="shared" si="2"/>
        <v>3.3304788492630924E-2</v>
      </c>
      <c r="J29" s="76">
        <f>分析係数表!G32</f>
        <v>0.14012738853503184</v>
      </c>
      <c r="K29" s="78">
        <f t="shared" si="3"/>
        <v>4.6669130371839512E-3</v>
      </c>
      <c r="L29" s="79"/>
      <c r="M29" s="80"/>
      <c r="N29" s="81">
        <f>分析係数表!H32</f>
        <v>6.3146130203967591E-3</v>
      </c>
      <c r="O29" s="82">
        <f t="shared" si="4"/>
        <v>9.6183201594608927E-2</v>
      </c>
      <c r="P29" s="76">
        <f>分析係数表!C32</f>
        <v>0.42352941176470593</v>
      </c>
      <c r="Q29" s="82">
        <f t="shared" si="5"/>
        <v>4.0736414793010843E-2</v>
      </c>
      <c r="R29" s="83">
        <v>5.4102966921701225E-2</v>
      </c>
      <c r="S29" s="84">
        <f t="shared" si="6"/>
        <v>8.7407755414332156E-2</v>
      </c>
      <c r="T29" s="85">
        <f>分析係数表!F32</f>
        <v>0.48195329087048833</v>
      </c>
      <c r="U29" s="86">
        <f t="shared" si="7"/>
        <v>4.2126455369540128E-2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投入係数表!U30</f>
        <v>0</v>
      </c>
      <c r="E30" s="77">
        <f t="shared" si="0"/>
        <v>0</v>
      </c>
      <c r="F30" s="76">
        <f>分析係数表!C33</f>
        <v>1</v>
      </c>
      <c r="G30" s="77">
        <f t="shared" si="1"/>
        <v>0</v>
      </c>
      <c r="H30" s="77">
        <v>1.6141307450304395E-2</v>
      </c>
      <c r="I30" s="77">
        <f t="shared" si="2"/>
        <v>1.6141307450304395E-2</v>
      </c>
      <c r="J30" s="76">
        <f>分析係数表!G33</f>
        <v>0.50642927794263104</v>
      </c>
      <c r="K30" s="78">
        <f t="shared" si="3"/>
        <v>8.174430677107665E-3</v>
      </c>
      <c r="L30" s="79"/>
      <c r="M30" s="80"/>
      <c r="N30" s="81">
        <f>分析係数表!H33</f>
        <v>9.2204526404023469E-4</v>
      </c>
      <c r="O30" s="82">
        <f t="shared" si="4"/>
        <v>1.4044449790363251E-2</v>
      </c>
      <c r="P30" s="76">
        <f>分析係数表!C33</f>
        <v>1</v>
      </c>
      <c r="Q30" s="82">
        <f t="shared" si="5"/>
        <v>1.4044449790363251E-2</v>
      </c>
      <c r="R30" s="83">
        <v>3.9504976736384971E-2</v>
      </c>
      <c r="S30" s="84">
        <f t="shared" si="6"/>
        <v>5.5646284186689363E-2</v>
      </c>
      <c r="T30" s="85">
        <f>分析係数表!F33</f>
        <v>0.64094955489614247</v>
      </c>
      <c r="U30" s="86">
        <f t="shared" si="7"/>
        <v>3.5666461081082797E-2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投入係数表!U31</f>
        <v>5.2294557097118465E-2</v>
      </c>
      <c r="E31" s="77">
        <f t="shared" si="0"/>
        <v>5.2294557097118464</v>
      </c>
      <c r="F31" s="76">
        <f>分析係数表!C34</f>
        <v>1</v>
      </c>
      <c r="G31" s="77">
        <f t="shared" si="1"/>
        <v>5.2294557097118464</v>
      </c>
      <c r="H31" s="77">
        <v>5.6904895864502061</v>
      </c>
      <c r="I31" s="77">
        <f t="shared" si="2"/>
        <v>5.6904895864502061</v>
      </c>
      <c r="J31" s="76">
        <f>分析係数表!G34</f>
        <v>0.4248177722781849</v>
      </c>
      <c r="K31" s="78">
        <f t="shared" si="3"/>
        <v>2.4174211092879863</v>
      </c>
      <c r="L31" s="79"/>
      <c r="M31" s="80"/>
      <c r="N31" s="81">
        <f>分析係数表!H34</f>
        <v>0.15535065660799105</v>
      </c>
      <c r="O31" s="82">
        <f t="shared" si="4"/>
        <v>2.3662769949824143</v>
      </c>
      <c r="P31" s="76">
        <f>分析係数表!C34</f>
        <v>1</v>
      </c>
      <c r="Q31" s="82">
        <f t="shared" si="5"/>
        <v>2.3662769949824143</v>
      </c>
      <c r="R31" s="83">
        <v>2.6018142420898096</v>
      </c>
      <c r="S31" s="84">
        <f t="shared" si="6"/>
        <v>8.2923038285400157</v>
      </c>
      <c r="T31" s="85">
        <f>分析係数表!F34</f>
        <v>0.6980530152162564</v>
      </c>
      <c r="U31" s="86">
        <f t="shared" si="7"/>
        <v>5.7884676906016646</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投入係数表!U32</f>
        <v>5.8697972251867663E-3</v>
      </c>
      <c r="E32" s="77">
        <f t="shared" si="0"/>
        <v>0.58697972251867658</v>
      </c>
      <c r="F32" s="76">
        <f>分析係数表!C35</f>
        <v>0.10396681358568838</v>
      </c>
      <c r="G32" s="77">
        <f t="shared" si="1"/>
        <v>6.1026411389678341E-2</v>
      </c>
      <c r="H32" s="77">
        <v>8.0390700110405319E-2</v>
      </c>
      <c r="I32" s="77">
        <f t="shared" si="2"/>
        <v>8.0390700110405319E-2</v>
      </c>
      <c r="J32" s="76">
        <f>分析係数表!G35</f>
        <v>0.31658878504672899</v>
      </c>
      <c r="K32" s="78">
        <f t="shared" si="3"/>
        <v>2.5450794077009162E-2</v>
      </c>
      <c r="L32" s="79"/>
      <c r="M32" s="80"/>
      <c r="N32" s="81">
        <f>分析係数表!H35</f>
        <v>5.9164571109248394E-2</v>
      </c>
      <c r="O32" s="82">
        <f t="shared" si="4"/>
        <v>0.90118552821497522</v>
      </c>
      <c r="P32" s="76">
        <f>分析係数表!C35</f>
        <v>0.10396681358568838</v>
      </c>
      <c r="Q32" s="82">
        <f t="shared" si="5"/>
        <v>9.3693387818046439E-2</v>
      </c>
      <c r="R32" s="83">
        <v>0.12285654211904477</v>
      </c>
      <c r="S32" s="84">
        <f t="shared" si="6"/>
        <v>0.20324724222945009</v>
      </c>
      <c r="T32" s="85">
        <f>分析係数表!F35</f>
        <v>0.6460280373831776</v>
      </c>
      <c r="U32" s="86">
        <f t="shared" si="7"/>
        <v>0.13130341700103493</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投入係数表!U33</f>
        <v>1.6008537886872999E-3</v>
      </c>
      <c r="E33" s="77">
        <f t="shared" si="0"/>
        <v>0.16008537886872998</v>
      </c>
      <c r="F33" s="76">
        <f>分析係数表!C36</f>
        <v>0.7690462911321807</v>
      </c>
      <c r="G33" s="77">
        <f t="shared" si="1"/>
        <v>0.12311306688348676</v>
      </c>
      <c r="H33" s="77">
        <v>0.27519507886476974</v>
      </c>
      <c r="I33" s="77">
        <f t="shared" si="2"/>
        <v>0.27519507886476974</v>
      </c>
      <c r="J33" s="76">
        <f>分析係数表!G36</f>
        <v>1.0642148700499529E-2</v>
      </c>
      <c r="K33" s="78">
        <f t="shared" si="3"/>
        <v>2.9286669509245747E-3</v>
      </c>
      <c r="L33" s="79"/>
      <c r="M33" s="80"/>
      <c r="N33" s="81">
        <f>分析係数表!H36</f>
        <v>0.21434758312377758</v>
      </c>
      <c r="O33" s="82">
        <f t="shared" si="4"/>
        <v>3.2649089868718688</v>
      </c>
      <c r="P33" s="76">
        <f>分析係数表!C36</f>
        <v>0.7690462911321807</v>
      </c>
      <c r="Q33" s="82">
        <f t="shared" si="5"/>
        <v>2.5108661472379366</v>
      </c>
      <c r="R33" s="83">
        <v>2.6226754681519582</v>
      </c>
      <c r="S33" s="84">
        <f t="shared" si="6"/>
        <v>2.8978705470167281</v>
      </c>
      <c r="T33" s="85">
        <f>分析係数表!F36</f>
        <v>0.89162383262144351</v>
      </c>
      <c r="U33" s="86">
        <f t="shared" si="7"/>
        <v>2.5838104435718541</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投入係数表!U34</f>
        <v>1.7609391675560297E-2</v>
      </c>
      <c r="E34" s="77">
        <f t="shared" si="0"/>
        <v>1.7609391675560297</v>
      </c>
      <c r="F34" s="76">
        <f>分析係数表!C37</f>
        <v>0.51946958535045251</v>
      </c>
      <c r="G34" s="77">
        <f t="shared" si="1"/>
        <v>0.91475433919770177</v>
      </c>
      <c r="H34" s="77">
        <v>1.0833080624650366</v>
      </c>
      <c r="I34" s="77">
        <f t="shared" si="2"/>
        <v>1.0833080624650366</v>
      </c>
      <c r="J34" s="76">
        <f>分析係数表!G37</f>
        <v>0.46066923615977573</v>
      </c>
      <c r="K34" s="78">
        <f t="shared" si="3"/>
        <v>0.49904669766149506</v>
      </c>
      <c r="L34" s="79"/>
      <c r="M34" s="80"/>
      <c r="N34" s="81">
        <f>分析係数表!H37</f>
        <v>4.5948588991338364E-2</v>
      </c>
      <c r="O34" s="82">
        <f t="shared" si="4"/>
        <v>0.69988174788643531</v>
      </c>
      <c r="P34" s="76">
        <f>分析係数表!C37</f>
        <v>0.51946958535045251</v>
      </c>
      <c r="Q34" s="82">
        <f t="shared" si="5"/>
        <v>0.36356728136891647</v>
      </c>
      <c r="R34" s="83">
        <v>0.44073192915930243</v>
      </c>
      <c r="S34" s="84">
        <f t="shared" si="6"/>
        <v>1.524039991624339</v>
      </c>
      <c r="T34" s="85">
        <f>分析係数表!F37</f>
        <v>0.70891730903994399</v>
      </c>
      <c r="U34" s="86">
        <f t="shared" si="7"/>
        <v>1.0804183297315852</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投入係数表!U35</f>
        <v>1.1739594450373533E-2</v>
      </c>
      <c r="E35" s="77">
        <f t="shared" si="0"/>
        <v>1.1739594450373532</v>
      </c>
      <c r="F35" s="76">
        <f>分析係数表!C38</f>
        <v>5.5966094327320137E-2</v>
      </c>
      <c r="G35" s="77">
        <f t="shared" si="1"/>
        <v>6.5701925037408904E-2</v>
      </c>
      <c r="H35" s="77">
        <v>9.7474764110936363E-2</v>
      </c>
      <c r="I35" s="77">
        <f t="shared" si="2"/>
        <v>9.7474764110936363E-2</v>
      </c>
      <c r="J35" s="76">
        <f>分析係数表!G38</f>
        <v>0.18817204301075269</v>
      </c>
      <c r="K35" s="78">
        <f t="shared" si="3"/>
        <v>1.834202550474609E-2</v>
      </c>
      <c r="L35" s="79"/>
      <c r="M35" s="80"/>
      <c r="N35" s="81">
        <f>分析係数表!H38</f>
        <v>4.1086895780944398E-2</v>
      </c>
      <c r="O35" s="82">
        <f t="shared" si="4"/>
        <v>0.62582919444633822</v>
      </c>
      <c r="P35" s="76">
        <f>分析係数表!C38</f>
        <v>5.5966094327320137E-2</v>
      </c>
      <c r="Q35" s="82">
        <f t="shared" si="5"/>
        <v>3.5025215729174539E-2</v>
      </c>
      <c r="R35" s="83">
        <v>4.8336941100457671E-2</v>
      </c>
      <c r="S35" s="84">
        <f t="shared" si="6"/>
        <v>0.14581170521139403</v>
      </c>
      <c r="T35" s="85">
        <f>分析係数表!F38</f>
        <v>0.42473118279569894</v>
      </c>
      <c r="U35" s="86">
        <f t="shared" si="7"/>
        <v>6.1930778019893162E-2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投入係数表!U36</f>
        <v>0</v>
      </c>
      <c r="E36" s="77">
        <f t="shared" si="0"/>
        <v>0</v>
      </c>
      <c r="F36" s="76">
        <f>分析係数表!C39</f>
        <v>0.92912172573189522</v>
      </c>
      <c r="G36" s="77">
        <f t="shared" si="1"/>
        <v>0</v>
      </c>
      <c r="H36" s="77">
        <v>1.1638748035560739E-2</v>
      </c>
      <c r="I36" s="77">
        <f t="shared" si="2"/>
        <v>1.1638748035560739E-2</v>
      </c>
      <c r="J36" s="76">
        <f>分析係数表!G39</f>
        <v>0.35058043117744608</v>
      </c>
      <c r="K36" s="78">
        <f t="shared" si="3"/>
        <v>4.0803173046725372E-3</v>
      </c>
      <c r="L36" s="79"/>
      <c r="M36" s="80"/>
      <c r="N36" s="81">
        <f>分析係数表!H39</f>
        <v>3.6742106733724505E-3</v>
      </c>
      <c r="O36" s="82">
        <f t="shared" si="4"/>
        <v>5.5965004467659625E-2</v>
      </c>
      <c r="P36" s="76">
        <f>分析係数表!C39</f>
        <v>0.92912172573189522</v>
      </c>
      <c r="Q36" s="82">
        <f t="shared" si="5"/>
        <v>5.1998301531585134E-2</v>
      </c>
      <c r="R36" s="83">
        <v>6.1488420061307753E-2</v>
      </c>
      <c r="S36" s="84">
        <f t="shared" si="6"/>
        <v>7.3127168096868492E-2</v>
      </c>
      <c r="T36" s="85">
        <f>分析係数表!F39</f>
        <v>0.70082918739635158</v>
      </c>
      <c r="U36" s="86">
        <f t="shared" si="7"/>
        <v>5.1249653793924752E-2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投入係数表!U37</f>
        <v>5.3361792956243333E-4</v>
      </c>
      <c r="E37" s="77">
        <f t="shared" si="0"/>
        <v>5.3361792956243333E-2</v>
      </c>
      <c r="F37" s="76">
        <f>分析係数表!C40</f>
        <v>1</v>
      </c>
      <c r="G37" s="77">
        <f t="shared" si="1"/>
        <v>5.3361792956243333E-2</v>
      </c>
      <c r="H37" s="77">
        <v>5.5682684113637915E-2</v>
      </c>
      <c r="I37" s="77">
        <f t="shared" si="2"/>
        <v>5.5682684113637915E-2</v>
      </c>
      <c r="J37" s="76">
        <f>分析係数表!G40</f>
        <v>0.52103191048487363</v>
      </c>
      <c r="K37" s="78">
        <f t="shared" si="3"/>
        <v>2.9012455284654484E-2</v>
      </c>
      <c r="L37" s="79"/>
      <c r="M37" s="80"/>
      <c r="N37" s="81">
        <f>分析係数表!H40</f>
        <v>3.0720871751886002E-2</v>
      </c>
      <c r="O37" s="82">
        <f t="shared" si="4"/>
        <v>0.46793553165164831</v>
      </c>
      <c r="P37" s="76">
        <f>分析係数表!C40</f>
        <v>1</v>
      </c>
      <c r="Q37" s="82">
        <f t="shared" si="5"/>
        <v>0.46793553165164831</v>
      </c>
      <c r="R37" s="83">
        <v>0.4688134711283144</v>
      </c>
      <c r="S37" s="84">
        <f t="shared" si="6"/>
        <v>0.52449615524195226</v>
      </c>
      <c r="T37" s="85">
        <f>分析係数表!F40</f>
        <v>0.71467053460422714</v>
      </c>
      <c r="U37" s="86">
        <f t="shared" si="7"/>
        <v>0.37484194766462775</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投入係数表!U38</f>
        <v>0</v>
      </c>
      <c r="E38" s="77">
        <f t="shared" si="0"/>
        <v>0</v>
      </c>
      <c r="F38" s="76">
        <f>分析係数表!C41</f>
        <v>0.82470733210104741</v>
      </c>
      <c r="G38" s="77">
        <f t="shared" si="1"/>
        <v>0</v>
      </c>
      <c r="H38" s="77">
        <v>1.1638292516447518E-3</v>
      </c>
      <c r="I38" s="77">
        <f t="shared" si="2"/>
        <v>1.1638292516447518E-3</v>
      </c>
      <c r="J38" s="76">
        <f>分析係数表!G41</f>
        <v>0.4456857268851977</v>
      </c>
      <c r="K38" s="78">
        <f t="shared" si="3"/>
        <v>5.1870208598954687E-4</v>
      </c>
      <c r="L38" s="79"/>
      <c r="M38" s="80"/>
      <c r="N38" s="81">
        <f>分析係数表!H41</f>
        <v>5.0614696842693492E-2</v>
      </c>
      <c r="O38" s="82">
        <f t="shared" si="4"/>
        <v>0.77095517561342519</v>
      </c>
      <c r="P38" s="76">
        <f>分析係数表!C41</f>
        <v>0.82470733210104741</v>
      </c>
      <c r="Q38" s="82">
        <f t="shared" si="5"/>
        <v>0.63581238604964241</v>
      </c>
      <c r="R38" s="83">
        <v>0.64744401799238116</v>
      </c>
      <c r="S38" s="84">
        <f t="shared" si="6"/>
        <v>0.64860784724402587</v>
      </c>
      <c r="T38" s="85">
        <f>分析係数表!F41</f>
        <v>0.54887549610465969</v>
      </c>
      <c r="U38" s="86">
        <f t="shared" si="7"/>
        <v>0.35600495393344</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投入係数表!U39</f>
        <v>5.3361792956243333E-4</v>
      </c>
      <c r="E39" s="77">
        <f>$C$23*D39</f>
        <v>5.3361792956243333E-2</v>
      </c>
      <c r="F39" s="76">
        <f>分析係数表!C42</f>
        <v>0.29129662522202482</v>
      </c>
      <c r="G39" s="77">
        <f>E39*F39</f>
        <v>1.5544110203950098E-2</v>
      </c>
      <c r="H39" s="77">
        <v>1.8798679514355762E-2</v>
      </c>
      <c r="I39" s="77">
        <f>C39+H39</f>
        <v>1.8798679514355762E-2</v>
      </c>
      <c r="J39" s="76">
        <f>分析係数表!G42</f>
        <v>0.47878787878787876</v>
      </c>
      <c r="K39" s="78">
        <f>I39*J39</f>
        <v>9.0005798886915456E-3</v>
      </c>
      <c r="L39" s="79"/>
      <c r="M39" s="80"/>
      <c r="N39" s="81">
        <f>分析係数表!H42</f>
        <v>1.2405699916177704E-2</v>
      </c>
      <c r="O39" s="82">
        <f t="shared" si="4"/>
        <v>0.18896168808852376</v>
      </c>
      <c r="P39" s="76">
        <f>分析係数表!C42</f>
        <v>0.29129662522202482</v>
      </c>
      <c r="Q39" s="82">
        <f>O39*P39</f>
        <v>5.5043902036443861E-2</v>
      </c>
      <c r="R39" s="83">
        <v>5.7252792616079434E-2</v>
      </c>
      <c r="S39" s="84">
        <f>I39+R39</f>
        <v>7.6051472130435199E-2</v>
      </c>
      <c r="T39" s="85">
        <f>分析係数表!F42</f>
        <v>0.54848484848484846</v>
      </c>
      <c r="U39" s="86">
        <f>S39*T39</f>
        <v>4.1713080168511427E-2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投入係数表!U40</f>
        <v>3.7353255069370331E-2</v>
      </c>
      <c r="E40" s="77">
        <f>$C$23*D40</f>
        <v>3.7353255069370332</v>
      </c>
      <c r="F40" s="76">
        <f>分析係数表!C43</f>
        <v>0.36608222490931075</v>
      </c>
      <c r="G40" s="77">
        <f>E40*F40</f>
        <v>1.3674362723400082</v>
      </c>
      <c r="H40" s="77">
        <v>1.7312175737935878</v>
      </c>
      <c r="I40" s="77">
        <f>C40+H40</f>
        <v>1.7312175737935878</v>
      </c>
      <c r="J40" s="76">
        <f>分析係数表!G43</f>
        <v>0.30578859060402686</v>
      </c>
      <c r="K40" s="78">
        <f>I40*J40</f>
        <v>0.52938658191926402</v>
      </c>
      <c r="L40" s="79"/>
      <c r="M40" s="80"/>
      <c r="N40" s="81">
        <f>分析係数表!H43</f>
        <v>3.4031852472757751E-2</v>
      </c>
      <c r="O40" s="82">
        <f t="shared" si="4"/>
        <v>0.51836787408067997</v>
      </c>
      <c r="P40" s="76">
        <f>分析係数表!C43</f>
        <v>0.36608222490931075</v>
      </c>
      <c r="Q40" s="82">
        <f>O40*P40</f>
        <v>0.18976526466496477</v>
      </c>
      <c r="R40" s="83">
        <v>0.3672935266257199</v>
      </c>
      <c r="S40" s="84">
        <f>I40+R40</f>
        <v>2.0985111004193078</v>
      </c>
      <c r="T40" s="85">
        <f>分析係数表!F43</f>
        <v>0.52740492170022368</v>
      </c>
      <c r="U40" s="86">
        <f>S40*T40</f>
        <v>1.1067650826036952</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投入係数表!U41</f>
        <v>0</v>
      </c>
      <c r="E41" s="77">
        <f>$C$23*D41</f>
        <v>0</v>
      </c>
      <c r="F41" s="76">
        <f>分析係数表!C44</f>
        <v>0.48678129044185614</v>
      </c>
      <c r="G41" s="77">
        <f>E41*F41</f>
        <v>0</v>
      </c>
      <c r="H41" s="77">
        <v>6.57579318275202E-3</v>
      </c>
      <c r="I41" s="77">
        <f>C41+H41</f>
        <v>6.57579318275202E-3</v>
      </c>
      <c r="J41" s="76">
        <f>分析係数表!G44</f>
        <v>0.26951357466063347</v>
      </c>
      <c r="K41" s="78">
        <f>I41*J41</f>
        <v>1.7722655269125211E-3</v>
      </c>
      <c r="L41" s="79"/>
      <c r="M41" s="80"/>
      <c r="N41" s="81">
        <f>分析係数表!H44</f>
        <v>0.10592344230231908</v>
      </c>
      <c r="O41" s="82">
        <f t="shared" si="4"/>
        <v>1.6134093683414268</v>
      </c>
      <c r="P41" s="76">
        <f>分析係数表!C44</f>
        <v>0.48678129044185614</v>
      </c>
      <c r="Q41" s="82">
        <f>O41*P41</f>
        <v>0.78537749433221971</v>
      </c>
      <c r="R41" s="83">
        <v>0.80039169805327148</v>
      </c>
      <c r="S41" s="84">
        <f>I41+R41</f>
        <v>0.80696749123602352</v>
      </c>
      <c r="T41" s="85">
        <f>分析係数表!F44</f>
        <v>0.545814479638009</v>
      </c>
      <c r="U41" s="86">
        <f>S41*T41</f>
        <v>0.44045454131377976</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投入係数表!U42</f>
        <v>1.6008537886872999E-3</v>
      </c>
      <c r="E42" s="77">
        <f>$C$23*D42</f>
        <v>0.16008537886872998</v>
      </c>
      <c r="F42" s="76">
        <f>分析係数表!C45</f>
        <v>1</v>
      </c>
      <c r="G42" s="77">
        <f>E42*F42</f>
        <v>0.16008537886872998</v>
      </c>
      <c r="H42" s="77">
        <v>0.19701801465606011</v>
      </c>
      <c r="I42" s="77">
        <f>C42+H42</f>
        <v>0.19701801465606011</v>
      </c>
      <c r="J42" s="76">
        <f>分析係数表!G45</f>
        <v>0</v>
      </c>
      <c r="K42" s="78">
        <f>I42*J42</f>
        <v>0</v>
      </c>
      <c r="L42" s="79"/>
      <c r="M42" s="80"/>
      <c r="N42" s="81">
        <f>分析係数表!H45</f>
        <v>0</v>
      </c>
      <c r="O42" s="82">
        <f t="shared" si="4"/>
        <v>0</v>
      </c>
      <c r="P42" s="76">
        <f>分析係数表!C45</f>
        <v>1</v>
      </c>
      <c r="Q42" s="82">
        <f>O42*P42</f>
        <v>0</v>
      </c>
      <c r="R42" s="83">
        <v>2.5366366250759529E-2</v>
      </c>
      <c r="S42" s="84">
        <f>I42+R42</f>
        <v>0.22238438090681964</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3.735325506937033E-3</v>
      </c>
      <c r="E43" s="77">
        <f>$C$23*D43</f>
        <v>0.37353255069370328</v>
      </c>
      <c r="F43" s="76">
        <f>分析係数表!C46</f>
        <v>0.13948747815958062</v>
      </c>
      <c r="G43" s="77">
        <f>E43*F43</f>
        <v>5.2103113506780381E-2</v>
      </c>
      <c r="H43" s="77">
        <v>6.6074440763907227E-2</v>
      </c>
      <c r="I43" s="77">
        <f>C43+H43</f>
        <v>6.6074440763907227E-2</v>
      </c>
      <c r="J43" s="76">
        <f>分析係数表!G46</f>
        <v>8.3333333333333332E-3</v>
      </c>
      <c r="K43" s="78">
        <f>I43*J43</f>
        <v>5.506203396992269E-4</v>
      </c>
      <c r="L43" s="79"/>
      <c r="M43" s="80"/>
      <c r="N43" s="81">
        <f>分析係数表!H46</f>
        <v>2.1598211791003075E-2</v>
      </c>
      <c r="O43" s="82">
        <f t="shared" si="4"/>
        <v>0.32898059660456952</v>
      </c>
      <c r="P43" s="76">
        <f>分析係数表!C46</f>
        <v>0.13948747815958062</v>
      </c>
      <c r="Q43" s="82">
        <f>O43*P43</f>
        <v>4.5888673783805692E-2</v>
      </c>
      <c r="R43" s="83">
        <v>5.3876436943108508E-2</v>
      </c>
      <c r="S43" s="84">
        <f>I43+R43</f>
        <v>0.11995087770701574</v>
      </c>
      <c r="T43" s="85">
        <f>分析係数表!F46</f>
        <v>0.3125</v>
      </c>
      <c r="U43" s="86">
        <f>S43*T43</f>
        <v>3.7484649283442417E-2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投入係数表!U44</f>
        <v>0.64941302027748138</v>
      </c>
      <c r="E44" s="91">
        <f>SUM(E5:E43)</f>
        <v>64.941302027748137</v>
      </c>
      <c r="F44" s="92">
        <f>分析係数表!C47</f>
        <v>0.42491623390916577</v>
      </c>
      <c r="G44" s="91">
        <f>SUM(G5:G43)</f>
        <v>13.097050996317771</v>
      </c>
      <c r="H44" s="91">
        <f>SUM(H5:H43)</f>
        <v>14.933331226484171</v>
      </c>
      <c r="I44" s="91">
        <f>SUM(I5:I43)</f>
        <v>114.93333122648419</v>
      </c>
      <c r="J44" s="92">
        <f>分析係数表!G47</f>
        <v>0.25359060670246586</v>
      </c>
      <c r="K44" s="93">
        <f>SUM(K5:K43)</f>
        <v>24.293212411053151</v>
      </c>
      <c r="L44" s="94">
        <f>最終需要_まとめ!$L$33</f>
        <v>0.627</v>
      </c>
      <c r="M44" s="91">
        <f>K44*L44</f>
        <v>15.231844181730326</v>
      </c>
      <c r="N44" s="95">
        <f>分析係数表!H47</f>
        <v>1</v>
      </c>
      <c r="O44" s="96">
        <f>SUM(O5:O43)</f>
        <v>15.231844181730326</v>
      </c>
      <c r="P44" s="92">
        <f>分析係数表!C47</f>
        <v>0.42491623390916577</v>
      </c>
      <c r="Q44" s="96">
        <f>SUM(Q5:Q43)</f>
        <v>8.4678431719318059</v>
      </c>
      <c r="R44" s="91">
        <f>SUM(R5:R43)</f>
        <v>9.44520130506206</v>
      </c>
      <c r="S44" s="97">
        <f>SUM(S5:S43)</f>
        <v>124.37853253154621</v>
      </c>
      <c r="T44" s="98">
        <f>分析係数表!F47</f>
        <v>0.48809024443512294</v>
      </c>
      <c r="U44" s="99">
        <f>SUM(U5:U43)</f>
        <v>47.921326089903985</v>
      </c>
      <c r="V44" s="100">
        <f>分析係数表!D47</f>
        <v>5.6184371544160214E-2</v>
      </c>
      <c r="W44" s="164">
        <f>SUM(W5:W43)</f>
        <v>8</v>
      </c>
      <c r="X44" s="92">
        <f>分析係数表!E47</f>
        <v>4.7573155469890209E-2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9.6723740533421143E-2</v>
      </c>
      <c r="G5" s="77">
        <f t="shared" ref="G5:G38" si="1">E5*F5</f>
        <v>0</v>
      </c>
      <c r="H5" s="77">
        <f t="array" ref="H5:H43">MMULT(逆行列係数!C5:AO43,'20'!G5:G43)</f>
        <v>1.5426113848327279E-3</v>
      </c>
      <c r="I5" s="77">
        <f t="shared" ref="I5:I38" si="2">C5+H5</f>
        <v>1.5426113848327279E-3</v>
      </c>
      <c r="J5" s="76">
        <f>分析係数表!G8</f>
        <v>0.11988543371522095</v>
      </c>
      <c r="K5" s="78">
        <f t="shared" ref="K5:K43" si="3">I5*J5</f>
        <v>1.8493663492470921E-4</v>
      </c>
      <c r="L5" s="79" t="s">
        <v>183</v>
      </c>
      <c r="M5" s="80" t="s">
        <v>183</v>
      </c>
      <c r="N5" s="81">
        <f>分析係数表!H8</f>
        <v>1.1260128527521654E-2</v>
      </c>
      <c r="O5" s="82">
        <f t="shared" ref="O5:O43" si="4">$M$44*N5</f>
        <v>0.15251825798601415</v>
      </c>
      <c r="P5" s="76">
        <f>分析係数表!C8</f>
        <v>9.6723740533421143E-2</v>
      </c>
      <c r="Q5" s="82">
        <f t="shared" ref="Q5:Q38" si="5">O5*P5</f>
        <v>1.475213641204862E-2</v>
      </c>
      <c r="R5" s="83">
        <f t="array" ref="R5:R43">MMULT(逆行列係数!C5:AO43,'20'!Q5:Q43)</f>
        <v>2.5033597846102228E-2</v>
      </c>
      <c r="S5" s="84">
        <f t="shared" ref="S5:S38" si="6">I5+R5</f>
        <v>2.6576209230934955E-2</v>
      </c>
      <c r="T5" s="85">
        <f>分析係数表!F8</f>
        <v>0.45253682487725039</v>
      </c>
      <c r="U5" s="86">
        <f t="shared" ref="U5:U38" si="7">S5*T5</f>
        <v>1.2026713342640777E-2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投入係数表!V6</f>
        <v>0</v>
      </c>
      <c r="E6" s="77">
        <f t="shared" si="0"/>
        <v>0</v>
      </c>
      <c r="F6" s="76">
        <f>分析係数表!C9</f>
        <v>2.0979020979020935E-2</v>
      </c>
      <c r="G6" s="77">
        <f t="shared" si="1"/>
        <v>0</v>
      </c>
      <c r="H6" s="77">
        <v>2.2404413296757397E-4</v>
      </c>
      <c r="I6" s="77">
        <f t="shared" si="2"/>
        <v>2.2404413296757397E-4</v>
      </c>
      <c r="J6" s="76">
        <f>分析係数表!G9</f>
        <v>0.2857142857142857</v>
      </c>
      <c r="K6" s="78">
        <f t="shared" si="3"/>
        <v>6.4012609419306844E-5</v>
      </c>
      <c r="L6" s="79"/>
      <c r="M6" s="80"/>
      <c r="N6" s="81">
        <f>分析係数表!H9</f>
        <v>6.0072645990500145E-4</v>
      </c>
      <c r="O6" s="82">
        <f t="shared" si="4"/>
        <v>8.1368301406930642E-3</v>
      </c>
      <c r="P6" s="76">
        <f>分析係数表!C9</f>
        <v>2.0979020979020935E-2</v>
      </c>
      <c r="Q6" s="82">
        <f t="shared" si="5"/>
        <v>1.7070273022432966E-4</v>
      </c>
      <c r="R6" s="83">
        <v>2.086525684376263E-4</v>
      </c>
      <c r="S6" s="84">
        <f t="shared" si="6"/>
        <v>4.326967014052003E-4</v>
      </c>
      <c r="T6" s="85">
        <f>分析係数表!F9</f>
        <v>0.7142857142857143</v>
      </c>
      <c r="U6" s="86">
        <f t="shared" si="7"/>
        <v>3.0906907243228595E-4</v>
      </c>
      <c r="V6" s="87">
        <f>分析係数表!D9</f>
        <v>0.14285714285714285</v>
      </c>
      <c r="W6" s="88">
        <f t="shared" si="8"/>
        <v>0</v>
      </c>
      <c r="X6" s="76">
        <f>分析係数表!E9</f>
        <v>0</v>
      </c>
      <c r="Y6" s="89">
        <f t="shared" si="9"/>
        <v>0</v>
      </c>
    </row>
    <row r="7" spans="1:25" x14ac:dyDescent="0.2">
      <c r="A7" s="6" t="s">
        <v>220</v>
      </c>
      <c r="B7" s="5" t="s">
        <v>266</v>
      </c>
      <c r="C7" s="90"/>
      <c r="D7" s="76">
        <f>投入係数表!V7</f>
        <v>0</v>
      </c>
      <c r="E7" s="77">
        <f t="shared" si="0"/>
        <v>0</v>
      </c>
      <c r="F7" s="76">
        <f>分析係数表!C10</f>
        <v>2.5562372188139282E-3</v>
      </c>
      <c r="G7" s="77">
        <f t="shared" si="1"/>
        <v>0</v>
      </c>
      <c r="H7" s="77">
        <v>1.4839387115668429E-6</v>
      </c>
      <c r="I7" s="77">
        <f t="shared" si="2"/>
        <v>1.4839387115668429E-6</v>
      </c>
      <c r="J7" s="76">
        <f>分析係数表!G10</f>
        <v>0.2857142857142857</v>
      </c>
      <c r="K7" s="78">
        <f t="shared" si="3"/>
        <v>4.2398248901909794E-7</v>
      </c>
      <c r="L7" s="79"/>
      <c r="M7" s="80"/>
      <c r="N7" s="81">
        <f>分析係数表!H10</f>
        <v>1.1455713886560491E-3</v>
      </c>
      <c r="O7" s="82">
        <f t="shared" si="4"/>
        <v>1.5516745849693748E-2</v>
      </c>
      <c r="P7" s="76">
        <f>分析係数表!C10</f>
        <v>2.5562372188139282E-3</v>
      </c>
      <c r="Q7" s="82">
        <f t="shared" si="5"/>
        <v>3.966448325586371E-5</v>
      </c>
      <c r="R7" s="83">
        <v>8.5640144872992712E-5</v>
      </c>
      <c r="S7" s="84">
        <f t="shared" si="6"/>
        <v>8.712408358455955E-5</v>
      </c>
      <c r="T7" s="85">
        <f>分析係数表!F10</f>
        <v>0.5714285714285714</v>
      </c>
      <c r="U7" s="86">
        <f t="shared" si="7"/>
        <v>4.978519061974831E-5</v>
      </c>
      <c r="V7" s="87">
        <f>分析係数表!D10</f>
        <v>0</v>
      </c>
      <c r="W7" s="88">
        <f t="shared" si="8"/>
        <v>0</v>
      </c>
      <c r="X7" s="76">
        <f>分析係数表!E10</f>
        <v>0</v>
      </c>
      <c r="Y7" s="89">
        <f t="shared" si="9"/>
        <v>0</v>
      </c>
    </row>
    <row r="8" spans="1:25" x14ac:dyDescent="0.2">
      <c r="A8" s="6" t="s">
        <v>221</v>
      </c>
      <c r="B8" s="5" t="s">
        <v>27</v>
      </c>
      <c r="C8" s="90"/>
      <c r="D8" s="76">
        <f>投入係数表!V8</f>
        <v>0</v>
      </c>
      <c r="E8" s="77">
        <f t="shared" si="0"/>
        <v>0</v>
      </c>
      <c r="F8" s="76">
        <f>分析係数表!C11</f>
        <v>1.0332950631458115E-2</v>
      </c>
      <c r="G8" s="77">
        <f t="shared" si="1"/>
        <v>0</v>
      </c>
      <c r="H8" s="77">
        <v>4.8570663470659157E-4</v>
      </c>
      <c r="I8" s="77">
        <f t="shared" si="2"/>
        <v>4.8570663470659157E-4</v>
      </c>
      <c r="J8" s="76">
        <f>分析係数表!G11</f>
        <v>0.46666666666666667</v>
      </c>
      <c r="K8" s="78">
        <f t="shared" si="3"/>
        <v>2.2666309619640939E-4</v>
      </c>
      <c r="L8" s="79"/>
      <c r="M8" s="80"/>
      <c r="N8" s="81">
        <f>分析係数表!H11</f>
        <v>-1.3970382788488405E-5</v>
      </c>
      <c r="O8" s="82">
        <f t="shared" si="4"/>
        <v>-1.8922860792309449E-4</v>
      </c>
      <c r="P8" s="76">
        <f>分析係数表!C11</f>
        <v>1.0332950631458115E-2</v>
      </c>
      <c r="Q8" s="82">
        <f t="shared" si="5"/>
        <v>-1.9552898637288794E-6</v>
      </c>
      <c r="R8" s="83">
        <v>1.1301293373961591E-4</v>
      </c>
      <c r="S8" s="84">
        <f t="shared" si="6"/>
        <v>5.9871956844620748E-4</v>
      </c>
      <c r="T8" s="85">
        <f>分析係数表!F11</f>
        <v>0.8</v>
      </c>
      <c r="U8" s="86">
        <f t="shared" si="7"/>
        <v>4.7897565475696601E-4</v>
      </c>
      <c r="V8" s="87">
        <f>分析係数表!D11</f>
        <v>0</v>
      </c>
      <c r="W8" s="88">
        <f t="shared" si="8"/>
        <v>0</v>
      </c>
      <c r="X8" s="76">
        <f>分析係数表!E11</f>
        <v>0</v>
      </c>
      <c r="Y8" s="89">
        <f t="shared" si="9"/>
        <v>0</v>
      </c>
    </row>
    <row r="9" spans="1:25" x14ac:dyDescent="0.2">
      <c r="A9" s="6" t="s">
        <v>222</v>
      </c>
      <c r="B9" s="5" t="s">
        <v>190</v>
      </c>
      <c r="C9" s="90"/>
      <c r="D9" s="76">
        <f>投入係数表!V9</f>
        <v>0</v>
      </c>
      <c r="E9" s="77">
        <f t="shared" si="0"/>
        <v>0</v>
      </c>
      <c r="F9" s="76">
        <f>分析係数表!C12</f>
        <v>0.36438470355319375</v>
      </c>
      <c r="G9" s="77">
        <f t="shared" si="1"/>
        <v>0</v>
      </c>
      <c r="H9" s="77">
        <v>2.0682296591287412E-3</v>
      </c>
      <c r="I9" s="77">
        <f t="shared" si="2"/>
        <v>2.0682296591287412E-3</v>
      </c>
      <c r="J9" s="76">
        <f>分析係数表!G12</f>
        <v>0.13670989621500027</v>
      </c>
      <c r="K9" s="78">
        <f t="shared" si="3"/>
        <v>2.8274746204827558E-4</v>
      </c>
      <c r="L9" s="79"/>
      <c r="M9" s="80"/>
      <c r="N9" s="81">
        <f>分析係数表!H12</f>
        <v>8.785973735680358E-2</v>
      </c>
      <c r="O9" s="82">
        <f t="shared" si="4"/>
        <v>1.1900587152283413</v>
      </c>
      <c r="P9" s="76">
        <f>分析係数表!C12</f>
        <v>0.36438470355319375</v>
      </c>
      <c r="Q9" s="82">
        <f t="shared" si="5"/>
        <v>0.43363919215937374</v>
      </c>
      <c r="R9" s="83">
        <v>0.49994556494417941</v>
      </c>
      <c r="S9" s="84">
        <f t="shared" si="6"/>
        <v>0.50201379460330819</v>
      </c>
      <c r="T9" s="85">
        <f>分析係数表!F12</f>
        <v>0.3384174917772968</v>
      </c>
      <c r="U9" s="86">
        <f t="shared" si="7"/>
        <v>0.16989024920725462</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投入係数表!V10</f>
        <v>1.8214936247723133E-3</v>
      </c>
      <c r="E10" s="77">
        <f t="shared" si="0"/>
        <v>0.18214936247723132</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0.18374097829332475</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投入係数表!V11</f>
        <v>6.1150143117356236E-3</v>
      </c>
      <c r="E11" s="77">
        <f t="shared" si="0"/>
        <v>0.61150143117356237</v>
      </c>
      <c r="F11" s="76">
        <f>分析係数表!C14</f>
        <v>0.26107118015302577</v>
      </c>
      <c r="G11" s="77">
        <f t="shared" si="1"/>
        <v>0.1596454003017462</v>
      </c>
      <c r="H11" s="77">
        <v>0.22330223933000362</v>
      </c>
      <c r="I11" s="77">
        <f t="shared" si="2"/>
        <v>0.22330223933000362</v>
      </c>
      <c r="J11" s="76">
        <f>分析係数表!G14</f>
        <v>0.16373199176766523</v>
      </c>
      <c r="K11" s="78">
        <f t="shared" si="3"/>
        <v>3.6561720411681362E-2</v>
      </c>
      <c r="L11" s="79"/>
      <c r="M11" s="80"/>
      <c r="N11" s="81">
        <f>分析係数表!H14</f>
        <v>1.1316010058675609E-3</v>
      </c>
      <c r="O11" s="82">
        <f t="shared" si="4"/>
        <v>1.5327517241770654E-2</v>
      </c>
      <c r="P11" s="76">
        <f>分析係数表!C14</f>
        <v>0.26107118015302577</v>
      </c>
      <c r="Q11" s="82">
        <f t="shared" si="5"/>
        <v>4.0015730151249148E-3</v>
      </c>
      <c r="R11" s="83">
        <v>2.1783128266344931E-2</v>
      </c>
      <c r="S11" s="84">
        <f t="shared" si="6"/>
        <v>0.24508536759634855</v>
      </c>
      <c r="T11" s="85">
        <f>分析係数表!F14</f>
        <v>0.32746398353533046</v>
      </c>
      <c r="U11" s="86">
        <f t="shared" si="7"/>
        <v>8.0256630779321089E-2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投入係数表!V12</f>
        <v>1.0408534998698933E-2</v>
      </c>
      <c r="E12" s="77">
        <f t="shared" si="0"/>
        <v>1.0408534998698933</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0.10975259259539479</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投入係数表!V13</f>
        <v>3.9032006245120999E-4</v>
      </c>
      <c r="E13" s="77">
        <f t="shared" si="0"/>
        <v>3.9032006245121001E-2</v>
      </c>
      <c r="F13" s="76">
        <f>分析係数表!C16</f>
        <v>2.7381299155257777E-2</v>
      </c>
      <c r="G13" s="77">
        <f t="shared" si="1"/>
        <v>1.0687470396275479E-3</v>
      </c>
      <c r="H13" s="77">
        <v>3.5418096797228305E-3</v>
      </c>
      <c r="I13" s="77">
        <f t="shared" si="2"/>
        <v>3.5418096797228305E-3</v>
      </c>
      <c r="J13" s="76">
        <f>分析係数表!G16</f>
        <v>3.4146341463414637E-2</v>
      </c>
      <c r="K13" s="78">
        <f t="shared" si="3"/>
        <v>1.20939842722243E-4</v>
      </c>
      <c r="L13" s="79"/>
      <c r="M13" s="80"/>
      <c r="N13" s="81">
        <f>分析係数表!H16</f>
        <v>1.6149762503492596E-2</v>
      </c>
      <c r="O13" s="82">
        <f t="shared" si="4"/>
        <v>0.21874827075909722</v>
      </c>
      <c r="P13" s="76">
        <f>分析係数表!C16</f>
        <v>2.7381299155257777E-2</v>
      </c>
      <c r="Q13" s="82">
        <f t="shared" si="5"/>
        <v>5.9896118413501681E-3</v>
      </c>
      <c r="R13" s="83">
        <v>7.0472094687886741E-3</v>
      </c>
      <c r="S13" s="84">
        <f t="shared" si="6"/>
        <v>1.0589019148511505E-2</v>
      </c>
      <c r="T13" s="85">
        <f>分析係数表!F16</f>
        <v>0.28292682926829266</v>
      </c>
      <c r="U13" s="86">
        <f t="shared" si="7"/>
        <v>2.9959176127495961E-3</v>
      </c>
      <c r="V13" s="87">
        <f>分析係数表!D16</f>
        <v>0</v>
      </c>
      <c r="W13" s="88">
        <f t="shared" si="8"/>
        <v>0</v>
      </c>
      <c r="X13" s="76">
        <f>分析係数表!E16</f>
        <v>0</v>
      </c>
      <c r="Y13" s="89">
        <f t="shared" si="9"/>
        <v>0</v>
      </c>
    </row>
    <row r="14" spans="1:25" x14ac:dyDescent="0.2">
      <c r="A14" s="6" t="s">
        <v>2</v>
      </c>
      <c r="B14" s="5" t="s">
        <v>364</v>
      </c>
      <c r="C14" s="90"/>
      <c r="D14" s="76">
        <f>投入係数表!V14</f>
        <v>4.1894353369763208E-2</v>
      </c>
      <c r="E14" s="77">
        <f t="shared" si="0"/>
        <v>4.1894353369763211</v>
      </c>
      <c r="F14" s="76">
        <f>分析係数表!C17</f>
        <v>0.29707112970711302</v>
      </c>
      <c r="G14" s="77">
        <f t="shared" si="1"/>
        <v>1.2445602883904554</v>
      </c>
      <c r="H14" s="77">
        <v>1.4082528864721204</v>
      </c>
      <c r="I14" s="77">
        <f t="shared" si="2"/>
        <v>1.4082528864721204</v>
      </c>
      <c r="J14" s="76">
        <f>分析係数表!G17</f>
        <v>0.2185201483623562</v>
      </c>
      <c r="K14" s="78">
        <f t="shared" si="3"/>
        <v>0.30773162968360412</v>
      </c>
      <c r="L14" s="79"/>
      <c r="M14" s="80"/>
      <c r="N14" s="81">
        <f>分析係数表!H17</f>
        <v>2.8080469404861692E-3</v>
      </c>
      <c r="O14" s="82">
        <f t="shared" si="4"/>
        <v>3.8034950192541987E-2</v>
      </c>
      <c r="P14" s="76">
        <f>分析係数表!C17</f>
        <v>0.29707112970711302</v>
      </c>
      <c r="Q14" s="82">
        <f t="shared" si="5"/>
        <v>1.1299085622052224E-2</v>
      </c>
      <c r="R14" s="83">
        <v>2.9027350128006786E-2</v>
      </c>
      <c r="S14" s="84">
        <f t="shared" si="6"/>
        <v>1.4372802366001272</v>
      </c>
      <c r="T14" s="85">
        <f>分析係数表!F17</f>
        <v>0.34274218897340791</v>
      </c>
      <c r="U14" s="86">
        <f t="shared" si="7"/>
        <v>0.49261657446054524</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投入係数表!V15</f>
        <v>2.7322404371584699E-3</v>
      </c>
      <c r="E15" s="77">
        <f t="shared" si="0"/>
        <v>0.27322404371584702</v>
      </c>
      <c r="F15" s="76">
        <f>分析係数表!C18</f>
        <v>0.13983739837398379</v>
      </c>
      <c r="G15" s="77">
        <f t="shared" si="1"/>
        <v>3.8206939446443662E-2</v>
      </c>
      <c r="H15" s="77">
        <v>4.4752356352896157E-2</v>
      </c>
      <c r="I15" s="77">
        <f t="shared" si="2"/>
        <v>4.4752356352896157E-2</v>
      </c>
      <c r="J15" s="76">
        <f>分析係数表!G18</f>
        <v>0.21606118546845124</v>
      </c>
      <c r="K15" s="78">
        <f t="shared" si="3"/>
        <v>9.6692471661133182E-3</v>
      </c>
      <c r="L15" s="79"/>
      <c r="M15" s="80"/>
      <c r="N15" s="81">
        <f>分析係数表!H18</f>
        <v>4.3308186644314052E-4</v>
      </c>
      <c r="O15" s="82">
        <f t="shared" si="4"/>
        <v>5.8660868456159284E-3</v>
      </c>
      <c r="P15" s="76">
        <f>分析係数表!C18</f>
        <v>0.13983739837398379</v>
      </c>
      <c r="Q15" s="82">
        <f t="shared" si="5"/>
        <v>8.2029832312678055E-4</v>
      </c>
      <c r="R15" s="83">
        <v>2.0322832750086263E-3</v>
      </c>
      <c r="S15" s="84">
        <f t="shared" si="6"/>
        <v>4.6784639627904787E-2</v>
      </c>
      <c r="T15" s="85">
        <f>分析係数表!F18</f>
        <v>0.45793499043977054</v>
      </c>
      <c r="U15" s="86">
        <f t="shared" si="7"/>
        <v>2.142432350073269E-2</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投入係数表!V16</f>
        <v>9.2375748113453036E-3</v>
      </c>
      <c r="E16" s="77">
        <f t="shared" si="0"/>
        <v>0.92375748113453038</v>
      </c>
      <c r="F16" s="76">
        <f>分析係数表!C19</f>
        <v>0.18403218975010593</v>
      </c>
      <c r="G16" s="77">
        <f t="shared" si="1"/>
        <v>0.17000111205122981</v>
      </c>
      <c r="H16" s="77">
        <v>0.23227655299010513</v>
      </c>
      <c r="I16" s="77">
        <f t="shared" si="2"/>
        <v>0.23227655299010513</v>
      </c>
      <c r="J16" s="76">
        <f>分析係数表!G19</f>
        <v>5.7747209966260059E-2</v>
      </c>
      <c r="K16" s="78">
        <f t="shared" si="3"/>
        <v>1.3413322875758731E-2</v>
      </c>
      <c r="L16" s="79"/>
      <c r="M16" s="80"/>
      <c r="N16" s="81">
        <f>分析係数表!H19</f>
        <v>-1.1176306230790724E-4</v>
      </c>
      <c r="O16" s="82">
        <f t="shared" si="4"/>
        <v>-1.5138288633847559E-3</v>
      </c>
      <c r="P16" s="76">
        <f>分析係数表!C19</f>
        <v>0.18403218975010593</v>
      </c>
      <c r="Q16" s="82">
        <f t="shared" si="5"/>
        <v>-2.7859324063561061E-4</v>
      </c>
      <c r="R16" s="83">
        <v>1.7428183578245952E-3</v>
      </c>
      <c r="S16" s="84">
        <f t="shared" si="6"/>
        <v>0.23401937134792972</v>
      </c>
      <c r="T16" s="85">
        <f>分析係数表!F19</f>
        <v>0.23994290163508955</v>
      </c>
      <c r="U16" s="86">
        <f t="shared" si="7"/>
        <v>5.6151287000041794E-2</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投入係数表!V17</f>
        <v>4.1764246682279467E-2</v>
      </c>
      <c r="E17" s="77">
        <f t="shared" si="0"/>
        <v>4.1764246682279467</v>
      </c>
      <c r="F17" s="76">
        <f>分析係数表!C20</f>
        <v>2.2594142259414252E-2</v>
      </c>
      <c r="G17" s="77">
        <f t="shared" si="1"/>
        <v>9.4362733089669193E-2</v>
      </c>
      <c r="H17" s="77">
        <v>9.9881348434371839E-2</v>
      </c>
      <c r="I17" s="77">
        <f t="shared" si="2"/>
        <v>9.9881348434371839E-2</v>
      </c>
      <c r="J17" s="76">
        <f>分析係数表!G20</f>
        <v>0.10283687943262411</v>
      </c>
      <c r="K17" s="78">
        <f t="shared" si="3"/>
        <v>1.0271486186513416E-2</v>
      </c>
      <c r="L17" s="79"/>
      <c r="M17" s="80"/>
      <c r="N17" s="81">
        <f>分析係数表!H20</f>
        <v>5.3087454596255942E-4</v>
      </c>
      <c r="O17" s="82">
        <f t="shared" si="4"/>
        <v>7.190687101077591E-3</v>
      </c>
      <c r="P17" s="76">
        <f>分析係数表!C20</f>
        <v>2.2594142259414252E-2</v>
      </c>
      <c r="Q17" s="82">
        <f t="shared" si="5"/>
        <v>1.6246740730468216E-4</v>
      </c>
      <c r="R17" s="83">
        <v>4.6372260565793013E-4</v>
      </c>
      <c r="S17" s="84">
        <f t="shared" si="6"/>
        <v>0.10034507104002977</v>
      </c>
      <c r="T17" s="85">
        <f>分析係数表!F20</f>
        <v>0.22695035460992907</v>
      </c>
      <c r="U17" s="86">
        <f t="shared" si="7"/>
        <v>2.277334945589328E-2</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投入係数表!V18</f>
        <v>2.7582617746552174E-2</v>
      </c>
      <c r="E18" s="77">
        <f t="shared" si="0"/>
        <v>2.7582617746552174</v>
      </c>
      <c r="F18" s="76">
        <f>分析係数表!C21</f>
        <v>0.23250388802488331</v>
      </c>
      <c r="G18" s="77">
        <f t="shared" si="1"/>
        <v>0.64130658679775254</v>
      </c>
      <c r="H18" s="77">
        <v>0.68589662998843726</v>
      </c>
      <c r="I18" s="77">
        <f t="shared" si="2"/>
        <v>0.68589662998843726</v>
      </c>
      <c r="J18" s="76">
        <f>分析係数表!G21</f>
        <v>0.28497645450402553</v>
      </c>
      <c r="K18" s="78">
        <f t="shared" si="3"/>
        <v>0.19546438977036432</v>
      </c>
      <c r="L18" s="79"/>
      <c r="M18" s="80"/>
      <c r="N18" s="81">
        <f>分析係数表!H21</f>
        <v>8.9410449846325792E-4</v>
      </c>
      <c r="O18" s="82">
        <f t="shared" si="4"/>
        <v>1.2110630907078047E-2</v>
      </c>
      <c r="P18" s="76">
        <f>分析係数表!C21</f>
        <v>0.23250388802488331</v>
      </c>
      <c r="Q18" s="82">
        <f t="shared" si="5"/>
        <v>2.8157687723299653E-3</v>
      </c>
      <c r="R18" s="83">
        <v>9.4904903887817419E-3</v>
      </c>
      <c r="S18" s="84">
        <f t="shared" si="6"/>
        <v>0.69538712037721895</v>
      </c>
      <c r="T18" s="85">
        <f>分析係数表!F21</f>
        <v>0.42533799179705301</v>
      </c>
      <c r="U18" s="86">
        <f t="shared" si="7"/>
        <v>0.29577456130278185</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投入係数表!V19</f>
        <v>2.34192037470726E-3</v>
      </c>
      <c r="E19" s="77">
        <f t="shared" si="0"/>
        <v>0.23419203747072601</v>
      </c>
      <c r="F19" s="76">
        <f>分析係数表!C22</f>
        <v>5.4474708171206254E-2</v>
      </c>
      <c r="G19" s="77">
        <f t="shared" si="1"/>
        <v>1.2757542897237999E-2</v>
      </c>
      <c r="H19" s="77">
        <v>1.4484243918631189E-2</v>
      </c>
      <c r="I19" s="77">
        <f t="shared" si="2"/>
        <v>1.4484243918631189E-2</v>
      </c>
      <c r="J19" s="76">
        <f>分析係数表!G22</f>
        <v>0.19423955040393395</v>
      </c>
      <c r="K19" s="78">
        <f t="shared" si="3"/>
        <v>2.8134130266958368E-3</v>
      </c>
      <c r="L19" s="79"/>
      <c r="M19" s="80"/>
      <c r="N19" s="81">
        <f>分析係数表!H22</f>
        <v>4.1911148365465217E-5</v>
      </c>
      <c r="O19" s="82">
        <f t="shared" si="4"/>
        <v>5.6768582376928354E-4</v>
      </c>
      <c r="P19" s="76">
        <f>分析係数表!C22</f>
        <v>5.4474708171206254E-2</v>
      </c>
      <c r="Q19" s="82">
        <f t="shared" si="5"/>
        <v>3.0924519582762541E-5</v>
      </c>
      <c r="R19" s="83">
        <v>3.1396003823474096E-4</v>
      </c>
      <c r="S19" s="84">
        <f t="shared" si="6"/>
        <v>1.479820395686593E-2</v>
      </c>
      <c r="T19" s="85">
        <f>分析係数表!F22</f>
        <v>0.41201264488935724</v>
      </c>
      <c r="U19" s="86">
        <f t="shared" si="7"/>
        <v>6.0970471518804834E-3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投入係数表!V20</f>
        <v>1.0408534998698933E-3</v>
      </c>
      <c r="E20" s="77">
        <f t="shared" si="0"/>
        <v>0.10408534998698933</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3.7845721584618897E-4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投入係数表!V21</f>
        <v>1.4311735623211033E-3</v>
      </c>
      <c r="E21" s="77">
        <f t="shared" si="0"/>
        <v>0.14311735623211033</v>
      </c>
      <c r="F21" s="76">
        <f>分析係数表!C24</f>
        <v>0.2430426716141002</v>
      </c>
      <c r="G21" s="77">
        <f t="shared" si="1"/>
        <v>3.4783624612998991E-2</v>
      </c>
      <c r="H21" s="77">
        <v>4.0221903141237574E-2</v>
      </c>
      <c r="I21" s="77">
        <f t="shared" si="2"/>
        <v>4.0221903141237574E-2</v>
      </c>
      <c r="J21" s="76">
        <f>分析係数表!G24</f>
        <v>0.20785219399538107</v>
      </c>
      <c r="K21" s="78">
        <f t="shared" si="3"/>
        <v>8.3602108145759396E-3</v>
      </c>
      <c r="L21" s="79"/>
      <c r="M21" s="80"/>
      <c r="N21" s="81">
        <f>分析係数表!H24</f>
        <v>3.3528918692372173E-4</v>
      </c>
      <c r="O21" s="82">
        <f t="shared" si="4"/>
        <v>4.5414865901542683E-3</v>
      </c>
      <c r="P21" s="76">
        <f>分析係数表!C24</f>
        <v>0.2430426716141002</v>
      </c>
      <c r="Q21" s="82">
        <f t="shared" si="5"/>
        <v>1.1037750339707034E-3</v>
      </c>
      <c r="R21" s="83">
        <v>4.4673722640808516E-3</v>
      </c>
      <c r="S21" s="84">
        <f t="shared" si="6"/>
        <v>4.4689275405318425E-2</v>
      </c>
      <c r="T21" s="85">
        <f>分析係数表!F24</f>
        <v>0.39030023094688221</v>
      </c>
      <c r="U21" s="86">
        <f t="shared" si="7"/>
        <v>1.7442234511544603E-2</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投入係数表!V22</f>
        <v>0.32214415820973197</v>
      </c>
      <c r="E22" s="77">
        <f t="shared" si="0"/>
        <v>32.214415820973194</v>
      </c>
      <c r="F22" s="76">
        <f>分析係数表!C25</f>
        <v>6.2929061784896545E-3</v>
      </c>
      <c r="G22" s="77">
        <f t="shared" si="1"/>
        <v>0.20272229635623709</v>
      </c>
      <c r="H22" s="77">
        <v>0.209133964399289</v>
      </c>
      <c r="I22" s="77">
        <f t="shared" si="2"/>
        <v>0.209133964399289</v>
      </c>
      <c r="J22" s="76">
        <f>分析係数表!G25</f>
        <v>0.19805194805194806</v>
      </c>
      <c r="K22" s="78">
        <f t="shared" si="3"/>
        <v>4.1419389053105937E-2</v>
      </c>
      <c r="L22" s="79"/>
      <c r="M22" s="80"/>
      <c r="N22" s="81">
        <f>分析係数表!H25</f>
        <v>4.8896339759709417E-4</v>
      </c>
      <c r="O22" s="82">
        <f t="shared" si="4"/>
        <v>6.6230012773083073E-3</v>
      </c>
      <c r="P22" s="76">
        <f>分析係数表!C25</f>
        <v>6.2929061784896545E-3</v>
      </c>
      <c r="Q22" s="82">
        <f t="shared" si="5"/>
        <v>4.167792565811832E-5</v>
      </c>
      <c r="R22" s="83">
        <v>4.0601229153306822E-4</v>
      </c>
      <c r="S22" s="84">
        <f t="shared" si="6"/>
        <v>0.20953997669082206</v>
      </c>
      <c r="T22" s="85">
        <f>分析係数表!F25</f>
        <v>0.35389610389610388</v>
      </c>
      <c r="U22" s="86">
        <f t="shared" si="7"/>
        <v>7.4155381361362349E-2</v>
      </c>
      <c r="V22" s="87">
        <f>分析係数表!D25</f>
        <v>9.74025974025974E-3</v>
      </c>
      <c r="W22" s="88">
        <f t="shared" si="8"/>
        <v>0</v>
      </c>
      <c r="X22" s="76">
        <f>分析係数表!E25</f>
        <v>0</v>
      </c>
      <c r="Y22" s="89">
        <f t="shared" si="9"/>
        <v>0</v>
      </c>
    </row>
    <row r="23" spans="1:25" x14ac:dyDescent="0.2">
      <c r="A23" s="6" t="s">
        <v>11</v>
      </c>
      <c r="B23" s="5" t="s">
        <v>35</v>
      </c>
      <c r="C23" s="90"/>
      <c r="D23" s="76">
        <f>投入係数表!V23</f>
        <v>1.9385896435076762E-2</v>
      </c>
      <c r="E23" s="77">
        <f t="shared" si="0"/>
        <v>1.9385896435076762</v>
      </c>
      <c r="F23" s="76">
        <f>分析係数表!C26</f>
        <v>0.11929572403880706</v>
      </c>
      <c r="G23" s="77">
        <f t="shared" si="1"/>
        <v>0.23126545513638108</v>
      </c>
      <c r="H23" s="77">
        <v>0.24378178419112106</v>
      </c>
      <c r="I23" s="77">
        <f t="shared" si="2"/>
        <v>0.24378178419112106</v>
      </c>
      <c r="J23" s="76">
        <f>分析係数表!G26</f>
        <v>0.19690501600853788</v>
      </c>
      <c r="K23" s="78">
        <f t="shared" si="3"/>
        <v>4.8001856118742622E-2</v>
      </c>
      <c r="L23" s="79"/>
      <c r="M23" s="80"/>
      <c r="N23" s="81">
        <f>分析係数表!H26</f>
        <v>1.0477787091366304E-2</v>
      </c>
      <c r="O23" s="82">
        <f t="shared" si="4"/>
        <v>0.14192145594232086</v>
      </c>
      <c r="P23" s="76">
        <f>分析係数表!C26</f>
        <v>0.11929572403880706</v>
      </c>
      <c r="Q23" s="82">
        <f t="shared" si="5"/>
        <v>1.6930622843280823E-2</v>
      </c>
      <c r="R23" s="83">
        <v>1.8299474189864929E-2</v>
      </c>
      <c r="S23" s="84">
        <f t="shared" si="6"/>
        <v>0.262081258380986</v>
      </c>
      <c r="T23" s="85">
        <f>分析係数表!F26</f>
        <v>0.33564567769477055</v>
      </c>
      <c r="U23" s="86">
        <f t="shared" si="7"/>
        <v>8.7966441580384316E-2</v>
      </c>
      <c r="V23" s="87">
        <f>分析係数表!D26</f>
        <v>7.4706510138740662E-2</v>
      </c>
      <c r="W23" s="88">
        <f t="shared" si="8"/>
        <v>0</v>
      </c>
      <c r="X23" s="76">
        <f>分析係数表!E26</f>
        <v>7.3639274279615793E-2</v>
      </c>
      <c r="Y23" s="89">
        <f t="shared" si="9"/>
        <v>0</v>
      </c>
    </row>
    <row r="24" spans="1:25" x14ac:dyDescent="0.2">
      <c r="A24" s="6" t="s">
        <v>12</v>
      </c>
      <c r="B24" s="5" t="s">
        <v>365</v>
      </c>
      <c r="C24" s="75">
        <f>最終需要_まとめ!C25</f>
        <v>100</v>
      </c>
      <c r="D24" s="76">
        <f>投入係数表!V24</f>
        <v>2.6801977621649754E-2</v>
      </c>
      <c r="E24" s="77">
        <f t="shared" si="0"/>
        <v>2.6801977621649753</v>
      </c>
      <c r="F24" s="76">
        <f>分析係数表!C27</f>
        <v>1</v>
      </c>
      <c r="G24" s="77">
        <f t="shared" si="1"/>
        <v>2.6801977621649753</v>
      </c>
      <c r="H24" s="77">
        <v>2.7584433579105347</v>
      </c>
      <c r="I24" s="77">
        <f t="shared" si="2"/>
        <v>102.75844335791054</v>
      </c>
      <c r="J24" s="76">
        <f>分析係数表!G27</f>
        <v>0.17096018735362997</v>
      </c>
      <c r="K24" s="78">
        <f t="shared" si="3"/>
        <v>17.567602728635759</v>
      </c>
      <c r="L24" s="79"/>
      <c r="M24" s="80"/>
      <c r="N24" s="81">
        <f>分析係数表!H27</f>
        <v>1.0449846325789327E-2</v>
      </c>
      <c r="O24" s="82">
        <f t="shared" si="4"/>
        <v>0.14154299872647466</v>
      </c>
      <c r="P24" s="76">
        <f>分析係数表!C27</f>
        <v>1</v>
      </c>
      <c r="Q24" s="82">
        <f t="shared" si="5"/>
        <v>0.14154299872647466</v>
      </c>
      <c r="R24" s="83">
        <v>0.1473848315481664</v>
      </c>
      <c r="S24" s="84">
        <f t="shared" si="6"/>
        <v>102.9058281894587</v>
      </c>
      <c r="T24" s="85">
        <f>分析係数表!F27</f>
        <v>0.32162373145979706</v>
      </c>
      <c r="U24" s="86">
        <f t="shared" si="7"/>
        <v>33.096956451254478</v>
      </c>
      <c r="V24" s="87">
        <f>分析係数表!D27</f>
        <v>1.0278428311215197E-2</v>
      </c>
      <c r="W24" s="88">
        <f t="shared" si="8"/>
        <v>1</v>
      </c>
      <c r="X24" s="76">
        <f>分析係数表!E27</f>
        <v>1.2360135310954984E-2</v>
      </c>
      <c r="Y24" s="89">
        <f t="shared" si="9"/>
        <v>1</v>
      </c>
    </row>
    <row r="25" spans="1:25" x14ac:dyDescent="0.2">
      <c r="A25" s="6" t="s">
        <v>13</v>
      </c>
      <c r="B25" s="5" t="s">
        <v>191</v>
      </c>
      <c r="C25" s="90"/>
      <c r="D25" s="76">
        <f>投入係数表!V25</f>
        <v>0</v>
      </c>
      <c r="E25" s="77">
        <f t="shared" si="0"/>
        <v>0</v>
      </c>
      <c r="F25" s="76">
        <f>分析係数表!C28</f>
        <v>0.21543700340522132</v>
      </c>
      <c r="G25" s="77">
        <f t="shared" si="1"/>
        <v>0</v>
      </c>
      <c r="H25" s="77">
        <v>1.3204247894532128E-2</v>
      </c>
      <c r="I25" s="77">
        <f t="shared" si="2"/>
        <v>1.3204247894532128E-2</v>
      </c>
      <c r="J25" s="76">
        <f>分析係数表!G28</f>
        <v>0.12488528602018965</v>
      </c>
      <c r="K25" s="78">
        <f t="shared" si="3"/>
        <v>1.6490162749901319E-3</v>
      </c>
      <c r="L25" s="79"/>
      <c r="M25" s="80"/>
      <c r="N25" s="81">
        <f>分析係数表!H28</f>
        <v>2.0550433081866444E-2</v>
      </c>
      <c r="O25" s="82">
        <f t="shared" si="4"/>
        <v>0.27835528225487199</v>
      </c>
      <c r="P25" s="76">
        <f>分析係数表!C28</f>
        <v>0.21543700340522132</v>
      </c>
      <c r="Q25" s="82">
        <f t="shared" si="5"/>
        <v>5.9968027891004201E-2</v>
      </c>
      <c r="R25" s="83">
        <v>6.9466711160895256E-2</v>
      </c>
      <c r="S25" s="84">
        <f t="shared" si="6"/>
        <v>8.2670959055427387E-2</v>
      </c>
      <c r="T25" s="85">
        <f>分析係数表!F28</f>
        <v>0.21313857448761089</v>
      </c>
      <c r="U25" s="86">
        <f t="shared" si="7"/>
        <v>1.7620370364597439E-2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投入係数表!V26</f>
        <v>7.6762945615404636E-3</v>
      </c>
      <c r="E26" s="77">
        <f t="shared" si="0"/>
        <v>0.76762945615404632</v>
      </c>
      <c r="F26" s="76">
        <f>分析係数表!C29</f>
        <v>0.11126961483594866</v>
      </c>
      <c r="G26" s="77">
        <f t="shared" si="1"/>
        <v>8.5413833922989471E-2</v>
      </c>
      <c r="H26" s="77">
        <v>9.8280850185908805E-2</v>
      </c>
      <c r="I26" s="77">
        <f t="shared" si="2"/>
        <v>9.8280850185908805E-2</v>
      </c>
      <c r="J26" s="76">
        <f>分析係数表!G29</f>
        <v>0.25072046109510088</v>
      </c>
      <c r="K26" s="78">
        <f t="shared" si="3"/>
        <v>2.4641020075429586E-2</v>
      </c>
      <c r="L26" s="79"/>
      <c r="M26" s="80"/>
      <c r="N26" s="81">
        <f>分析係数表!H29</f>
        <v>9.5976529756915344E-3</v>
      </c>
      <c r="O26" s="82">
        <f t="shared" si="4"/>
        <v>0.13000005364316591</v>
      </c>
      <c r="P26" s="76">
        <f>分析係数表!C29</f>
        <v>0.11126961483594866</v>
      </c>
      <c r="Q26" s="82">
        <f t="shared" si="5"/>
        <v>1.4465055897527735E-2</v>
      </c>
      <c r="R26" s="83">
        <v>2.0116924287254544E-2</v>
      </c>
      <c r="S26" s="84">
        <f t="shared" si="6"/>
        <v>0.11839777447316335</v>
      </c>
      <c r="T26" s="85">
        <f>分析係数表!F29</f>
        <v>0.40201729106628242</v>
      </c>
      <c r="U26" s="86">
        <f t="shared" si="7"/>
        <v>4.7597952561977776E-2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投入係数表!V27</f>
        <v>1.56128024980484E-3</v>
      </c>
      <c r="E27" s="77">
        <f t="shared" si="0"/>
        <v>0.156128024980484</v>
      </c>
      <c r="F27" s="76">
        <f>分析係数表!C30</f>
        <v>1</v>
      </c>
      <c r="G27" s="77">
        <f t="shared" si="1"/>
        <v>0.156128024980484</v>
      </c>
      <c r="H27" s="77">
        <v>0.19821189154352434</v>
      </c>
      <c r="I27" s="77">
        <f t="shared" si="2"/>
        <v>0.19821189154352434</v>
      </c>
      <c r="J27" s="76">
        <f>分析係数表!G30</f>
        <v>0.34452184927169094</v>
      </c>
      <c r="K27" s="78">
        <f t="shared" si="3"/>
        <v>6.8288327422214842E-2</v>
      </c>
      <c r="L27" s="79"/>
      <c r="M27" s="80"/>
      <c r="N27" s="81">
        <f>分析係数表!H30</f>
        <v>0</v>
      </c>
      <c r="O27" s="82">
        <f t="shared" si="4"/>
        <v>0</v>
      </c>
      <c r="P27" s="76">
        <f>分析係数表!C30</f>
        <v>1</v>
      </c>
      <c r="Q27" s="82">
        <f t="shared" si="5"/>
        <v>0</v>
      </c>
      <c r="R27" s="83">
        <v>4.0921338757268569E-2</v>
      </c>
      <c r="S27" s="84">
        <f t="shared" si="6"/>
        <v>0.23913323030079292</v>
      </c>
      <c r="T27" s="85">
        <f>分析係数表!F30</f>
        <v>0.43989867004433186</v>
      </c>
      <c r="U27" s="86">
        <f t="shared" si="7"/>
        <v>0.10519438997272373</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投入係数表!V28</f>
        <v>5.7246942492844132E-3</v>
      </c>
      <c r="E28" s="77">
        <f t="shared" si="0"/>
        <v>0.57246942492844133</v>
      </c>
      <c r="F28" s="76">
        <f>分析係数表!C31</f>
        <v>4.9334728658992355E-2</v>
      </c>
      <c r="G28" s="77">
        <f t="shared" si="1"/>
        <v>2.8242623744414046E-2</v>
      </c>
      <c r="H28" s="77">
        <v>4.1173904016247924E-2</v>
      </c>
      <c r="I28" s="77">
        <f t="shared" si="2"/>
        <v>4.1173904016247924E-2</v>
      </c>
      <c r="J28" s="76">
        <f>分析係数表!G31</f>
        <v>6.9277108433734941E-2</v>
      </c>
      <c r="K28" s="78">
        <f t="shared" si="3"/>
        <v>2.8524090131738021E-3</v>
      </c>
      <c r="L28" s="79"/>
      <c r="M28" s="80"/>
      <c r="N28" s="81">
        <f>分析係数表!H31</f>
        <v>2.1570271025426097E-2</v>
      </c>
      <c r="O28" s="82">
        <f t="shared" si="4"/>
        <v>0.29216897063325786</v>
      </c>
      <c r="P28" s="76">
        <f>分析係数表!C31</f>
        <v>4.9334728658992355E-2</v>
      </c>
      <c r="Q28" s="82">
        <f t="shared" si="5"/>
        <v>1.4414076888768883E-2</v>
      </c>
      <c r="R28" s="83">
        <v>2.0473307592327458E-2</v>
      </c>
      <c r="S28" s="84">
        <f t="shared" si="6"/>
        <v>6.1647211608575378E-2</v>
      </c>
      <c r="T28" s="85">
        <f>分析係数表!F31</f>
        <v>0.34337349397590361</v>
      </c>
      <c r="U28" s="86">
        <f t="shared" si="7"/>
        <v>2.1168018443908414E-2</v>
      </c>
      <c r="V28" s="87">
        <f>分析係数表!D31</f>
        <v>0</v>
      </c>
      <c r="W28" s="88">
        <f t="shared" si="8"/>
        <v>0</v>
      </c>
      <c r="X28" s="76">
        <f>分析係数表!E31</f>
        <v>0</v>
      </c>
      <c r="Y28" s="89">
        <f t="shared" si="9"/>
        <v>0</v>
      </c>
    </row>
    <row r="29" spans="1:25" x14ac:dyDescent="0.2">
      <c r="A29" s="6" t="s">
        <v>17</v>
      </c>
      <c r="B29" s="5" t="s">
        <v>272</v>
      </c>
      <c r="C29" s="90"/>
      <c r="D29" s="76">
        <f>投入係数表!V29</f>
        <v>2.6021337496747333E-4</v>
      </c>
      <c r="E29" s="77">
        <f t="shared" si="0"/>
        <v>2.6021337496747333E-2</v>
      </c>
      <c r="F29" s="76">
        <f>分析係数表!C32</f>
        <v>0.42352941176470593</v>
      </c>
      <c r="G29" s="77">
        <f t="shared" si="1"/>
        <v>1.1020801763328283E-2</v>
      </c>
      <c r="H29" s="77">
        <v>2.0573208373320939E-2</v>
      </c>
      <c r="I29" s="77">
        <f t="shared" si="2"/>
        <v>2.0573208373320939E-2</v>
      </c>
      <c r="J29" s="76">
        <f>分析係数表!G32</f>
        <v>0.14012738853503184</v>
      </c>
      <c r="K29" s="78">
        <f t="shared" si="3"/>
        <v>2.8828699631405137E-3</v>
      </c>
      <c r="L29" s="79"/>
      <c r="M29" s="80"/>
      <c r="N29" s="81">
        <f>分析係数表!H32</f>
        <v>6.3146130203967591E-3</v>
      </c>
      <c r="O29" s="82">
        <f t="shared" si="4"/>
        <v>8.5531330781238715E-2</v>
      </c>
      <c r="P29" s="76">
        <f>分析係数表!C32</f>
        <v>0.42352941176470593</v>
      </c>
      <c r="Q29" s="82">
        <f t="shared" si="5"/>
        <v>3.622503421323052E-2</v>
      </c>
      <c r="R29" s="83">
        <v>4.8111298889075622E-2</v>
      </c>
      <c r="S29" s="84">
        <f t="shared" si="6"/>
        <v>6.8684507262396555E-2</v>
      </c>
      <c r="T29" s="85">
        <f>分析係数表!F32</f>
        <v>0.48195329087048833</v>
      </c>
      <c r="U29" s="86">
        <f t="shared" si="7"/>
        <v>3.3102724306929975E-2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投入係数表!V30</f>
        <v>2.6021337496747333E-4</v>
      </c>
      <c r="E30" s="77">
        <f t="shared" si="0"/>
        <v>2.6021337496747333E-2</v>
      </c>
      <c r="F30" s="76">
        <f>分析係数表!C33</f>
        <v>1</v>
      </c>
      <c r="G30" s="77">
        <f t="shared" si="1"/>
        <v>2.6021337496747333E-2</v>
      </c>
      <c r="H30" s="77">
        <v>4.1618000105248382E-2</v>
      </c>
      <c r="I30" s="77">
        <f t="shared" si="2"/>
        <v>4.1618000105248382E-2</v>
      </c>
      <c r="J30" s="76">
        <f>分析係数表!G33</f>
        <v>0.50642927794263104</v>
      </c>
      <c r="K30" s="78">
        <f t="shared" si="3"/>
        <v>2.1076573742717281E-2</v>
      </c>
      <c r="L30" s="79"/>
      <c r="M30" s="80"/>
      <c r="N30" s="81">
        <f>分析係数表!H33</f>
        <v>9.2204526404023469E-4</v>
      </c>
      <c r="O30" s="82">
        <f t="shared" si="4"/>
        <v>1.2489088122924236E-2</v>
      </c>
      <c r="P30" s="76">
        <f>分析係数表!C33</f>
        <v>1</v>
      </c>
      <c r="Q30" s="82">
        <f t="shared" si="5"/>
        <v>1.2489088122924236E-2</v>
      </c>
      <c r="R30" s="83">
        <v>3.5129972559930576E-2</v>
      </c>
      <c r="S30" s="84">
        <f t="shared" si="6"/>
        <v>7.6747972665178965E-2</v>
      </c>
      <c r="T30" s="85">
        <f>分析係数表!F33</f>
        <v>0.64094955489614247</v>
      </c>
      <c r="U30" s="86">
        <f t="shared" si="7"/>
        <v>4.9191578918927767E-2</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投入係数表!V31</f>
        <v>4.3715846994535519E-2</v>
      </c>
      <c r="E31" s="77">
        <f t="shared" si="0"/>
        <v>4.3715846994535523</v>
      </c>
      <c r="F31" s="76">
        <f>分析係数表!C34</f>
        <v>1</v>
      </c>
      <c r="G31" s="77">
        <f t="shared" si="1"/>
        <v>4.3715846994535523</v>
      </c>
      <c r="H31" s="77">
        <v>4.8530408573866133</v>
      </c>
      <c r="I31" s="77">
        <f t="shared" si="2"/>
        <v>4.8530408573866133</v>
      </c>
      <c r="J31" s="76">
        <f>分析係数表!G34</f>
        <v>0.4248177722781849</v>
      </c>
      <c r="K31" s="78">
        <f t="shared" si="3"/>
        <v>2.0616580058099934</v>
      </c>
      <c r="L31" s="79"/>
      <c r="M31" s="80"/>
      <c r="N31" s="81">
        <f>分析係数表!H34</f>
        <v>0.15535065660799105</v>
      </c>
      <c r="O31" s="82">
        <f t="shared" si="4"/>
        <v>2.1042221201048106</v>
      </c>
      <c r="P31" s="76">
        <f>分析係数表!C34</f>
        <v>1</v>
      </c>
      <c r="Q31" s="82">
        <f t="shared" si="5"/>
        <v>2.1042221201048106</v>
      </c>
      <c r="R31" s="83">
        <v>2.3136746425791115</v>
      </c>
      <c r="S31" s="84">
        <f t="shared" si="6"/>
        <v>7.1667154999657248</v>
      </c>
      <c r="T31" s="85">
        <f>分析係数表!F34</f>
        <v>0.6980530152162564</v>
      </c>
      <c r="U31" s="86">
        <f t="shared" si="7"/>
        <v>5.0027473639481546</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投入係数表!V32</f>
        <v>6.1150143117356236E-3</v>
      </c>
      <c r="E32" s="77">
        <f t="shared" si="0"/>
        <v>0.61150143117356237</v>
      </c>
      <c r="F32" s="76">
        <f>分析係数表!C35</f>
        <v>0.10396681358568838</v>
      </c>
      <c r="G32" s="77">
        <f t="shared" si="1"/>
        <v>6.3575855302203416E-2</v>
      </c>
      <c r="H32" s="77">
        <v>8.2285877675887215E-2</v>
      </c>
      <c r="I32" s="77">
        <f t="shared" si="2"/>
        <v>8.2285877675887215E-2</v>
      </c>
      <c r="J32" s="76">
        <f>分析係数表!G35</f>
        <v>0.31658878504672899</v>
      </c>
      <c r="K32" s="78">
        <f t="shared" si="3"/>
        <v>2.6050786039912892E-2</v>
      </c>
      <c r="L32" s="79"/>
      <c r="M32" s="80"/>
      <c r="N32" s="81">
        <f>分析係数表!H35</f>
        <v>5.9164571109248394E-2</v>
      </c>
      <c r="O32" s="82">
        <f t="shared" si="4"/>
        <v>0.8013831545543052</v>
      </c>
      <c r="P32" s="76">
        <f>分析係数表!C35</f>
        <v>0.10396681358568838</v>
      </c>
      <c r="Q32" s="82">
        <f t="shared" si="5"/>
        <v>8.3317253040258346E-2</v>
      </c>
      <c r="R32" s="83">
        <v>0.10925071497320778</v>
      </c>
      <c r="S32" s="84">
        <f t="shared" si="6"/>
        <v>0.19153659264909501</v>
      </c>
      <c r="T32" s="85">
        <f>分析係数表!F35</f>
        <v>0.6460280373831776</v>
      </c>
      <c r="U32" s="86">
        <f t="shared" si="7"/>
        <v>0.123738009036156</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投入係数表!V33</f>
        <v>1.95160031225605E-3</v>
      </c>
      <c r="E33" s="77">
        <f t="shared" si="0"/>
        <v>0.19516003122560499</v>
      </c>
      <c r="F33" s="76">
        <f>分析係数表!C36</f>
        <v>0.7690462911321807</v>
      </c>
      <c r="G33" s="77">
        <f t="shared" si="1"/>
        <v>0.1500870981912921</v>
      </c>
      <c r="H33" s="77">
        <v>0.28804938429217453</v>
      </c>
      <c r="I33" s="77">
        <f t="shared" si="2"/>
        <v>0.28804938429217453</v>
      </c>
      <c r="J33" s="76">
        <f>分析係数表!G36</f>
        <v>1.0642148700499529E-2</v>
      </c>
      <c r="K33" s="78">
        <f t="shared" si="3"/>
        <v>3.0654643807246544E-3</v>
      </c>
      <c r="L33" s="79"/>
      <c r="M33" s="80"/>
      <c r="N33" s="81">
        <f>分析係数表!H36</f>
        <v>0.21434758312377758</v>
      </c>
      <c r="O33" s="82">
        <f t="shared" si="4"/>
        <v>2.9033345313640386</v>
      </c>
      <c r="P33" s="76">
        <f>分析係数表!C36</f>
        <v>0.7690462911321807</v>
      </c>
      <c r="Q33" s="82">
        <f t="shared" si="5"/>
        <v>2.2327986532615021</v>
      </c>
      <c r="R33" s="83">
        <v>2.3322255786806592</v>
      </c>
      <c r="S33" s="84">
        <f t="shared" si="6"/>
        <v>2.6202749629728337</v>
      </c>
      <c r="T33" s="85">
        <f>分析係数表!F36</f>
        <v>0.89162383262144351</v>
      </c>
      <c r="U33" s="86">
        <f t="shared" si="7"/>
        <v>2.3362996050078491</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投入係数表!V34</f>
        <v>1.9906323185011711E-2</v>
      </c>
      <c r="E34" s="77">
        <f t="shared" si="0"/>
        <v>1.9906323185011712</v>
      </c>
      <c r="F34" s="76">
        <f>分析係数表!C37</f>
        <v>0.51946958535045251</v>
      </c>
      <c r="G34" s="77">
        <f t="shared" si="1"/>
        <v>1.0340729450770134</v>
      </c>
      <c r="H34" s="77">
        <v>1.204638653663185</v>
      </c>
      <c r="I34" s="77">
        <f t="shared" si="2"/>
        <v>1.204638653663185</v>
      </c>
      <c r="J34" s="76">
        <f>分析係数表!G37</f>
        <v>0.46066923615977573</v>
      </c>
      <c r="K34" s="78">
        <f t="shared" si="3"/>
        <v>0.55493996843156002</v>
      </c>
      <c r="L34" s="79"/>
      <c r="M34" s="80"/>
      <c r="N34" s="81">
        <f>分析係数表!H37</f>
        <v>4.5948588991338364E-2</v>
      </c>
      <c r="O34" s="82">
        <f t="shared" si="4"/>
        <v>0.62237289145905772</v>
      </c>
      <c r="P34" s="76">
        <f>分析係数表!C37</f>
        <v>0.51946958535045251</v>
      </c>
      <c r="Q34" s="82">
        <f t="shared" si="5"/>
        <v>0.3233037878595989</v>
      </c>
      <c r="R34" s="83">
        <v>0.39192278686729271</v>
      </c>
      <c r="S34" s="84">
        <f t="shared" si="6"/>
        <v>1.5965614405304778</v>
      </c>
      <c r="T34" s="85">
        <f>分析係数表!F37</f>
        <v>0.70891730903994399</v>
      </c>
      <c r="U34" s="86">
        <f t="shared" si="7"/>
        <v>1.131830040137803</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投入係数表!V35</f>
        <v>1.8865469685141818E-2</v>
      </c>
      <c r="E35" s="77">
        <f t="shared" si="0"/>
        <v>1.8865469685141818</v>
      </c>
      <c r="F35" s="76">
        <f>分析係数表!C38</f>
        <v>5.5966094327320137E-2</v>
      </c>
      <c r="G35" s="77">
        <f t="shared" si="1"/>
        <v>0.10558266559278455</v>
      </c>
      <c r="H35" s="77">
        <v>0.13722122256731964</v>
      </c>
      <c r="I35" s="77">
        <f t="shared" si="2"/>
        <v>0.13722122256731964</v>
      </c>
      <c r="J35" s="76">
        <f>分析係数表!G38</f>
        <v>0.18817204301075269</v>
      </c>
      <c r="K35" s="78">
        <f t="shared" si="3"/>
        <v>2.5821197794925737E-2</v>
      </c>
      <c r="L35" s="79"/>
      <c r="M35" s="80"/>
      <c r="N35" s="81">
        <f>分析係数表!H38</f>
        <v>4.1086895780944398E-2</v>
      </c>
      <c r="O35" s="82">
        <f t="shared" si="4"/>
        <v>0.55652133590182085</v>
      </c>
      <c r="P35" s="76">
        <f>分析係数表!C38</f>
        <v>5.5966094327320137E-2</v>
      </c>
      <c r="Q35" s="82">
        <f t="shared" si="5"/>
        <v>3.1146325580247519E-2</v>
      </c>
      <c r="R35" s="83">
        <v>4.2983835323363022E-2</v>
      </c>
      <c r="S35" s="84">
        <f t="shared" si="6"/>
        <v>0.18020505789068267</v>
      </c>
      <c r="T35" s="85">
        <f>分析係数表!F38</f>
        <v>0.42473118279569894</v>
      </c>
      <c r="U35" s="86">
        <f t="shared" si="7"/>
        <v>7.6538707383677046E-2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投入係数表!V36</f>
        <v>0</v>
      </c>
      <c r="E36" s="77">
        <f t="shared" si="0"/>
        <v>0</v>
      </c>
      <c r="F36" s="76">
        <f>分析係数表!C39</f>
        <v>0.92912172573189522</v>
      </c>
      <c r="G36" s="77">
        <f t="shared" si="1"/>
        <v>0</v>
      </c>
      <c r="H36" s="77">
        <v>7.7186043795633742E-3</v>
      </c>
      <c r="I36" s="77">
        <f t="shared" si="2"/>
        <v>7.7186043795633742E-3</v>
      </c>
      <c r="J36" s="76">
        <f>分析係数表!G39</f>
        <v>0.35058043117744608</v>
      </c>
      <c r="K36" s="78">
        <f t="shared" si="3"/>
        <v>2.7059916514754513E-3</v>
      </c>
      <c r="L36" s="79"/>
      <c r="M36" s="80"/>
      <c r="N36" s="81">
        <f>分析係数表!H39</f>
        <v>3.6742106733724505E-3</v>
      </c>
      <c r="O36" s="82">
        <f t="shared" si="4"/>
        <v>4.9767123883773849E-2</v>
      </c>
      <c r="P36" s="76">
        <f>分析係数表!C39</f>
        <v>0.92912172573189522</v>
      </c>
      <c r="Q36" s="82">
        <f t="shared" si="5"/>
        <v>4.6239716027604981E-2</v>
      </c>
      <c r="R36" s="83">
        <v>5.4678845248318765E-2</v>
      </c>
      <c r="S36" s="84">
        <f t="shared" si="6"/>
        <v>6.2397449627882143E-2</v>
      </c>
      <c r="T36" s="85">
        <f>分析係数表!F39</f>
        <v>0.70082918739635158</v>
      </c>
      <c r="U36" s="86">
        <f t="shared" si="7"/>
        <v>4.372995391831342E-2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投入係数表!V37</f>
        <v>1.17096018735363E-3</v>
      </c>
      <c r="E37" s="77">
        <f t="shared" si="0"/>
        <v>0.117096018735363</v>
      </c>
      <c r="F37" s="76">
        <f>分析係数表!C40</f>
        <v>1</v>
      </c>
      <c r="G37" s="77">
        <f t="shared" si="1"/>
        <v>0.117096018735363</v>
      </c>
      <c r="H37" s="77">
        <v>0.12193808344205435</v>
      </c>
      <c r="I37" s="77">
        <f t="shared" si="2"/>
        <v>0.12193808344205435</v>
      </c>
      <c r="J37" s="76">
        <f>分析係数表!G40</f>
        <v>0.52103191048487363</v>
      </c>
      <c r="K37" s="78">
        <f t="shared" si="3"/>
        <v>6.3533632576677518E-2</v>
      </c>
      <c r="L37" s="79"/>
      <c r="M37" s="80"/>
      <c r="N37" s="81">
        <f>分析係数表!H40</f>
        <v>3.0720871751886002E-2</v>
      </c>
      <c r="O37" s="82">
        <f t="shared" si="4"/>
        <v>0.41611370882288479</v>
      </c>
      <c r="P37" s="76">
        <f>分析係数表!C40</f>
        <v>1</v>
      </c>
      <c r="Q37" s="82">
        <f t="shared" si="5"/>
        <v>0.41611370882288479</v>
      </c>
      <c r="R37" s="83">
        <v>0.41689442032489032</v>
      </c>
      <c r="S37" s="84">
        <f t="shared" si="6"/>
        <v>0.53883250376694469</v>
      </c>
      <c r="T37" s="85">
        <f>分析係数表!F40</f>
        <v>0.71467053460422714</v>
      </c>
      <c r="U37" s="86">
        <f t="shared" si="7"/>
        <v>0.38508771352925658</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投入係数表!V38</f>
        <v>0</v>
      </c>
      <c r="E38" s="77">
        <f t="shared" si="0"/>
        <v>0</v>
      </c>
      <c r="F38" s="76">
        <f>分析係数表!C41</f>
        <v>0.82470733210104741</v>
      </c>
      <c r="G38" s="77">
        <f t="shared" si="1"/>
        <v>0</v>
      </c>
      <c r="H38" s="77">
        <v>1.2183881237767293E-3</v>
      </c>
      <c r="I38" s="77">
        <f t="shared" si="2"/>
        <v>1.2183881237767293E-3</v>
      </c>
      <c r="J38" s="76">
        <f>分析係数表!G41</f>
        <v>0.4456857268851977</v>
      </c>
      <c r="K38" s="78">
        <f t="shared" si="3"/>
        <v>5.4301819657372381E-4</v>
      </c>
      <c r="L38" s="79"/>
      <c r="M38" s="80"/>
      <c r="N38" s="81">
        <f>分析係数表!H41</f>
        <v>5.0614696842693492E-2</v>
      </c>
      <c r="O38" s="82">
        <f t="shared" si="4"/>
        <v>0.68557524650537138</v>
      </c>
      <c r="P38" s="76">
        <f>分析係数表!C41</f>
        <v>0.82470733210104741</v>
      </c>
      <c r="Q38" s="82">
        <f t="shared" si="5"/>
        <v>0.56539893249996276</v>
      </c>
      <c r="R38" s="83">
        <v>0.57574241184694008</v>
      </c>
      <c r="S38" s="84">
        <f t="shared" si="6"/>
        <v>0.57696079997071681</v>
      </c>
      <c r="T38" s="85">
        <f>分析係数表!F41</f>
        <v>0.54887549610465969</v>
      </c>
      <c r="U38" s="86">
        <f t="shared" si="7"/>
        <v>0.31667964531686849</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投入係数表!V39</f>
        <v>6.5053343741868332E-4</v>
      </c>
      <c r="E39" s="77">
        <f>$C$24*D39</f>
        <v>6.505334374186833E-2</v>
      </c>
      <c r="F39" s="76">
        <f>分析係数表!C42</f>
        <v>0.29129662522202482</v>
      </c>
      <c r="G39" s="77">
        <f>E39*F39</f>
        <v>1.8949819491414572E-2</v>
      </c>
      <c r="H39" s="77">
        <v>2.2303540306665818E-2</v>
      </c>
      <c r="I39" s="77">
        <f>C39+H39</f>
        <v>2.2303540306665818E-2</v>
      </c>
      <c r="J39" s="76">
        <f>分析係数表!G42</f>
        <v>0.47878787878787876</v>
      </c>
      <c r="K39" s="78">
        <f t="shared" si="3"/>
        <v>1.0678664752888482E-2</v>
      </c>
      <c r="L39" s="79"/>
      <c r="M39" s="80"/>
      <c r="N39" s="81">
        <f>分析係数表!H42</f>
        <v>1.2405699916177704E-2</v>
      </c>
      <c r="O39" s="82">
        <f t="shared" si="4"/>
        <v>0.16803500383570791</v>
      </c>
      <c r="P39" s="76">
        <f>分析係数表!C42</f>
        <v>0.29129662522202482</v>
      </c>
      <c r="Q39" s="82">
        <f>O39*P39</f>
        <v>4.8948029536511707E-2</v>
      </c>
      <c r="R39" s="83">
        <v>5.0912295101539037E-2</v>
      </c>
      <c r="S39" s="84">
        <f>I39+R39</f>
        <v>7.3215835408204852E-2</v>
      </c>
      <c r="T39" s="85">
        <f>分析係数表!F42</f>
        <v>0.54848484848484846</v>
      </c>
      <c r="U39" s="86">
        <f>S39*T39</f>
        <v>4.015777639056084E-2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投入係数表!V40</f>
        <v>3.3957845433255272E-2</v>
      </c>
      <c r="E40" s="77">
        <f>$C$24*D40</f>
        <v>3.3957845433255271</v>
      </c>
      <c r="F40" s="76">
        <f>分析係数表!C43</f>
        <v>0.36608222490931075</v>
      </c>
      <c r="G40" s="77">
        <f>E40*F40</f>
        <v>1.2431363609332566</v>
      </c>
      <c r="H40" s="77">
        <v>1.595980493171399</v>
      </c>
      <c r="I40" s="77">
        <f>C40+H40</f>
        <v>1.595980493171399</v>
      </c>
      <c r="J40" s="76">
        <f>分析係数表!G43</f>
        <v>0.30578859060402686</v>
      </c>
      <c r="K40" s="78">
        <f t="shared" si="3"/>
        <v>0.48803262563840183</v>
      </c>
      <c r="L40" s="79"/>
      <c r="M40" s="80"/>
      <c r="N40" s="81">
        <f>分析係数表!H43</f>
        <v>3.4031852472757751E-2</v>
      </c>
      <c r="O40" s="82">
        <f t="shared" si="4"/>
        <v>0.46096088890065812</v>
      </c>
      <c r="P40" s="76">
        <f>分析係数表!C43</f>
        <v>0.36608222490931075</v>
      </c>
      <c r="Q40" s="82">
        <f>O40*P40</f>
        <v>0.16874958780492652</v>
      </c>
      <c r="R40" s="83">
        <v>0.32661736767756927</v>
      </c>
      <c r="S40" s="84">
        <f>I40+R40</f>
        <v>1.9225978608489682</v>
      </c>
      <c r="T40" s="85">
        <f>分析係数表!F43</f>
        <v>0.52740492170022368</v>
      </c>
      <c r="U40" s="86">
        <f>S40*T40</f>
        <v>1.0139875742620676</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投入係数表!V41</f>
        <v>0</v>
      </c>
      <c r="E41" s="77">
        <f>$C$24*D41</f>
        <v>0</v>
      </c>
      <c r="F41" s="76">
        <f>分析係数表!C44</f>
        <v>0.48678129044185614</v>
      </c>
      <c r="G41" s="77">
        <f>E41*F41</f>
        <v>0</v>
      </c>
      <c r="H41" s="77">
        <v>6.942337027533556E-3</v>
      </c>
      <c r="I41" s="77">
        <f>C41+H41</f>
        <v>6.942337027533556E-3</v>
      </c>
      <c r="J41" s="76">
        <f>分析係数表!G44</f>
        <v>0.26951357466063347</v>
      </c>
      <c r="K41" s="78">
        <f t="shared" si="3"/>
        <v>1.8710540687894453E-3</v>
      </c>
      <c r="L41" s="79"/>
      <c r="M41" s="80"/>
      <c r="N41" s="81">
        <f>分析係数表!H44</f>
        <v>0.10592344230231908</v>
      </c>
      <c r="O41" s="82">
        <f t="shared" si="4"/>
        <v>1.4347313052729023</v>
      </c>
      <c r="P41" s="76">
        <f>分析係数表!C44</f>
        <v>0.48678129044185614</v>
      </c>
      <c r="Q41" s="82">
        <f>O41*P41</f>
        <v>0.69840035621807206</v>
      </c>
      <c r="R41" s="83">
        <v>0.71175180224598389</v>
      </c>
      <c r="S41" s="84">
        <f>I41+R41</f>
        <v>0.71869413927351744</v>
      </c>
      <c r="T41" s="85">
        <f>分析係数表!F44</f>
        <v>0.545814479638009</v>
      </c>
      <c r="U41" s="86">
        <f>S41*T41</f>
        <v>0.39227366764646171</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投入係数表!V42</f>
        <v>1.3010668748373666E-3</v>
      </c>
      <c r="E42" s="77">
        <f>$C$24*D42</f>
        <v>0.13010668748373666</v>
      </c>
      <c r="F42" s="76">
        <f>分析係数表!C45</f>
        <v>1</v>
      </c>
      <c r="G42" s="77">
        <f>E42*F42</f>
        <v>0.13010668748373666</v>
      </c>
      <c r="H42" s="77">
        <v>0.16601433207885075</v>
      </c>
      <c r="I42" s="77">
        <f>C42+H42</f>
        <v>0.16601433207885075</v>
      </c>
      <c r="J42" s="76">
        <f>分析係数表!G45</f>
        <v>0</v>
      </c>
      <c r="K42" s="78">
        <f t="shared" si="3"/>
        <v>0</v>
      </c>
      <c r="L42" s="79"/>
      <c r="M42" s="80"/>
      <c r="N42" s="81">
        <f>分析係数表!H45</f>
        <v>0</v>
      </c>
      <c r="O42" s="82">
        <f t="shared" si="4"/>
        <v>0</v>
      </c>
      <c r="P42" s="76">
        <f>分析係数表!C45</f>
        <v>1</v>
      </c>
      <c r="Q42" s="82">
        <f>O42*P42</f>
        <v>0</v>
      </c>
      <c r="R42" s="83">
        <v>2.2557151628786812E-2</v>
      </c>
      <c r="S42" s="84">
        <f>I42+R42</f>
        <v>0.18857148370763754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2.2118136872235233E-3</v>
      </c>
      <c r="E43" s="77">
        <f>$C$24*D43</f>
        <v>0.22118136872235233</v>
      </c>
      <c r="F43" s="76">
        <f>分析係数表!C46</f>
        <v>0.13948747815958062</v>
      </c>
      <c r="G43" s="77">
        <f>E43*F43</f>
        <v>3.0852031338965271E-2</v>
      </c>
      <c r="H43" s="77">
        <v>4.381935808724842E-2</v>
      </c>
      <c r="I43" s="77">
        <f>C43+H43</f>
        <v>4.381935808724842E-2</v>
      </c>
      <c r="J43" s="76">
        <f>分析係数表!G46</f>
        <v>8.3333333333333332E-3</v>
      </c>
      <c r="K43" s="78">
        <f t="shared" si="3"/>
        <v>3.651613173937368E-4</v>
      </c>
      <c r="L43" s="79"/>
      <c r="M43" s="80"/>
      <c r="N43" s="81">
        <f>分析係数表!H46</f>
        <v>2.1598211791003075E-2</v>
      </c>
      <c r="O43" s="82">
        <f t="shared" si="4"/>
        <v>0.29254742784910409</v>
      </c>
      <c r="P43" s="76">
        <f>分析係数表!C46</f>
        <v>0.13948747815958062</v>
      </c>
      <c r="Q43" s="82">
        <f>O43*P43</f>
        <v>4.0806702952743398E-2</v>
      </c>
      <c r="R43" s="83">
        <v>4.7909856119343903E-2</v>
      </c>
      <c r="S43" s="84">
        <f>I43+R43</f>
        <v>9.172921420659233E-2</v>
      </c>
      <c r="T43" s="85">
        <f>分析係数表!F46</f>
        <v>0.3125</v>
      </c>
      <c r="U43" s="86">
        <f>S43*T43</f>
        <v>2.8665379439560101E-2</v>
      </c>
      <c r="V43" s="87">
        <f>分析係数表!D46</f>
        <v>4.1666666666666666E-3</v>
      </c>
      <c r="W43" s="88">
        <f>ROUND(S43*V43,0)</f>
        <v>0</v>
      </c>
      <c r="X43" s="76">
        <f>分析係数表!E46</f>
        <v>1.2500000000000001E-2</v>
      </c>
      <c r="Y43" s="89">
        <f>ROUND(S43*X43,0)</f>
        <v>0</v>
      </c>
    </row>
    <row r="44" spans="1:25" x14ac:dyDescent="0.2">
      <c r="A44" s="3">
        <v>37</v>
      </c>
      <c r="B44" s="14" t="s">
        <v>150</v>
      </c>
      <c r="C44" s="197">
        <f>SUM(C5:C43)</f>
        <v>100</v>
      </c>
      <c r="D44" s="92">
        <f>投入係数表!V44</f>
        <v>0.66042154566744726</v>
      </c>
      <c r="E44" s="91">
        <f>SUM(E5:E43)</f>
        <v>66.042154566744728</v>
      </c>
      <c r="F44" s="92">
        <f>分析係数表!C47</f>
        <v>0.42491623390916577</v>
      </c>
      <c r="G44" s="91">
        <f>SUM(G5:G43)</f>
        <v>13.082749291792299</v>
      </c>
      <c r="H44" s="91">
        <f>SUM(H5:H43)</f>
        <v>14.912524386879872</v>
      </c>
      <c r="I44" s="91">
        <f>SUM(I5:I43)</f>
        <v>114.91252438687988</v>
      </c>
      <c r="J44" s="92">
        <f>分析係数表!G47</f>
        <v>0.25359060670246586</v>
      </c>
      <c r="K44" s="93">
        <f>SUM(K5:K43)</f>
        <v>21.602844904521696</v>
      </c>
      <c r="L44" s="94">
        <f>最終需要_まとめ!$L$33</f>
        <v>0.627</v>
      </c>
      <c r="M44" s="91">
        <f>K44*L44</f>
        <v>13.544983755135103</v>
      </c>
      <c r="N44" s="95">
        <f>分析係数表!H47</f>
        <v>1</v>
      </c>
      <c r="O44" s="96">
        <f>SUM(O5:O43)</f>
        <v>13.544983755135103</v>
      </c>
      <c r="P44" s="92">
        <f>分析係数表!C47</f>
        <v>0.42491623390916577</v>
      </c>
      <c r="Q44" s="96">
        <f>SUM(Q5:Q43)</f>
        <v>7.5300664080072393</v>
      </c>
      <c r="R44" s="91">
        <f>SUM(R7:R43)</f>
        <v>8.3739441327088411</v>
      </c>
      <c r="S44" s="97">
        <f>SUM(S5:S43)</f>
        <v>123.31171077000326</v>
      </c>
      <c r="T44" s="98">
        <f>分析係数表!F47</f>
        <v>0.48809024443512294</v>
      </c>
      <c r="U44" s="99">
        <f>SUM(U5:U43)</f>
        <v>45.60297546302521</v>
      </c>
      <c r="V44" s="100">
        <f>分析係数表!D47</f>
        <v>5.6184371544160214E-2</v>
      </c>
      <c r="W44" s="101">
        <f>SUM(W5:W43)</f>
        <v>1</v>
      </c>
      <c r="X44" s="92">
        <f>分析係数表!E47</f>
        <v>4.7573155469890209E-2</v>
      </c>
      <c r="Y44" s="102">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9.6723740533421143E-2</v>
      </c>
      <c r="G5" s="77">
        <f t="shared" ref="G5:G38" si="1">E5*F5</f>
        <v>0</v>
      </c>
      <c r="H5" s="77">
        <f t="array" ref="H5:H43">MMULT(逆行列係数!C5:AO43,'21'!G5:G43)</f>
        <v>1.4275790378688188E-3</v>
      </c>
      <c r="I5" s="77">
        <f t="shared" ref="I5:I38" si="2">C5+H5</f>
        <v>1.4275790378688188E-3</v>
      </c>
      <c r="J5" s="76">
        <f>分析係数表!G8</f>
        <v>0.11988543371522095</v>
      </c>
      <c r="K5" s="78">
        <f t="shared" ref="K5:K38" si="3">I5*J5</f>
        <v>1.7114593211766118E-4</v>
      </c>
      <c r="L5" s="79" t="s">
        <v>183</v>
      </c>
      <c r="M5" s="80" t="s">
        <v>183</v>
      </c>
      <c r="N5" s="81">
        <f>分析係数表!H8</f>
        <v>1.1260128527521654E-2</v>
      </c>
      <c r="O5" s="82">
        <f t="shared" ref="O5:O43" si="4">$M$44*N5</f>
        <v>0.12444913310717269</v>
      </c>
      <c r="P5" s="76">
        <f>分析係数表!C8</f>
        <v>9.6723740533421143E-2</v>
      </c>
      <c r="Q5" s="82">
        <f t="shared" ref="Q5:Q38" si="5">O5*P5</f>
        <v>1.2037185660267362E-2</v>
      </c>
      <c r="R5" s="83">
        <f t="array" ref="R5:R43">MMULT(逆行列係数!C5:AO43,'21'!Q5:Q43)</f>
        <v>2.0426469536432078E-2</v>
      </c>
      <c r="S5" s="84">
        <f t="shared" ref="S5:S38" si="6">I5+R5</f>
        <v>2.1854048574300896E-2</v>
      </c>
      <c r="T5" s="85">
        <f>分析係数表!F8</f>
        <v>0.45253682487725039</v>
      </c>
      <c r="U5" s="86">
        <f t="shared" ref="U5:U38" si="7">S5*T5</f>
        <v>9.8897617525273273E-3</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投入係数表!W6</f>
        <v>0</v>
      </c>
      <c r="E6" s="77">
        <f t="shared" si="0"/>
        <v>0</v>
      </c>
      <c r="F6" s="76">
        <f>分析係数表!C9</f>
        <v>2.0979020979020935E-2</v>
      </c>
      <c r="G6" s="77">
        <f t="shared" si="1"/>
        <v>0</v>
      </c>
      <c r="H6" s="77">
        <v>8.7401944950306018E-5</v>
      </c>
      <c r="I6" s="77">
        <f t="shared" si="2"/>
        <v>8.7401944950306018E-5</v>
      </c>
      <c r="J6" s="76">
        <f>分析係数表!G9</f>
        <v>0.2857142857142857</v>
      </c>
      <c r="K6" s="78">
        <f t="shared" si="3"/>
        <v>2.4971984271516005E-5</v>
      </c>
      <c r="L6" s="79"/>
      <c r="M6" s="80"/>
      <c r="N6" s="81">
        <f>分析係数表!H9</f>
        <v>6.0072645990500145E-4</v>
      </c>
      <c r="O6" s="82">
        <f t="shared" si="4"/>
        <v>6.6393458109285678E-3</v>
      </c>
      <c r="P6" s="76">
        <f>分析係数表!C9</f>
        <v>2.0979020979020935E-2</v>
      </c>
      <c r="Q6" s="82">
        <f t="shared" si="5"/>
        <v>1.3928697505444519E-4</v>
      </c>
      <c r="R6" s="83">
        <v>1.7025260847805342E-4</v>
      </c>
      <c r="S6" s="84">
        <f t="shared" si="6"/>
        <v>2.5765455342835941E-4</v>
      </c>
      <c r="T6" s="85">
        <f>分析係数表!F9</f>
        <v>0.7142857142857143</v>
      </c>
      <c r="U6" s="86">
        <f t="shared" si="7"/>
        <v>1.8403896673454244E-4</v>
      </c>
      <c r="V6" s="87">
        <f>分析係数表!D9</f>
        <v>0.14285714285714285</v>
      </c>
      <c r="W6" s="167">
        <f t="shared" si="8"/>
        <v>0</v>
      </c>
      <c r="X6" s="76">
        <f>分析係数表!E9</f>
        <v>0</v>
      </c>
      <c r="Y6" s="166">
        <f t="shared" si="9"/>
        <v>0</v>
      </c>
    </row>
    <row r="7" spans="1:25" x14ac:dyDescent="0.2">
      <c r="A7" s="6" t="s">
        <v>220</v>
      </c>
      <c r="B7" s="5" t="s">
        <v>266</v>
      </c>
      <c r="C7" s="90"/>
      <c r="D7" s="76">
        <f>投入係数表!W7</f>
        <v>0</v>
      </c>
      <c r="E7" s="77">
        <f t="shared" si="0"/>
        <v>0</v>
      </c>
      <c r="F7" s="76">
        <f>分析係数表!C10</f>
        <v>2.5562372188139282E-3</v>
      </c>
      <c r="G7" s="77">
        <f t="shared" si="1"/>
        <v>0</v>
      </c>
      <c r="H7" s="77">
        <v>5.2972644530026089E-7</v>
      </c>
      <c r="I7" s="77">
        <f t="shared" si="2"/>
        <v>5.2972644530026089E-7</v>
      </c>
      <c r="J7" s="76">
        <f>分析係数表!G10</f>
        <v>0.2857142857142857</v>
      </c>
      <c r="K7" s="78">
        <f t="shared" si="3"/>
        <v>1.5135041294293166E-7</v>
      </c>
      <c r="L7" s="79"/>
      <c r="M7" s="80"/>
      <c r="N7" s="81">
        <f>分析係数表!H10</f>
        <v>1.1455713886560491E-3</v>
      </c>
      <c r="O7" s="82">
        <f t="shared" si="4"/>
        <v>1.2661078058049826E-2</v>
      </c>
      <c r="P7" s="76">
        <f>分析係数表!C10</f>
        <v>2.5562372188139282E-3</v>
      </c>
      <c r="Q7" s="82">
        <f t="shared" si="5"/>
        <v>3.2364718962295342E-5</v>
      </c>
      <c r="R7" s="83">
        <v>6.9879120895768087E-5</v>
      </c>
      <c r="S7" s="84">
        <f t="shared" si="6"/>
        <v>7.0408847341068344E-5</v>
      </c>
      <c r="T7" s="85">
        <f>分析係数表!F10</f>
        <v>0.5714285714285714</v>
      </c>
      <c r="U7" s="86">
        <f t="shared" si="7"/>
        <v>4.0233627052039049E-5</v>
      </c>
      <c r="V7" s="87">
        <f>分析係数表!D10</f>
        <v>0</v>
      </c>
      <c r="W7" s="167">
        <f t="shared" si="8"/>
        <v>0</v>
      </c>
      <c r="X7" s="76">
        <f>分析係数表!E10</f>
        <v>0</v>
      </c>
      <c r="Y7" s="166">
        <f t="shared" si="9"/>
        <v>0</v>
      </c>
    </row>
    <row r="8" spans="1:25" x14ac:dyDescent="0.2">
      <c r="A8" s="6" t="s">
        <v>221</v>
      </c>
      <c r="B8" s="5" t="s">
        <v>27</v>
      </c>
      <c r="C8" s="90"/>
      <c r="D8" s="76">
        <f>投入係数表!W8</f>
        <v>7.6475986540226371E-5</v>
      </c>
      <c r="E8" s="77">
        <f t="shared" si="0"/>
        <v>7.6475986540226375E-3</v>
      </c>
      <c r="F8" s="76">
        <f>分析係数表!C11</f>
        <v>1.0332950631458115E-2</v>
      </c>
      <c r="G8" s="77">
        <f t="shared" si="1"/>
        <v>7.9022259341221448E-5</v>
      </c>
      <c r="H8" s="77">
        <v>1.2569075263824539E-3</v>
      </c>
      <c r="I8" s="77">
        <f t="shared" si="2"/>
        <v>1.2569075263824539E-3</v>
      </c>
      <c r="J8" s="76">
        <f>分析係数表!G11</f>
        <v>0.46666666666666667</v>
      </c>
      <c r="K8" s="78">
        <f t="shared" si="3"/>
        <v>5.8655684564514518E-4</v>
      </c>
      <c r="L8" s="79"/>
      <c r="M8" s="80"/>
      <c r="N8" s="81">
        <f>分析係数表!H11</f>
        <v>-1.3970382788488405E-5</v>
      </c>
      <c r="O8" s="82">
        <f t="shared" si="4"/>
        <v>-1.5440339095182715E-4</v>
      </c>
      <c r="P8" s="76">
        <f>分析係数表!C11</f>
        <v>1.0332950631458115E-2</v>
      </c>
      <c r="Q8" s="82">
        <f t="shared" si="5"/>
        <v>-1.5954426160349566E-6</v>
      </c>
      <c r="R8" s="83">
        <v>9.2214281880161812E-5</v>
      </c>
      <c r="S8" s="84">
        <f t="shared" si="6"/>
        <v>1.3491218082626157E-3</v>
      </c>
      <c r="T8" s="85">
        <f>分析係数表!F11</f>
        <v>0.8</v>
      </c>
      <c r="U8" s="86">
        <f t="shared" si="7"/>
        <v>1.0792974466100926E-3</v>
      </c>
      <c r="V8" s="87">
        <f>分析係数表!D11</f>
        <v>0</v>
      </c>
      <c r="W8" s="167">
        <f t="shared" si="8"/>
        <v>0</v>
      </c>
      <c r="X8" s="76">
        <f>分析係数表!E11</f>
        <v>0</v>
      </c>
      <c r="Y8" s="166">
        <f t="shared" si="9"/>
        <v>0</v>
      </c>
    </row>
    <row r="9" spans="1:25" x14ac:dyDescent="0.2">
      <c r="A9" s="6" t="s">
        <v>222</v>
      </c>
      <c r="B9" s="5" t="s">
        <v>190</v>
      </c>
      <c r="C9" s="90"/>
      <c r="D9" s="76">
        <f>投入係数表!W9</f>
        <v>0</v>
      </c>
      <c r="E9" s="77">
        <f t="shared" si="0"/>
        <v>0</v>
      </c>
      <c r="F9" s="76">
        <f>分析係数表!C12</f>
        <v>0.36438470355319375</v>
      </c>
      <c r="G9" s="77">
        <f t="shared" si="1"/>
        <v>0</v>
      </c>
      <c r="H9" s="77">
        <v>1.1922587002554227E-3</v>
      </c>
      <c r="I9" s="77">
        <f t="shared" si="2"/>
        <v>1.1922587002554227E-3</v>
      </c>
      <c r="J9" s="76">
        <f>分析係数表!G12</f>
        <v>0.13670989621500027</v>
      </c>
      <c r="K9" s="78">
        <f t="shared" si="3"/>
        <v>1.6299356317334994E-4</v>
      </c>
      <c r="L9" s="79"/>
      <c r="M9" s="80"/>
      <c r="N9" s="81">
        <f>分析係数表!H12</f>
        <v>8.785973735680358E-2</v>
      </c>
      <c r="O9" s="82">
        <f t="shared" si="4"/>
        <v>0.971042925696041</v>
      </c>
      <c r="P9" s="76">
        <f>分析係数表!C12</f>
        <v>0.36438470355319375</v>
      </c>
      <c r="Q9" s="82">
        <f t="shared" si="5"/>
        <v>0.35383318861717783</v>
      </c>
      <c r="R9" s="83">
        <v>0.40793668233336478</v>
      </c>
      <c r="S9" s="84">
        <f t="shared" si="6"/>
        <v>0.40912894103362019</v>
      </c>
      <c r="T9" s="85">
        <f>分析係数表!F12</f>
        <v>0.3384174917772968</v>
      </c>
      <c r="U9" s="86">
        <f t="shared" si="7"/>
        <v>0.13845639003809931</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投入係数表!W10</f>
        <v>1.7589476904252064E-3</v>
      </c>
      <c r="E10" s="77">
        <f t="shared" si="0"/>
        <v>0.17589476904252063</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0.14992569261422417</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投入係数表!W11</f>
        <v>1.3765677577240747E-3</v>
      </c>
      <c r="E11" s="77">
        <f t="shared" si="0"/>
        <v>0.13765677577240745</v>
      </c>
      <c r="F11" s="76">
        <f>分析係数表!C14</f>
        <v>0.26107118015302577</v>
      </c>
      <c r="G11" s="77">
        <f t="shared" si="1"/>
        <v>3.5938216906962861E-2</v>
      </c>
      <c r="H11" s="77">
        <v>8.7314108590867481E-2</v>
      </c>
      <c r="I11" s="77">
        <f t="shared" si="2"/>
        <v>8.7314108590867481E-2</v>
      </c>
      <c r="J11" s="76">
        <f>分析係数表!G14</f>
        <v>0.16373199176766523</v>
      </c>
      <c r="K11" s="78">
        <f t="shared" si="3"/>
        <v>1.4296112909000942E-2</v>
      </c>
      <c r="L11" s="79"/>
      <c r="M11" s="80"/>
      <c r="N11" s="81">
        <f>分析係数表!H14</f>
        <v>1.1316010058675609E-3</v>
      </c>
      <c r="O11" s="82">
        <f t="shared" si="4"/>
        <v>1.2506674667098001E-2</v>
      </c>
      <c r="P11" s="76">
        <f>分析係数表!C14</f>
        <v>0.26107118015302577</v>
      </c>
      <c r="Q11" s="82">
        <f t="shared" si="5"/>
        <v>3.2651323151292257E-3</v>
      </c>
      <c r="R11" s="83">
        <v>1.7774209231773176E-2</v>
      </c>
      <c r="S11" s="84">
        <f t="shared" si="6"/>
        <v>0.10508831782264066</v>
      </c>
      <c r="T11" s="85">
        <f>分析係数表!F14</f>
        <v>0.32746398353533046</v>
      </c>
      <c r="U11" s="86">
        <f t="shared" si="7"/>
        <v>3.4412639177228775E-2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投入係数表!W12</f>
        <v>1.009483022330988E-2</v>
      </c>
      <c r="E12" s="77">
        <f t="shared" si="0"/>
        <v>1.0094830223309881</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8.9553966752059733E-2</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投入係数表!W13</f>
        <v>1.9883756500458857E-3</v>
      </c>
      <c r="E13" s="77">
        <f t="shared" si="0"/>
        <v>0.19883756500458857</v>
      </c>
      <c r="F13" s="76">
        <f>分析係数表!C16</f>
        <v>2.7381299155257777E-2</v>
      </c>
      <c r="G13" s="77">
        <f t="shared" si="1"/>
        <v>5.4444308506936545E-3</v>
      </c>
      <c r="H13" s="77">
        <v>8.8498302458937372E-3</v>
      </c>
      <c r="I13" s="77">
        <f t="shared" si="2"/>
        <v>8.8498302458937372E-3</v>
      </c>
      <c r="J13" s="76">
        <f>分析係数表!G16</f>
        <v>3.4146341463414637E-2</v>
      </c>
      <c r="K13" s="78">
        <f t="shared" si="3"/>
        <v>3.0218932546954228E-4</v>
      </c>
      <c r="L13" s="79"/>
      <c r="M13" s="80"/>
      <c r="N13" s="81">
        <f>分析係数表!H16</f>
        <v>1.6149762503492596E-2</v>
      </c>
      <c r="O13" s="82">
        <f t="shared" si="4"/>
        <v>0.1784903199403122</v>
      </c>
      <c r="P13" s="76">
        <f>分析係数表!C16</f>
        <v>2.7381299155257777E-2</v>
      </c>
      <c r="Q13" s="82">
        <f t="shared" si="5"/>
        <v>4.8872968466033605E-3</v>
      </c>
      <c r="R13" s="83">
        <v>5.7502565318824422E-3</v>
      </c>
      <c r="S13" s="84">
        <f t="shared" si="6"/>
        <v>1.4600086777776178E-2</v>
      </c>
      <c r="T13" s="85">
        <f>分析係数表!F16</f>
        <v>0.28292682926829266</v>
      </c>
      <c r="U13" s="86">
        <f t="shared" si="7"/>
        <v>4.1307562590781376E-3</v>
      </c>
      <c r="V13" s="87">
        <f>分析係数表!D16</f>
        <v>0</v>
      </c>
      <c r="W13" s="167">
        <f t="shared" si="8"/>
        <v>0</v>
      </c>
      <c r="X13" s="76">
        <f>分析係数表!E16</f>
        <v>0</v>
      </c>
      <c r="Y13" s="166">
        <f t="shared" si="9"/>
        <v>0</v>
      </c>
    </row>
    <row r="14" spans="1:25" x14ac:dyDescent="0.2">
      <c r="A14" s="6" t="s">
        <v>2</v>
      </c>
      <c r="B14" s="5" t="s">
        <v>364</v>
      </c>
      <c r="C14" s="90"/>
      <c r="D14" s="76">
        <f>投入係数表!W14</f>
        <v>3.8085041297032732E-2</v>
      </c>
      <c r="E14" s="77">
        <f t="shared" si="0"/>
        <v>3.8085041297032731</v>
      </c>
      <c r="F14" s="76">
        <f>分析係数表!C17</f>
        <v>0.29707112970711302</v>
      </c>
      <c r="G14" s="77">
        <f t="shared" si="1"/>
        <v>1.1313966243051568</v>
      </c>
      <c r="H14" s="77">
        <v>1.3923614679803209</v>
      </c>
      <c r="I14" s="77">
        <f t="shared" si="2"/>
        <v>1.3923614679803209</v>
      </c>
      <c r="J14" s="76">
        <f>分析係数表!G17</f>
        <v>0.2185201483623562</v>
      </c>
      <c r="K14" s="78">
        <f t="shared" si="3"/>
        <v>0.3042590345570878</v>
      </c>
      <c r="L14" s="79"/>
      <c r="M14" s="80"/>
      <c r="N14" s="81">
        <f>分析係数表!H17</f>
        <v>2.8080469404861692E-3</v>
      </c>
      <c r="O14" s="82">
        <f t="shared" si="4"/>
        <v>3.1035081581317257E-2</v>
      </c>
      <c r="P14" s="76">
        <f>分析係数表!C17</f>
        <v>0.29707112970711302</v>
      </c>
      <c r="Q14" s="82">
        <f t="shared" si="5"/>
        <v>9.2196267459143336E-3</v>
      </c>
      <c r="R14" s="83">
        <v>2.3685220428888452E-2</v>
      </c>
      <c r="S14" s="84">
        <f t="shared" si="6"/>
        <v>1.4160466884092093</v>
      </c>
      <c r="T14" s="85">
        <f>分析係数表!F17</f>
        <v>0.34274218897340791</v>
      </c>
      <c r="U14" s="86">
        <f t="shared" si="7"/>
        <v>0.48533894167391772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投入係数表!W15</f>
        <v>5.8886509635974306E-3</v>
      </c>
      <c r="E15" s="77">
        <f t="shared" si="0"/>
        <v>0.58886509635974305</v>
      </c>
      <c r="F15" s="76">
        <f>分析係数表!C18</f>
        <v>0.13983739837398379</v>
      </c>
      <c r="G15" s="77">
        <f t="shared" si="1"/>
        <v>8.2345363068191735E-2</v>
      </c>
      <c r="H15" s="77">
        <v>9.6752333089404757E-2</v>
      </c>
      <c r="I15" s="77">
        <f t="shared" si="2"/>
        <v>9.6752333089404757E-2</v>
      </c>
      <c r="J15" s="76">
        <f>分析係数表!G18</f>
        <v>0.21606118546845124</v>
      </c>
      <c r="K15" s="78">
        <f t="shared" si="3"/>
        <v>2.0904423784135252E-2</v>
      </c>
      <c r="L15" s="79"/>
      <c r="M15" s="80"/>
      <c r="N15" s="81">
        <f>分析係数表!H18</f>
        <v>4.3308186644314052E-4</v>
      </c>
      <c r="O15" s="82">
        <f t="shared" si="4"/>
        <v>4.7865051195066415E-3</v>
      </c>
      <c r="P15" s="76">
        <f>分析係数表!C18</f>
        <v>0.13983739837398379</v>
      </c>
      <c r="Q15" s="82">
        <f t="shared" si="5"/>
        <v>6.6933242321556309E-4</v>
      </c>
      <c r="R15" s="83">
        <v>1.6582663291775969E-3</v>
      </c>
      <c r="S15" s="84">
        <f t="shared" si="6"/>
        <v>9.8410599418582351E-2</v>
      </c>
      <c r="T15" s="85">
        <f>分析係数表!F18</f>
        <v>0.45793499043977054</v>
      </c>
      <c r="U15" s="86">
        <f t="shared" si="7"/>
        <v>4.5065656903920594E-2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投入係数表!W16</f>
        <v>5.5062710308962988E-2</v>
      </c>
      <c r="E16" s="77">
        <f t="shared" si="0"/>
        <v>5.5062710308962988</v>
      </c>
      <c r="F16" s="76">
        <f>分析係数表!C19</f>
        <v>0.18403218975010593</v>
      </c>
      <c r="G16" s="77">
        <f t="shared" si="1"/>
        <v>1.013331115173419</v>
      </c>
      <c r="H16" s="77">
        <v>1.2728573168349264</v>
      </c>
      <c r="I16" s="77">
        <f t="shared" si="2"/>
        <v>1.2728573168349264</v>
      </c>
      <c r="J16" s="76">
        <f>分析係数表!G19</f>
        <v>5.7747209966260059E-2</v>
      </c>
      <c r="K16" s="78">
        <f t="shared" si="3"/>
        <v>7.3503958732356905E-2</v>
      </c>
      <c r="L16" s="79"/>
      <c r="M16" s="80"/>
      <c r="N16" s="81">
        <f>分析係数表!H19</f>
        <v>-1.1176306230790724E-4</v>
      </c>
      <c r="O16" s="82">
        <f t="shared" si="4"/>
        <v>-1.2352271276146172E-3</v>
      </c>
      <c r="P16" s="76">
        <f>分析係数表!C19</f>
        <v>0.18403218975010593</v>
      </c>
      <c r="Q16" s="82">
        <f t="shared" si="5"/>
        <v>-2.2732155313365154E-4</v>
      </c>
      <c r="R16" s="83">
        <v>1.4220738989454368E-3</v>
      </c>
      <c r="S16" s="84">
        <f t="shared" si="6"/>
        <v>1.2742793907338719</v>
      </c>
      <c r="T16" s="85">
        <f>分析係数表!F19</f>
        <v>0.23994290163508955</v>
      </c>
      <c r="U16" s="86">
        <f t="shared" si="7"/>
        <v>0.30575429450647928</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投入係数表!W17</f>
        <v>2.4778219639033344E-2</v>
      </c>
      <c r="E17" s="77">
        <f t="shared" si="0"/>
        <v>2.4778219639033345</v>
      </c>
      <c r="F17" s="76">
        <f>分析係数表!C20</f>
        <v>2.2594142259414252E-2</v>
      </c>
      <c r="G17" s="77">
        <f t="shared" si="1"/>
        <v>5.5984261945933145E-2</v>
      </c>
      <c r="H17" s="77">
        <v>6.5179555999507477E-2</v>
      </c>
      <c r="I17" s="77">
        <f t="shared" si="2"/>
        <v>6.5179555999507477E-2</v>
      </c>
      <c r="J17" s="76">
        <f>分析係数表!G20</f>
        <v>0.10283687943262411</v>
      </c>
      <c r="K17" s="78">
        <f t="shared" si="3"/>
        <v>6.7028621417933214E-3</v>
      </c>
      <c r="L17" s="79"/>
      <c r="M17" s="80"/>
      <c r="N17" s="81">
        <f>分析係数表!H20</f>
        <v>5.3087454596255942E-4</v>
      </c>
      <c r="O17" s="82">
        <f t="shared" si="4"/>
        <v>5.867328856169432E-3</v>
      </c>
      <c r="P17" s="76">
        <f>分析係数表!C20</f>
        <v>2.2594142259414252E-2</v>
      </c>
      <c r="Q17" s="82">
        <f t="shared" si="5"/>
        <v>1.3256726285905846E-4</v>
      </c>
      <c r="R17" s="83">
        <v>3.7838011683572121E-4</v>
      </c>
      <c r="S17" s="84">
        <f t="shared" si="6"/>
        <v>6.5557936116343196E-2</v>
      </c>
      <c r="T17" s="85">
        <f>分析係数表!F20</f>
        <v>0.22695035460992907</v>
      </c>
      <c r="U17" s="86">
        <f t="shared" si="7"/>
        <v>1.4878396849099165E-2</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投入係数表!W18</f>
        <v>1.0324258182930559E-2</v>
      </c>
      <c r="E18" s="77">
        <f t="shared" si="0"/>
        <v>1.0324258182930559</v>
      </c>
      <c r="F18" s="76">
        <f>分析係数表!C21</f>
        <v>0.23250388802488331</v>
      </c>
      <c r="G18" s="77">
        <f t="shared" si="1"/>
        <v>0.24004301685040719</v>
      </c>
      <c r="H18" s="77">
        <v>0.28972061440094782</v>
      </c>
      <c r="I18" s="77">
        <f t="shared" si="2"/>
        <v>0.28972061440094782</v>
      </c>
      <c r="J18" s="76">
        <f>分析係数表!G21</f>
        <v>0.28497645450402553</v>
      </c>
      <c r="K18" s="78">
        <f t="shared" si="3"/>
        <v>8.2563553488710029E-2</v>
      </c>
      <c r="L18" s="79"/>
      <c r="M18" s="80"/>
      <c r="N18" s="81">
        <f>分析係数表!H21</f>
        <v>8.9410449846325792E-4</v>
      </c>
      <c r="O18" s="82">
        <f t="shared" si="4"/>
        <v>9.8818170209169377E-3</v>
      </c>
      <c r="P18" s="76">
        <f>分析係数表!C21</f>
        <v>0.23250388802488331</v>
      </c>
      <c r="Q18" s="82">
        <f t="shared" si="5"/>
        <v>2.2975608781136574E-3</v>
      </c>
      <c r="R18" s="83">
        <v>7.7438814030655039E-3</v>
      </c>
      <c r="S18" s="84">
        <f t="shared" si="6"/>
        <v>0.2974644958040133</v>
      </c>
      <c r="T18" s="85">
        <f>分析係数表!F21</f>
        <v>0.42533799179705301</v>
      </c>
      <c r="U18" s="86">
        <f t="shared" si="7"/>
        <v>0.12652295127620192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投入係数表!W19</f>
        <v>8.1064545732639944E-3</v>
      </c>
      <c r="E19" s="77">
        <f t="shared" si="0"/>
        <v>0.81064545732639948</v>
      </c>
      <c r="F19" s="76">
        <f>分析係数表!C22</f>
        <v>5.4474708171206254E-2</v>
      </c>
      <c r="G19" s="77">
        <f t="shared" si="1"/>
        <v>4.4159674718169645E-2</v>
      </c>
      <c r="H19" s="77">
        <v>5.0763432236975985E-2</v>
      </c>
      <c r="I19" s="77">
        <f t="shared" si="2"/>
        <v>5.0763432236975985E-2</v>
      </c>
      <c r="J19" s="76">
        <f>分析係数表!G22</f>
        <v>0.19423955040393395</v>
      </c>
      <c r="K19" s="78">
        <f t="shared" si="3"/>
        <v>9.8602662546707822E-3</v>
      </c>
      <c r="L19" s="79"/>
      <c r="M19" s="80"/>
      <c r="N19" s="81">
        <f>分析係数表!H22</f>
        <v>4.1911148365465217E-5</v>
      </c>
      <c r="O19" s="82">
        <f t="shared" si="4"/>
        <v>4.6321017285548148E-4</v>
      </c>
      <c r="P19" s="76">
        <f>分析係数表!C22</f>
        <v>5.4474708171206254E-2</v>
      </c>
      <c r="Q19" s="82">
        <f t="shared" si="5"/>
        <v>2.523323898823636E-5</v>
      </c>
      <c r="R19" s="83">
        <v>2.5617952305874875E-4</v>
      </c>
      <c r="S19" s="84">
        <f t="shared" si="6"/>
        <v>5.1019611760034736E-2</v>
      </c>
      <c r="T19" s="85">
        <f>分析係数表!F22</f>
        <v>0.41201264488935724</v>
      </c>
      <c r="U19" s="86">
        <f t="shared" si="7"/>
        <v>2.1020725182480066E-2</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投入係数表!W20</f>
        <v>9.177118384827164E-4</v>
      </c>
      <c r="E20" s="77">
        <f t="shared" si="0"/>
        <v>9.177118384827164E-2</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3.088067819036543E-4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投入係数表!W21</f>
        <v>3.8237993270113184E-4</v>
      </c>
      <c r="E21" s="77">
        <f t="shared" si="0"/>
        <v>3.8237993270113187E-2</v>
      </c>
      <c r="F21" s="76">
        <f>分析係数表!C24</f>
        <v>0.2430426716141002</v>
      </c>
      <c r="G21" s="77">
        <f t="shared" si="1"/>
        <v>9.2934640415302926E-3</v>
      </c>
      <c r="H21" s="77">
        <v>1.4178270270720694E-2</v>
      </c>
      <c r="I21" s="77">
        <f t="shared" si="2"/>
        <v>1.4178270270720694E-2</v>
      </c>
      <c r="J21" s="76">
        <f>分析係数表!G24</f>
        <v>0.20785219399538107</v>
      </c>
      <c r="K21" s="78">
        <f t="shared" si="3"/>
        <v>2.9469845828287819E-3</v>
      </c>
      <c r="L21" s="79"/>
      <c r="M21" s="80"/>
      <c r="N21" s="81">
        <f>分析係数表!H24</f>
        <v>3.3528918692372173E-4</v>
      </c>
      <c r="O21" s="82">
        <f t="shared" si="4"/>
        <v>3.7056813828438518E-3</v>
      </c>
      <c r="P21" s="76">
        <f>分析係数表!C24</f>
        <v>0.2430426716141002</v>
      </c>
      <c r="Q21" s="82">
        <f t="shared" si="5"/>
        <v>9.0063870343700303E-4</v>
      </c>
      <c r="R21" s="83">
        <v>3.645206894396018E-3</v>
      </c>
      <c r="S21" s="84">
        <f t="shared" si="6"/>
        <v>1.7823477165116713E-2</v>
      </c>
      <c r="T21" s="85">
        <f>分析係数表!F24</f>
        <v>0.39030023094688221</v>
      </c>
      <c r="U21" s="86">
        <f t="shared" si="7"/>
        <v>6.9565072538215348E-3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投入係数表!W22</f>
        <v>1.116549403487305E-2</v>
      </c>
      <c r="E22" s="77">
        <f t="shared" si="0"/>
        <v>1.1165494034873051</v>
      </c>
      <c r="F22" s="76">
        <f>分析係数表!C25</f>
        <v>6.2929061784896545E-3</v>
      </c>
      <c r="G22" s="77">
        <f t="shared" si="1"/>
        <v>7.026340639794201E-3</v>
      </c>
      <c r="H22" s="77">
        <v>9.9059873215012646E-3</v>
      </c>
      <c r="I22" s="77">
        <f t="shared" si="2"/>
        <v>9.9059873215012646E-3</v>
      </c>
      <c r="J22" s="76">
        <f>分析係数表!G25</f>
        <v>0.19805194805194806</v>
      </c>
      <c r="K22" s="78">
        <f t="shared" si="3"/>
        <v>1.9619000864012246E-3</v>
      </c>
      <c r="L22" s="79"/>
      <c r="M22" s="80"/>
      <c r="N22" s="81">
        <f>分析係数表!H25</f>
        <v>4.8896339759709417E-4</v>
      </c>
      <c r="O22" s="82">
        <f t="shared" si="4"/>
        <v>5.40411868331395E-3</v>
      </c>
      <c r="P22" s="76">
        <f>分析係数表!C25</f>
        <v>6.2929061784896545E-3</v>
      </c>
      <c r="Q22" s="82">
        <f t="shared" si="5"/>
        <v>3.4007611851517736E-5</v>
      </c>
      <c r="R22" s="83">
        <v>3.3129068204267313E-4</v>
      </c>
      <c r="S22" s="84">
        <f t="shared" si="6"/>
        <v>1.0237278003543938E-2</v>
      </c>
      <c r="T22" s="85">
        <f>分析係数表!F25</f>
        <v>0.35389610389610388</v>
      </c>
      <c r="U22" s="86">
        <f t="shared" si="7"/>
        <v>3.6229327999554844E-3</v>
      </c>
      <c r="V22" s="87">
        <f>分析係数表!D25</f>
        <v>9.74025974025974E-3</v>
      </c>
      <c r="W22" s="167">
        <f t="shared" si="8"/>
        <v>0</v>
      </c>
      <c r="X22" s="76">
        <f>分析係数表!E25</f>
        <v>0</v>
      </c>
      <c r="Y22" s="166">
        <f t="shared" si="9"/>
        <v>0</v>
      </c>
    </row>
    <row r="23" spans="1:25" x14ac:dyDescent="0.2">
      <c r="A23" s="6" t="s">
        <v>11</v>
      </c>
      <c r="B23" s="5" t="s">
        <v>35</v>
      </c>
      <c r="C23" s="90"/>
      <c r="D23" s="76">
        <f>投入係数表!W23</f>
        <v>3.2884674212297342E-2</v>
      </c>
      <c r="E23" s="77">
        <f t="shared" si="0"/>
        <v>3.288467421229734</v>
      </c>
      <c r="F23" s="76">
        <f>分析係数表!C26</f>
        <v>0.11929572403880706</v>
      </c>
      <c r="G23" s="77">
        <f t="shared" si="1"/>
        <v>0.39230010199362986</v>
      </c>
      <c r="H23" s="77">
        <v>0.44598504374744669</v>
      </c>
      <c r="I23" s="77">
        <f t="shared" si="2"/>
        <v>0.44598504374744669</v>
      </c>
      <c r="J23" s="76">
        <f>分析係数表!G26</f>
        <v>0.19690501600853788</v>
      </c>
      <c r="K23" s="78">
        <f t="shared" si="3"/>
        <v>8.781669217865945E-2</v>
      </c>
      <c r="L23" s="79"/>
      <c r="M23" s="80"/>
      <c r="N23" s="81">
        <f>分析係数表!H26</f>
        <v>1.0477787091366304E-2</v>
      </c>
      <c r="O23" s="82">
        <f t="shared" si="4"/>
        <v>0.11580254321387037</v>
      </c>
      <c r="P23" s="76">
        <f>分析係数表!C26</f>
        <v>0.11929572403880706</v>
      </c>
      <c r="Q23" s="82">
        <f t="shared" si="5"/>
        <v>1.381474823823391E-2</v>
      </c>
      <c r="R23" s="83">
        <v>1.493167919249775E-2</v>
      </c>
      <c r="S23" s="84">
        <f t="shared" si="6"/>
        <v>0.46091672293994446</v>
      </c>
      <c r="T23" s="85">
        <f>分析係数表!F26</f>
        <v>0.33564567769477055</v>
      </c>
      <c r="U23" s="86">
        <f t="shared" si="7"/>
        <v>0.15470470583203044</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投入係数表!W24</f>
        <v>6.5004588559192415E-3</v>
      </c>
      <c r="E24" s="77">
        <f t="shared" si="0"/>
        <v>0.65004588559192411</v>
      </c>
      <c r="F24" s="76">
        <f>分析係数表!C27</f>
        <v>1</v>
      </c>
      <c r="G24" s="77">
        <f t="shared" si="1"/>
        <v>0.65004588559192411</v>
      </c>
      <c r="H24" s="77">
        <v>0.74638347008112604</v>
      </c>
      <c r="I24" s="77">
        <f t="shared" si="2"/>
        <v>0.74638347008112604</v>
      </c>
      <c r="J24" s="76">
        <f>分析係数表!G27</f>
        <v>0.17096018735362997</v>
      </c>
      <c r="K24" s="78">
        <f t="shared" si="3"/>
        <v>0.12760185788272177</v>
      </c>
      <c r="L24" s="79"/>
      <c r="M24" s="80"/>
      <c r="N24" s="81">
        <f>分析係数表!H27</f>
        <v>1.0449846325789327E-2</v>
      </c>
      <c r="O24" s="82">
        <f t="shared" si="4"/>
        <v>0.11549373643196671</v>
      </c>
      <c r="P24" s="76">
        <f>分析係数表!C27</f>
        <v>1</v>
      </c>
      <c r="Q24" s="82">
        <f t="shared" si="5"/>
        <v>0.11549373643196671</v>
      </c>
      <c r="R24" s="83">
        <v>0.12026045118478816</v>
      </c>
      <c r="S24" s="84">
        <f t="shared" si="6"/>
        <v>0.86664392126591416</v>
      </c>
      <c r="T24" s="85">
        <f>分析係数表!F27</f>
        <v>0.32162373145979706</v>
      </c>
      <c r="U24" s="86">
        <f t="shared" si="7"/>
        <v>0.27873325180449388</v>
      </c>
      <c r="V24" s="87">
        <f>分析係数表!D27</f>
        <v>1.0278428311215197E-2</v>
      </c>
      <c r="W24" s="167">
        <f t="shared" si="8"/>
        <v>0</v>
      </c>
      <c r="X24" s="76">
        <f>分析係数表!E27</f>
        <v>1.2360135310954984E-2</v>
      </c>
      <c r="Y24" s="166">
        <f t="shared" si="9"/>
        <v>0</v>
      </c>
    </row>
    <row r="25" spans="1:25" x14ac:dyDescent="0.2">
      <c r="A25" s="6" t="s">
        <v>13</v>
      </c>
      <c r="B25" s="5" t="s">
        <v>191</v>
      </c>
      <c r="C25" s="75">
        <f>最終需要_まとめ!C26</f>
        <v>100</v>
      </c>
      <c r="D25" s="76">
        <f>投入係数表!W25</f>
        <v>0.46688589782808199</v>
      </c>
      <c r="E25" s="77">
        <f t="shared" si="0"/>
        <v>46.688589782808201</v>
      </c>
      <c r="F25" s="76">
        <f>分析係数表!C28</f>
        <v>0.21543700340522132</v>
      </c>
      <c r="G25" s="77">
        <f t="shared" si="1"/>
        <v>10.058449876023831</v>
      </c>
      <c r="H25" s="77">
        <v>11.193681823982784</v>
      </c>
      <c r="I25" s="77">
        <f t="shared" si="2"/>
        <v>111.19368182398279</v>
      </c>
      <c r="J25" s="76">
        <f>分析係数表!G28</f>
        <v>0.12488528602018965</v>
      </c>
      <c r="K25" s="78">
        <f t="shared" si="3"/>
        <v>13.886454758226053</v>
      </c>
      <c r="L25" s="79"/>
      <c r="M25" s="80"/>
      <c r="N25" s="81">
        <f>分析係数表!H28</f>
        <v>2.0550433081866444E-2</v>
      </c>
      <c r="O25" s="82">
        <f t="shared" si="4"/>
        <v>0.22712738809013774</v>
      </c>
      <c r="P25" s="76">
        <f>分析係数表!C28</f>
        <v>0.21543700340522132</v>
      </c>
      <c r="Q25" s="82">
        <f t="shared" si="5"/>
        <v>4.8931643881394031E-2</v>
      </c>
      <c r="R25" s="83">
        <v>5.6682210365742072E-2</v>
      </c>
      <c r="S25" s="84">
        <f t="shared" si="6"/>
        <v>111.25036403434852</v>
      </c>
      <c r="T25" s="85">
        <f>分析係数表!F28</f>
        <v>0.21313857448761089</v>
      </c>
      <c r="U25" s="86">
        <f t="shared" si="7"/>
        <v>23.711744001508819</v>
      </c>
      <c r="V25" s="87">
        <f>分析係数表!D28</f>
        <v>4.5656163964515141E-2</v>
      </c>
      <c r="W25" s="167">
        <f t="shared" si="8"/>
        <v>5</v>
      </c>
      <c r="X25" s="76">
        <f>分析係数表!E28</f>
        <v>3.9385133068216581E-2</v>
      </c>
      <c r="Y25" s="166">
        <f t="shared" si="9"/>
        <v>4</v>
      </c>
    </row>
    <row r="26" spans="1:25" x14ac:dyDescent="0.2">
      <c r="A26" s="6" t="s">
        <v>14</v>
      </c>
      <c r="B26" s="5" t="s">
        <v>50</v>
      </c>
      <c r="C26" s="90"/>
      <c r="D26" s="76">
        <f>投入係数表!W26</f>
        <v>1.5295197308045274E-3</v>
      </c>
      <c r="E26" s="77">
        <f t="shared" si="0"/>
        <v>0.15295197308045275</v>
      </c>
      <c r="F26" s="76">
        <f>分析係数表!C29</f>
        <v>0.11126961483594866</v>
      </c>
      <c r="G26" s="77">
        <f t="shared" si="1"/>
        <v>1.7018907133060365E-2</v>
      </c>
      <c r="H26" s="77">
        <v>2.8765083513905738E-2</v>
      </c>
      <c r="I26" s="77">
        <f t="shared" si="2"/>
        <v>2.8765083513905738E-2</v>
      </c>
      <c r="J26" s="76">
        <f>分析係数表!G29</f>
        <v>0.25072046109510088</v>
      </c>
      <c r="K26" s="78">
        <f t="shared" si="3"/>
        <v>7.211995002045531E-3</v>
      </c>
      <c r="L26" s="79"/>
      <c r="M26" s="80"/>
      <c r="N26" s="81">
        <f>分析係数表!H29</f>
        <v>9.5976529756915344E-3</v>
      </c>
      <c r="O26" s="82">
        <f t="shared" si="4"/>
        <v>0.10607512958390526</v>
      </c>
      <c r="P26" s="76">
        <f>分析係数表!C29</f>
        <v>0.11126961483594866</v>
      </c>
      <c r="Q26" s="82">
        <f t="shared" si="5"/>
        <v>1.1802938812474481E-2</v>
      </c>
      <c r="R26" s="83">
        <v>1.6414649769741201E-2</v>
      </c>
      <c r="S26" s="84">
        <f t="shared" si="6"/>
        <v>4.5179733283646939E-2</v>
      </c>
      <c r="T26" s="85">
        <f>分析係数表!F29</f>
        <v>0.40201729106628242</v>
      </c>
      <c r="U26" s="86">
        <f t="shared" si="7"/>
        <v>1.81630339857889E-2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投入係数表!W27</f>
        <v>6.1180789232181097E-4</v>
      </c>
      <c r="E27" s="77">
        <f t="shared" si="0"/>
        <v>6.11807892321811E-2</v>
      </c>
      <c r="F27" s="76">
        <f>分析係数表!C30</f>
        <v>1</v>
      </c>
      <c r="G27" s="77">
        <f t="shared" si="1"/>
        <v>6.11807892321811E-2</v>
      </c>
      <c r="H27" s="77">
        <v>0.10544237687558304</v>
      </c>
      <c r="I27" s="77">
        <f t="shared" si="2"/>
        <v>0.10544237687558304</v>
      </c>
      <c r="J27" s="76">
        <f>分析係数表!G30</f>
        <v>0.34452184927169094</v>
      </c>
      <c r="K27" s="78">
        <f t="shared" si="3"/>
        <v>3.6327202672778454E-2</v>
      </c>
      <c r="L27" s="79"/>
      <c r="M27" s="80"/>
      <c r="N27" s="81">
        <f>分析係数表!H30</f>
        <v>0</v>
      </c>
      <c r="O27" s="82">
        <f t="shared" si="4"/>
        <v>0</v>
      </c>
      <c r="P27" s="76">
        <f>分析係数表!C30</f>
        <v>1</v>
      </c>
      <c r="Q27" s="82">
        <f t="shared" si="5"/>
        <v>0</v>
      </c>
      <c r="R27" s="83">
        <v>3.3390265540496872E-2</v>
      </c>
      <c r="S27" s="84">
        <f t="shared" si="6"/>
        <v>0.1388326424160799</v>
      </c>
      <c r="T27" s="85">
        <f>分析係数表!F30</f>
        <v>0.43989867004433186</v>
      </c>
      <c r="U27" s="86">
        <f t="shared" si="7"/>
        <v>6.1072294757573843E-2</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投入係数表!W28</f>
        <v>1.2542061792597125E-2</v>
      </c>
      <c r="E28" s="77">
        <f t="shared" si="0"/>
        <v>1.2542061792597126</v>
      </c>
      <c r="F28" s="76">
        <f>分析係数表!C31</f>
        <v>4.9334728658992355E-2</v>
      </c>
      <c r="G28" s="77">
        <f t="shared" si="1"/>
        <v>6.1875921536209445E-2</v>
      </c>
      <c r="H28" s="77">
        <v>8.2413127354467555E-2</v>
      </c>
      <c r="I28" s="77">
        <f t="shared" si="2"/>
        <v>8.2413127354467555E-2</v>
      </c>
      <c r="J28" s="76">
        <f>分析係数表!G31</f>
        <v>6.9277108433734941E-2</v>
      </c>
      <c r="K28" s="78">
        <f t="shared" si="3"/>
        <v>5.7093431600986561E-3</v>
      </c>
      <c r="L28" s="79"/>
      <c r="M28" s="80"/>
      <c r="N28" s="81">
        <f>分析係数表!H31</f>
        <v>2.1570271025426097E-2</v>
      </c>
      <c r="O28" s="82">
        <f t="shared" si="4"/>
        <v>0.23839883562962114</v>
      </c>
      <c r="P28" s="76">
        <f>分析係数表!C31</f>
        <v>4.9334728658992355E-2</v>
      </c>
      <c r="Q28" s="82">
        <f t="shared" si="5"/>
        <v>1.1761341868407077E-2</v>
      </c>
      <c r="R28" s="83">
        <v>1.6705445074879425E-2</v>
      </c>
      <c r="S28" s="84">
        <f t="shared" si="6"/>
        <v>9.9118572429346977E-2</v>
      </c>
      <c r="T28" s="85">
        <f>分析係数表!F31</f>
        <v>0.34337349397590361</v>
      </c>
      <c r="U28" s="86">
        <f t="shared" si="7"/>
        <v>3.4034690532968537E-2</v>
      </c>
      <c r="V28" s="87">
        <f>分析係数表!D31</f>
        <v>0</v>
      </c>
      <c r="W28" s="167">
        <f t="shared" si="8"/>
        <v>0</v>
      </c>
      <c r="X28" s="76">
        <f>分析係数表!E31</f>
        <v>0</v>
      </c>
      <c r="Y28" s="166">
        <f t="shared" si="9"/>
        <v>0</v>
      </c>
    </row>
    <row r="29" spans="1:25" x14ac:dyDescent="0.2">
      <c r="A29" s="6" t="s">
        <v>17</v>
      </c>
      <c r="B29" s="5" t="s">
        <v>272</v>
      </c>
      <c r="C29" s="90"/>
      <c r="D29" s="76">
        <f>投入係数表!W29</f>
        <v>3.8237993270113184E-4</v>
      </c>
      <c r="E29" s="77">
        <f t="shared" si="0"/>
        <v>3.8237993270113187E-2</v>
      </c>
      <c r="F29" s="76">
        <f>分析係数表!C32</f>
        <v>0.42352941176470593</v>
      </c>
      <c r="G29" s="77">
        <f t="shared" si="1"/>
        <v>1.619491479675382E-2</v>
      </c>
      <c r="H29" s="77">
        <v>2.6853943014270833E-2</v>
      </c>
      <c r="I29" s="77">
        <f t="shared" si="2"/>
        <v>2.6853943014270833E-2</v>
      </c>
      <c r="J29" s="76">
        <f>分析係数表!G32</f>
        <v>0.14012738853503184</v>
      </c>
      <c r="K29" s="78">
        <f t="shared" si="3"/>
        <v>3.7629729064583332E-3</v>
      </c>
      <c r="L29" s="79"/>
      <c r="M29" s="80"/>
      <c r="N29" s="81">
        <f>分析係数表!H32</f>
        <v>6.3146130203967591E-3</v>
      </c>
      <c r="O29" s="82">
        <f t="shared" si="4"/>
        <v>6.9790332710225875E-2</v>
      </c>
      <c r="P29" s="76">
        <f>分析係数表!C32</f>
        <v>0.42352941176470593</v>
      </c>
      <c r="Q29" s="82">
        <f t="shared" si="5"/>
        <v>2.9558258559625079E-2</v>
      </c>
      <c r="R29" s="83">
        <v>3.9257001217222018E-2</v>
      </c>
      <c r="S29" s="84">
        <f t="shared" si="6"/>
        <v>6.6110944231492857E-2</v>
      </c>
      <c r="T29" s="85">
        <f>分析係数表!F32</f>
        <v>0.48195329087048833</v>
      </c>
      <c r="U29" s="86">
        <f t="shared" si="7"/>
        <v>3.1862387134923308E-2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投入係数表!W30</f>
        <v>3.8237993270113184E-4</v>
      </c>
      <c r="E30" s="77">
        <f t="shared" si="0"/>
        <v>3.8237993270113187E-2</v>
      </c>
      <c r="F30" s="76">
        <f>分析係数表!C33</f>
        <v>1</v>
      </c>
      <c r="G30" s="77">
        <f t="shared" si="1"/>
        <v>3.8237993270113187E-2</v>
      </c>
      <c r="H30" s="77">
        <v>5.5939360735842637E-2</v>
      </c>
      <c r="I30" s="77">
        <f t="shared" si="2"/>
        <v>5.5939360735842637E-2</v>
      </c>
      <c r="J30" s="76">
        <f>分析係数表!G33</f>
        <v>0.50642927794263104</v>
      </c>
      <c r="K30" s="78">
        <f t="shared" si="3"/>
        <v>2.8329330066025154E-2</v>
      </c>
      <c r="L30" s="79"/>
      <c r="M30" s="80"/>
      <c r="N30" s="81">
        <f>分析係数表!H33</f>
        <v>9.2204526404023469E-4</v>
      </c>
      <c r="O30" s="82">
        <f t="shared" si="4"/>
        <v>1.0190623802820592E-2</v>
      </c>
      <c r="P30" s="76">
        <f>分析係数表!C33</f>
        <v>1</v>
      </c>
      <c r="Q30" s="82">
        <f t="shared" si="5"/>
        <v>1.0190623802820592E-2</v>
      </c>
      <c r="R30" s="83">
        <v>2.866472964543711E-2</v>
      </c>
      <c r="S30" s="84">
        <f t="shared" si="6"/>
        <v>8.4604090381279751E-2</v>
      </c>
      <c r="T30" s="85">
        <f>分析係数表!F33</f>
        <v>0.64094955489614247</v>
      </c>
      <c r="U30" s="86">
        <f t="shared" si="7"/>
        <v>5.4226954072274264E-2</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投入係数表!W31</f>
        <v>4.0149892933618841E-2</v>
      </c>
      <c r="E31" s="77">
        <f t="shared" si="0"/>
        <v>4.014989293361884</v>
      </c>
      <c r="F31" s="76">
        <f>分析係数表!C34</f>
        <v>1</v>
      </c>
      <c r="G31" s="77">
        <f t="shared" si="1"/>
        <v>4.014989293361884</v>
      </c>
      <c r="H31" s="77">
        <v>4.8317893847812963</v>
      </c>
      <c r="I31" s="77">
        <f t="shared" si="2"/>
        <v>4.8317893847812963</v>
      </c>
      <c r="J31" s="76">
        <f>分析係数表!G34</f>
        <v>0.4248177722781849</v>
      </c>
      <c r="K31" s="78">
        <f t="shared" si="3"/>
        <v>2.0526300025601718</v>
      </c>
      <c r="L31" s="79"/>
      <c r="M31" s="80"/>
      <c r="N31" s="81">
        <f>分析係数表!H34</f>
        <v>0.15535065660799105</v>
      </c>
      <c r="O31" s="82">
        <f t="shared" si="4"/>
        <v>1.7169657073843179</v>
      </c>
      <c r="P31" s="76">
        <f>分析係数表!C34</f>
        <v>1</v>
      </c>
      <c r="Q31" s="82">
        <f t="shared" si="5"/>
        <v>1.7169657073843179</v>
      </c>
      <c r="R31" s="83">
        <v>1.8878710481168848</v>
      </c>
      <c r="S31" s="84">
        <f t="shared" si="6"/>
        <v>6.7196604328981806</v>
      </c>
      <c r="T31" s="85">
        <f>分析係数表!F34</f>
        <v>0.6980530152162564</v>
      </c>
      <c r="U31" s="86">
        <f t="shared" si="7"/>
        <v>4.6906792264139501</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投入係数表!W32</f>
        <v>3.8237993270113183E-3</v>
      </c>
      <c r="E32" s="77">
        <f t="shared" si="0"/>
        <v>0.38237993270113185</v>
      </c>
      <c r="F32" s="76">
        <f>分析係数表!C35</f>
        <v>0.10396681358568838</v>
      </c>
      <c r="G32" s="77">
        <f t="shared" si="1"/>
        <v>3.9754823182046643E-2</v>
      </c>
      <c r="H32" s="77">
        <v>5.9549215632780872E-2</v>
      </c>
      <c r="I32" s="77">
        <f t="shared" si="2"/>
        <v>5.9549215632780872E-2</v>
      </c>
      <c r="J32" s="76">
        <f>分析係数表!G35</f>
        <v>0.31658878504672899</v>
      </c>
      <c r="K32" s="78">
        <f t="shared" si="3"/>
        <v>1.8852613827667779E-2</v>
      </c>
      <c r="L32" s="79"/>
      <c r="M32" s="80"/>
      <c r="N32" s="81">
        <f>分析係数表!H35</f>
        <v>5.9164571109248394E-2</v>
      </c>
      <c r="O32" s="82">
        <f t="shared" si="4"/>
        <v>0.65389836068098794</v>
      </c>
      <c r="P32" s="76">
        <f>分析係数表!C35</f>
        <v>0.10396681358568838</v>
      </c>
      <c r="Q32" s="82">
        <f t="shared" si="5"/>
        <v>6.7983728968907503E-2</v>
      </c>
      <c r="R32" s="83">
        <v>8.9144453584050792E-2</v>
      </c>
      <c r="S32" s="84">
        <f t="shared" si="6"/>
        <v>0.14869366921683166</v>
      </c>
      <c r="T32" s="85">
        <f>分析係数表!F35</f>
        <v>0.6460280373831776</v>
      </c>
      <c r="U32" s="86">
        <f t="shared" si="7"/>
        <v>9.6060279295453174E-2</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投入係数表!W33</f>
        <v>3.8237993270113184E-4</v>
      </c>
      <c r="E33" s="77">
        <f t="shared" si="0"/>
        <v>3.8237993270113187E-2</v>
      </c>
      <c r="F33" s="76">
        <f>分析係数表!C36</f>
        <v>0.7690462911321807</v>
      </c>
      <c r="G33" s="77">
        <f t="shared" si="1"/>
        <v>2.9406786904717833E-2</v>
      </c>
      <c r="H33" s="77">
        <v>0.15972252402301576</v>
      </c>
      <c r="I33" s="77">
        <f t="shared" si="2"/>
        <v>0.15972252402301576</v>
      </c>
      <c r="J33" s="76">
        <f>分析係数表!G36</f>
        <v>1.0642148700499529E-2</v>
      </c>
      <c r="K33" s="78">
        <f t="shared" si="3"/>
        <v>1.699790851472042E-3</v>
      </c>
      <c r="L33" s="79"/>
      <c r="M33" s="80"/>
      <c r="N33" s="81">
        <f>分析係数表!H36</f>
        <v>0.21434758312377758</v>
      </c>
      <c r="O33" s="82">
        <f t="shared" si="4"/>
        <v>2.3690112273738837</v>
      </c>
      <c r="P33" s="76">
        <f>分析係数表!C36</f>
        <v>0.7690462911321807</v>
      </c>
      <c r="Q33" s="82">
        <f t="shared" si="5"/>
        <v>1.8218792980623806</v>
      </c>
      <c r="R33" s="83">
        <v>1.9030079107236939</v>
      </c>
      <c r="S33" s="84">
        <f t="shared" si="6"/>
        <v>2.0627304347467095</v>
      </c>
      <c r="T33" s="85">
        <f>分析係数表!F36</f>
        <v>0.89162383262144351</v>
      </c>
      <c r="U33" s="86">
        <f t="shared" si="7"/>
        <v>1.8391796158937574</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投入係数表!W34</f>
        <v>1.4377485469562558E-2</v>
      </c>
      <c r="E34" s="77">
        <f t="shared" si="0"/>
        <v>1.4377485469562559</v>
      </c>
      <c r="F34" s="76">
        <f>分析係数表!C37</f>
        <v>0.51946958535045251</v>
      </c>
      <c r="G34" s="77">
        <f t="shared" si="1"/>
        <v>0.7468666415255818</v>
      </c>
      <c r="H34" s="77">
        <v>0.97147119849658947</v>
      </c>
      <c r="I34" s="77">
        <f t="shared" si="2"/>
        <v>0.97147119849658947</v>
      </c>
      <c r="J34" s="76">
        <f>分析係数表!G37</f>
        <v>0.46066923615977573</v>
      </c>
      <c r="K34" s="78">
        <f t="shared" si="3"/>
        <v>0.44752689496264575</v>
      </c>
      <c r="L34" s="79"/>
      <c r="M34" s="80"/>
      <c r="N34" s="81">
        <f>分析係数表!H37</f>
        <v>4.5948588991338364E-2</v>
      </c>
      <c r="O34" s="82">
        <f t="shared" si="4"/>
        <v>0.50783275284055951</v>
      </c>
      <c r="P34" s="76">
        <f>分析係数表!C37</f>
        <v>0.51946958535045251</v>
      </c>
      <c r="Q34" s="82">
        <f t="shared" si="5"/>
        <v>0.2638036695454643</v>
      </c>
      <c r="R34" s="83">
        <v>0.31979417883893207</v>
      </c>
      <c r="S34" s="84">
        <f t="shared" si="6"/>
        <v>1.2912653773355216</v>
      </c>
      <c r="T34" s="85">
        <f>分析係数表!F37</f>
        <v>0.70891730903994399</v>
      </c>
      <c r="U34" s="86">
        <f t="shared" si="7"/>
        <v>0.9154003765571459</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投入係数表!W35</f>
        <v>2.1413276231263384E-3</v>
      </c>
      <c r="E35" s="77">
        <f t="shared" si="0"/>
        <v>0.21413276231263384</v>
      </c>
      <c r="F35" s="76">
        <f>分析係数表!C38</f>
        <v>5.5966094327320137E-2</v>
      </c>
      <c r="G35" s="77">
        <f t="shared" si="1"/>
        <v>1.1984174374158487E-2</v>
      </c>
      <c r="H35" s="77">
        <v>3.7800771051146098E-2</v>
      </c>
      <c r="I35" s="77">
        <f t="shared" si="2"/>
        <v>3.7800771051146098E-2</v>
      </c>
      <c r="J35" s="76">
        <f>分析係数表!G38</f>
        <v>0.18817204301075269</v>
      </c>
      <c r="K35" s="78">
        <f t="shared" si="3"/>
        <v>7.1130483160758784E-3</v>
      </c>
      <c r="L35" s="79"/>
      <c r="M35" s="80"/>
      <c r="N35" s="81">
        <f>分析係数表!H38</f>
        <v>4.1086895780944398E-2</v>
      </c>
      <c r="O35" s="82">
        <f t="shared" si="4"/>
        <v>0.45410037278932364</v>
      </c>
      <c r="P35" s="76">
        <f>分析係数表!C38</f>
        <v>5.5966094327320137E-2</v>
      </c>
      <c r="Q35" s="82">
        <f t="shared" si="5"/>
        <v>2.5414224297598525E-2</v>
      </c>
      <c r="R35" s="83">
        <v>3.5073184773094665E-2</v>
      </c>
      <c r="S35" s="84">
        <f t="shared" si="6"/>
        <v>7.2873955824240763E-2</v>
      </c>
      <c r="T35" s="85">
        <f>分析係数表!F38</f>
        <v>0.42473118279569894</v>
      </c>
      <c r="U35" s="86">
        <f t="shared" si="7"/>
        <v>3.0951841452231291E-2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投入係数表!W36</f>
        <v>0</v>
      </c>
      <c r="E36" s="77">
        <f t="shared" si="0"/>
        <v>0</v>
      </c>
      <c r="F36" s="76">
        <f>分析係数表!C39</f>
        <v>0.92912172573189522</v>
      </c>
      <c r="G36" s="77">
        <f t="shared" si="1"/>
        <v>0</v>
      </c>
      <c r="H36" s="77">
        <v>7.4471338046440995E-3</v>
      </c>
      <c r="I36" s="77">
        <f t="shared" si="2"/>
        <v>7.4471338046440995E-3</v>
      </c>
      <c r="J36" s="76">
        <f>分析係数表!G39</f>
        <v>0.35058043117744608</v>
      </c>
      <c r="K36" s="78">
        <f t="shared" si="3"/>
        <v>2.610819380268263E-3</v>
      </c>
      <c r="L36" s="79"/>
      <c r="M36" s="80"/>
      <c r="N36" s="81">
        <f>分析係数表!H39</f>
        <v>3.6742106733724505E-3</v>
      </c>
      <c r="O36" s="82">
        <f t="shared" si="4"/>
        <v>4.0608091820330539E-2</v>
      </c>
      <c r="P36" s="76">
        <f>分析係数表!C39</f>
        <v>0.92912172573189522</v>
      </c>
      <c r="Q36" s="82">
        <f t="shared" si="5"/>
        <v>3.7729860350784766E-2</v>
      </c>
      <c r="R36" s="83">
        <v>4.4615870783670436E-2</v>
      </c>
      <c r="S36" s="84">
        <f t="shared" si="6"/>
        <v>5.2063004588314532E-2</v>
      </c>
      <c r="T36" s="85">
        <f>分析係数表!F39</f>
        <v>0.70082918739635158</v>
      </c>
      <c r="U36" s="86">
        <f t="shared" si="7"/>
        <v>3.6487273199041E-2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投入係数表!W37</f>
        <v>7.6475986540226371E-5</v>
      </c>
      <c r="E37" s="77">
        <f t="shared" si="0"/>
        <v>7.6475986540226375E-3</v>
      </c>
      <c r="F37" s="76">
        <f>分析係数表!C40</f>
        <v>1</v>
      </c>
      <c r="G37" s="77">
        <f t="shared" si="1"/>
        <v>7.6475986540226375E-3</v>
      </c>
      <c r="H37" s="77">
        <v>1.0776875669137011E-2</v>
      </c>
      <c r="I37" s="77">
        <f t="shared" si="2"/>
        <v>1.0776875669137011E-2</v>
      </c>
      <c r="J37" s="76">
        <f>分析係数表!G40</f>
        <v>0.52103191048487363</v>
      </c>
      <c r="K37" s="78">
        <f t="shared" si="3"/>
        <v>5.6150961189484075E-3</v>
      </c>
      <c r="L37" s="79"/>
      <c r="M37" s="80"/>
      <c r="N37" s="81">
        <f>分析係数表!H40</f>
        <v>3.0720871751886002E-2</v>
      </c>
      <c r="O37" s="82">
        <f t="shared" si="4"/>
        <v>0.33953305670306788</v>
      </c>
      <c r="P37" s="76">
        <f>分析係数表!C40</f>
        <v>1</v>
      </c>
      <c r="Q37" s="82">
        <f t="shared" si="5"/>
        <v>0.33953305670306788</v>
      </c>
      <c r="R37" s="83">
        <v>0.34017008777668734</v>
      </c>
      <c r="S37" s="84">
        <f t="shared" si="6"/>
        <v>0.35094696344582432</v>
      </c>
      <c r="T37" s="85">
        <f>分析係数表!F40</f>
        <v>0.71467053460422714</v>
      </c>
      <c r="U37" s="86">
        <f t="shared" si="7"/>
        <v>0.25081145398355742</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投入係数表!W38</f>
        <v>0</v>
      </c>
      <c r="E38" s="77">
        <f t="shared" si="0"/>
        <v>0</v>
      </c>
      <c r="F38" s="76">
        <f>分析係数表!C41</f>
        <v>0.82470733210104741</v>
      </c>
      <c r="G38" s="77">
        <f t="shared" si="1"/>
        <v>0</v>
      </c>
      <c r="H38" s="77">
        <v>1.0096498855842295E-3</v>
      </c>
      <c r="I38" s="77">
        <f t="shared" si="2"/>
        <v>1.0096498855842295E-3</v>
      </c>
      <c r="J38" s="76">
        <f>分析係数表!G41</f>
        <v>0.4456857268851977</v>
      </c>
      <c r="K38" s="78">
        <f t="shared" si="3"/>
        <v>4.4998654315616402E-4</v>
      </c>
      <c r="L38" s="79"/>
      <c r="M38" s="80"/>
      <c r="N38" s="81">
        <f>分析係数表!H41</f>
        <v>5.0614696842693492E-2</v>
      </c>
      <c r="O38" s="82">
        <f t="shared" si="4"/>
        <v>0.55940348541846985</v>
      </c>
      <c r="P38" s="76">
        <f>分析係数表!C41</f>
        <v>0.82470733210104741</v>
      </c>
      <c r="Q38" s="82">
        <f t="shared" si="5"/>
        <v>0.46134415602749346</v>
      </c>
      <c r="R38" s="83">
        <v>0.4697840441762377</v>
      </c>
      <c r="S38" s="84">
        <f t="shared" si="6"/>
        <v>0.47079369406182192</v>
      </c>
      <c r="T38" s="85">
        <f>分析係数表!F41</f>
        <v>0.54887549610465969</v>
      </c>
      <c r="U38" s="86">
        <f t="shared" si="7"/>
        <v>0.2584071223911279</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投入係数表!W39</f>
        <v>1.5295197308045274E-4</v>
      </c>
      <c r="E39" s="77">
        <f>$C$25*D39</f>
        <v>1.5295197308045275E-2</v>
      </c>
      <c r="F39" s="76">
        <f>分析係数表!C42</f>
        <v>0.29129662522202482</v>
      </c>
      <c r="G39" s="77">
        <f>E39*F39</f>
        <v>4.455439357938587E-3</v>
      </c>
      <c r="H39" s="77">
        <v>7.5590573524821894E-3</v>
      </c>
      <c r="I39" s="77">
        <f>C39+H39</f>
        <v>7.5590573524821894E-3</v>
      </c>
      <c r="J39" s="76">
        <f>分析係数表!G42</f>
        <v>0.47878787878787876</v>
      </c>
      <c r="K39" s="78">
        <f>I39*J39</f>
        <v>3.6191850354308662E-3</v>
      </c>
      <c r="L39" s="79"/>
      <c r="M39" s="80"/>
      <c r="N39" s="81">
        <f>分析係数表!H42</f>
        <v>1.2405699916177704E-2</v>
      </c>
      <c r="O39" s="82">
        <f t="shared" si="4"/>
        <v>0.13711021116522251</v>
      </c>
      <c r="P39" s="76">
        <f>分析係数表!C42</f>
        <v>0.29129662522202482</v>
      </c>
      <c r="Q39" s="82">
        <f>O39*P39</f>
        <v>3.9939741795908507E-2</v>
      </c>
      <c r="R39" s="83">
        <v>4.1542508244908585E-2</v>
      </c>
      <c r="S39" s="84">
        <f>I39+R39</f>
        <v>4.9101565597390776E-2</v>
      </c>
      <c r="T39" s="85">
        <f>分析係数表!F42</f>
        <v>0.54848484848484846</v>
      </c>
      <c r="U39" s="86">
        <f>S39*T39</f>
        <v>2.6931464767053728E-2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投入係数表!W40</f>
        <v>2.3554603854389723E-2</v>
      </c>
      <c r="E40" s="77">
        <f>$C$25*D40</f>
        <v>2.3554603854389722</v>
      </c>
      <c r="F40" s="76">
        <f>分析係数表!C43</f>
        <v>0.36608222490931075</v>
      </c>
      <c r="G40" s="77">
        <f>E40*F40</f>
        <v>0.86229217858724161</v>
      </c>
      <c r="H40" s="77">
        <v>1.2519901230781239</v>
      </c>
      <c r="I40" s="77">
        <f>C40+H40</f>
        <v>1.2519901230781239</v>
      </c>
      <c r="J40" s="76">
        <f>分析係数表!G43</f>
        <v>0.30578859060402686</v>
      </c>
      <c r="K40" s="78">
        <f>I40*J40</f>
        <v>0.38284429518622159</v>
      </c>
      <c r="L40" s="79"/>
      <c r="M40" s="80"/>
      <c r="N40" s="81">
        <f>分析係数表!H43</f>
        <v>3.4031852472757751E-2</v>
      </c>
      <c r="O40" s="82">
        <f t="shared" si="4"/>
        <v>0.37612666035865089</v>
      </c>
      <c r="P40" s="76">
        <f>分析係数表!C43</f>
        <v>0.36608222490931075</v>
      </c>
      <c r="Q40" s="82">
        <f>O40*P40</f>
        <v>0.13769328467180358</v>
      </c>
      <c r="R40" s="83">
        <v>0.26650742541884731</v>
      </c>
      <c r="S40" s="84">
        <f>I40+R40</f>
        <v>1.5184975484969712</v>
      </c>
      <c r="T40" s="85">
        <f>分析係数表!F43</f>
        <v>0.52740492170022368</v>
      </c>
      <c r="U40" s="86">
        <f>S40*T40</f>
        <v>0.80086308066702672</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投入係数表!W41</f>
        <v>7.6475986540226371E-5</v>
      </c>
      <c r="E41" s="77">
        <f>$C$25*D41</f>
        <v>7.6475986540226375E-3</v>
      </c>
      <c r="F41" s="76">
        <f>分析係数表!C44</f>
        <v>0.48678129044185614</v>
      </c>
      <c r="G41" s="77">
        <f>E41*F41</f>
        <v>3.7227079415865414E-3</v>
      </c>
      <c r="H41" s="77">
        <v>8.643404448878329E-3</v>
      </c>
      <c r="I41" s="77">
        <f>C41+H41</f>
        <v>8.643404448878329E-3</v>
      </c>
      <c r="J41" s="76">
        <f>分析係数表!G44</f>
        <v>0.26951357466063347</v>
      </c>
      <c r="K41" s="78">
        <f>I41*J41</f>
        <v>2.329514830254821E-3</v>
      </c>
      <c r="L41" s="79"/>
      <c r="M41" s="80"/>
      <c r="N41" s="81">
        <f>分析係数表!H44</f>
        <v>0.10592344230231908</v>
      </c>
      <c r="O41" s="82">
        <f t="shared" si="4"/>
        <v>1.1706865101967534</v>
      </c>
      <c r="P41" s="76">
        <f>分析係数表!C44</f>
        <v>0.48678129044185614</v>
      </c>
      <c r="Q41" s="82">
        <f>O41*P41</f>
        <v>0.5698682901364488</v>
      </c>
      <c r="R41" s="83">
        <v>0.58076256539137072</v>
      </c>
      <c r="S41" s="84">
        <f>I41+R41</f>
        <v>0.58940596984024907</v>
      </c>
      <c r="T41" s="85">
        <f>分析係数表!F44</f>
        <v>0.545814479638009</v>
      </c>
      <c r="U41" s="86">
        <f>S41*T41</f>
        <v>0.32170631272389155</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投入係数表!W42</f>
        <v>1.3000917711838483E-3</v>
      </c>
      <c r="E42" s="77">
        <f>$C$25*D42</f>
        <v>0.13000917711838483</v>
      </c>
      <c r="F42" s="76">
        <f>分析係数表!C45</f>
        <v>1</v>
      </c>
      <c r="G42" s="77">
        <f>E42*F42</f>
        <v>0.13000917711838483</v>
      </c>
      <c r="H42" s="77">
        <v>0.17436005201595173</v>
      </c>
      <c r="I42" s="77">
        <f>C42+H42</f>
        <v>0.17436005201595173</v>
      </c>
      <c r="J42" s="76">
        <f>分析係数表!G45</f>
        <v>0</v>
      </c>
      <c r="K42" s="78">
        <f>I42*J42</f>
        <v>0</v>
      </c>
      <c r="L42" s="79"/>
      <c r="M42" s="80"/>
      <c r="N42" s="81">
        <f>分析係数表!H45</f>
        <v>0</v>
      </c>
      <c r="O42" s="82">
        <f t="shared" si="4"/>
        <v>0</v>
      </c>
      <c r="P42" s="76">
        <f>分析係数表!C45</f>
        <v>1</v>
      </c>
      <c r="Q42" s="82">
        <f>O42*P42</f>
        <v>0</v>
      </c>
      <c r="R42" s="83">
        <v>1.8405783036329906E-2</v>
      </c>
      <c r="S42" s="84">
        <f>I42+R42</f>
        <v>0.19276583505228162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1.9883756500458857E-3</v>
      </c>
      <c r="E43" s="77">
        <f>$C$25*D43</f>
        <v>0.19883756500458857</v>
      </c>
      <c r="F43" s="76">
        <f>分析係数表!C46</f>
        <v>0.13948747815958062</v>
      </c>
      <c r="G43" s="77">
        <f>E43*F43</f>
        <v>2.7735350505881742E-2</v>
      </c>
      <c r="H43" s="77">
        <v>4.2278190053810255E-2</v>
      </c>
      <c r="I43" s="77">
        <f>C43+H43</f>
        <v>4.2278190053810255E-2</v>
      </c>
      <c r="J43" s="76">
        <f>分析係数表!G46</f>
        <v>8.3333333333333332E-3</v>
      </c>
      <c r="K43" s="78">
        <f>I43*J43</f>
        <v>3.523182504484188E-4</v>
      </c>
      <c r="L43" s="79"/>
      <c r="M43" s="80"/>
      <c r="N43" s="81">
        <f>分析係数表!H46</f>
        <v>2.1598211791003075E-2</v>
      </c>
      <c r="O43" s="82">
        <f t="shared" si="4"/>
        <v>0.23870764241152478</v>
      </c>
      <c r="P43" s="76">
        <f>分析係数表!C46</f>
        <v>0.13948747815958062</v>
      </c>
      <c r="Q43" s="82">
        <f>O43*P43</f>
        <v>3.3296727057402546E-2</v>
      </c>
      <c r="R43" s="83">
        <v>3.9092631531947239E-2</v>
      </c>
      <c r="S43" s="84">
        <f>I43+R43</f>
        <v>8.1370821585757494E-2</v>
      </c>
      <c r="T43" s="85">
        <f>分析係数表!F46</f>
        <v>0.3125</v>
      </c>
      <c r="U43" s="86">
        <f>S43*T43</f>
        <v>2.5428381745549216E-2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投入係数表!W44</f>
        <v>0.77974915876414808</v>
      </c>
      <c r="E44" s="91">
        <f>SUM(E5:E43)</f>
        <v>77.974915876414798</v>
      </c>
      <c r="F44" s="92">
        <f>分析係数表!C47</f>
        <v>0.42491623390916577</v>
      </c>
      <c r="G44" s="91">
        <f>SUM(G5:G43)</f>
        <v>19.799210091850753</v>
      </c>
      <c r="H44" s="91">
        <f>SUM(H5:H43)</f>
        <v>23.541709403505838</v>
      </c>
      <c r="I44" s="91">
        <f>SUM(I5:I43)</f>
        <v>123.54170940350586</v>
      </c>
      <c r="J44" s="92">
        <f>分析係数表!G47</f>
        <v>0.25359060670246586</v>
      </c>
      <c r="K44" s="93">
        <f>SUM(K5:K43)</f>
        <v>17.627104823495674</v>
      </c>
      <c r="L44" s="94">
        <f>最終需要_まとめ!$L$33</f>
        <v>0.627</v>
      </c>
      <c r="M44" s="91">
        <f>K44*L44</f>
        <v>11.052194724331788</v>
      </c>
      <c r="N44" s="95">
        <f>分析係数表!H47</f>
        <v>1</v>
      </c>
      <c r="O44" s="96">
        <f>SUM(O5:O43)</f>
        <v>11.052194724331786</v>
      </c>
      <c r="P44" s="92">
        <f>分析係数表!C47</f>
        <v>0.42491623390916577</v>
      </c>
      <c r="Q44" s="96">
        <f>SUM(Q5:Q43)</f>
        <v>6.1442495415983256</v>
      </c>
      <c r="R44" s="91">
        <f>SUM(R5:R43)</f>
        <v>6.8534185873085764</v>
      </c>
      <c r="S44" s="97">
        <f>SUM(S5:S43)</f>
        <v>130.39512799081439</v>
      </c>
      <c r="T44" s="98">
        <f>分析係数表!F47</f>
        <v>0.48809024443512294</v>
      </c>
      <c r="U44" s="99">
        <f>SUM(U5:U43)</f>
        <v>34.834801272431861</v>
      </c>
      <c r="V44" s="100">
        <f>分析係数表!D47</f>
        <v>5.6184371544160214E-2</v>
      </c>
      <c r="W44" s="164">
        <f>SUM(W5:W43)</f>
        <v>5</v>
      </c>
      <c r="X44" s="92">
        <f>分析係数表!E47</f>
        <v>4.7573155469890209E-2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6.4841498559077811E-3</v>
      </c>
      <c r="E5" s="77">
        <f t="shared" ref="E5:E38" si="0">$C$26*D5</f>
        <v>0.64841498559077815</v>
      </c>
      <c r="F5" s="76">
        <f>分析係数表!C8</f>
        <v>9.6723740533421143E-2</v>
      </c>
      <c r="G5" s="77">
        <f t="shared" ref="G5:G38" si="1">E5*F5</f>
        <v>6.2717122824264435E-2</v>
      </c>
      <c r="H5" s="77">
        <f t="array" ref="H5:H43">MMULT(逆行列係数!C5:AO43,'22'!G5:G43)</f>
        <v>8.1104502189931246E-2</v>
      </c>
      <c r="I5" s="77">
        <f t="shared" ref="I5:I38" si="2">C5+H5</f>
        <v>8.1104502189931246E-2</v>
      </c>
      <c r="J5" s="76">
        <f>分析係数表!G8</f>
        <v>0.11988543371522095</v>
      </c>
      <c r="K5" s="78">
        <f t="shared" ref="K5:K38" si="3">I5*J5</f>
        <v>9.7232484212969941E-3</v>
      </c>
      <c r="L5" s="79" t="s">
        <v>183</v>
      </c>
      <c r="M5" s="80" t="s">
        <v>183</v>
      </c>
      <c r="N5" s="81">
        <f>分析係数表!H8</f>
        <v>1.1260128527521654E-2</v>
      </c>
      <c r="O5" s="82">
        <f t="shared" ref="O5:O43" si="4">$M$44*N5</f>
        <v>0.23324668342348193</v>
      </c>
      <c r="P5" s="76">
        <f>分析係数表!C8</f>
        <v>9.6723740533421143E-2</v>
      </c>
      <c r="Q5" s="82">
        <f t="shared" ref="Q5:Q38" si="5">O5*P5</f>
        <v>2.2560491687733889E-2</v>
      </c>
      <c r="R5" s="83">
        <f t="array" ref="R5:R43">MMULT(逆行列係数!C5:AO43,'22'!Q5:Q43)</f>
        <v>3.8283965138757321E-2</v>
      </c>
      <c r="S5" s="84">
        <f t="shared" ref="S5:S38" si="6">I5+R5</f>
        <v>0.11938846732868857</v>
      </c>
      <c r="T5" s="85">
        <f>分析係数表!F8</f>
        <v>0.45253682487725039</v>
      </c>
      <c r="U5" s="86">
        <f t="shared" ref="U5:U38" si="7">S5*T5</f>
        <v>5.4027677931886071E-2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投入係数表!X6</f>
        <v>1.440922190201729E-3</v>
      </c>
      <c r="E6" s="77">
        <f t="shared" si="0"/>
        <v>0.14409221902017291</v>
      </c>
      <c r="F6" s="76">
        <f>分析係数表!C9</f>
        <v>2.0979020979020935E-2</v>
      </c>
      <c r="G6" s="77">
        <f t="shared" si="1"/>
        <v>3.0229136857378869E-3</v>
      </c>
      <c r="H6" s="77">
        <v>4.7987263261248421E-3</v>
      </c>
      <c r="I6" s="77">
        <f t="shared" si="2"/>
        <v>4.7987263261248421E-3</v>
      </c>
      <c r="J6" s="76">
        <f>分析係数表!G9</f>
        <v>0.2857142857142857</v>
      </c>
      <c r="K6" s="78">
        <f t="shared" si="3"/>
        <v>1.3710646646070976E-3</v>
      </c>
      <c r="L6" s="79"/>
      <c r="M6" s="80"/>
      <c r="N6" s="81">
        <f>分析係数表!H9</f>
        <v>6.0072645990500145E-4</v>
      </c>
      <c r="O6" s="82">
        <f t="shared" si="4"/>
        <v>1.2443681621848291E-2</v>
      </c>
      <c r="P6" s="76">
        <f>分析係数表!C9</f>
        <v>2.0979020979020935E-2</v>
      </c>
      <c r="Q6" s="82">
        <f t="shared" si="5"/>
        <v>2.6105625780101254E-4</v>
      </c>
      <c r="R6" s="83">
        <v>3.1909307264924432E-4</v>
      </c>
      <c r="S6" s="84">
        <f t="shared" si="6"/>
        <v>5.1178193987740867E-3</v>
      </c>
      <c r="T6" s="85">
        <f>分析係数表!F9</f>
        <v>0.7142857142857143</v>
      </c>
      <c r="U6" s="86">
        <f t="shared" si="7"/>
        <v>3.6555852848386334E-3</v>
      </c>
      <c r="V6" s="87">
        <f>分析係数表!D9</f>
        <v>0.14285714285714285</v>
      </c>
      <c r="W6" s="88">
        <f t="shared" si="8"/>
        <v>0</v>
      </c>
      <c r="X6" s="76">
        <f>分析係数表!E9</f>
        <v>0</v>
      </c>
      <c r="Y6" s="89">
        <f t="shared" si="9"/>
        <v>0</v>
      </c>
    </row>
    <row r="7" spans="1:25" x14ac:dyDescent="0.2">
      <c r="A7" s="6" t="s">
        <v>220</v>
      </c>
      <c r="B7" s="5" t="s">
        <v>266</v>
      </c>
      <c r="C7" s="90"/>
      <c r="D7" s="76">
        <f>投入係数表!X7</f>
        <v>5.0432276657060519E-3</v>
      </c>
      <c r="E7" s="77">
        <f t="shared" si="0"/>
        <v>0.50432276657060515</v>
      </c>
      <c r="F7" s="76">
        <f>分析係数表!C10</f>
        <v>2.5562372188139282E-3</v>
      </c>
      <c r="G7" s="77">
        <f t="shared" si="1"/>
        <v>1.2891686262029897E-3</v>
      </c>
      <c r="H7" s="77">
        <v>1.3675167386079045E-3</v>
      </c>
      <c r="I7" s="77">
        <f t="shared" si="2"/>
        <v>1.3675167386079045E-3</v>
      </c>
      <c r="J7" s="76">
        <f>分析係数表!G10</f>
        <v>0.2857142857142857</v>
      </c>
      <c r="K7" s="78">
        <f t="shared" si="3"/>
        <v>3.9071906817368695E-4</v>
      </c>
      <c r="L7" s="79"/>
      <c r="M7" s="80"/>
      <c r="N7" s="81">
        <f>分析係数表!H10</f>
        <v>1.1455713886560491E-3</v>
      </c>
      <c r="O7" s="82">
        <f t="shared" si="4"/>
        <v>2.3729811464919995E-2</v>
      </c>
      <c r="P7" s="76">
        <f>分析係数表!C10</f>
        <v>2.5562372188139282E-3</v>
      </c>
      <c r="Q7" s="82">
        <f t="shared" si="5"/>
        <v>6.0659027262065953E-5</v>
      </c>
      <c r="R7" s="83">
        <v>1.3096976075719269E-4</v>
      </c>
      <c r="S7" s="84">
        <f t="shared" si="6"/>
        <v>1.4984864993650973E-3</v>
      </c>
      <c r="T7" s="85">
        <f>分析係数表!F10</f>
        <v>0.5714285714285714</v>
      </c>
      <c r="U7" s="86">
        <f t="shared" si="7"/>
        <v>8.5627799963719844E-4</v>
      </c>
      <c r="V7" s="87">
        <f>分析係数表!D10</f>
        <v>0</v>
      </c>
      <c r="W7" s="88">
        <f t="shared" si="8"/>
        <v>0</v>
      </c>
      <c r="X7" s="76">
        <f>分析係数表!E10</f>
        <v>0</v>
      </c>
      <c r="Y7" s="89">
        <f t="shared" si="9"/>
        <v>0</v>
      </c>
    </row>
    <row r="8" spans="1:25" x14ac:dyDescent="0.2">
      <c r="A8" s="6" t="s">
        <v>221</v>
      </c>
      <c r="B8" s="5" t="s">
        <v>27</v>
      </c>
      <c r="C8" s="90"/>
      <c r="D8" s="76">
        <f>投入係数表!X8</f>
        <v>0</v>
      </c>
      <c r="E8" s="77">
        <f t="shared" si="0"/>
        <v>0</v>
      </c>
      <c r="F8" s="76">
        <f>分析係数表!C11</f>
        <v>1.0332950631458115E-2</v>
      </c>
      <c r="G8" s="77">
        <f t="shared" si="1"/>
        <v>0</v>
      </c>
      <c r="H8" s="77">
        <v>6.1282384061433733E-4</v>
      </c>
      <c r="I8" s="77">
        <f t="shared" si="2"/>
        <v>6.1282384061433733E-4</v>
      </c>
      <c r="J8" s="76">
        <f>分析係数表!G11</f>
        <v>0.46666666666666667</v>
      </c>
      <c r="K8" s="78">
        <f t="shared" si="3"/>
        <v>2.8598445895335745E-4</v>
      </c>
      <c r="L8" s="79"/>
      <c r="M8" s="80"/>
      <c r="N8" s="81">
        <f>分析係数表!H11</f>
        <v>-1.3970382788488405E-5</v>
      </c>
      <c r="O8" s="82">
        <f t="shared" si="4"/>
        <v>-2.8938794469414631E-4</v>
      </c>
      <c r="P8" s="76">
        <f>分析係数表!C11</f>
        <v>1.0332950631458115E-2</v>
      </c>
      <c r="Q8" s="82">
        <f t="shared" si="5"/>
        <v>-2.9902313458637452E-6</v>
      </c>
      <c r="R8" s="83">
        <v>1.7283105856834741E-4</v>
      </c>
      <c r="S8" s="84">
        <f t="shared" si="6"/>
        <v>7.8565489918268469E-4</v>
      </c>
      <c r="T8" s="85">
        <f>分析係数表!F11</f>
        <v>0.8</v>
      </c>
      <c r="U8" s="86">
        <f t="shared" si="7"/>
        <v>6.2852391934614779E-4</v>
      </c>
      <c r="V8" s="87">
        <f>分析係数表!D11</f>
        <v>0</v>
      </c>
      <c r="W8" s="88">
        <f t="shared" si="8"/>
        <v>0</v>
      </c>
      <c r="X8" s="76">
        <f>分析係数表!E11</f>
        <v>0</v>
      </c>
      <c r="Y8" s="89">
        <f t="shared" si="9"/>
        <v>0</v>
      </c>
    </row>
    <row r="9" spans="1:25" x14ac:dyDescent="0.2">
      <c r="A9" s="6" t="s">
        <v>222</v>
      </c>
      <c r="B9" s="5" t="s">
        <v>190</v>
      </c>
      <c r="C9" s="90"/>
      <c r="D9" s="76">
        <f>投入係数表!X9</f>
        <v>2.0172910662824207E-2</v>
      </c>
      <c r="E9" s="77">
        <f t="shared" si="0"/>
        <v>2.0172910662824206</v>
      </c>
      <c r="F9" s="76">
        <f>分析係数表!C12</f>
        <v>0.36438470355319375</v>
      </c>
      <c r="G9" s="77">
        <f t="shared" si="1"/>
        <v>0.735070007167826</v>
      </c>
      <c r="H9" s="77">
        <v>0.80676424752020937</v>
      </c>
      <c r="I9" s="77">
        <f t="shared" si="2"/>
        <v>0.80676424752020937</v>
      </c>
      <c r="J9" s="76">
        <f>分析係数表!G12</f>
        <v>0.13670989621500027</v>
      </c>
      <c r="K9" s="78">
        <f t="shared" si="3"/>
        <v>0.11029265654846061</v>
      </c>
      <c r="L9" s="79"/>
      <c r="M9" s="80"/>
      <c r="N9" s="81">
        <f>分析係数表!H12</f>
        <v>8.785973735680358E-2</v>
      </c>
      <c r="O9" s="82">
        <f t="shared" si="4"/>
        <v>1.8199607841814862</v>
      </c>
      <c r="P9" s="76">
        <f>分析係数表!C12</f>
        <v>0.36438470355319375</v>
      </c>
      <c r="Q9" s="82">
        <f t="shared" si="5"/>
        <v>0.66316587082240885</v>
      </c>
      <c r="R9" s="83">
        <v>0.76456842908736855</v>
      </c>
      <c r="S9" s="84">
        <f t="shared" si="6"/>
        <v>1.5713326766075779</v>
      </c>
      <c r="T9" s="85">
        <f>分析係数表!F12</f>
        <v>0.3384174917772968</v>
      </c>
      <c r="U9" s="86">
        <f t="shared" si="7"/>
        <v>0.53176646316524279</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投入係数表!X10</f>
        <v>1.1527377521613832E-2</v>
      </c>
      <c r="E10" s="77">
        <f t="shared" si="0"/>
        <v>1.1527377521613833</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0.28099569429801607</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投入係数表!X11</f>
        <v>5.7636887608069162E-2</v>
      </c>
      <c r="E11" s="77">
        <f t="shared" si="0"/>
        <v>5.7636887608069163</v>
      </c>
      <c r="F11" s="76">
        <f>分析係数表!C14</f>
        <v>0.26107118015302577</v>
      </c>
      <c r="G11" s="77">
        <f t="shared" si="1"/>
        <v>1.5047330268185923</v>
      </c>
      <c r="H11" s="77">
        <v>1.7369137093788021</v>
      </c>
      <c r="I11" s="77">
        <f t="shared" si="2"/>
        <v>1.7369137093788021</v>
      </c>
      <c r="J11" s="76">
        <f>分析係数表!G14</f>
        <v>0.16373199176766523</v>
      </c>
      <c r="K11" s="78">
        <f t="shared" si="3"/>
        <v>0.28438834116515488</v>
      </c>
      <c r="L11" s="79"/>
      <c r="M11" s="80"/>
      <c r="N11" s="81">
        <f>分析係数表!H14</f>
        <v>1.1316010058675609E-3</v>
      </c>
      <c r="O11" s="82">
        <f t="shared" si="4"/>
        <v>2.344042352022585E-2</v>
      </c>
      <c r="P11" s="76">
        <f>分析係数表!C14</f>
        <v>0.26107118015302577</v>
      </c>
      <c r="Q11" s="82">
        <f t="shared" si="5"/>
        <v>6.1196190317121058E-3</v>
      </c>
      <c r="R11" s="83">
        <v>3.3313011109654594E-2</v>
      </c>
      <c r="S11" s="84">
        <f t="shared" si="6"/>
        <v>1.7702267204884568</v>
      </c>
      <c r="T11" s="85">
        <f>分析係数表!F14</f>
        <v>0.32746398353533046</v>
      </c>
      <c r="U11" s="86">
        <f t="shared" si="7"/>
        <v>0.57968549365183408</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投入係数表!X12</f>
        <v>3.0979827089337175E-2</v>
      </c>
      <c r="E12" s="77">
        <f t="shared" si="0"/>
        <v>3.0979827089337175</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0.16784500792260484</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投入係数表!X13</f>
        <v>2.1613832853025938E-3</v>
      </c>
      <c r="E13" s="77">
        <f t="shared" si="0"/>
        <v>0.21613832853025938</v>
      </c>
      <c r="F13" s="76">
        <f>分析係数表!C16</f>
        <v>2.7381299155257777E-2</v>
      </c>
      <c r="G13" s="77">
        <f t="shared" si="1"/>
        <v>5.9181482324044193E-3</v>
      </c>
      <c r="H13" s="77">
        <v>1.3107934800888536E-2</v>
      </c>
      <c r="I13" s="77">
        <f t="shared" si="2"/>
        <v>1.3107934800888536E-2</v>
      </c>
      <c r="J13" s="76">
        <f>分析係数表!G16</f>
        <v>3.4146341463414637E-2</v>
      </c>
      <c r="K13" s="78">
        <f t="shared" si="3"/>
        <v>4.4758801759131589E-4</v>
      </c>
      <c r="L13" s="79"/>
      <c r="M13" s="80"/>
      <c r="N13" s="81">
        <f>分析係数表!H16</f>
        <v>1.6149762503492596E-2</v>
      </c>
      <c r="O13" s="82">
        <f t="shared" si="4"/>
        <v>0.33453246406643311</v>
      </c>
      <c r="P13" s="76">
        <f>分析係数表!C16</f>
        <v>2.7381299155257777E-2</v>
      </c>
      <c r="Q13" s="82">
        <f t="shared" si="5"/>
        <v>9.1599334757485277E-3</v>
      </c>
      <c r="R13" s="83">
        <v>1.0777321074151304E-2</v>
      </c>
      <c r="S13" s="84">
        <f t="shared" si="6"/>
        <v>2.388525587503984E-2</v>
      </c>
      <c r="T13" s="85">
        <f>分析係数表!F16</f>
        <v>0.28292682926829266</v>
      </c>
      <c r="U13" s="86">
        <f t="shared" si="7"/>
        <v>6.7577797109868807E-3</v>
      </c>
      <c r="V13" s="87">
        <f>分析係数表!D16</f>
        <v>0</v>
      </c>
      <c r="W13" s="88">
        <f t="shared" si="8"/>
        <v>0</v>
      </c>
      <c r="X13" s="76">
        <f>分析係数表!E16</f>
        <v>0</v>
      </c>
      <c r="Y13" s="89">
        <f t="shared" si="9"/>
        <v>0</v>
      </c>
    </row>
    <row r="14" spans="1:25" x14ac:dyDescent="0.2">
      <c r="A14" s="6" t="s">
        <v>2</v>
      </c>
      <c r="B14" s="5" t="s">
        <v>364</v>
      </c>
      <c r="C14" s="90"/>
      <c r="D14" s="76">
        <f>投入係数表!X14</f>
        <v>7.3487031700288183E-2</v>
      </c>
      <c r="E14" s="77">
        <f t="shared" si="0"/>
        <v>7.3487031700288181</v>
      </c>
      <c r="F14" s="76">
        <f>分析係数表!C17</f>
        <v>0.29707112970711302</v>
      </c>
      <c r="G14" s="77">
        <f t="shared" si="1"/>
        <v>2.1830875526027036</v>
      </c>
      <c r="H14" s="77">
        <v>2.4295142474285103</v>
      </c>
      <c r="I14" s="77">
        <f t="shared" si="2"/>
        <v>2.4295142474285103</v>
      </c>
      <c r="J14" s="76">
        <f>分析係数表!G17</f>
        <v>0.2185201483623562</v>
      </c>
      <c r="K14" s="78">
        <f t="shared" si="3"/>
        <v>0.53089781379653622</v>
      </c>
      <c r="L14" s="79"/>
      <c r="M14" s="80"/>
      <c r="N14" s="81">
        <f>分析係数表!H17</f>
        <v>2.8080469404861692E-3</v>
      </c>
      <c r="O14" s="82">
        <f t="shared" si="4"/>
        <v>5.8166976883523402E-2</v>
      </c>
      <c r="P14" s="76">
        <f>分析係数表!C17</f>
        <v>0.29707112970711302</v>
      </c>
      <c r="Q14" s="82">
        <f t="shared" si="5"/>
        <v>1.7279729534435826E-2</v>
      </c>
      <c r="R14" s="83">
        <v>4.4391623896927933E-2</v>
      </c>
      <c r="S14" s="84">
        <f t="shared" si="6"/>
        <v>2.4739058713254383</v>
      </c>
      <c r="T14" s="85">
        <f>分析係数表!F17</f>
        <v>0.34274218897340791</v>
      </c>
      <c r="U14" s="86">
        <f t="shared" si="7"/>
        <v>0.84791191365224672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投入係数表!X15</f>
        <v>5.0432276657060519E-3</v>
      </c>
      <c r="E15" s="77">
        <f t="shared" si="0"/>
        <v>0.50432276657060515</v>
      </c>
      <c r="F15" s="76">
        <f>分析係数表!C18</f>
        <v>0.13983739837398379</v>
      </c>
      <c r="G15" s="77">
        <f t="shared" si="1"/>
        <v>7.0523183618003346E-2</v>
      </c>
      <c r="H15" s="77">
        <v>7.6726329343371494E-2</v>
      </c>
      <c r="I15" s="77">
        <f t="shared" si="2"/>
        <v>7.6726329343371494E-2</v>
      </c>
      <c r="J15" s="76">
        <f>分析係数表!G18</f>
        <v>0.21606118546845124</v>
      </c>
      <c r="K15" s="78">
        <f t="shared" si="3"/>
        <v>1.657758167457166E-2</v>
      </c>
      <c r="L15" s="79"/>
      <c r="M15" s="80"/>
      <c r="N15" s="81">
        <f>分析係数表!H18</f>
        <v>4.3308186644314052E-4</v>
      </c>
      <c r="O15" s="82">
        <f t="shared" si="4"/>
        <v>8.9710262855185342E-3</v>
      </c>
      <c r="P15" s="76">
        <f>分析係数表!C18</f>
        <v>0.13983739837398379</v>
      </c>
      <c r="Q15" s="82">
        <f t="shared" si="5"/>
        <v>1.2544849765115354E-3</v>
      </c>
      <c r="R15" s="83">
        <v>3.1079776279390884E-3</v>
      </c>
      <c r="S15" s="84">
        <f t="shared" si="6"/>
        <v>7.9834306971310581E-2</v>
      </c>
      <c r="T15" s="85">
        <f>分析係数表!F18</f>
        <v>0.45793499043977054</v>
      </c>
      <c r="U15" s="86">
        <f t="shared" si="7"/>
        <v>3.6558922599672819E-2</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投入係数表!X16</f>
        <v>2.881844380403458E-3</v>
      </c>
      <c r="E16" s="77">
        <f t="shared" si="0"/>
        <v>0.28818443804034583</v>
      </c>
      <c r="F16" s="76">
        <f>分析係数表!C19</f>
        <v>0.18403218975010593</v>
      </c>
      <c r="G16" s="77">
        <f t="shared" si="1"/>
        <v>5.303521318446857E-2</v>
      </c>
      <c r="H16" s="77">
        <v>8.1814395925549926E-2</v>
      </c>
      <c r="I16" s="77">
        <f t="shared" si="2"/>
        <v>8.1814395925549926E-2</v>
      </c>
      <c r="J16" s="76">
        <f>分析係数表!G19</f>
        <v>5.7747209966260059E-2</v>
      </c>
      <c r="K16" s="78">
        <f t="shared" si="3"/>
        <v>4.7245530997754633E-3</v>
      </c>
      <c r="L16" s="79"/>
      <c r="M16" s="80"/>
      <c r="N16" s="81">
        <f>分析係数表!H19</f>
        <v>-1.1176306230790724E-4</v>
      </c>
      <c r="O16" s="82">
        <f t="shared" si="4"/>
        <v>-2.3151035575531705E-3</v>
      </c>
      <c r="P16" s="76">
        <f>分析係数表!C19</f>
        <v>0.18403218975010593</v>
      </c>
      <c r="Q16" s="82">
        <f t="shared" si="5"/>
        <v>-4.2605357719477035E-4</v>
      </c>
      <c r="R16" s="83">
        <v>2.6652979593395462E-3</v>
      </c>
      <c r="S16" s="84">
        <f t="shared" si="6"/>
        <v>8.4479693884889476E-2</v>
      </c>
      <c r="T16" s="85">
        <f>分析係数表!F19</f>
        <v>0.23994290163508955</v>
      </c>
      <c r="U16" s="86">
        <f t="shared" si="7"/>
        <v>2.0270302879984513E-2</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投入係数表!X17</f>
        <v>1.3688760806916427E-2</v>
      </c>
      <c r="E17" s="77">
        <f t="shared" si="0"/>
        <v>1.3688760806916427</v>
      </c>
      <c r="F17" s="76">
        <f>分析係数表!C20</f>
        <v>2.2594142259414252E-2</v>
      </c>
      <c r="G17" s="77">
        <f t="shared" si="1"/>
        <v>3.0928580902656398E-2</v>
      </c>
      <c r="H17" s="77">
        <v>3.2514703929170469E-2</v>
      </c>
      <c r="I17" s="77">
        <f t="shared" si="2"/>
        <v>3.2514703929170469E-2</v>
      </c>
      <c r="J17" s="76">
        <f>分析係数表!G20</f>
        <v>0.10283687943262411</v>
      </c>
      <c r="K17" s="78">
        <f t="shared" si="3"/>
        <v>3.3437106877515729E-3</v>
      </c>
      <c r="L17" s="79"/>
      <c r="M17" s="80"/>
      <c r="N17" s="81">
        <f>分析係数表!H20</f>
        <v>5.3087454596255942E-4</v>
      </c>
      <c r="O17" s="82">
        <f t="shared" si="4"/>
        <v>1.0996741898377561E-2</v>
      </c>
      <c r="P17" s="76">
        <f>分析係数表!C20</f>
        <v>2.2594142259414252E-2</v>
      </c>
      <c r="Q17" s="82">
        <f t="shared" si="5"/>
        <v>2.4846195084200377E-4</v>
      </c>
      <c r="R17" s="83">
        <v>7.0917253597353421E-4</v>
      </c>
      <c r="S17" s="84">
        <f t="shared" si="6"/>
        <v>3.3223876465144006E-2</v>
      </c>
      <c r="T17" s="85">
        <f>分析係数表!F20</f>
        <v>0.22695035460992907</v>
      </c>
      <c r="U17" s="86">
        <f t="shared" si="7"/>
        <v>7.5401705452809087E-3</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投入係数表!X18</f>
        <v>1.4409221902017291E-2</v>
      </c>
      <c r="E18" s="77">
        <f t="shared" si="0"/>
        <v>1.4409221902017291</v>
      </c>
      <c r="F18" s="76">
        <f>分析係数表!C21</f>
        <v>0.23250388802488331</v>
      </c>
      <c r="G18" s="77">
        <f t="shared" si="1"/>
        <v>0.33502001156323241</v>
      </c>
      <c r="H18" s="77">
        <v>0.368104381301045</v>
      </c>
      <c r="I18" s="77">
        <f t="shared" si="2"/>
        <v>0.368104381301045</v>
      </c>
      <c r="J18" s="76">
        <f>分析係数表!G21</f>
        <v>0.28497645450402553</v>
      </c>
      <c r="K18" s="78">
        <f t="shared" si="3"/>
        <v>0.10490108147056972</v>
      </c>
      <c r="L18" s="79"/>
      <c r="M18" s="80"/>
      <c r="N18" s="81">
        <f>分析係数表!H21</f>
        <v>8.9410449846325792E-4</v>
      </c>
      <c r="O18" s="82">
        <f t="shared" si="4"/>
        <v>1.8520828460425364E-2</v>
      </c>
      <c r="P18" s="76">
        <f>分析係数表!C21</f>
        <v>0.23250388802488331</v>
      </c>
      <c r="Q18" s="82">
        <f t="shared" si="5"/>
        <v>4.306164626490811E-3</v>
      </c>
      <c r="R18" s="83">
        <v>1.4513838778887447E-2</v>
      </c>
      <c r="S18" s="84">
        <f t="shared" si="6"/>
        <v>0.38261822007993246</v>
      </c>
      <c r="T18" s="85">
        <f>分析係数表!F21</f>
        <v>0.42533799179705301</v>
      </c>
      <c r="U18" s="86">
        <f t="shared" si="7"/>
        <v>0.16274206535376134</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投入係数表!X19</f>
        <v>7.2046109510086451E-4</v>
      </c>
      <c r="E19" s="77">
        <f t="shared" si="0"/>
        <v>7.2046109510086456E-2</v>
      </c>
      <c r="F19" s="76">
        <f>分析係数表!C22</f>
        <v>5.4474708171206254E-2</v>
      </c>
      <c r="G19" s="77">
        <f t="shared" si="1"/>
        <v>3.9246907904327277E-3</v>
      </c>
      <c r="H19" s="77">
        <v>5.1281394171507743E-3</v>
      </c>
      <c r="I19" s="77">
        <f t="shared" si="2"/>
        <v>5.1281394171507743E-3</v>
      </c>
      <c r="J19" s="76">
        <f>分析係数表!G22</f>
        <v>0.19423955040393395</v>
      </c>
      <c r="K19" s="78">
        <f t="shared" si="3"/>
        <v>9.9608749479605839E-4</v>
      </c>
      <c r="L19" s="79"/>
      <c r="M19" s="80"/>
      <c r="N19" s="81">
        <f>分析係数表!H22</f>
        <v>4.1911148365465217E-5</v>
      </c>
      <c r="O19" s="82">
        <f t="shared" si="4"/>
        <v>8.68163834082439E-4</v>
      </c>
      <c r="P19" s="76">
        <f>分析係数表!C22</f>
        <v>5.4474708171206254E-2</v>
      </c>
      <c r="Q19" s="82">
        <f t="shared" si="5"/>
        <v>4.7292971506436388E-5</v>
      </c>
      <c r="R19" s="83">
        <v>4.8014013936926856E-4</v>
      </c>
      <c r="S19" s="84">
        <f t="shared" si="6"/>
        <v>5.6082795565200426E-3</v>
      </c>
      <c r="T19" s="85">
        <f>分析係数表!F22</f>
        <v>0.41201264488935724</v>
      </c>
      <c r="U19" s="86">
        <f t="shared" si="7"/>
        <v>2.3106820933607342E-3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5.7877588938829263E-4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投入係数表!X21</f>
        <v>0</v>
      </c>
      <c r="E21" s="77">
        <f t="shared" si="0"/>
        <v>0</v>
      </c>
      <c r="F21" s="76">
        <f>分析係数表!C24</f>
        <v>0.2430426716141002</v>
      </c>
      <c r="G21" s="77">
        <f t="shared" si="1"/>
        <v>0</v>
      </c>
      <c r="H21" s="77">
        <v>5.2474038001132477E-3</v>
      </c>
      <c r="I21" s="77">
        <f t="shared" si="2"/>
        <v>5.2474038001132477E-3</v>
      </c>
      <c r="J21" s="76">
        <f>分析係数表!G24</f>
        <v>0.20785219399538107</v>
      </c>
      <c r="K21" s="78">
        <f t="shared" si="3"/>
        <v>1.0906843926332386E-3</v>
      </c>
      <c r="L21" s="79"/>
      <c r="M21" s="80"/>
      <c r="N21" s="81">
        <f>分析係数表!H24</f>
        <v>3.3528918692372173E-4</v>
      </c>
      <c r="O21" s="82">
        <f t="shared" si="4"/>
        <v>6.945310672659512E-3</v>
      </c>
      <c r="P21" s="76">
        <f>分析係数表!C24</f>
        <v>0.2430426716141002</v>
      </c>
      <c r="Q21" s="82">
        <f t="shared" si="5"/>
        <v>1.6880068610730912E-3</v>
      </c>
      <c r="R21" s="83">
        <v>6.8319673852455165E-3</v>
      </c>
      <c r="S21" s="84">
        <f t="shared" si="6"/>
        <v>1.2079371185358765E-2</v>
      </c>
      <c r="T21" s="85">
        <f>分析係数表!F24</f>
        <v>0.39030023094688221</v>
      </c>
      <c r="U21" s="86">
        <f t="shared" si="7"/>
        <v>4.7145813633386402E-3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投入係数表!X22</f>
        <v>7.2046109510086453E-3</v>
      </c>
      <c r="E22" s="77">
        <f t="shared" si="0"/>
        <v>0.72046109510086453</v>
      </c>
      <c r="F22" s="76">
        <f>分析係数表!C25</f>
        <v>6.2929061784896545E-3</v>
      </c>
      <c r="G22" s="77">
        <f t="shared" si="1"/>
        <v>4.5337940767216532E-3</v>
      </c>
      <c r="H22" s="77">
        <v>4.7865717579985258E-3</v>
      </c>
      <c r="I22" s="77">
        <f t="shared" si="2"/>
        <v>4.7865717579985258E-3</v>
      </c>
      <c r="J22" s="76">
        <f>分析係数表!G25</f>
        <v>0.19805194805194806</v>
      </c>
      <c r="K22" s="78">
        <f t="shared" si="3"/>
        <v>9.4798986116204575E-4</v>
      </c>
      <c r="L22" s="79"/>
      <c r="M22" s="80"/>
      <c r="N22" s="81">
        <f>分析係数表!H25</f>
        <v>4.8896339759709417E-4</v>
      </c>
      <c r="O22" s="82">
        <f t="shared" si="4"/>
        <v>1.0128578064295121E-2</v>
      </c>
      <c r="P22" s="76">
        <f>分析係数表!C25</f>
        <v>6.2929061784896545E-3</v>
      </c>
      <c r="Q22" s="82">
        <f t="shared" si="5"/>
        <v>6.3738191480117547E-5</v>
      </c>
      <c r="R22" s="83">
        <v>6.2091595904498231E-4</v>
      </c>
      <c r="S22" s="84">
        <f t="shared" si="6"/>
        <v>5.4074877170435078E-3</v>
      </c>
      <c r="T22" s="85">
        <f>分析係数表!F25</f>
        <v>0.35389610389610388</v>
      </c>
      <c r="U22" s="86">
        <f t="shared" si="7"/>
        <v>1.9136888349277348E-3</v>
      </c>
      <c r="V22" s="87">
        <f>分析係数表!D25</f>
        <v>9.74025974025974E-3</v>
      </c>
      <c r="W22" s="88">
        <f t="shared" si="8"/>
        <v>0</v>
      </c>
      <c r="X22" s="76">
        <f>分析係数表!E25</f>
        <v>0</v>
      </c>
      <c r="Y22" s="89">
        <f t="shared" si="9"/>
        <v>0</v>
      </c>
    </row>
    <row r="23" spans="1:25" x14ac:dyDescent="0.2">
      <c r="A23" s="6" t="s">
        <v>11</v>
      </c>
      <c r="B23" s="5" t="s">
        <v>35</v>
      </c>
      <c r="C23" s="90"/>
      <c r="D23" s="76">
        <f>投入係数表!X23</f>
        <v>7.2046109510086451E-4</v>
      </c>
      <c r="E23" s="77">
        <f t="shared" si="0"/>
        <v>7.2046109510086456E-2</v>
      </c>
      <c r="F23" s="76">
        <f>分析係数表!C26</f>
        <v>0.11929572403880706</v>
      </c>
      <c r="G23" s="77">
        <f t="shared" si="1"/>
        <v>8.5947927981849474E-3</v>
      </c>
      <c r="H23" s="77">
        <v>1.1161024358439183E-2</v>
      </c>
      <c r="I23" s="77">
        <f t="shared" si="2"/>
        <v>1.1161024358439183E-2</v>
      </c>
      <c r="J23" s="76">
        <f>分析係数表!G26</f>
        <v>0.19690501600853788</v>
      </c>
      <c r="K23" s="78">
        <f t="shared" si="3"/>
        <v>2.1976616799701484E-3</v>
      </c>
      <c r="L23" s="79"/>
      <c r="M23" s="80"/>
      <c r="N23" s="81">
        <f>分析係数表!H26</f>
        <v>1.0477787091366304E-2</v>
      </c>
      <c r="O23" s="82">
        <f t="shared" si="4"/>
        <v>0.21704095852060973</v>
      </c>
      <c r="P23" s="76">
        <f>分析係数表!C26</f>
        <v>0.11929572403880706</v>
      </c>
      <c r="Q23" s="82">
        <f t="shared" si="5"/>
        <v>2.5892058292792827E-2</v>
      </c>
      <c r="R23" s="83">
        <v>2.7985447247705925E-2</v>
      </c>
      <c r="S23" s="84">
        <f t="shared" si="6"/>
        <v>3.9146471606145108E-2</v>
      </c>
      <c r="T23" s="85">
        <f>分析係数表!F26</f>
        <v>0.33564567769477055</v>
      </c>
      <c r="U23" s="86">
        <f t="shared" si="7"/>
        <v>1.3139343991603668E-2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投入係数表!X24</f>
        <v>0</v>
      </c>
      <c r="E24" s="77">
        <f t="shared" si="0"/>
        <v>0</v>
      </c>
      <c r="F24" s="76">
        <f>分析係数表!C27</f>
        <v>1</v>
      </c>
      <c r="G24" s="77">
        <f t="shared" si="1"/>
        <v>0</v>
      </c>
      <c r="H24" s="77">
        <v>6.2379070751442519E-3</v>
      </c>
      <c r="I24" s="77">
        <f t="shared" si="2"/>
        <v>6.2379070751442519E-3</v>
      </c>
      <c r="J24" s="76">
        <f>分析係数表!G27</f>
        <v>0.17096018735362997</v>
      </c>
      <c r="K24" s="78">
        <f t="shared" si="3"/>
        <v>1.0664337622611952E-3</v>
      </c>
      <c r="L24" s="79"/>
      <c r="M24" s="80"/>
      <c r="N24" s="81">
        <f>分析係数表!H27</f>
        <v>1.0449846325789327E-2</v>
      </c>
      <c r="O24" s="82">
        <f t="shared" si="4"/>
        <v>0.21646218263122144</v>
      </c>
      <c r="P24" s="76">
        <f>分析係数表!C27</f>
        <v>1</v>
      </c>
      <c r="Q24" s="82">
        <f t="shared" si="5"/>
        <v>0.21646218263122144</v>
      </c>
      <c r="R24" s="83">
        <v>0.2253961171566144</v>
      </c>
      <c r="S24" s="84">
        <f t="shared" si="6"/>
        <v>0.23163402423175863</v>
      </c>
      <c r="T24" s="85">
        <f>分析係数表!F27</f>
        <v>0.32162373145979706</v>
      </c>
      <c r="U24" s="86">
        <f t="shared" si="7"/>
        <v>7.449899920646727E-2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投入係数表!X25</f>
        <v>0</v>
      </c>
      <c r="E25" s="77">
        <f t="shared" si="0"/>
        <v>0</v>
      </c>
      <c r="F25" s="76">
        <f>分析係数表!C28</f>
        <v>0.21543700340522132</v>
      </c>
      <c r="G25" s="77">
        <f t="shared" si="1"/>
        <v>0</v>
      </c>
      <c r="H25" s="77">
        <v>1.413008419566952E-2</v>
      </c>
      <c r="I25" s="77">
        <f t="shared" si="2"/>
        <v>1.413008419566952E-2</v>
      </c>
      <c r="J25" s="76">
        <f>分析係数表!G28</f>
        <v>0.12488528602018965</v>
      </c>
      <c r="K25" s="78">
        <f t="shared" si="3"/>
        <v>1.7646396062655494E-3</v>
      </c>
      <c r="L25" s="79"/>
      <c r="M25" s="80"/>
      <c r="N25" s="81">
        <f>分析係数表!H28</f>
        <v>2.0550433081866444E-2</v>
      </c>
      <c r="O25" s="82">
        <f t="shared" si="4"/>
        <v>0.42568966664508923</v>
      </c>
      <c r="P25" s="76">
        <f>分析係数表!C28</f>
        <v>0.21543700340522132</v>
      </c>
      <c r="Q25" s="82">
        <f t="shared" si="5"/>
        <v>9.1709306162585616E-2</v>
      </c>
      <c r="R25" s="83">
        <v>0.10623567434202924</v>
      </c>
      <c r="S25" s="84">
        <f t="shared" si="6"/>
        <v>0.12036575853769876</v>
      </c>
      <c r="T25" s="85">
        <f>分析係数表!F28</f>
        <v>0.21313857448761089</v>
      </c>
      <c r="U25" s="86">
        <f t="shared" si="7"/>
        <v>2.5654586191845095E-2</v>
      </c>
      <c r="V25" s="87">
        <f>分析係数表!D28</f>
        <v>4.5656163964515141E-2</v>
      </c>
      <c r="W25" s="88">
        <f t="shared" si="8"/>
        <v>0</v>
      </c>
      <c r="X25" s="76">
        <f>分析係数表!E28</f>
        <v>3.9385133068216581E-2</v>
      </c>
      <c r="Y25" s="89">
        <f t="shared" si="9"/>
        <v>0</v>
      </c>
    </row>
    <row r="26" spans="1:25" x14ac:dyDescent="0.2">
      <c r="A26" s="6" t="s">
        <v>14</v>
      </c>
      <c r="B26" s="5" t="s">
        <v>50</v>
      </c>
      <c r="C26" s="75">
        <f>最終需要_まとめ!C27</f>
        <v>100</v>
      </c>
      <c r="D26" s="76">
        <f>投入係数表!X26</f>
        <v>9.2939481268011534E-2</v>
      </c>
      <c r="E26" s="77">
        <f t="shared" si="0"/>
        <v>9.293948126801153</v>
      </c>
      <c r="F26" s="76">
        <f>分析係数表!C29</f>
        <v>0.11126961483594866</v>
      </c>
      <c r="G26" s="77">
        <f t="shared" si="1"/>
        <v>1.0341340283744509</v>
      </c>
      <c r="H26" s="77">
        <v>1.0617768824669578</v>
      </c>
      <c r="I26" s="77">
        <f t="shared" si="2"/>
        <v>101.06177688246696</v>
      </c>
      <c r="J26" s="76">
        <f>分析係数表!G29</f>
        <v>0.25072046109510088</v>
      </c>
      <c r="K26" s="78">
        <f t="shared" si="3"/>
        <v>25.338255299062322</v>
      </c>
      <c r="L26" s="79"/>
      <c r="M26" s="80"/>
      <c r="N26" s="81">
        <f>分析係数表!H29</f>
        <v>9.5976529756915344E-3</v>
      </c>
      <c r="O26" s="82">
        <f t="shared" si="4"/>
        <v>0.1988095180048785</v>
      </c>
      <c r="P26" s="76">
        <f>分析係数表!C29</f>
        <v>0.11126961483594866</v>
      </c>
      <c r="Q26" s="82">
        <f t="shared" si="5"/>
        <v>2.2121458494123433E-2</v>
      </c>
      <c r="R26" s="83">
        <v>3.076487977664738E-2</v>
      </c>
      <c r="S26" s="84">
        <f t="shared" si="6"/>
        <v>101.0925417622436</v>
      </c>
      <c r="T26" s="85">
        <f>分析係数表!F29</f>
        <v>0.40201729106628242</v>
      </c>
      <c r="U26" s="86">
        <f t="shared" si="7"/>
        <v>40.640949786262198</v>
      </c>
      <c r="V26" s="87">
        <f>分析係数表!D29</f>
        <v>0.18659942363112392</v>
      </c>
      <c r="W26" s="88">
        <f t="shared" si="8"/>
        <v>19</v>
      </c>
      <c r="X26" s="76">
        <f>分析係数表!E29</f>
        <v>0.15489913544668588</v>
      </c>
      <c r="Y26" s="89">
        <f t="shared" si="9"/>
        <v>16</v>
      </c>
    </row>
    <row r="27" spans="1:25" x14ac:dyDescent="0.2">
      <c r="A27" s="6" t="s">
        <v>15</v>
      </c>
      <c r="B27" s="5" t="s">
        <v>36</v>
      </c>
      <c r="C27" s="90"/>
      <c r="D27" s="76">
        <f>投入係数表!X27</f>
        <v>1.440922190201729E-3</v>
      </c>
      <c r="E27" s="77">
        <f t="shared" si="0"/>
        <v>0.14409221902017291</v>
      </c>
      <c r="F27" s="76">
        <f>分析係数表!C30</f>
        <v>1</v>
      </c>
      <c r="G27" s="77">
        <f t="shared" si="1"/>
        <v>0.14409221902017291</v>
      </c>
      <c r="H27" s="77">
        <v>0.21426736180165198</v>
      </c>
      <c r="I27" s="77">
        <f t="shared" si="2"/>
        <v>0.21426736180165198</v>
      </c>
      <c r="J27" s="76">
        <f>分析係数表!G30</f>
        <v>0.34452184927169094</v>
      </c>
      <c r="K27" s="78">
        <f t="shared" si="3"/>
        <v>7.3819787726471617E-2</v>
      </c>
      <c r="L27" s="79"/>
      <c r="M27" s="80"/>
      <c r="N27" s="81">
        <f>分析係数表!H30</f>
        <v>0</v>
      </c>
      <c r="O27" s="82">
        <f t="shared" si="4"/>
        <v>0</v>
      </c>
      <c r="P27" s="76">
        <f>分析係数表!C30</f>
        <v>1</v>
      </c>
      <c r="Q27" s="82">
        <f t="shared" si="5"/>
        <v>0</v>
      </c>
      <c r="R27" s="83">
        <v>6.2581140595357021E-2</v>
      </c>
      <c r="S27" s="84">
        <f t="shared" si="6"/>
        <v>0.27684850239700898</v>
      </c>
      <c r="T27" s="85">
        <f>分析係数表!F30</f>
        <v>0.43989867004433186</v>
      </c>
      <c r="U27" s="86">
        <f t="shared" si="7"/>
        <v>0.12178528800820927</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投入係数表!X28</f>
        <v>1.3688760806916427E-2</v>
      </c>
      <c r="E28" s="77">
        <f t="shared" si="0"/>
        <v>1.3688760806916427</v>
      </c>
      <c r="F28" s="76">
        <f>分析係数表!C31</f>
        <v>4.9334728658992355E-2</v>
      </c>
      <c r="G28" s="77">
        <f t="shared" si="1"/>
        <v>6.7533130008707115E-2</v>
      </c>
      <c r="H28" s="77">
        <v>9.1213355909762525E-2</v>
      </c>
      <c r="I28" s="77">
        <f t="shared" si="2"/>
        <v>9.1213355909762525E-2</v>
      </c>
      <c r="J28" s="76">
        <f>分析係数表!G31</f>
        <v>6.9277108433734941E-2</v>
      </c>
      <c r="K28" s="78">
        <f t="shared" si="3"/>
        <v>6.3189975479654766E-3</v>
      </c>
      <c r="L28" s="79"/>
      <c r="M28" s="80"/>
      <c r="N28" s="81">
        <f>分析係数表!H31</f>
        <v>2.1570271025426097E-2</v>
      </c>
      <c r="O28" s="82">
        <f t="shared" si="4"/>
        <v>0.44681498660776192</v>
      </c>
      <c r="P28" s="76">
        <f>分析係数表!C31</f>
        <v>4.9334728658992355E-2</v>
      </c>
      <c r="Q28" s="82">
        <f t="shared" si="5"/>
        <v>2.2043496125065239E-2</v>
      </c>
      <c r="R28" s="83">
        <v>3.1309897960263032E-2</v>
      </c>
      <c r="S28" s="84">
        <f t="shared" si="6"/>
        <v>0.12252325387002555</v>
      </c>
      <c r="T28" s="85">
        <f>分析係数表!F31</f>
        <v>0.34337349397590361</v>
      </c>
      <c r="U28" s="86">
        <f t="shared" si="7"/>
        <v>4.207123777464733E-2</v>
      </c>
      <c r="V28" s="87">
        <f>分析係数表!D31</f>
        <v>0</v>
      </c>
      <c r="W28" s="88">
        <f t="shared" si="8"/>
        <v>0</v>
      </c>
      <c r="X28" s="76">
        <f>分析係数表!E31</f>
        <v>0</v>
      </c>
      <c r="Y28" s="89">
        <f t="shared" si="9"/>
        <v>0</v>
      </c>
    </row>
    <row r="29" spans="1:25" x14ac:dyDescent="0.2">
      <c r="A29" s="6" t="s">
        <v>17</v>
      </c>
      <c r="B29" s="5" t="s">
        <v>272</v>
      </c>
      <c r="C29" s="90"/>
      <c r="D29" s="76">
        <f>投入係数表!X29</f>
        <v>7.2046109510086451E-4</v>
      </c>
      <c r="E29" s="77">
        <f t="shared" si="0"/>
        <v>7.2046109510086456E-2</v>
      </c>
      <c r="F29" s="76">
        <f>分析係数表!C32</f>
        <v>0.42352941176470593</v>
      </c>
      <c r="G29" s="77">
        <f t="shared" si="1"/>
        <v>3.0513646380742502E-2</v>
      </c>
      <c r="H29" s="77">
        <v>4.902122009213377E-2</v>
      </c>
      <c r="I29" s="77">
        <f t="shared" si="2"/>
        <v>4.902122009213377E-2</v>
      </c>
      <c r="J29" s="76">
        <f>分析係数表!G32</f>
        <v>0.14012738853503184</v>
      </c>
      <c r="K29" s="78">
        <f t="shared" si="3"/>
        <v>6.8692155543117386E-3</v>
      </c>
      <c r="L29" s="79"/>
      <c r="M29" s="80"/>
      <c r="N29" s="81">
        <f>分析係数表!H32</f>
        <v>6.3146130203967591E-3</v>
      </c>
      <c r="O29" s="82">
        <f t="shared" si="4"/>
        <v>0.13080335100175414</v>
      </c>
      <c r="P29" s="76">
        <f>分析係数表!C32</f>
        <v>0.42352941176470593</v>
      </c>
      <c r="Q29" s="82">
        <f t="shared" si="5"/>
        <v>5.5399066306625291E-2</v>
      </c>
      <c r="R29" s="83">
        <v>7.3576770737191155E-2</v>
      </c>
      <c r="S29" s="84">
        <f t="shared" si="6"/>
        <v>0.12259799082932493</v>
      </c>
      <c r="T29" s="85">
        <f>分析係数表!F32</f>
        <v>0.48195329087048833</v>
      </c>
      <c r="U29" s="86">
        <f t="shared" si="7"/>
        <v>5.9086505134303101E-2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投入係数表!X30</f>
        <v>0</v>
      </c>
      <c r="E30" s="77">
        <f t="shared" si="0"/>
        <v>0</v>
      </c>
      <c r="F30" s="76">
        <f>分析係数表!C33</f>
        <v>1</v>
      </c>
      <c r="G30" s="77">
        <f t="shared" si="1"/>
        <v>0</v>
      </c>
      <c r="H30" s="77">
        <v>3.2642419831477726E-2</v>
      </c>
      <c r="I30" s="77">
        <f t="shared" si="2"/>
        <v>3.2642419831477726E-2</v>
      </c>
      <c r="J30" s="76">
        <f>分析係数表!G33</f>
        <v>0.50642927794263104</v>
      </c>
      <c r="K30" s="78">
        <f t="shared" si="3"/>
        <v>1.6531077105555486E-2</v>
      </c>
      <c r="L30" s="79"/>
      <c r="M30" s="80"/>
      <c r="N30" s="81">
        <f>分析係数表!H33</f>
        <v>9.2204526404023469E-4</v>
      </c>
      <c r="O30" s="82">
        <f t="shared" si="4"/>
        <v>1.9099604349813656E-2</v>
      </c>
      <c r="P30" s="76">
        <f>分析係数表!C33</f>
        <v>1</v>
      </c>
      <c r="Q30" s="82">
        <f t="shared" si="5"/>
        <v>1.9099604349813656E-2</v>
      </c>
      <c r="R30" s="83">
        <v>5.3724384847833193E-2</v>
      </c>
      <c r="S30" s="84">
        <f t="shared" si="6"/>
        <v>8.6366804679310918E-2</v>
      </c>
      <c r="T30" s="85">
        <f>分析係数表!F33</f>
        <v>0.64094955489614247</v>
      </c>
      <c r="U30" s="86">
        <f t="shared" si="7"/>
        <v>5.5356765017006405E-2</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投入係数表!X31</f>
        <v>8.4293948126801146E-2</v>
      </c>
      <c r="E31" s="77">
        <f t="shared" si="0"/>
        <v>8.4293948126801155</v>
      </c>
      <c r="F31" s="76">
        <f>分析係数表!C34</f>
        <v>1</v>
      </c>
      <c r="G31" s="77">
        <f t="shared" si="1"/>
        <v>8.4293948126801155</v>
      </c>
      <c r="H31" s="77">
        <v>9.2305138535956832</v>
      </c>
      <c r="I31" s="77">
        <f t="shared" si="2"/>
        <v>9.2305138535956832</v>
      </c>
      <c r="J31" s="76">
        <f>分析係数表!G34</f>
        <v>0.4248177722781849</v>
      </c>
      <c r="K31" s="78">
        <f t="shared" si="3"/>
        <v>3.9212863322674418</v>
      </c>
      <c r="L31" s="79"/>
      <c r="M31" s="80"/>
      <c r="N31" s="81">
        <f>分析係数表!H34</f>
        <v>0.15535065660799105</v>
      </c>
      <c r="O31" s="82">
        <f t="shared" si="4"/>
        <v>3.2179939449989066</v>
      </c>
      <c r="P31" s="76">
        <f>分析係数表!C34</f>
        <v>1</v>
      </c>
      <c r="Q31" s="82">
        <f t="shared" si="5"/>
        <v>3.2179939449989066</v>
      </c>
      <c r="R31" s="83">
        <v>3.5383103900391641</v>
      </c>
      <c r="S31" s="84">
        <f t="shared" si="6"/>
        <v>12.768824243634848</v>
      </c>
      <c r="T31" s="85">
        <f>分析係数表!F34</f>
        <v>0.6980530152162564</v>
      </c>
      <c r="U31" s="86">
        <f t="shared" si="7"/>
        <v>8.9133162640357408</v>
      </c>
      <c r="V31" s="87">
        <f>分析係数表!D34</f>
        <v>4.7543550975425841E-2</v>
      </c>
      <c r="W31" s="88">
        <f t="shared" si="8"/>
        <v>1</v>
      </c>
      <c r="X31" s="76">
        <f>分析係数表!E34</f>
        <v>3.5865509174223237E-2</v>
      </c>
      <c r="Y31" s="89">
        <f t="shared" si="9"/>
        <v>0</v>
      </c>
    </row>
    <row r="32" spans="1:25" x14ac:dyDescent="0.2">
      <c r="A32" s="6" t="s">
        <v>20</v>
      </c>
      <c r="B32" s="5" t="s">
        <v>37</v>
      </c>
      <c r="C32" s="90"/>
      <c r="D32" s="76">
        <f>投入係数表!X32</f>
        <v>1.3688760806916427E-2</v>
      </c>
      <c r="E32" s="77">
        <f t="shared" si="0"/>
        <v>1.3688760806916427</v>
      </c>
      <c r="F32" s="76">
        <f>分析係数表!C35</f>
        <v>0.10396681358568838</v>
      </c>
      <c r="G32" s="77">
        <f t="shared" si="1"/>
        <v>0.14231768430317573</v>
      </c>
      <c r="H32" s="77">
        <v>0.17481896126822055</v>
      </c>
      <c r="I32" s="77">
        <f t="shared" si="2"/>
        <v>0.17481896126822055</v>
      </c>
      <c r="J32" s="76">
        <f>分析係数表!G35</f>
        <v>0.31658878504672899</v>
      </c>
      <c r="K32" s="78">
        <f t="shared" si="3"/>
        <v>5.5345722551037119E-2</v>
      </c>
      <c r="L32" s="79"/>
      <c r="M32" s="80"/>
      <c r="N32" s="81">
        <f>分析係数表!H35</f>
        <v>5.9164571109248394E-2</v>
      </c>
      <c r="O32" s="82">
        <f t="shared" si="4"/>
        <v>1.2255579457797097</v>
      </c>
      <c r="P32" s="76">
        <f>分析係数表!C35</f>
        <v>0.10396681358568838</v>
      </c>
      <c r="Q32" s="82">
        <f t="shared" si="5"/>
        <v>0.12741735448733826</v>
      </c>
      <c r="R32" s="83">
        <v>0.16707748479189669</v>
      </c>
      <c r="S32" s="84">
        <f t="shared" si="6"/>
        <v>0.34189644606011727</v>
      </c>
      <c r="T32" s="85">
        <f>分析係数表!F35</f>
        <v>0.6460280373831776</v>
      </c>
      <c r="U32" s="86">
        <f t="shared" si="7"/>
        <v>0.22087469003650101</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投入係数表!X33</f>
        <v>1.440922190201729E-3</v>
      </c>
      <c r="E33" s="77">
        <f t="shared" si="0"/>
        <v>0.14409221902017291</v>
      </c>
      <c r="F33" s="76">
        <f>分析係数表!C36</f>
        <v>0.7690462911321807</v>
      </c>
      <c r="G33" s="77">
        <f t="shared" si="1"/>
        <v>0.11081358661846985</v>
      </c>
      <c r="H33" s="77">
        <v>0.38349712672111175</v>
      </c>
      <c r="I33" s="77">
        <f t="shared" si="2"/>
        <v>0.38349712672111175</v>
      </c>
      <c r="J33" s="76">
        <f>分析係数表!G36</f>
        <v>1.0642148700499529E-2</v>
      </c>
      <c r="K33" s="78">
        <f t="shared" si="3"/>
        <v>4.0812334487803827E-3</v>
      </c>
      <c r="L33" s="79"/>
      <c r="M33" s="80"/>
      <c r="N33" s="81">
        <f>分析係数表!H36</f>
        <v>0.21434758312377758</v>
      </c>
      <c r="O33" s="82">
        <f t="shared" si="4"/>
        <v>4.440079235442286</v>
      </c>
      <c r="P33" s="76">
        <f>分析係数表!C36</f>
        <v>0.7690462911321807</v>
      </c>
      <c r="Q33" s="82">
        <f t="shared" si="5"/>
        <v>3.4146264683498986</v>
      </c>
      <c r="R33" s="83">
        <v>3.5666803988317093</v>
      </c>
      <c r="S33" s="84">
        <f t="shared" si="6"/>
        <v>3.9501775255528209</v>
      </c>
      <c r="T33" s="85">
        <f>分析係数表!F36</f>
        <v>0.89162383262144351</v>
      </c>
      <c r="U33" s="86">
        <f t="shared" si="7"/>
        <v>3.5220724248684965</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投入係数表!X34</f>
        <v>7.7089337175792513E-2</v>
      </c>
      <c r="E34" s="77">
        <f t="shared" si="0"/>
        <v>7.7089337175792512</v>
      </c>
      <c r="F34" s="76">
        <f>分析係数表!C37</f>
        <v>0.51946958535045251</v>
      </c>
      <c r="G34" s="77">
        <f t="shared" si="1"/>
        <v>4.0045566017650156</v>
      </c>
      <c r="H34" s="77">
        <v>4.3570269978973419</v>
      </c>
      <c r="I34" s="77">
        <f t="shared" si="2"/>
        <v>4.3570269978973419</v>
      </c>
      <c r="J34" s="76">
        <f>分析係数表!G37</f>
        <v>0.46066923615977573</v>
      </c>
      <c r="K34" s="78">
        <f t="shared" si="3"/>
        <v>2.0071482990488891</v>
      </c>
      <c r="L34" s="79"/>
      <c r="M34" s="80"/>
      <c r="N34" s="81">
        <f>分析係数表!H37</f>
        <v>4.5948588991338364E-2</v>
      </c>
      <c r="O34" s="82">
        <f t="shared" si="4"/>
        <v>0.95179695009904719</v>
      </c>
      <c r="P34" s="76">
        <f>分析係数表!C37</f>
        <v>0.51946958535045251</v>
      </c>
      <c r="Q34" s="82">
        <f t="shared" si="5"/>
        <v>0.49442956700577739</v>
      </c>
      <c r="R34" s="83">
        <v>0.59936883230902671</v>
      </c>
      <c r="S34" s="84">
        <f t="shared" si="6"/>
        <v>4.9563958302063682</v>
      </c>
      <c r="T34" s="85">
        <f>分析係数表!F37</f>
        <v>0.70891730903994399</v>
      </c>
      <c r="U34" s="86">
        <f t="shared" si="7"/>
        <v>3.5136747944866977</v>
      </c>
      <c r="V34" s="87">
        <f>分析係数表!D37</f>
        <v>0.1050280308339173</v>
      </c>
      <c r="W34" s="88">
        <f t="shared" si="8"/>
        <v>1</v>
      </c>
      <c r="X34" s="76">
        <f>分析係数表!E37</f>
        <v>9.4341275402943237E-2</v>
      </c>
      <c r="Y34" s="89">
        <f t="shared" si="9"/>
        <v>0</v>
      </c>
    </row>
    <row r="35" spans="1:25" x14ac:dyDescent="0.2">
      <c r="A35" s="6" t="s">
        <v>23</v>
      </c>
      <c r="B35" s="5" t="s">
        <v>193</v>
      </c>
      <c r="C35" s="90"/>
      <c r="D35" s="76">
        <f>投入係数表!X35</f>
        <v>4.3227665706051877E-3</v>
      </c>
      <c r="E35" s="77">
        <f t="shared" si="0"/>
        <v>0.43227665706051877</v>
      </c>
      <c r="F35" s="76">
        <f>分析係数表!C38</f>
        <v>5.5966094327320137E-2</v>
      </c>
      <c r="G35" s="77">
        <f t="shared" si="1"/>
        <v>2.419283616454761E-2</v>
      </c>
      <c r="H35" s="77">
        <v>6.4711717941598995E-2</v>
      </c>
      <c r="I35" s="77">
        <f t="shared" si="2"/>
        <v>6.4711717941598995E-2</v>
      </c>
      <c r="J35" s="76">
        <f>分析係数表!G38</f>
        <v>0.18817204301075269</v>
      </c>
      <c r="K35" s="78">
        <f t="shared" si="3"/>
        <v>1.2176936171806263E-2</v>
      </c>
      <c r="L35" s="79"/>
      <c r="M35" s="80"/>
      <c r="N35" s="81">
        <f>分析係数表!H38</f>
        <v>4.1086895780944398E-2</v>
      </c>
      <c r="O35" s="82">
        <f t="shared" si="4"/>
        <v>0.85108994534548421</v>
      </c>
      <c r="P35" s="76">
        <f>分析係数表!C38</f>
        <v>5.5966094327320137E-2</v>
      </c>
      <c r="Q35" s="82">
        <f t="shared" si="5"/>
        <v>4.7632180162239107E-2</v>
      </c>
      <c r="R35" s="83">
        <v>6.5735323510676971E-2</v>
      </c>
      <c r="S35" s="84">
        <f t="shared" si="6"/>
        <v>0.13044704145227598</v>
      </c>
      <c r="T35" s="85">
        <f>分析係数表!F38</f>
        <v>0.42473118279569894</v>
      </c>
      <c r="U35" s="86">
        <f t="shared" si="7"/>
        <v>5.5404926208224743E-2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投入係数表!X36</f>
        <v>0</v>
      </c>
      <c r="E36" s="77">
        <f t="shared" si="0"/>
        <v>0</v>
      </c>
      <c r="F36" s="76">
        <f>分析係数表!C39</f>
        <v>0.92912172573189522</v>
      </c>
      <c r="G36" s="77">
        <f t="shared" si="1"/>
        <v>0</v>
      </c>
      <c r="H36" s="77">
        <v>1.158131012139654E-2</v>
      </c>
      <c r="I36" s="77">
        <f t="shared" si="2"/>
        <v>1.158131012139654E-2</v>
      </c>
      <c r="J36" s="76">
        <f>分析係数表!G39</f>
        <v>0.35058043117744608</v>
      </c>
      <c r="K36" s="78">
        <f t="shared" si="3"/>
        <v>4.060180695958919E-3</v>
      </c>
      <c r="L36" s="79"/>
      <c r="M36" s="80"/>
      <c r="N36" s="81">
        <f>分析係数表!H39</f>
        <v>3.6742106733724505E-3</v>
      </c>
      <c r="O36" s="82">
        <f t="shared" si="4"/>
        <v>7.6109029454560481E-2</v>
      </c>
      <c r="P36" s="76">
        <f>分析係数表!C39</f>
        <v>0.92912172573189522</v>
      </c>
      <c r="Q36" s="82">
        <f t="shared" si="5"/>
        <v>7.0714552790600876E-2</v>
      </c>
      <c r="R36" s="83">
        <v>8.3620541409315519E-2</v>
      </c>
      <c r="S36" s="84">
        <f t="shared" si="6"/>
        <v>9.5201851530712062E-2</v>
      </c>
      <c r="T36" s="85">
        <f>分析係数表!F39</f>
        <v>0.70082918739635158</v>
      </c>
      <c r="U36" s="86">
        <f t="shared" si="7"/>
        <v>6.6720236246897047E-2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投入係数表!X37</f>
        <v>0</v>
      </c>
      <c r="E37" s="77">
        <f t="shared" si="0"/>
        <v>0</v>
      </c>
      <c r="F37" s="76">
        <f>分析係数表!C40</f>
        <v>1</v>
      </c>
      <c r="G37" s="77">
        <f t="shared" si="1"/>
        <v>0</v>
      </c>
      <c r="H37" s="77">
        <v>2.3467449552526899E-3</v>
      </c>
      <c r="I37" s="77">
        <f t="shared" si="2"/>
        <v>2.3467449552526899E-3</v>
      </c>
      <c r="J37" s="76">
        <f>分析係数表!G40</f>
        <v>0.52103191048487363</v>
      </c>
      <c r="K37" s="78">
        <f t="shared" si="3"/>
        <v>1.2227290074560482E-3</v>
      </c>
      <c r="L37" s="79"/>
      <c r="M37" s="80"/>
      <c r="N37" s="81">
        <f>分析係数表!H40</f>
        <v>3.0720871751886002E-2</v>
      </c>
      <c r="O37" s="82">
        <f t="shared" si="4"/>
        <v>0.63636409038242769</v>
      </c>
      <c r="P37" s="76">
        <f>分析係数表!C40</f>
        <v>1</v>
      </c>
      <c r="Q37" s="82">
        <f t="shared" si="5"/>
        <v>0.63636409038242769</v>
      </c>
      <c r="R37" s="83">
        <v>0.63755803510064024</v>
      </c>
      <c r="S37" s="84">
        <f t="shared" si="6"/>
        <v>0.63990478005589291</v>
      </c>
      <c r="T37" s="85">
        <f>分析係数表!F40</f>
        <v>0.71467053460422714</v>
      </c>
      <c r="U37" s="86">
        <f t="shared" si="7"/>
        <v>0.45732109125834536</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投入係数表!X38</f>
        <v>0</v>
      </c>
      <c r="E38" s="77">
        <f t="shared" si="0"/>
        <v>0</v>
      </c>
      <c r="F38" s="76">
        <f>分析係数表!C41</f>
        <v>0.82470733210104741</v>
      </c>
      <c r="G38" s="77">
        <f t="shared" si="1"/>
        <v>0</v>
      </c>
      <c r="H38" s="77">
        <v>4.1355464512785487E-3</v>
      </c>
      <c r="I38" s="77">
        <f t="shared" si="2"/>
        <v>4.1355464512785487E-3</v>
      </c>
      <c r="J38" s="76">
        <f>分析係数表!G41</f>
        <v>0.4456857268851977</v>
      </c>
      <c r="K38" s="78">
        <f t="shared" si="3"/>
        <v>1.8431540262055799E-3</v>
      </c>
      <c r="L38" s="79"/>
      <c r="M38" s="80"/>
      <c r="N38" s="81">
        <f>分析係数表!H41</f>
        <v>5.0614696842693492E-2</v>
      </c>
      <c r="O38" s="82">
        <f t="shared" si="4"/>
        <v>1.048452523626892</v>
      </c>
      <c r="P38" s="76">
        <f>分析係数表!C41</f>
        <v>0.82470733210104741</v>
      </c>
      <c r="Q38" s="82">
        <f t="shared" si="5"/>
        <v>0.86466648359494447</v>
      </c>
      <c r="R38" s="83">
        <v>0.88048480124818573</v>
      </c>
      <c r="S38" s="84">
        <f t="shared" si="6"/>
        <v>0.88462034769946429</v>
      </c>
      <c r="T38" s="85">
        <f>分析係数表!F41</f>
        <v>0.54887549610465969</v>
      </c>
      <c r="U38" s="86">
        <f t="shared" si="7"/>
        <v>0.48554643220782001</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投入係数表!X39</f>
        <v>0</v>
      </c>
      <c r="E39" s="77">
        <f>$C$26*D39</f>
        <v>0</v>
      </c>
      <c r="F39" s="76">
        <f>分析係数表!C42</f>
        <v>0.29129662522202482</v>
      </c>
      <c r="G39" s="77">
        <f>E39*F39</f>
        <v>0</v>
      </c>
      <c r="H39" s="77">
        <v>5.3106901924462402E-3</v>
      </c>
      <c r="I39" s="77">
        <f>C39+H39</f>
        <v>5.3106901924462402E-3</v>
      </c>
      <c r="J39" s="76">
        <f>分析係数表!G42</f>
        <v>0.47878787878787876</v>
      </c>
      <c r="K39" s="78">
        <f>I39*J39</f>
        <v>2.5426940921409271E-3</v>
      </c>
      <c r="L39" s="79"/>
      <c r="M39" s="80"/>
      <c r="N39" s="81">
        <f>分析係数表!H42</f>
        <v>1.2405699916177704E-2</v>
      </c>
      <c r="O39" s="82">
        <f t="shared" si="4"/>
        <v>0.25697649488840191</v>
      </c>
      <c r="P39" s="76">
        <f>分析係数表!C42</f>
        <v>0.29129662522202482</v>
      </c>
      <c r="Q39" s="82">
        <f>O39*P39</f>
        <v>7.4856385722376392E-2</v>
      </c>
      <c r="R39" s="83">
        <v>7.7860343638336799E-2</v>
      </c>
      <c r="S39" s="84">
        <f>I39+R39</f>
        <v>8.3171033830783045E-2</v>
      </c>
      <c r="T39" s="85">
        <f>分析係数表!F42</f>
        <v>0.54848484848484846</v>
      </c>
      <c r="U39" s="86">
        <f>S39*T39</f>
        <v>4.5618051889005244E-2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投入係数表!X40</f>
        <v>2.9538904899135448E-2</v>
      </c>
      <c r="E40" s="77">
        <f>$C$26*D40</f>
        <v>2.9538904899135447</v>
      </c>
      <c r="F40" s="76">
        <f>分析係数表!C43</f>
        <v>0.36608222490931075</v>
      </c>
      <c r="G40" s="77">
        <f>E40*F40</f>
        <v>1.0813668026860044</v>
      </c>
      <c r="H40" s="77">
        <v>1.6600733855645118</v>
      </c>
      <c r="I40" s="77">
        <f>C40+H40</f>
        <v>1.6600733855645118</v>
      </c>
      <c r="J40" s="76">
        <f>分析係数表!G43</f>
        <v>0.30578859060402686</v>
      </c>
      <c r="K40" s="78">
        <f>I40*J40</f>
        <v>0.50763150087102726</v>
      </c>
      <c r="L40" s="79"/>
      <c r="M40" s="80"/>
      <c r="N40" s="81">
        <f>分析係数表!H43</f>
        <v>3.4031852472757751E-2</v>
      </c>
      <c r="O40" s="82">
        <f t="shared" si="4"/>
        <v>0.7049490332749403</v>
      </c>
      <c r="P40" s="76">
        <f>分析係数表!C43</f>
        <v>0.36608222490931075</v>
      </c>
      <c r="Q40" s="82">
        <f>O40*P40</f>
        <v>0.25806931054895788</v>
      </c>
      <c r="R40" s="83">
        <v>0.49949703573382598</v>
      </c>
      <c r="S40" s="84">
        <f>I40+R40</f>
        <v>2.159570421298338</v>
      </c>
      <c r="T40" s="85">
        <f>分析係数表!F43</f>
        <v>0.52740492170022368</v>
      </c>
      <c r="U40" s="86">
        <f>S40*T40</f>
        <v>1.1389680689509689</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投入係数表!X41</f>
        <v>0</v>
      </c>
      <c r="E41" s="77">
        <f>$C$26*D41</f>
        <v>0</v>
      </c>
      <c r="F41" s="76">
        <f>分析係数表!C44</f>
        <v>0.48678129044185614</v>
      </c>
      <c r="G41" s="77">
        <f>E41*F41</f>
        <v>0</v>
      </c>
      <c r="H41" s="77">
        <v>8.2157560304579966E-3</v>
      </c>
      <c r="I41" s="77">
        <f>C41+H41</f>
        <v>8.2157560304579966E-3</v>
      </c>
      <c r="J41" s="76">
        <f>分析係数表!G44</f>
        <v>0.26951357466063347</v>
      </c>
      <c r="K41" s="78">
        <f>I41*J41</f>
        <v>2.2142577763083911E-3</v>
      </c>
      <c r="L41" s="79"/>
      <c r="M41" s="80"/>
      <c r="N41" s="81">
        <f>分析係数表!H44</f>
        <v>0.10592344230231908</v>
      </c>
      <c r="O41" s="82">
        <f t="shared" si="4"/>
        <v>2.1941393966710172</v>
      </c>
      <c r="P41" s="76">
        <f>分析係数表!C44</f>
        <v>0.48678129044185614</v>
      </c>
      <c r="Q41" s="82">
        <f>O41*P41</f>
        <v>1.0680660069208334</v>
      </c>
      <c r="R41" s="83">
        <v>1.0884844181067495</v>
      </c>
      <c r="S41" s="84">
        <f>I41+R41</f>
        <v>1.0967001741372076</v>
      </c>
      <c r="T41" s="85">
        <f>分析係数表!F44</f>
        <v>0.545814479638009</v>
      </c>
      <c r="U41" s="86">
        <f>S41*T41</f>
        <v>0.59859483486561382</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投入係数表!X42</f>
        <v>2.881844380403458E-3</v>
      </c>
      <c r="E42" s="77">
        <f>$C$26*D42</f>
        <v>0.28818443804034583</v>
      </c>
      <c r="F42" s="76">
        <f>分析係数表!C45</f>
        <v>1</v>
      </c>
      <c r="G42" s="77">
        <f>E42*F42</f>
        <v>0.28818443804034583</v>
      </c>
      <c r="H42" s="77">
        <v>0.35237936533705549</v>
      </c>
      <c r="I42" s="77">
        <f>C42+H42</f>
        <v>0.35237936533705549</v>
      </c>
      <c r="J42" s="76">
        <f>分析係数表!G45</f>
        <v>0</v>
      </c>
      <c r="K42" s="78">
        <f>I42*J42</f>
        <v>0</v>
      </c>
      <c r="L42" s="79"/>
      <c r="M42" s="80"/>
      <c r="N42" s="81">
        <f>分析係数表!H45</f>
        <v>0</v>
      </c>
      <c r="O42" s="82">
        <f t="shared" si="4"/>
        <v>0</v>
      </c>
      <c r="P42" s="76">
        <f>分析係数表!C45</f>
        <v>1</v>
      </c>
      <c r="Q42" s="82">
        <f>O42*P42</f>
        <v>0</v>
      </c>
      <c r="R42" s="83">
        <v>3.4496727633602946E-2</v>
      </c>
      <c r="S42" s="84">
        <f>I42+R42</f>
        <v>0.38687609297065845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2.881844380403458E-3</v>
      </c>
      <c r="E43" s="77">
        <f>$C$26*D43</f>
        <v>0.28818443804034583</v>
      </c>
      <c r="F43" s="76">
        <f>分析係数表!C46</f>
        <v>0.13948747815958062</v>
      </c>
      <c r="G43" s="77">
        <f>E43*F43</f>
        <v>4.0198120507083754E-2</v>
      </c>
      <c r="H43" s="77">
        <v>6.5748359466722264E-2</v>
      </c>
      <c r="I43" s="77">
        <f>C43+H43</f>
        <v>6.5748359466722264E-2</v>
      </c>
      <c r="J43" s="76">
        <f>分析係数表!G46</f>
        <v>8.3333333333333332E-3</v>
      </c>
      <c r="K43" s="78">
        <f>I43*J43</f>
        <v>5.4790299555601888E-4</v>
      </c>
      <c r="L43" s="79"/>
      <c r="M43" s="80"/>
      <c r="N43" s="81">
        <f>分析係数表!H46</f>
        <v>2.1598211791003075E-2</v>
      </c>
      <c r="O43" s="82">
        <f t="shared" si="4"/>
        <v>0.44739376249715018</v>
      </c>
      <c r="P43" s="76">
        <f>分析係数表!C46</f>
        <v>0.13948747815958062</v>
      </c>
      <c r="Q43" s="82">
        <f>O43*P43</f>
        <v>6.2405827675053836E-2</v>
      </c>
      <c r="R43" s="83">
        <v>7.3268703633881646E-2</v>
      </c>
      <c r="S43" s="84">
        <f>I43+R43</f>
        <v>0.13901706310060391</v>
      </c>
      <c r="T43" s="85">
        <f>分析係数表!F46</f>
        <v>0.3125</v>
      </c>
      <c r="U43" s="86">
        <f>S43*T43</f>
        <v>4.3442832218938722E-2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投入係数表!X44</f>
        <v>0.57853025936599423</v>
      </c>
      <c r="E44" s="91">
        <f>SUM(E5:E43)</f>
        <v>57.85302593659943</v>
      </c>
      <c r="F44" s="92">
        <f>分析係数表!C47</f>
        <v>0.42491623390916577</v>
      </c>
      <c r="G44" s="91">
        <f>SUM(G5:G43)</f>
        <v>20.399696113440267</v>
      </c>
      <c r="H44" s="91">
        <f>SUM(H5:H43)</f>
        <v>23.449315704972399</v>
      </c>
      <c r="I44" s="91">
        <f>SUM(I5:I43)</f>
        <v>123.44931570497238</v>
      </c>
      <c r="J44" s="92">
        <f>分析係数表!G47</f>
        <v>0.25359060670246586</v>
      </c>
      <c r="K44" s="93">
        <f>SUM(K5:K43)</f>
        <v>33.037303159819764</v>
      </c>
      <c r="L44" s="94">
        <f>最終需要_まとめ!$L$33</f>
        <v>0.627</v>
      </c>
      <c r="M44" s="91">
        <f>K44*L44</f>
        <v>20.714389081206992</v>
      </c>
      <c r="N44" s="95">
        <f>分析係数表!H47</f>
        <v>1</v>
      </c>
      <c r="O44" s="96">
        <f>SUM(O5:O43)</f>
        <v>20.714389081206988</v>
      </c>
      <c r="P44" s="92">
        <f>分析係数表!C47</f>
        <v>0.42491623390916577</v>
      </c>
      <c r="Q44" s="96">
        <f>SUM(Q5:Q43)</f>
        <v>11.515755810608049</v>
      </c>
      <c r="R44" s="91">
        <f>SUM(R5:R43)</f>
        <v>12.844903903235288</v>
      </c>
      <c r="S44" s="97">
        <f>SUM(S5:S43)</f>
        <v>136.29421960820764</v>
      </c>
      <c r="T44" s="98">
        <f>分析係数表!F47</f>
        <v>0.48809024443512294</v>
      </c>
      <c r="U44" s="99">
        <f>SUM(U5:U43)</f>
        <v>62.355437287845881</v>
      </c>
      <c r="V44" s="100">
        <f>分析係数表!D47</f>
        <v>5.6184371544160214E-2</v>
      </c>
      <c r="W44" s="101">
        <f>SUM(W5:W43)</f>
        <v>21</v>
      </c>
      <c r="X44" s="92">
        <f>分析係数表!E47</f>
        <v>4.7573155469890209E-2</v>
      </c>
      <c r="Y44" s="102">
        <f>SUM(Y5:Y43)</f>
        <v>16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1.0132995566814441E-3</v>
      </c>
      <c r="E5" s="77">
        <f t="shared" ref="E5:E38" si="0">$C$27*D5</f>
        <v>0.1013299556681444</v>
      </c>
      <c r="F5" s="76">
        <f>分析係数表!C8</f>
        <v>9.6723740533421143E-2</v>
      </c>
      <c r="G5" s="77">
        <f t="shared" ref="G5:G38" si="1">E5*F5</f>
        <v>9.8010123403086662E-3</v>
      </c>
      <c r="H5" s="77">
        <f t="array" ref="H5:H43">MMULT(逆行列係数!C5:AO43,'23'!G5:G43)</f>
        <v>1.0709992732303492E-2</v>
      </c>
      <c r="I5" s="77">
        <f t="shared" ref="I5:I38" si="2">C5+H5</f>
        <v>1.0709992732303492E-2</v>
      </c>
      <c r="J5" s="76">
        <f>分析係数表!G8</f>
        <v>0.11988543371522095</v>
      </c>
      <c r="K5" s="78">
        <f t="shared" ref="K5:K38" si="3">I5*J5</f>
        <v>1.2839721237990684E-3</v>
      </c>
      <c r="L5" s="79" t="s">
        <v>183</v>
      </c>
      <c r="M5" s="80" t="s">
        <v>183</v>
      </c>
      <c r="N5" s="81">
        <f>分析係数表!H8</f>
        <v>1.1260128527521654E-2</v>
      </c>
      <c r="O5" s="82">
        <f t="shared" ref="O5:O43" si="4">$M$44*N5</f>
        <v>0.28830117744239669</v>
      </c>
      <c r="P5" s="76">
        <f>分析係数表!C8</f>
        <v>9.6723740533421143E-2</v>
      </c>
      <c r="Q5" s="82">
        <f t="shared" ref="Q5:Q38" si="5">O5*P5</f>
        <v>2.7885568282418186E-2</v>
      </c>
      <c r="R5" s="83">
        <f t="array" ref="R5:R43">MMULT(逆行列係数!C5:AO43,'23'!Q5:Q43)</f>
        <v>4.732033941347881E-2</v>
      </c>
      <c r="S5" s="84">
        <f t="shared" ref="S5:S38" si="6">I5+R5</f>
        <v>5.80303321457823E-2</v>
      </c>
      <c r="T5" s="85">
        <f>分析係数表!F8</f>
        <v>0.45253682487725039</v>
      </c>
      <c r="U5" s="86">
        <f t="shared" ref="U5:U38" si="7">S5*T5</f>
        <v>2.6260862255824559E-2</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投入係数表!Y6</f>
        <v>0</v>
      </c>
      <c r="E6" s="77">
        <f t="shared" si="0"/>
        <v>0</v>
      </c>
      <c r="F6" s="76">
        <f>分析係数表!C9</f>
        <v>2.0979020979020935E-2</v>
      </c>
      <c r="G6" s="77">
        <f t="shared" si="1"/>
        <v>0</v>
      </c>
      <c r="H6" s="77">
        <v>1.4646656200495568E-3</v>
      </c>
      <c r="I6" s="77">
        <f t="shared" si="2"/>
        <v>1.4646656200495568E-3</v>
      </c>
      <c r="J6" s="76">
        <f>分析係数表!G9</f>
        <v>0.2857142857142857</v>
      </c>
      <c r="K6" s="78">
        <f t="shared" si="3"/>
        <v>4.1847589144273047E-4</v>
      </c>
      <c r="L6" s="79"/>
      <c r="M6" s="80"/>
      <c r="N6" s="81">
        <f>分析係数表!H9</f>
        <v>6.0072645990500145E-4</v>
      </c>
      <c r="O6" s="82">
        <f t="shared" si="4"/>
        <v>1.5380832047175011E-2</v>
      </c>
      <c r="P6" s="76">
        <f>分析係数表!C9</f>
        <v>2.0979020979020935E-2</v>
      </c>
      <c r="Q6" s="82">
        <f t="shared" si="5"/>
        <v>3.2267479819248206E-4</v>
      </c>
      <c r="R6" s="83">
        <v>3.9441036077440697E-4</v>
      </c>
      <c r="S6" s="84">
        <f t="shared" si="6"/>
        <v>1.8590759808239637E-3</v>
      </c>
      <c r="T6" s="85">
        <f>分析係数表!F9</f>
        <v>0.7142857142857143</v>
      </c>
      <c r="U6" s="86">
        <f t="shared" si="7"/>
        <v>1.3279114148742597E-3</v>
      </c>
      <c r="V6" s="87">
        <f>分析係数表!D9</f>
        <v>0.14285714285714285</v>
      </c>
      <c r="W6" s="167">
        <f t="shared" si="8"/>
        <v>0</v>
      </c>
      <c r="X6" s="76">
        <f>分析係数表!E9</f>
        <v>0</v>
      </c>
      <c r="Y6" s="166">
        <f t="shared" si="9"/>
        <v>0</v>
      </c>
    </row>
    <row r="7" spans="1:25" x14ac:dyDescent="0.2">
      <c r="A7" s="6" t="s">
        <v>220</v>
      </c>
      <c r="B7" s="5" t="s">
        <v>266</v>
      </c>
      <c r="C7" s="90"/>
      <c r="D7" s="76">
        <f>投入係数表!Y7</f>
        <v>0</v>
      </c>
      <c r="E7" s="77">
        <f t="shared" si="0"/>
        <v>0</v>
      </c>
      <c r="F7" s="76">
        <f>分析係数表!C10</f>
        <v>2.5562372188139282E-3</v>
      </c>
      <c r="G7" s="77">
        <f t="shared" si="1"/>
        <v>0</v>
      </c>
      <c r="H7" s="77">
        <v>1.2013371300609841E-6</v>
      </c>
      <c r="I7" s="77">
        <f t="shared" si="2"/>
        <v>1.2013371300609841E-6</v>
      </c>
      <c r="J7" s="76">
        <f>分析係数表!G10</f>
        <v>0.2857142857142857</v>
      </c>
      <c r="K7" s="78">
        <f t="shared" si="3"/>
        <v>3.4323918001742398E-7</v>
      </c>
      <c r="L7" s="79"/>
      <c r="M7" s="80"/>
      <c r="N7" s="81">
        <f>分析係数表!H10</f>
        <v>1.1455713886560491E-3</v>
      </c>
      <c r="O7" s="82">
        <f t="shared" si="4"/>
        <v>2.9330889020194203E-2</v>
      </c>
      <c r="P7" s="76">
        <f>分析係数表!C10</f>
        <v>2.5562372188139282E-3</v>
      </c>
      <c r="Q7" s="82">
        <f t="shared" si="5"/>
        <v>7.4976710174321214E-5</v>
      </c>
      <c r="R7" s="83">
        <v>1.6188327174235961E-4</v>
      </c>
      <c r="S7" s="84">
        <f t="shared" si="6"/>
        <v>1.6308460887242058E-4</v>
      </c>
      <c r="T7" s="85">
        <f>分析係数表!F10</f>
        <v>0.5714285714285714</v>
      </c>
      <c r="U7" s="86">
        <f t="shared" si="7"/>
        <v>9.3191205069954611E-5</v>
      </c>
      <c r="V7" s="87">
        <f>分析係数表!D10</f>
        <v>0</v>
      </c>
      <c r="W7" s="167">
        <f t="shared" si="8"/>
        <v>0</v>
      </c>
      <c r="X7" s="76">
        <f>分析係数表!E10</f>
        <v>0</v>
      </c>
      <c r="Y7" s="166">
        <f t="shared" si="9"/>
        <v>0</v>
      </c>
    </row>
    <row r="8" spans="1:25" x14ac:dyDescent="0.2">
      <c r="A8" s="6" t="s">
        <v>221</v>
      </c>
      <c r="B8" s="5" t="s">
        <v>27</v>
      </c>
      <c r="C8" s="90"/>
      <c r="D8" s="76">
        <f>投入係数表!Y8</f>
        <v>6.7131095630145665E-3</v>
      </c>
      <c r="E8" s="77">
        <f t="shared" si="0"/>
        <v>0.67131095630145665</v>
      </c>
      <c r="F8" s="76">
        <f>分析係数表!C11</f>
        <v>1.0332950631458115E-2</v>
      </c>
      <c r="G8" s="77">
        <f t="shared" si="1"/>
        <v>6.9366229698198875E-3</v>
      </c>
      <c r="H8" s="77">
        <v>8.3229090534862292E-3</v>
      </c>
      <c r="I8" s="77">
        <f t="shared" si="2"/>
        <v>8.3229090534862292E-3</v>
      </c>
      <c r="J8" s="76">
        <f>分析係数表!G11</f>
        <v>0.46666666666666667</v>
      </c>
      <c r="K8" s="78">
        <f t="shared" si="3"/>
        <v>3.8840242249602403E-3</v>
      </c>
      <c r="L8" s="79"/>
      <c r="M8" s="80"/>
      <c r="N8" s="81">
        <f>分析係数表!H11</f>
        <v>-1.3970382788488405E-5</v>
      </c>
      <c r="O8" s="82">
        <f t="shared" si="4"/>
        <v>-3.5769376853895369E-4</v>
      </c>
      <c r="P8" s="76">
        <f>分析係数表!C11</f>
        <v>1.0332950631458115E-2</v>
      </c>
      <c r="Q8" s="82">
        <f t="shared" si="5"/>
        <v>-3.6960320514932143E-6</v>
      </c>
      <c r="R8" s="83">
        <v>2.136253212801484E-4</v>
      </c>
      <c r="S8" s="84">
        <f t="shared" si="6"/>
        <v>8.5365343747663778E-3</v>
      </c>
      <c r="T8" s="85">
        <f>分析係数表!F11</f>
        <v>0.8</v>
      </c>
      <c r="U8" s="86">
        <f t="shared" si="7"/>
        <v>6.8292274998131026E-3</v>
      </c>
      <c r="V8" s="87">
        <f>分析係数表!D11</f>
        <v>0</v>
      </c>
      <c r="W8" s="167">
        <f t="shared" si="8"/>
        <v>0</v>
      </c>
      <c r="X8" s="76">
        <f>分析係数表!E11</f>
        <v>0</v>
      </c>
      <c r="Y8" s="166">
        <f t="shared" si="9"/>
        <v>0</v>
      </c>
    </row>
    <row r="9" spans="1:25" x14ac:dyDescent="0.2">
      <c r="A9" s="6" t="s">
        <v>222</v>
      </c>
      <c r="B9" s="5" t="s">
        <v>190</v>
      </c>
      <c r="C9" s="90"/>
      <c r="D9" s="76">
        <f>投入係数表!Y9</f>
        <v>0</v>
      </c>
      <c r="E9" s="77">
        <f t="shared" si="0"/>
        <v>0</v>
      </c>
      <c r="F9" s="76">
        <f>分析係数表!C12</f>
        <v>0.36438470355319375</v>
      </c>
      <c r="G9" s="77">
        <f t="shared" si="1"/>
        <v>0</v>
      </c>
      <c r="H9" s="77">
        <v>4.1543799090181764E-3</v>
      </c>
      <c r="I9" s="77">
        <f t="shared" si="2"/>
        <v>4.1543799090181764E-3</v>
      </c>
      <c r="J9" s="76">
        <f>分析係数表!G12</f>
        <v>0.13670989621500027</v>
      </c>
      <c r="K9" s="78">
        <f t="shared" si="3"/>
        <v>5.6794484619955717E-4</v>
      </c>
      <c r="L9" s="79"/>
      <c r="M9" s="80"/>
      <c r="N9" s="81">
        <f>分析係数表!H12</f>
        <v>8.785973735680358E-2</v>
      </c>
      <c r="O9" s="82">
        <f t="shared" si="4"/>
        <v>2.2495361103414799</v>
      </c>
      <c r="P9" s="76">
        <f>分析係数表!C12</f>
        <v>0.36438470355319375</v>
      </c>
      <c r="Q9" s="82">
        <f t="shared" si="5"/>
        <v>0.81969654869898467</v>
      </c>
      <c r="R9" s="83">
        <v>0.94503370897226091</v>
      </c>
      <c r="S9" s="84">
        <f t="shared" si="6"/>
        <v>0.94918808888127904</v>
      </c>
      <c r="T9" s="85">
        <f>分析係数表!F12</f>
        <v>0.3384174917772968</v>
      </c>
      <c r="U9" s="86">
        <f t="shared" si="7"/>
        <v>0.32122185226408834</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投入係数表!Y10</f>
        <v>3.2932235592146929E-3</v>
      </c>
      <c r="E10" s="77">
        <f t="shared" si="0"/>
        <v>0.3293223559214693</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0.34732064925132405</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投入係数表!Y11</f>
        <v>4.9905003166561115E-2</v>
      </c>
      <c r="E11" s="77">
        <f t="shared" si="0"/>
        <v>4.9905003166561119</v>
      </c>
      <c r="F11" s="76">
        <f>分析係数表!C14</f>
        <v>0.26107118015302577</v>
      </c>
      <c r="G11" s="77">
        <f t="shared" si="1"/>
        <v>1.3028758072234599</v>
      </c>
      <c r="H11" s="77">
        <v>1.4783074095377284</v>
      </c>
      <c r="I11" s="77">
        <f t="shared" si="2"/>
        <v>1.4783074095377284</v>
      </c>
      <c r="J11" s="76">
        <f>分析係数表!G14</f>
        <v>0.16373199176766523</v>
      </c>
      <c r="K11" s="78">
        <f t="shared" si="3"/>
        <v>0.24204621660850986</v>
      </c>
      <c r="L11" s="79"/>
      <c r="M11" s="80"/>
      <c r="N11" s="81">
        <f>分析係数表!H14</f>
        <v>1.1316010058675609E-3</v>
      </c>
      <c r="O11" s="82">
        <f t="shared" si="4"/>
        <v>2.8973195251655252E-2</v>
      </c>
      <c r="P11" s="76">
        <f>分析係数表!C14</f>
        <v>0.26107118015302577</v>
      </c>
      <c r="Q11" s="82">
        <f t="shared" si="5"/>
        <v>7.5640662771536797E-3</v>
      </c>
      <c r="R11" s="83">
        <v>4.1176063839792068E-2</v>
      </c>
      <c r="S11" s="84">
        <f t="shared" si="6"/>
        <v>1.5194834733775204</v>
      </c>
      <c r="T11" s="85">
        <f>分析係数表!F14</f>
        <v>0.32746398353533046</v>
      </c>
      <c r="U11" s="86">
        <f t="shared" si="7"/>
        <v>0.49757611110830308</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投入係数表!Y12</f>
        <v>5.8264724509183028E-3</v>
      </c>
      <c r="E12" s="77">
        <f t="shared" si="0"/>
        <v>0.5826472450918303</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0.20746238575259313</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投入係数表!Y13</f>
        <v>1.291956934768841E-2</v>
      </c>
      <c r="E13" s="77">
        <f t="shared" si="0"/>
        <v>1.2919569347688409</v>
      </c>
      <c r="F13" s="76">
        <f>分析係数表!C16</f>
        <v>2.7381299155257777E-2</v>
      </c>
      <c r="G13" s="77">
        <f t="shared" si="1"/>
        <v>3.537545932661549E-2</v>
      </c>
      <c r="H13" s="77">
        <v>3.9706110831823481E-2</v>
      </c>
      <c r="I13" s="77">
        <f t="shared" si="2"/>
        <v>3.9706110831823481E-2</v>
      </c>
      <c r="J13" s="76">
        <f>分析係数表!G16</f>
        <v>3.4146341463414637E-2</v>
      </c>
      <c r="K13" s="78">
        <f t="shared" si="3"/>
        <v>1.3558184186476311E-3</v>
      </c>
      <c r="L13" s="79"/>
      <c r="M13" s="80"/>
      <c r="N13" s="81">
        <f>分析係数表!H16</f>
        <v>1.6149762503492596E-2</v>
      </c>
      <c r="O13" s="82">
        <f t="shared" si="4"/>
        <v>0.41349399643103052</v>
      </c>
      <c r="P13" s="76">
        <f>分析係数表!C16</f>
        <v>2.7381299155257777E-2</v>
      </c>
      <c r="Q13" s="82">
        <f t="shared" si="5"/>
        <v>1.1322002815181137E-2</v>
      </c>
      <c r="R13" s="83">
        <v>1.3321151279614595E-2</v>
      </c>
      <c r="S13" s="84">
        <f t="shared" si="6"/>
        <v>5.3027262111438073E-2</v>
      </c>
      <c r="T13" s="85">
        <f>分析係数表!F16</f>
        <v>0.28292682926829266</v>
      </c>
      <c r="U13" s="86">
        <f t="shared" si="7"/>
        <v>1.5002835133967843E-2</v>
      </c>
      <c r="V13" s="87">
        <f>分析係数表!D16</f>
        <v>0</v>
      </c>
      <c r="W13" s="167">
        <f t="shared" si="8"/>
        <v>0</v>
      </c>
      <c r="X13" s="76">
        <f>分析係数表!E16</f>
        <v>0</v>
      </c>
      <c r="Y13" s="166">
        <f t="shared" si="9"/>
        <v>0</v>
      </c>
    </row>
    <row r="14" spans="1:25" x14ac:dyDescent="0.2">
      <c r="A14" s="6" t="s">
        <v>2</v>
      </c>
      <c r="B14" s="5" t="s">
        <v>364</v>
      </c>
      <c r="C14" s="90"/>
      <c r="D14" s="76">
        <f>投入係数表!Y14</f>
        <v>1.4312856238125397E-2</v>
      </c>
      <c r="E14" s="77">
        <f t="shared" si="0"/>
        <v>1.4312856238125398</v>
      </c>
      <c r="F14" s="76">
        <f>分析係数表!C17</f>
        <v>0.29707112970711302</v>
      </c>
      <c r="G14" s="77">
        <f t="shared" si="1"/>
        <v>0.42519363719954117</v>
      </c>
      <c r="H14" s="77">
        <v>0.51887443705248981</v>
      </c>
      <c r="I14" s="77">
        <f t="shared" si="2"/>
        <v>0.51887443705248981</v>
      </c>
      <c r="J14" s="76">
        <f>分析係数表!G17</f>
        <v>0.2185201483623562</v>
      </c>
      <c r="K14" s="78">
        <f t="shared" si="3"/>
        <v>0.11338451896614413</v>
      </c>
      <c r="L14" s="79"/>
      <c r="M14" s="80"/>
      <c r="N14" s="81">
        <f>分析係数表!H17</f>
        <v>2.8080469404861692E-3</v>
      </c>
      <c r="O14" s="82">
        <f t="shared" si="4"/>
        <v>7.1896447476329686E-2</v>
      </c>
      <c r="P14" s="76">
        <f>分析係数表!C17</f>
        <v>0.29707112970711302</v>
      </c>
      <c r="Q14" s="82">
        <f t="shared" si="5"/>
        <v>2.1358358873721374E-2</v>
      </c>
      <c r="R14" s="83">
        <v>5.4869622368126286E-2</v>
      </c>
      <c r="S14" s="84">
        <f t="shared" si="6"/>
        <v>0.57374405942061613</v>
      </c>
      <c r="T14" s="85">
        <f>分析係数表!F17</f>
        <v>0.34274218897340791</v>
      </c>
      <c r="U14" s="86">
        <f t="shared" si="7"/>
        <v>0.19664629483631099</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投入係数表!Y15</f>
        <v>5.6998100063331225E-2</v>
      </c>
      <c r="E15" s="77">
        <f t="shared" si="0"/>
        <v>5.6998100063331227</v>
      </c>
      <c r="F15" s="76">
        <f>分析係数表!C18</f>
        <v>0.13983739837398379</v>
      </c>
      <c r="G15" s="77">
        <f t="shared" si="1"/>
        <v>0.79704660251162396</v>
      </c>
      <c r="H15" s="77">
        <v>0.81149417046620953</v>
      </c>
      <c r="I15" s="77">
        <f t="shared" si="2"/>
        <v>0.81149417046620953</v>
      </c>
      <c r="J15" s="76">
        <f>分析係数表!G18</f>
        <v>0.21606118546845124</v>
      </c>
      <c r="K15" s="78">
        <f t="shared" si="3"/>
        <v>0.17533239247166668</v>
      </c>
      <c r="L15" s="79"/>
      <c r="M15" s="80"/>
      <c r="N15" s="81">
        <f>分析係数表!H18</f>
        <v>4.3308186644314052E-4</v>
      </c>
      <c r="O15" s="82">
        <f t="shared" si="4"/>
        <v>1.1088506824707564E-2</v>
      </c>
      <c r="P15" s="76">
        <f>分析係数表!C18</f>
        <v>0.13983739837398379</v>
      </c>
      <c r="Q15" s="82">
        <f t="shared" si="5"/>
        <v>1.5505879462192696E-3</v>
      </c>
      <c r="R15" s="83">
        <v>3.8415706343512307E-3</v>
      </c>
      <c r="S15" s="84">
        <f t="shared" si="6"/>
        <v>0.81533574110056073</v>
      </c>
      <c r="T15" s="85">
        <f>分析係数表!F18</f>
        <v>0.45793499043977054</v>
      </c>
      <c r="U15" s="86">
        <f t="shared" si="7"/>
        <v>0.3733707648060885</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投入係数表!Y16</f>
        <v>2.4825839138695377E-2</v>
      </c>
      <c r="E16" s="77">
        <f t="shared" si="0"/>
        <v>2.4825839138695378</v>
      </c>
      <c r="F16" s="76">
        <f>分析係数表!C19</f>
        <v>0.18403218975010593</v>
      </c>
      <c r="G16" s="77">
        <f t="shared" si="1"/>
        <v>0.45687535390779943</v>
      </c>
      <c r="H16" s="77">
        <v>0.63098491701893866</v>
      </c>
      <c r="I16" s="77">
        <f t="shared" si="2"/>
        <v>0.63098491701893866</v>
      </c>
      <c r="J16" s="76">
        <f>分析係数表!G19</f>
        <v>5.7747209966260059E-2</v>
      </c>
      <c r="K16" s="78">
        <f t="shared" si="3"/>
        <v>3.6437618488635831E-2</v>
      </c>
      <c r="L16" s="79"/>
      <c r="M16" s="80"/>
      <c r="N16" s="81">
        <f>分析係数表!H19</f>
        <v>-1.1176306230790724E-4</v>
      </c>
      <c r="O16" s="82">
        <f t="shared" si="4"/>
        <v>-2.8615501483116295E-3</v>
      </c>
      <c r="P16" s="76">
        <f>分析係数表!C19</f>
        <v>0.18403218975010593</v>
      </c>
      <c r="Q16" s="82">
        <f t="shared" si="5"/>
        <v>-5.2661733987352955E-4</v>
      </c>
      <c r="R16" s="83">
        <v>3.2944028555265169E-3</v>
      </c>
      <c r="S16" s="84">
        <f t="shared" si="6"/>
        <v>0.63427931987446518</v>
      </c>
      <c r="T16" s="85">
        <f>分析係数表!F19</f>
        <v>0.23994290163508955</v>
      </c>
      <c r="U16" s="86">
        <f t="shared" si="7"/>
        <v>0.15219082045781029</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投入係数表!Y17</f>
        <v>9.4996833438885375E-3</v>
      </c>
      <c r="E17" s="77">
        <f t="shared" si="0"/>
        <v>0.94996833438885375</v>
      </c>
      <c r="F17" s="76">
        <f>分析係数表!C20</f>
        <v>2.2594142259414252E-2</v>
      </c>
      <c r="G17" s="77">
        <f t="shared" si="1"/>
        <v>2.1463719689120569E-2</v>
      </c>
      <c r="H17" s="77">
        <v>2.635449102450612E-2</v>
      </c>
      <c r="I17" s="77">
        <f t="shared" si="2"/>
        <v>2.635449102450612E-2</v>
      </c>
      <c r="J17" s="76">
        <f>分析係数表!G20</f>
        <v>0.10283687943262411</v>
      </c>
      <c r="K17" s="78">
        <f t="shared" si="3"/>
        <v>2.7102136159953103E-3</v>
      </c>
      <c r="L17" s="79"/>
      <c r="M17" s="80"/>
      <c r="N17" s="81">
        <f>分析係数表!H20</f>
        <v>5.3087454596255942E-4</v>
      </c>
      <c r="O17" s="82">
        <f t="shared" si="4"/>
        <v>1.3592363204480241E-2</v>
      </c>
      <c r="P17" s="76">
        <f>分析係数表!C20</f>
        <v>2.2594142259414252E-2</v>
      </c>
      <c r="Q17" s="82">
        <f t="shared" si="5"/>
        <v>3.0710778788365435E-4</v>
      </c>
      <c r="R17" s="83">
        <v>8.7656241936684681E-4</v>
      </c>
      <c r="S17" s="84">
        <f t="shared" si="6"/>
        <v>2.7231053443872968E-2</v>
      </c>
      <c r="T17" s="85">
        <f>分析係数表!F20</f>
        <v>0.22695035460992907</v>
      </c>
      <c r="U17" s="86">
        <f t="shared" si="7"/>
        <v>6.1800972354888999E-3</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投入係数表!Y18</f>
        <v>0.1019632678910703</v>
      </c>
      <c r="E18" s="77">
        <f t="shared" si="0"/>
        <v>10.196326789107029</v>
      </c>
      <c r="F18" s="76">
        <f>分析係数表!C21</f>
        <v>0.23250388802488331</v>
      </c>
      <c r="G18" s="77">
        <f t="shared" si="1"/>
        <v>2.3706856220396588</v>
      </c>
      <c r="H18" s="77">
        <v>2.4302214641883402</v>
      </c>
      <c r="I18" s="77">
        <f t="shared" si="2"/>
        <v>2.4302214641883402</v>
      </c>
      <c r="J18" s="76">
        <f>分析係数表!G21</f>
        <v>0.28497645450402553</v>
      </c>
      <c r="K18" s="78">
        <f t="shared" si="3"/>
        <v>0.69255589652397487</v>
      </c>
      <c r="L18" s="79"/>
      <c r="M18" s="80"/>
      <c r="N18" s="81">
        <f>分析係数表!H21</f>
        <v>8.9410449846325792E-4</v>
      </c>
      <c r="O18" s="82">
        <f t="shared" si="4"/>
        <v>2.2892401186493036E-2</v>
      </c>
      <c r="P18" s="76">
        <f>分析係数表!C21</f>
        <v>0.23250388802488331</v>
      </c>
      <c r="Q18" s="82">
        <f t="shared" si="5"/>
        <v>5.322572282085083E-3</v>
      </c>
      <c r="R18" s="83">
        <v>1.7939619752557263E-2</v>
      </c>
      <c r="S18" s="84">
        <f t="shared" si="6"/>
        <v>2.4481610839408976</v>
      </c>
      <c r="T18" s="85">
        <f>分析係数表!F21</f>
        <v>0.42533799179705301</v>
      </c>
      <c r="U18" s="86">
        <f t="shared" si="7"/>
        <v>1.041295919039118</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投入係数表!Y19</f>
        <v>6.8397720075997464E-3</v>
      </c>
      <c r="E19" s="77">
        <f t="shared" si="0"/>
        <v>0.68397720075997459</v>
      </c>
      <c r="F19" s="76">
        <f>分析係数表!C22</f>
        <v>5.4474708171206254E-2</v>
      </c>
      <c r="G19" s="77">
        <f t="shared" si="1"/>
        <v>3.7259458407158171E-2</v>
      </c>
      <c r="H19" s="77">
        <v>4.0138278208982914E-2</v>
      </c>
      <c r="I19" s="77">
        <f t="shared" si="2"/>
        <v>4.0138278208982914E-2</v>
      </c>
      <c r="J19" s="76">
        <f>分析係数表!G22</f>
        <v>0.19423955040393395</v>
      </c>
      <c r="K19" s="78">
        <f t="shared" si="3"/>
        <v>7.7964411133008603E-3</v>
      </c>
      <c r="L19" s="79"/>
      <c r="M19" s="80"/>
      <c r="N19" s="81">
        <f>分析係数表!H22</f>
        <v>4.1911148365465217E-5</v>
      </c>
      <c r="O19" s="82">
        <f t="shared" si="4"/>
        <v>1.0730813056168613E-3</v>
      </c>
      <c r="P19" s="76">
        <f>分析係数表!C22</f>
        <v>5.4474708171206254E-2</v>
      </c>
      <c r="Q19" s="82">
        <f t="shared" si="5"/>
        <v>5.8455790967455509E-5</v>
      </c>
      <c r="R19" s="83">
        <v>5.9347024997647064E-4</v>
      </c>
      <c r="S19" s="84">
        <f t="shared" si="6"/>
        <v>4.0731748458959383E-2</v>
      </c>
      <c r="T19" s="85">
        <f>分析係数表!F22</f>
        <v>0.41201264488935724</v>
      </c>
      <c r="U19" s="86">
        <f t="shared" si="7"/>
        <v>1.6781995413543856E-2</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投入係数表!Y20</f>
        <v>1.2666244458518051E-4</v>
      </c>
      <c r="E20" s="77">
        <f t="shared" si="0"/>
        <v>1.266624445851805E-2</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7.1538753707790738E-4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投入係数表!Y21</f>
        <v>2.5332488917036101E-4</v>
      </c>
      <c r="E21" s="77">
        <f t="shared" si="0"/>
        <v>2.53324889170361E-2</v>
      </c>
      <c r="F21" s="76">
        <f>分析係数表!C24</f>
        <v>0.2430426716141002</v>
      </c>
      <c r="G21" s="77">
        <f t="shared" si="1"/>
        <v>6.1568757850310376E-3</v>
      </c>
      <c r="H21" s="77">
        <v>1.3847895466690567E-2</v>
      </c>
      <c r="I21" s="77">
        <f t="shared" si="2"/>
        <v>1.3847895466690567E-2</v>
      </c>
      <c r="J21" s="76">
        <f>分析係数表!G24</f>
        <v>0.20785219399538107</v>
      </c>
      <c r="K21" s="78">
        <f t="shared" si="3"/>
        <v>2.878315454970326E-3</v>
      </c>
      <c r="L21" s="79"/>
      <c r="M21" s="80"/>
      <c r="N21" s="81">
        <f>分析係数表!H24</f>
        <v>3.3528918692372173E-4</v>
      </c>
      <c r="O21" s="82">
        <f t="shared" si="4"/>
        <v>8.5846504449348902E-3</v>
      </c>
      <c r="P21" s="76">
        <f>分析係数表!C24</f>
        <v>0.2430426716141002</v>
      </c>
      <c r="Q21" s="82">
        <f t="shared" si="5"/>
        <v>2.0864363790101498E-3</v>
      </c>
      <c r="R21" s="83">
        <v>8.4445541197180427E-3</v>
      </c>
      <c r="S21" s="84">
        <f t="shared" si="6"/>
        <v>2.2292449586408608E-2</v>
      </c>
      <c r="T21" s="85">
        <f>分析係数表!F24</f>
        <v>0.39030023094688221</v>
      </c>
      <c r="U21" s="86">
        <f t="shared" si="7"/>
        <v>8.7007482219470089E-3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投入係数表!Y22</f>
        <v>3.7998733375554147E-4</v>
      </c>
      <c r="E22" s="77">
        <f t="shared" si="0"/>
        <v>3.799873337555415E-2</v>
      </c>
      <c r="F22" s="76">
        <f>分析係数表!C25</f>
        <v>6.2929061784896545E-3</v>
      </c>
      <c r="G22" s="77">
        <f t="shared" si="1"/>
        <v>2.3912246403380574E-4</v>
      </c>
      <c r="H22" s="77">
        <v>1.1681752430460746E-3</v>
      </c>
      <c r="I22" s="77">
        <f t="shared" si="2"/>
        <v>1.1681752430460746E-3</v>
      </c>
      <c r="J22" s="76">
        <f>分析係数表!G25</f>
        <v>0.19805194805194806</v>
      </c>
      <c r="K22" s="78">
        <f t="shared" si="3"/>
        <v>2.3135938255133297E-4</v>
      </c>
      <c r="L22" s="79"/>
      <c r="M22" s="80"/>
      <c r="N22" s="81">
        <f>分析係数表!H25</f>
        <v>4.8896339759709417E-4</v>
      </c>
      <c r="O22" s="82">
        <f t="shared" si="4"/>
        <v>1.251928189886338E-2</v>
      </c>
      <c r="P22" s="76">
        <f>分析係数表!C25</f>
        <v>6.2929061784896545E-3</v>
      </c>
      <c r="Q22" s="82">
        <f t="shared" si="5"/>
        <v>7.8782666411611054E-5</v>
      </c>
      <c r="R22" s="83">
        <v>7.6747415850896309E-4</v>
      </c>
      <c r="S22" s="84">
        <f t="shared" si="6"/>
        <v>1.9356494015550377E-3</v>
      </c>
      <c r="T22" s="85">
        <f>分析係数表!F25</f>
        <v>0.35389610389610388</v>
      </c>
      <c r="U22" s="86">
        <f t="shared" si="7"/>
        <v>6.8501878171915286E-4</v>
      </c>
      <c r="V22" s="87">
        <f>分析係数表!D25</f>
        <v>9.74025974025974E-3</v>
      </c>
      <c r="W22" s="167">
        <f t="shared" si="8"/>
        <v>0</v>
      </c>
      <c r="X22" s="76">
        <f>分析係数表!E25</f>
        <v>0</v>
      </c>
      <c r="Y22" s="166">
        <f t="shared" si="9"/>
        <v>0</v>
      </c>
    </row>
    <row r="23" spans="1:25" x14ac:dyDescent="0.2">
      <c r="A23" s="6" t="s">
        <v>11</v>
      </c>
      <c r="B23" s="5" t="s">
        <v>35</v>
      </c>
      <c r="C23" s="90"/>
      <c r="D23" s="76">
        <f>投入係数表!Y23</f>
        <v>8.486383787207093E-3</v>
      </c>
      <c r="E23" s="77">
        <f t="shared" si="0"/>
        <v>0.84863837872070935</v>
      </c>
      <c r="F23" s="76">
        <f>分析係数表!C26</f>
        <v>0.11929572403880706</v>
      </c>
      <c r="G23" s="77">
        <f t="shared" si="1"/>
        <v>0.10123892983660637</v>
      </c>
      <c r="H23" s="77">
        <v>0.10805958661040234</v>
      </c>
      <c r="I23" s="77">
        <f t="shared" si="2"/>
        <v>0.10805958661040234</v>
      </c>
      <c r="J23" s="76">
        <f>分析係数表!G26</f>
        <v>0.19690501600853788</v>
      </c>
      <c r="K23" s="78">
        <f t="shared" si="3"/>
        <v>2.1277474631397258E-2</v>
      </c>
      <c r="L23" s="79"/>
      <c r="M23" s="80"/>
      <c r="N23" s="81">
        <f>分析係数表!H26</f>
        <v>1.0477787091366304E-2</v>
      </c>
      <c r="O23" s="82">
        <f t="shared" si="4"/>
        <v>0.26827032640421528</v>
      </c>
      <c r="P23" s="76">
        <f>分析係数表!C26</f>
        <v>0.11929572403880706</v>
      </c>
      <c r="Q23" s="82">
        <f t="shared" si="5"/>
        <v>3.2003502826517961E-2</v>
      </c>
      <c r="R23" s="83">
        <v>3.4591005858450007E-2</v>
      </c>
      <c r="S23" s="84">
        <f t="shared" si="6"/>
        <v>0.14265059246885234</v>
      </c>
      <c r="T23" s="85">
        <f>分析係数表!F26</f>
        <v>0.33564567769477055</v>
      </c>
      <c r="U23" s="86">
        <f t="shared" si="7"/>
        <v>4.7880054782768473E-2</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投入係数表!Y24</f>
        <v>1.773274224192527E-3</v>
      </c>
      <c r="E24" s="77">
        <f t="shared" si="0"/>
        <v>0.1773274224192527</v>
      </c>
      <c r="F24" s="76">
        <f>分析係数表!C27</f>
        <v>1</v>
      </c>
      <c r="G24" s="77">
        <f t="shared" si="1"/>
        <v>0.1773274224192527</v>
      </c>
      <c r="H24" s="77">
        <v>0.19078022075656584</v>
      </c>
      <c r="I24" s="77">
        <f t="shared" si="2"/>
        <v>0.19078022075656584</v>
      </c>
      <c r="J24" s="76">
        <f>分析係数表!G27</f>
        <v>0.17096018735362997</v>
      </c>
      <c r="K24" s="78">
        <f t="shared" si="3"/>
        <v>3.2615822283909385E-2</v>
      </c>
      <c r="L24" s="79"/>
      <c r="M24" s="80"/>
      <c r="N24" s="81">
        <f>分析係数表!H27</f>
        <v>1.0449846325789327E-2</v>
      </c>
      <c r="O24" s="82">
        <f t="shared" si="4"/>
        <v>0.26755493886713738</v>
      </c>
      <c r="P24" s="76">
        <f>分析係数表!C27</f>
        <v>1</v>
      </c>
      <c r="Q24" s="82">
        <f t="shared" si="5"/>
        <v>0.26755493886713738</v>
      </c>
      <c r="R24" s="83">
        <v>0.27859759896013292</v>
      </c>
      <c r="S24" s="84">
        <f t="shared" si="6"/>
        <v>0.46937781971669879</v>
      </c>
      <c r="T24" s="85">
        <f>分析係数表!F27</f>
        <v>0.32162373145979706</v>
      </c>
      <c r="U24" s="86">
        <f t="shared" si="7"/>
        <v>0.15096304584174858</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投入係数表!Y25</f>
        <v>0</v>
      </c>
      <c r="E25" s="77">
        <f t="shared" si="0"/>
        <v>0</v>
      </c>
      <c r="F25" s="76">
        <f>分析係数表!C28</f>
        <v>0.21543700340522132</v>
      </c>
      <c r="G25" s="77">
        <f t="shared" si="1"/>
        <v>0</v>
      </c>
      <c r="H25" s="77">
        <v>3.3159506110590993E-2</v>
      </c>
      <c r="I25" s="77">
        <f t="shared" si="2"/>
        <v>3.3159506110590993E-2</v>
      </c>
      <c r="J25" s="76">
        <f>分析係数表!G28</f>
        <v>0.12488528602018965</v>
      </c>
      <c r="K25" s="78">
        <f t="shared" si="3"/>
        <v>4.1411344049093824E-3</v>
      </c>
      <c r="L25" s="79"/>
      <c r="M25" s="80"/>
      <c r="N25" s="81">
        <f>分析係数表!H28</f>
        <v>2.0550433081866444E-2</v>
      </c>
      <c r="O25" s="82">
        <f t="shared" si="4"/>
        <v>0.52616753352080092</v>
      </c>
      <c r="P25" s="76">
        <f>分析係数表!C28</f>
        <v>0.21543700340522132</v>
      </c>
      <c r="Q25" s="82">
        <f t="shared" si="5"/>
        <v>0.11335595671083769</v>
      </c>
      <c r="R25" s="83">
        <v>0.13131106324708669</v>
      </c>
      <c r="S25" s="84">
        <f t="shared" si="6"/>
        <v>0.16447056935767768</v>
      </c>
      <c r="T25" s="85">
        <f>分析係数表!F28</f>
        <v>0.21313857448761089</v>
      </c>
      <c r="U25" s="86">
        <f t="shared" si="7"/>
        <v>3.5055022698061156E-2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投入係数表!Y26</f>
        <v>3.1665611146295125E-3</v>
      </c>
      <c r="E26" s="77">
        <f t="shared" si="0"/>
        <v>0.31665611146295125</v>
      </c>
      <c r="F26" s="76">
        <f>分析係数表!C29</f>
        <v>0.11126961483594866</v>
      </c>
      <c r="G26" s="77">
        <f t="shared" si="1"/>
        <v>3.5234203557931811E-2</v>
      </c>
      <c r="H26" s="77">
        <v>5.4974787498723449E-2</v>
      </c>
      <c r="I26" s="77">
        <f t="shared" si="2"/>
        <v>5.4974787498723449E-2</v>
      </c>
      <c r="J26" s="76">
        <f>分析係数表!G29</f>
        <v>0.25072046109510088</v>
      </c>
      <c r="K26" s="78">
        <f t="shared" si="3"/>
        <v>1.378330407028513E-2</v>
      </c>
      <c r="L26" s="79"/>
      <c r="M26" s="80"/>
      <c r="N26" s="81">
        <f>分析係数表!H29</f>
        <v>9.5976529756915344E-3</v>
      </c>
      <c r="O26" s="82">
        <f t="shared" si="4"/>
        <v>0.2457356189862612</v>
      </c>
      <c r="P26" s="76">
        <f>分析係数表!C29</f>
        <v>0.11126961483594866</v>
      </c>
      <c r="Q26" s="82">
        <f t="shared" si="5"/>
        <v>2.7342907676074717E-2</v>
      </c>
      <c r="R26" s="83">
        <v>3.8026483092056189E-2</v>
      </c>
      <c r="S26" s="84">
        <f t="shared" si="6"/>
        <v>9.3001270590779644E-2</v>
      </c>
      <c r="T26" s="85">
        <f>分析係数表!F29</f>
        <v>0.40201729106628242</v>
      </c>
      <c r="U26" s="86">
        <f t="shared" si="7"/>
        <v>3.738811886862755E-2</v>
      </c>
      <c r="V26" s="87">
        <f>分析係数表!D29</f>
        <v>0.18659942363112392</v>
      </c>
      <c r="W26" s="167">
        <f t="shared" si="8"/>
        <v>0</v>
      </c>
      <c r="X26" s="76">
        <f>分析係数表!E29</f>
        <v>0.15489913544668588</v>
      </c>
      <c r="Y26" s="166">
        <f t="shared" si="9"/>
        <v>0</v>
      </c>
    </row>
    <row r="27" spans="1:25" x14ac:dyDescent="0.2">
      <c r="A27" s="6" t="s">
        <v>15</v>
      </c>
      <c r="B27" s="5" t="s">
        <v>36</v>
      </c>
      <c r="C27" s="75">
        <f>最終需要_まとめ!C28</f>
        <v>100</v>
      </c>
      <c r="D27" s="76">
        <f>投入係数表!Y27</f>
        <v>6.3331222292590248E-4</v>
      </c>
      <c r="E27" s="77">
        <f t="shared" si="0"/>
        <v>6.333122229259025E-2</v>
      </c>
      <c r="F27" s="76">
        <f>分析係数表!C30</f>
        <v>1</v>
      </c>
      <c r="G27" s="77">
        <f t="shared" si="1"/>
        <v>6.333122229259025E-2</v>
      </c>
      <c r="H27" s="77">
        <v>0.12626945974258522</v>
      </c>
      <c r="I27" s="77">
        <f t="shared" si="2"/>
        <v>100.12626945974259</v>
      </c>
      <c r="J27" s="76">
        <f>分析係数表!G30</f>
        <v>0.34452184927169094</v>
      </c>
      <c r="K27" s="78">
        <f t="shared" si="3"/>
        <v>34.495687514946148</v>
      </c>
      <c r="L27" s="79"/>
      <c r="M27" s="80"/>
      <c r="N27" s="81">
        <f>分析係数表!H30</f>
        <v>0</v>
      </c>
      <c r="O27" s="82">
        <f t="shared" si="4"/>
        <v>0</v>
      </c>
      <c r="P27" s="76">
        <f>分析係数表!C30</f>
        <v>1</v>
      </c>
      <c r="Q27" s="82">
        <f t="shared" si="5"/>
        <v>0</v>
      </c>
      <c r="R27" s="83">
        <v>7.735251046023324E-2</v>
      </c>
      <c r="S27" s="84">
        <f t="shared" si="6"/>
        <v>100.20362197020282</v>
      </c>
      <c r="T27" s="85">
        <f>分析係数表!F30</f>
        <v>0.43989867004433186</v>
      </c>
      <c r="U27" s="86">
        <f t="shared" si="7"/>
        <v>44.079440038317209</v>
      </c>
      <c r="V27" s="87">
        <f>分析係数表!D30</f>
        <v>0.14464851171627613</v>
      </c>
      <c r="W27" s="167">
        <f t="shared" si="8"/>
        <v>14</v>
      </c>
      <c r="X27" s="76">
        <f>分析係数表!E30</f>
        <v>8.7017099430018993E-2</v>
      </c>
      <c r="Y27" s="166">
        <f t="shared" si="9"/>
        <v>9</v>
      </c>
    </row>
    <row r="28" spans="1:25" x14ac:dyDescent="0.2">
      <c r="A28" s="6" t="s">
        <v>16</v>
      </c>
      <c r="B28" s="5" t="s">
        <v>192</v>
      </c>
      <c r="C28" s="90"/>
      <c r="D28" s="76">
        <f>投入係数表!Y28</f>
        <v>3.0398986700443317E-3</v>
      </c>
      <c r="E28" s="77">
        <f t="shared" si="0"/>
        <v>0.3039898670044332</v>
      </c>
      <c r="F28" s="76">
        <f>分析係数表!C31</f>
        <v>4.9334728658992355E-2</v>
      </c>
      <c r="G28" s="77">
        <f t="shared" si="1"/>
        <v>1.4997257603746886E-2</v>
      </c>
      <c r="H28" s="77">
        <v>3.6589351270265032E-2</v>
      </c>
      <c r="I28" s="77">
        <f t="shared" si="2"/>
        <v>3.6589351270265032E-2</v>
      </c>
      <c r="J28" s="76">
        <f>分析係数表!G31</f>
        <v>6.9277108433734941E-2</v>
      </c>
      <c r="K28" s="78">
        <f t="shared" si="3"/>
        <v>2.534804455470168E-3</v>
      </c>
      <c r="L28" s="79"/>
      <c r="M28" s="80"/>
      <c r="N28" s="81">
        <f>分析係数表!H31</f>
        <v>2.1570271025426097E-2</v>
      </c>
      <c r="O28" s="82">
        <f t="shared" si="4"/>
        <v>0.55227917862414455</v>
      </c>
      <c r="P28" s="76">
        <f>分析係数表!C31</f>
        <v>4.9334728658992355E-2</v>
      </c>
      <c r="Q28" s="82">
        <f t="shared" si="5"/>
        <v>2.7246543421433341E-2</v>
      </c>
      <c r="R28" s="83">
        <v>3.8700144906910892E-2</v>
      </c>
      <c r="S28" s="84">
        <f t="shared" si="6"/>
        <v>7.5289496177175924E-2</v>
      </c>
      <c r="T28" s="85">
        <f>分析係数表!F31</f>
        <v>0.34337349397590361</v>
      </c>
      <c r="U28" s="86">
        <f t="shared" si="7"/>
        <v>2.5852417362042336E-2</v>
      </c>
      <c r="V28" s="87">
        <f>分析係数表!D31</f>
        <v>0</v>
      </c>
      <c r="W28" s="167">
        <f t="shared" si="8"/>
        <v>0</v>
      </c>
      <c r="X28" s="76">
        <f>分析係数表!E31</f>
        <v>0</v>
      </c>
      <c r="Y28" s="166">
        <f t="shared" si="9"/>
        <v>0</v>
      </c>
    </row>
    <row r="29" spans="1:25" x14ac:dyDescent="0.2">
      <c r="A29" s="6" t="s">
        <v>17</v>
      </c>
      <c r="B29" s="5" t="s">
        <v>272</v>
      </c>
      <c r="C29" s="90"/>
      <c r="D29" s="76">
        <f>投入係数表!Y29</f>
        <v>7.5997466751108293E-4</v>
      </c>
      <c r="E29" s="77">
        <f t="shared" si="0"/>
        <v>7.59974667511083E-2</v>
      </c>
      <c r="F29" s="76">
        <f>分析係数表!C32</f>
        <v>0.42352941176470593</v>
      </c>
      <c r="G29" s="77">
        <f t="shared" si="1"/>
        <v>3.2187162388704699E-2</v>
      </c>
      <c r="H29" s="77">
        <v>4.7229381984891197E-2</v>
      </c>
      <c r="I29" s="77">
        <f t="shared" si="2"/>
        <v>4.7229381984891197E-2</v>
      </c>
      <c r="J29" s="76">
        <f>分析係数表!G32</f>
        <v>0.14012738853503184</v>
      </c>
      <c r="K29" s="78">
        <f t="shared" si="3"/>
        <v>6.6181299596662826E-3</v>
      </c>
      <c r="L29" s="79"/>
      <c r="M29" s="80"/>
      <c r="N29" s="81">
        <f>分析係数表!H32</f>
        <v>6.3146130203967591E-3</v>
      </c>
      <c r="O29" s="82">
        <f t="shared" si="4"/>
        <v>0.16167758337960708</v>
      </c>
      <c r="P29" s="76">
        <f>分析係数表!C32</f>
        <v>0.42352941176470593</v>
      </c>
      <c r="Q29" s="82">
        <f t="shared" si="5"/>
        <v>6.8475211784304185E-2</v>
      </c>
      <c r="R29" s="83">
        <v>9.0943499494175281E-2</v>
      </c>
      <c r="S29" s="84">
        <f t="shared" si="6"/>
        <v>0.13817288147906648</v>
      </c>
      <c r="T29" s="85">
        <f>分析係数表!F32</f>
        <v>0.48195329087048833</v>
      </c>
      <c r="U29" s="86">
        <f t="shared" si="7"/>
        <v>6.6592874937894037E-2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投入係数表!Y30</f>
        <v>2.0265991133628881E-3</v>
      </c>
      <c r="E30" s="77">
        <f t="shared" si="0"/>
        <v>0.2026599113362888</v>
      </c>
      <c r="F30" s="76">
        <f>分析係数表!C33</f>
        <v>1</v>
      </c>
      <c r="G30" s="77">
        <f t="shared" si="1"/>
        <v>0.2026599113362888</v>
      </c>
      <c r="H30" s="77">
        <v>0.22788972705691743</v>
      </c>
      <c r="I30" s="77">
        <f t="shared" si="2"/>
        <v>0.22788972705691743</v>
      </c>
      <c r="J30" s="76">
        <f>分析係数表!G33</f>
        <v>0.50642927794263104</v>
      </c>
      <c r="K30" s="78">
        <f t="shared" si="3"/>
        <v>0.11541002992397796</v>
      </c>
      <c r="L30" s="79"/>
      <c r="M30" s="80"/>
      <c r="N30" s="81">
        <f>分析係数表!H33</f>
        <v>9.2204526404023469E-4</v>
      </c>
      <c r="O30" s="82">
        <f t="shared" si="4"/>
        <v>2.3607788723570944E-2</v>
      </c>
      <c r="P30" s="76">
        <f>分析係数表!C33</f>
        <v>1</v>
      </c>
      <c r="Q30" s="82">
        <f t="shared" si="5"/>
        <v>2.3607788723570944E-2</v>
      </c>
      <c r="R30" s="83">
        <v>6.6405246075363689E-2</v>
      </c>
      <c r="S30" s="84">
        <f t="shared" si="6"/>
        <v>0.29429497313228115</v>
      </c>
      <c r="T30" s="85">
        <f>分析係数表!F33</f>
        <v>0.64094955489614247</v>
      </c>
      <c r="U30" s="86">
        <f t="shared" si="7"/>
        <v>0.1886282320373078</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投入係数表!Y31</f>
        <v>5.9024699176694111E-2</v>
      </c>
      <c r="E31" s="77">
        <f t="shared" si="0"/>
        <v>5.9024699176694106</v>
      </c>
      <c r="F31" s="76">
        <f>分析係数表!C34</f>
        <v>1</v>
      </c>
      <c r="G31" s="77">
        <f t="shared" si="1"/>
        <v>5.9024699176694106</v>
      </c>
      <c r="H31" s="77">
        <v>6.5183817767836709</v>
      </c>
      <c r="I31" s="77">
        <f t="shared" si="2"/>
        <v>6.5183817767836709</v>
      </c>
      <c r="J31" s="76">
        <f>分析係数表!G34</f>
        <v>0.4248177722781849</v>
      </c>
      <c r="K31" s="78">
        <f t="shared" si="3"/>
        <v>2.769124425271956</v>
      </c>
      <c r="L31" s="79"/>
      <c r="M31" s="80"/>
      <c r="N31" s="81">
        <f>分析係数表!H34</f>
        <v>0.15535065660799105</v>
      </c>
      <c r="O31" s="82">
        <f t="shared" si="4"/>
        <v>3.9775547061531649</v>
      </c>
      <c r="P31" s="76">
        <f>分析係数表!C34</f>
        <v>1</v>
      </c>
      <c r="Q31" s="82">
        <f t="shared" si="5"/>
        <v>3.9775547061531649</v>
      </c>
      <c r="R31" s="83">
        <v>4.373477198614089</v>
      </c>
      <c r="S31" s="84">
        <f t="shared" si="6"/>
        <v>10.89185897539776</v>
      </c>
      <c r="T31" s="85">
        <f>分析係数表!F34</f>
        <v>0.6980530152162564</v>
      </c>
      <c r="U31" s="86">
        <f t="shared" si="7"/>
        <v>7.6030949990866512</v>
      </c>
      <c r="V31" s="87">
        <f>分析係数表!D34</f>
        <v>4.7543550975425841E-2</v>
      </c>
      <c r="W31" s="167">
        <f t="shared" si="8"/>
        <v>1</v>
      </c>
      <c r="X31" s="76">
        <f>分析係数表!E34</f>
        <v>3.5865509174223237E-2</v>
      </c>
      <c r="Y31" s="166">
        <f t="shared" si="9"/>
        <v>0</v>
      </c>
    </row>
    <row r="32" spans="1:25" x14ac:dyDescent="0.2">
      <c r="A32" s="6" t="s">
        <v>20</v>
      </c>
      <c r="B32" s="5" t="s">
        <v>37</v>
      </c>
      <c r="C32" s="90"/>
      <c r="D32" s="76">
        <f>投入係数表!Y32</f>
        <v>1.266624445851805E-2</v>
      </c>
      <c r="E32" s="77">
        <f t="shared" si="0"/>
        <v>1.266624445851805</v>
      </c>
      <c r="F32" s="76">
        <f>分析係数表!C35</f>
        <v>0.10396681358568838</v>
      </c>
      <c r="G32" s="77">
        <f t="shared" si="1"/>
        <v>0.13168690764495045</v>
      </c>
      <c r="H32" s="77">
        <v>0.15973618800717582</v>
      </c>
      <c r="I32" s="77">
        <f t="shared" si="2"/>
        <v>0.15973618800717582</v>
      </c>
      <c r="J32" s="76">
        <f>分析係数表!G35</f>
        <v>0.31658878504672899</v>
      </c>
      <c r="K32" s="78">
        <f t="shared" si="3"/>
        <v>5.0570685689187676E-2</v>
      </c>
      <c r="L32" s="79"/>
      <c r="M32" s="80"/>
      <c r="N32" s="81">
        <f>分析係数表!H35</f>
        <v>5.9164571109248394E-2</v>
      </c>
      <c r="O32" s="82">
        <f t="shared" si="4"/>
        <v>1.514833109762469</v>
      </c>
      <c r="P32" s="76">
        <f>分析係数表!C35</f>
        <v>0.10396681358568838</v>
      </c>
      <c r="Q32" s="82">
        <f t="shared" si="5"/>
        <v>0.15749237153610324</v>
      </c>
      <c r="R32" s="83">
        <v>0.20651369992757032</v>
      </c>
      <c r="S32" s="84">
        <f t="shared" si="6"/>
        <v>0.36624988793474611</v>
      </c>
      <c r="T32" s="85">
        <f>分析係数表!F35</f>
        <v>0.6460280373831776</v>
      </c>
      <c r="U32" s="86">
        <f t="shared" si="7"/>
        <v>0.23660769629429276</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投入係数表!Y33</f>
        <v>3.4198860037998732E-3</v>
      </c>
      <c r="E33" s="77">
        <f t="shared" si="0"/>
        <v>0.3419886003799873</v>
      </c>
      <c r="F33" s="76">
        <f>分析係数表!C36</f>
        <v>0.7690462911321807</v>
      </c>
      <c r="G33" s="77">
        <f t="shared" si="1"/>
        <v>0.2630050647317147</v>
      </c>
      <c r="H33" s="77">
        <v>0.45764809395207584</v>
      </c>
      <c r="I33" s="77">
        <f t="shared" si="2"/>
        <v>0.45764809395207584</v>
      </c>
      <c r="J33" s="76">
        <f>分析係数表!G36</f>
        <v>1.0642148700499529E-2</v>
      </c>
      <c r="K33" s="78">
        <f t="shared" si="3"/>
        <v>4.8703590683381705E-3</v>
      </c>
      <c r="L33" s="79"/>
      <c r="M33" s="80"/>
      <c r="N33" s="81">
        <f>分析係数表!H36</f>
        <v>0.21434758312377758</v>
      </c>
      <c r="O33" s="82">
        <f t="shared" si="4"/>
        <v>5.4880954906931665</v>
      </c>
      <c r="P33" s="76">
        <f>分析係数表!C36</f>
        <v>0.7690462911321807</v>
      </c>
      <c r="Q33" s="82">
        <f t="shared" si="5"/>
        <v>4.2205994824968247</v>
      </c>
      <c r="R33" s="83">
        <v>4.4085435361880805</v>
      </c>
      <c r="S33" s="84">
        <f t="shared" si="6"/>
        <v>4.8661916301401567</v>
      </c>
      <c r="T33" s="85">
        <f>分析係数表!F36</f>
        <v>0.89162383262144351</v>
      </c>
      <c r="U33" s="86">
        <f t="shared" si="7"/>
        <v>4.3388124315359562</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投入係数表!Y34</f>
        <v>2.6345788473717543E-2</v>
      </c>
      <c r="E34" s="77">
        <f t="shared" si="0"/>
        <v>2.6345788473717544</v>
      </c>
      <c r="F34" s="76">
        <f>分析係数表!C37</f>
        <v>0.51946958535045251</v>
      </c>
      <c r="G34" s="77">
        <f t="shared" si="1"/>
        <v>1.3685835814172784</v>
      </c>
      <c r="H34" s="77">
        <v>1.6153954604085674</v>
      </c>
      <c r="I34" s="77">
        <f t="shared" si="2"/>
        <v>1.6153954604085674</v>
      </c>
      <c r="J34" s="76">
        <f>分析係数表!G37</f>
        <v>0.46066923615977573</v>
      </c>
      <c r="K34" s="78">
        <f t="shared" si="3"/>
        <v>0.74416299284238396</v>
      </c>
      <c r="L34" s="79"/>
      <c r="M34" s="80"/>
      <c r="N34" s="81">
        <f>分析係数表!H37</f>
        <v>4.5948588991338364E-2</v>
      </c>
      <c r="O34" s="82">
        <f t="shared" si="4"/>
        <v>1.1764548047246188</v>
      </c>
      <c r="P34" s="76">
        <f>分析係数表!C37</f>
        <v>0.51946958535045251</v>
      </c>
      <c r="Q34" s="82">
        <f t="shared" si="5"/>
        <v>0.61113248959384536</v>
      </c>
      <c r="R34" s="83">
        <v>0.74084114526607869</v>
      </c>
      <c r="S34" s="84">
        <f t="shared" si="6"/>
        <v>2.356236605674646</v>
      </c>
      <c r="T34" s="85">
        <f>分析係数表!F37</f>
        <v>0.70891730903994399</v>
      </c>
      <c r="U34" s="86">
        <f t="shared" si="7"/>
        <v>1.6703769139562816</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投入係数表!Y35</f>
        <v>8.6130462317922738E-3</v>
      </c>
      <c r="E35" s="77">
        <f t="shared" si="0"/>
        <v>0.8613046231792274</v>
      </c>
      <c r="F35" s="76">
        <f>分析係数表!C38</f>
        <v>5.5966094327320137E-2</v>
      </c>
      <c r="G35" s="77">
        <f t="shared" si="1"/>
        <v>4.8203855785405564E-2</v>
      </c>
      <c r="H35" s="77">
        <v>0.10252175001155131</v>
      </c>
      <c r="I35" s="77">
        <f t="shared" si="2"/>
        <v>0.10252175001155131</v>
      </c>
      <c r="J35" s="76">
        <f>分析係数表!G38</f>
        <v>0.18817204301075269</v>
      </c>
      <c r="K35" s="78">
        <f t="shared" si="3"/>
        <v>1.9291727152711269E-2</v>
      </c>
      <c r="L35" s="79"/>
      <c r="M35" s="80"/>
      <c r="N35" s="81">
        <f>分析係数表!H38</f>
        <v>4.1086895780944398E-2</v>
      </c>
      <c r="O35" s="82">
        <f t="shared" si="4"/>
        <v>1.0519773732730628</v>
      </c>
      <c r="P35" s="76">
        <f>分析係数表!C38</f>
        <v>5.5966094327320137E-2</v>
      </c>
      <c r="Q35" s="82">
        <f t="shared" si="5"/>
        <v>5.8875064902806702E-2</v>
      </c>
      <c r="R35" s="83">
        <v>8.1251192469376399E-2</v>
      </c>
      <c r="S35" s="84">
        <f t="shared" si="6"/>
        <v>0.18377294248092771</v>
      </c>
      <c r="T35" s="85">
        <f>分析係数表!F38</f>
        <v>0.42473118279569894</v>
      </c>
      <c r="U35" s="86">
        <f t="shared" si="7"/>
        <v>7.8054099225770376E-2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投入係数表!Y36</f>
        <v>0</v>
      </c>
      <c r="E36" s="77">
        <f t="shared" si="0"/>
        <v>0</v>
      </c>
      <c r="F36" s="76">
        <f>分析係数表!C39</f>
        <v>0.92912172573189522</v>
      </c>
      <c r="G36" s="77">
        <f t="shared" si="1"/>
        <v>0</v>
      </c>
      <c r="H36" s="77">
        <v>4.1698817390684546E-2</v>
      </c>
      <c r="I36" s="77">
        <f t="shared" si="2"/>
        <v>4.1698817390684546E-2</v>
      </c>
      <c r="J36" s="76">
        <f>分析係数表!G39</f>
        <v>0.35058043117744608</v>
      </c>
      <c r="K36" s="78">
        <f t="shared" si="3"/>
        <v>1.4618789380415775E-2</v>
      </c>
      <c r="L36" s="79"/>
      <c r="M36" s="80"/>
      <c r="N36" s="81">
        <f>分析係数表!H39</f>
        <v>3.6742106733724505E-3</v>
      </c>
      <c r="O36" s="82">
        <f t="shared" si="4"/>
        <v>9.4073461125744828E-2</v>
      </c>
      <c r="P36" s="76">
        <f>分析係数表!C39</f>
        <v>0.92912172573189522</v>
      </c>
      <c r="Q36" s="82">
        <f t="shared" si="5"/>
        <v>8.7405696546724393E-2</v>
      </c>
      <c r="R36" s="83">
        <v>0.10335795644693532</v>
      </c>
      <c r="S36" s="84">
        <f t="shared" si="6"/>
        <v>0.14505677383761986</v>
      </c>
      <c r="T36" s="85">
        <f>分析係数表!F39</f>
        <v>0.70082918739635158</v>
      </c>
      <c r="U36" s="86">
        <f t="shared" si="7"/>
        <v>0.10166002093495548</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投入係数表!Y37</f>
        <v>1.2666244458518051E-4</v>
      </c>
      <c r="E37" s="77">
        <f t="shared" si="0"/>
        <v>1.266624445851805E-2</v>
      </c>
      <c r="F37" s="76">
        <f>分析係数表!C40</f>
        <v>1</v>
      </c>
      <c r="G37" s="77">
        <f t="shared" si="1"/>
        <v>1.266624445851805E-2</v>
      </c>
      <c r="H37" s="77">
        <v>1.5999901399385081E-2</v>
      </c>
      <c r="I37" s="77">
        <f t="shared" si="2"/>
        <v>1.5999901399385081E-2</v>
      </c>
      <c r="J37" s="76">
        <f>分析係数表!G40</f>
        <v>0.52103191048487363</v>
      </c>
      <c r="K37" s="78">
        <f t="shared" si="3"/>
        <v>8.3364591936912116E-3</v>
      </c>
      <c r="L37" s="79"/>
      <c r="M37" s="80"/>
      <c r="N37" s="81">
        <f>分析係数表!H40</f>
        <v>3.0720871751886002E-2</v>
      </c>
      <c r="O37" s="82">
        <f t="shared" si="4"/>
        <v>0.7865685970171592</v>
      </c>
      <c r="P37" s="76">
        <f>分析係数表!C40</f>
        <v>1</v>
      </c>
      <c r="Q37" s="82">
        <f t="shared" si="5"/>
        <v>0.7865685970171592</v>
      </c>
      <c r="R37" s="83">
        <v>0.78804435505585702</v>
      </c>
      <c r="S37" s="84">
        <f t="shared" si="6"/>
        <v>0.80404425645524213</v>
      </c>
      <c r="T37" s="85">
        <f>分析係数表!F40</f>
        <v>0.71467053460422714</v>
      </c>
      <c r="U37" s="86">
        <f t="shared" si="7"/>
        <v>0.57462673860632618</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投入係数表!Y38</f>
        <v>0</v>
      </c>
      <c r="E38" s="77">
        <f t="shared" si="0"/>
        <v>0</v>
      </c>
      <c r="F38" s="76">
        <f>分析係数表!C41</f>
        <v>0.82470733210104741</v>
      </c>
      <c r="G38" s="77">
        <f t="shared" si="1"/>
        <v>0</v>
      </c>
      <c r="H38" s="77">
        <v>1.9480817547170377E-3</v>
      </c>
      <c r="I38" s="77">
        <f t="shared" si="2"/>
        <v>1.9480817547170377E-3</v>
      </c>
      <c r="J38" s="76">
        <f>分析係数表!G41</f>
        <v>0.4456857268851977</v>
      </c>
      <c r="K38" s="78">
        <f t="shared" si="3"/>
        <v>8.6823223288285442E-4</v>
      </c>
      <c r="L38" s="79"/>
      <c r="M38" s="80"/>
      <c r="N38" s="81">
        <f>分析係数表!H41</f>
        <v>5.0614696842693492E-2</v>
      </c>
      <c r="O38" s="82">
        <f t="shared" si="4"/>
        <v>1.2959245234166292</v>
      </c>
      <c r="P38" s="76">
        <f>分析係数表!C41</f>
        <v>0.82470733210104741</v>
      </c>
      <c r="Q38" s="82">
        <f t="shared" si="5"/>
        <v>1.0687584563112495</v>
      </c>
      <c r="R38" s="83">
        <v>1.0883104582417866</v>
      </c>
      <c r="S38" s="84">
        <f t="shared" si="6"/>
        <v>1.0902585399965037</v>
      </c>
      <c r="T38" s="85">
        <f>分析係数表!F41</f>
        <v>0.54887549610465969</v>
      </c>
      <c r="U38" s="86">
        <f t="shared" si="7"/>
        <v>0.59841619702292292</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投入係数表!Y39</f>
        <v>6.3331222292590248E-4</v>
      </c>
      <c r="E39" s="77">
        <f>$C$27*D39</f>
        <v>6.333122229259025E-2</v>
      </c>
      <c r="F39" s="76">
        <f>分析係数表!C42</f>
        <v>0.29129662522202482</v>
      </c>
      <c r="G39" s="77">
        <f>E39*F39</f>
        <v>1.8448171325017405E-2</v>
      </c>
      <c r="H39" s="77">
        <v>2.4054075777924878E-2</v>
      </c>
      <c r="I39" s="77">
        <f>C39+H39</f>
        <v>2.4054075777924878E-2</v>
      </c>
      <c r="J39" s="76">
        <f>分析係数表!G42</f>
        <v>0.47878787878787876</v>
      </c>
      <c r="K39" s="78">
        <f>I39*J39</f>
        <v>1.1516799917915547E-2</v>
      </c>
      <c r="L39" s="79"/>
      <c r="M39" s="80"/>
      <c r="N39" s="81">
        <f>分析係数表!H42</f>
        <v>1.2405699916177704E-2</v>
      </c>
      <c r="O39" s="82">
        <f t="shared" si="4"/>
        <v>0.3176320664625909</v>
      </c>
      <c r="P39" s="76">
        <f>分析係数表!C42</f>
        <v>0.29129662522202482</v>
      </c>
      <c r="Q39" s="82">
        <f>O39*P39</f>
        <v>9.2525149022850625E-2</v>
      </c>
      <c r="R39" s="83">
        <v>9.6238147602069002E-2</v>
      </c>
      <c r="S39" s="84">
        <f>I39+R39</f>
        <v>0.12029222337999387</v>
      </c>
      <c r="T39" s="85">
        <f>分析係数表!F42</f>
        <v>0.54848484848484846</v>
      </c>
      <c r="U39" s="86">
        <f>S39*T39</f>
        <v>6.5978461914481479E-2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投入係数表!Y40</f>
        <v>9.575680810639646E-2</v>
      </c>
      <c r="E40" s="77">
        <f>$C$27*D40</f>
        <v>9.5756808106396463</v>
      </c>
      <c r="F40" s="76">
        <f>分析係数表!C43</f>
        <v>0.36608222490931075</v>
      </c>
      <c r="G40" s="77">
        <f>E40*F40</f>
        <v>3.5054865361803542</v>
      </c>
      <c r="H40" s="77">
        <v>4.025977237647588</v>
      </c>
      <c r="I40" s="77">
        <f>C40+H40</f>
        <v>4.025977237647588</v>
      </c>
      <c r="J40" s="76">
        <f>分析係数表!G43</f>
        <v>0.30578859060402686</v>
      </c>
      <c r="K40" s="78">
        <f>I40*J40</f>
        <v>1.2310979053041493</v>
      </c>
      <c r="L40" s="79"/>
      <c r="M40" s="80"/>
      <c r="N40" s="81">
        <f>分析係数表!H43</f>
        <v>3.4031852472757751E-2</v>
      </c>
      <c r="O40" s="82">
        <f t="shared" si="4"/>
        <v>0.87134202016089113</v>
      </c>
      <c r="P40" s="76">
        <f>分析係数表!C43</f>
        <v>0.36608222490931075</v>
      </c>
      <c r="Q40" s="82">
        <f>O40*P40</f>
        <v>0.31898282539747252</v>
      </c>
      <c r="R40" s="83">
        <v>0.61739606076024178</v>
      </c>
      <c r="S40" s="84">
        <f>I40+R40</f>
        <v>4.6433732984078295</v>
      </c>
      <c r="T40" s="85">
        <f>分析係数表!F43</f>
        <v>0.52740492170022368</v>
      </c>
      <c r="U40" s="86">
        <f>S40*T40</f>
        <v>2.4489379308716908</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投入係数表!Y41</f>
        <v>2.5332488917036101E-4</v>
      </c>
      <c r="E41" s="77">
        <f>$C$27*D41</f>
        <v>2.53324889170361E-2</v>
      </c>
      <c r="F41" s="76">
        <f>分析係数表!C44</f>
        <v>0.48678129044185614</v>
      </c>
      <c r="G41" s="77">
        <f>E41*F41</f>
        <v>1.2331381645138851E-2</v>
      </c>
      <c r="H41" s="77">
        <v>2.1877001278255811E-2</v>
      </c>
      <c r="I41" s="77">
        <f>C41+H41</f>
        <v>2.1877001278255811E-2</v>
      </c>
      <c r="J41" s="76">
        <f>分析係数表!G44</f>
        <v>0.26951357466063347</v>
      </c>
      <c r="K41" s="78">
        <f>I41*J41</f>
        <v>5.8961488173579716E-3</v>
      </c>
      <c r="L41" s="79"/>
      <c r="M41" s="80"/>
      <c r="N41" s="81">
        <f>分析係数表!H44</f>
        <v>0.10592344230231908</v>
      </c>
      <c r="O41" s="82">
        <f t="shared" si="4"/>
        <v>2.7120341530623469</v>
      </c>
      <c r="P41" s="76">
        <f>分析係数表!C44</f>
        <v>0.48678129044185614</v>
      </c>
      <c r="Q41" s="82">
        <f>O41*P41</f>
        <v>1.3201674847500755</v>
      </c>
      <c r="R41" s="83">
        <v>1.3454053655207734</v>
      </c>
      <c r="S41" s="84">
        <f>I41+R41</f>
        <v>1.3672823667990293</v>
      </c>
      <c r="T41" s="85">
        <f>分析係数表!F44</f>
        <v>0.545814479638009</v>
      </c>
      <c r="U41" s="86">
        <f>S41*T41</f>
        <v>0.74628251355263753</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投入係数表!Y42</f>
        <v>1.5199493350221659E-3</v>
      </c>
      <c r="E42" s="77">
        <f>$C$27*D42</f>
        <v>0.1519949335022166</v>
      </c>
      <c r="F42" s="76">
        <f>分析係数表!C45</f>
        <v>1</v>
      </c>
      <c r="G42" s="77">
        <f>E42*F42</f>
        <v>0.1519949335022166</v>
      </c>
      <c r="H42" s="77">
        <v>0.20409232912896569</v>
      </c>
      <c r="I42" s="77">
        <f>C42+H42</f>
        <v>0.20409232912896569</v>
      </c>
      <c r="J42" s="76">
        <f>分析係数表!G45</f>
        <v>0</v>
      </c>
      <c r="K42" s="78">
        <f>I42*J42</f>
        <v>0</v>
      </c>
      <c r="L42" s="79"/>
      <c r="M42" s="80"/>
      <c r="N42" s="81">
        <f>分析係数表!H45</f>
        <v>0</v>
      </c>
      <c r="O42" s="82">
        <f t="shared" si="4"/>
        <v>0</v>
      </c>
      <c r="P42" s="76">
        <f>分析係数表!C45</f>
        <v>1</v>
      </c>
      <c r="Q42" s="82">
        <f>O42*P42</f>
        <v>0</v>
      </c>
      <c r="R42" s="83">
        <v>4.2639179467433064E-2</v>
      </c>
      <c r="S42" s="84">
        <f>I42+R42</f>
        <v>0.24673150859639875</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1.5579480683977201E-2</v>
      </c>
      <c r="E43" s="77">
        <f>$C$27*D43</f>
        <v>1.55794806839772</v>
      </c>
      <c r="F43" s="76">
        <f>分析係数表!C46</f>
        <v>0.13948747815958062</v>
      </c>
      <c r="G43" s="77">
        <f>E43*F43</f>
        <v>0.2173142471643878</v>
      </c>
      <c r="H43" s="77">
        <v>0.23672872985887503</v>
      </c>
      <c r="I43" s="77">
        <f>C43+H43</f>
        <v>0.23672872985887503</v>
      </c>
      <c r="J43" s="76">
        <f>分析係数表!G46</f>
        <v>8.3333333333333332E-3</v>
      </c>
      <c r="K43" s="78">
        <f>I43*J43</f>
        <v>1.9727394154906252E-3</v>
      </c>
      <c r="L43" s="79"/>
      <c r="M43" s="80"/>
      <c r="N43" s="81">
        <f>分析係数表!H46</f>
        <v>2.1598211791003075E-2</v>
      </c>
      <c r="O43" s="82">
        <f t="shared" si="4"/>
        <v>0.55299456616122245</v>
      </c>
      <c r="P43" s="76">
        <f>分析係数表!C46</f>
        <v>0.13948747815958062</v>
      </c>
      <c r="Q43" s="82">
        <f>O43*P43</f>
        <v>7.713581746978028E-2</v>
      </c>
      <c r="R43" s="83">
        <v>9.0562717622760011E-2</v>
      </c>
      <c r="S43" s="84">
        <f>I43+R43</f>
        <v>0.32729144748163502</v>
      </c>
      <c r="T43" s="85">
        <f>分析係数表!F46</f>
        <v>0.3125</v>
      </c>
      <c r="U43" s="86">
        <f>S43*T43</f>
        <v>0.10227857733801095</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投入係数表!Y44</f>
        <v>0.53869537682077262</v>
      </c>
      <c r="E44" s="91">
        <f>SUM(E5:E43)</f>
        <v>53.869537682077272</v>
      </c>
      <c r="F44" s="92">
        <f>分析係数表!C47</f>
        <v>0.42491623390916577</v>
      </c>
      <c r="G44" s="91">
        <f>SUM(G5:G43)</f>
        <v>17.729076244823688</v>
      </c>
      <c r="H44" s="91">
        <f>SUM(H5:H43)</f>
        <v>20.266761962121119</v>
      </c>
      <c r="I44" s="91">
        <f>SUM(I5:I43)</f>
        <v>120.26676196212112</v>
      </c>
      <c r="J44" s="92">
        <f>分析係数表!G47</f>
        <v>0.25359060670246586</v>
      </c>
      <c r="K44" s="93">
        <f>SUM(K5:K43)</f>
        <v>40.835279030332224</v>
      </c>
      <c r="L44" s="94">
        <f>最終需要_まとめ!$L$33</f>
        <v>0.627</v>
      </c>
      <c r="M44" s="91">
        <f>K44*L44</f>
        <v>25.603719952018306</v>
      </c>
      <c r="N44" s="95">
        <f>分析係数表!H47</f>
        <v>1</v>
      </c>
      <c r="O44" s="96">
        <f>SUM(O5:O43)</f>
        <v>25.603719952018302</v>
      </c>
      <c r="P44" s="92">
        <f>分析係数表!C47</f>
        <v>0.42491623390916577</v>
      </c>
      <c r="Q44" s="96">
        <f>SUM(Q5:Q43)</f>
        <v>14.233882817144414</v>
      </c>
      <c r="R44" s="91">
        <f>SUM(R5:R43)</f>
        <v>15.876757024294536</v>
      </c>
      <c r="S44" s="97">
        <f>SUM(S5:S43)</f>
        <v>136.14351898641567</v>
      </c>
      <c r="T44" s="98">
        <f>分析係数表!F47</f>
        <v>0.48809024443512294</v>
      </c>
      <c r="U44" s="99">
        <f>SUM(U5:U43)</f>
        <v>65.861090034859615</v>
      </c>
      <c r="V44" s="100">
        <f>分析係数表!D47</f>
        <v>5.6184371544160214E-2</v>
      </c>
      <c r="W44" s="164">
        <f>SUM(W5:W43)</f>
        <v>15</v>
      </c>
      <c r="X44" s="92">
        <f>分析係数表!E47</f>
        <v>4.7573155469890209E-2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9.6723740533421143E-2</v>
      </c>
      <c r="G5" s="77">
        <f t="shared" ref="G5:G38" si="1">E5*F5</f>
        <v>0</v>
      </c>
      <c r="H5" s="77">
        <f t="array" ref="H5:H43">MMULT(逆行列係数!C5:AO43,'24'!G5:G43)</f>
        <v>3.3120246496415898E-4</v>
      </c>
      <c r="I5" s="77">
        <f t="shared" ref="I5:I38" si="2">C5+H5</f>
        <v>3.3120246496415898E-4</v>
      </c>
      <c r="J5" s="76">
        <f>分析係数表!G8</f>
        <v>0.11988543371522095</v>
      </c>
      <c r="K5" s="78">
        <f t="shared" ref="K5:K38" si="3">I5*J5</f>
        <v>3.970635115977847E-5</v>
      </c>
      <c r="L5" s="79" t="s">
        <v>183</v>
      </c>
      <c r="M5" s="80" t="s">
        <v>183</v>
      </c>
      <c r="N5" s="81">
        <f>分析係数表!H8</f>
        <v>1.1260128527521654E-2</v>
      </c>
      <c r="O5" s="82">
        <f t="shared" ref="O5:O43" si="4">$M$44*N5</f>
        <v>7.6298159414574185E-2</v>
      </c>
      <c r="P5" s="76">
        <f>分析係数表!C8</f>
        <v>9.6723740533421143E-2</v>
      </c>
      <c r="Q5" s="82">
        <f t="shared" ref="Q5:Q38" si="5">O5*P5</f>
        <v>7.3798433743928775E-3</v>
      </c>
      <c r="R5" s="83">
        <f t="array" ref="R5:R43">MMULT(逆行列係数!C5:AO43,'24'!Q5:Q43)</f>
        <v>1.2523205184768085E-2</v>
      </c>
      <c r="S5" s="84">
        <f t="shared" ref="S5:S38" si="6">I5+R5</f>
        <v>1.2854407649732244E-2</v>
      </c>
      <c r="T5" s="85">
        <f>分析係数表!F8</f>
        <v>0.45253682487725039</v>
      </c>
      <c r="U5" s="86">
        <f t="shared" ref="U5:U38" si="7">S5*T5</f>
        <v>5.8170928234876681E-3</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投入係数表!Z6</f>
        <v>0</v>
      </c>
      <c r="E6" s="77">
        <f t="shared" si="0"/>
        <v>0</v>
      </c>
      <c r="F6" s="76">
        <f>分析係数表!C9</f>
        <v>2.0979020979020935E-2</v>
      </c>
      <c r="G6" s="77">
        <f t="shared" si="1"/>
        <v>0</v>
      </c>
      <c r="H6" s="77">
        <v>1.2583746605530856E-4</v>
      </c>
      <c r="I6" s="77">
        <f t="shared" si="2"/>
        <v>1.2583746605530856E-4</v>
      </c>
      <c r="J6" s="76">
        <f>分析係数表!G9</f>
        <v>0.2857142857142857</v>
      </c>
      <c r="K6" s="78">
        <f t="shared" si="3"/>
        <v>3.5953561730088157E-5</v>
      </c>
      <c r="L6" s="79"/>
      <c r="M6" s="80"/>
      <c r="N6" s="81">
        <f>分析係数表!H9</f>
        <v>6.0072645990500145E-4</v>
      </c>
      <c r="O6" s="82">
        <f t="shared" si="4"/>
        <v>4.0704973384946526E-3</v>
      </c>
      <c r="P6" s="76">
        <f>分析係数表!C9</f>
        <v>2.0979020979020935E-2</v>
      </c>
      <c r="Q6" s="82">
        <f t="shared" si="5"/>
        <v>8.5395049059328192E-5</v>
      </c>
      <c r="R6" s="83">
        <v>1.0437967977823481E-4</v>
      </c>
      <c r="S6" s="84">
        <f t="shared" si="6"/>
        <v>2.3021714583354338E-4</v>
      </c>
      <c r="T6" s="85">
        <f>分析係数表!F9</f>
        <v>0.7142857142857143</v>
      </c>
      <c r="U6" s="86">
        <f t="shared" si="7"/>
        <v>1.64440818452531E-4</v>
      </c>
      <c r="V6" s="87">
        <f>分析係数表!D9</f>
        <v>0.14285714285714285</v>
      </c>
      <c r="W6" s="167">
        <f t="shared" si="8"/>
        <v>0</v>
      </c>
      <c r="X6" s="76">
        <f>分析係数表!E9</f>
        <v>0</v>
      </c>
      <c r="Y6" s="166">
        <f t="shared" si="9"/>
        <v>0</v>
      </c>
    </row>
    <row r="7" spans="1:25" x14ac:dyDescent="0.2">
      <c r="A7" s="6" t="s">
        <v>220</v>
      </c>
      <c r="B7" s="5" t="s">
        <v>266</v>
      </c>
      <c r="C7" s="90"/>
      <c r="D7" s="76">
        <f>投入係数表!Z7</f>
        <v>0</v>
      </c>
      <c r="E7" s="77">
        <f t="shared" si="0"/>
        <v>0</v>
      </c>
      <c r="F7" s="76">
        <f>分析係数表!C10</f>
        <v>2.5562372188139282E-3</v>
      </c>
      <c r="G7" s="77">
        <f t="shared" si="1"/>
        <v>0</v>
      </c>
      <c r="H7" s="77">
        <v>2.0583706184962592E-6</v>
      </c>
      <c r="I7" s="77">
        <f t="shared" si="2"/>
        <v>2.0583706184962592E-6</v>
      </c>
      <c r="J7" s="76">
        <f>分析係数表!G10</f>
        <v>0.2857142857142857</v>
      </c>
      <c r="K7" s="78">
        <f t="shared" si="3"/>
        <v>5.8810589099893116E-7</v>
      </c>
      <c r="L7" s="79"/>
      <c r="M7" s="80"/>
      <c r="N7" s="81">
        <f>分析係数表!H10</f>
        <v>1.1455713886560491E-3</v>
      </c>
      <c r="O7" s="82">
        <f t="shared" si="4"/>
        <v>7.7623437617804995E-3</v>
      </c>
      <c r="P7" s="76">
        <f>分析係数表!C10</f>
        <v>2.5562372188139282E-3</v>
      </c>
      <c r="Q7" s="82">
        <f t="shared" si="5"/>
        <v>1.9842392029091428E-5</v>
      </c>
      <c r="R7" s="83">
        <v>4.2841988310711026E-5</v>
      </c>
      <c r="S7" s="84">
        <f t="shared" si="6"/>
        <v>4.4900358929207286E-5</v>
      </c>
      <c r="T7" s="85">
        <f>分析係数表!F10</f>
        <v>0.5714285714285714</v>
      </c>
      <c r="U7" s="86">
        <f t="shared" si="7"/>
        <v>2.5657347959547018E-5</v>
      </c>
      <c r="V7" s="87">
        <f>分析係数表!D10</f>
        <v>0</v>
      </c>
      <c r="W7" s="167">
        <f t="shared" si="8"/>
        <v>0</v>
      </c>
      <c r="X7" s="76">
        <f>分析係数表!E10</f>
        <v>0</v>
      </c>
      <c r="Y7" s="166">
        <f t="shared" si="9"/>
        <v>0</v>
      </c>
    </row>
    <row r="8" spans="1:25" x14ac:dyDescent="0.2">
      <c r="A8" s="6" t="s">
        <v>221</v>
      </c>
      <c r="B8" s="5" t="s">
        <v>27</v>
      </c>
      <c r="C8" s="90"/>
      <c r="D8" s="76">
        <f>投入係数表!Z8</f>
        <v>0.30120481927710846</v>
      </c>
      <c r="E8" s="77">
        <f t="shared" si="0"/>
        <v>30.120481927710845</v>
      </c>
      <c r="F8" s="76">
        <f>分析係数表!C11</f>
        <v>1.0332950631458115E-2</v>
      </c>
      <c r="G8" s="77">
        <f t="shared" si="1"/>
        <v>0.31123345275476255</v>
      </c>
      <c r="H8" s="77">
        <v>0.31397152495334602</v>
      </c>
      <c r="I8" s="77">
        <f t="shared" si="2"/>
        <v>0.31397152495334602</v>
      </c>
      <c r="J8" s="76">
        <f>分析係数表!G11</f>
        <v>0.46666666666666667</v>
      </c>
      <c r="K8" s="78">
        <f t="shared" si="3"/>
        <v>0.14652004497822815</v>
      </c>
      <c r="L8" s="79"/>
      <c r="M8" s="80"/>
      <c r="N8" s="81">
        <f>分析係数表!H11</f>
        <v>-1.3970382788488405E-5</v>
      </c>
      <c r="O8" s="82">
        <f t="shared" si="4"/>
        <v>-9.4662728802201215E-5</v>
      </c>
      <c r="P8" s="76">
        <f>分析係数表!C11</f>
        <v>1.0332950631458115E-2</v>
      </c>
      <c r="Q8" s="82">
        <f t="shared" si="5"/>
        <v>-9.7814530335225338E-7</v>
      </c>
      <c r="R8" s="83">
        <v>5.6535387620048865E-5</v>
      </c>
      <c r="S8" s="84">
        <f t="shared" si="6"/>
        <v>0.31402806034096609</v>
      </c>
      <c r="T8" s="85">
        <f>分析係数表!F11</f>
        <v>0.8</v>
      </c>
      <c r="U8" s="86">
        <f t="shared" si="7"/>
        <v>0.2512224482727729</v>
      </c>
      <c r="V8" s="87">
        <f>分析係数表!D11</f>
        <v>0</v>
      </c>
      <c r="W8" s="167">
        <f t="shared" si="8"/>
        <v>0</v>
      </c>
      <c r="X8" s="76">
        <f>分析係数表!E11</f>
        <v>0</v>
      </c>
      <c r="Y8" s="166">
        <f t="shared" si="9"/>
        <v>0</v>
      </c>
    </row>
    <row r="9" spans="1:25" x14ac:dyDescent="0.2">
      <c r="A9" s="6" t="s">
        <v>222</v>
      </c>
      <c r="B9" s="5" t="s">
        <v>190</v>
      </c>
      <c r="C9" s="90"/>
      <c r="D9" s="76">
        <f>投入係数表!Z9</f>
        <v>0</v>
      </c>
      <c r="E9" s="77">
        <f t="shared" si="0"/>
        <v>0</v>
      </c>
      <c r="F9" s="76">
        <f>分析係数表!C12</f>
        <v>0.36438470355319375</v>
      </c>
      <c r="G9" s="77">
        <f t="shared" si="1"/>
        <v>0</v>
      </c>
      <c r="H9" s="77">
        <v>1.7916692256359811E-3</v>
      </c>
      <c r="I9" s="77">
        <f t="shared" si="2"/>
        <v>1.7916692256359811E-3</v>
      </c>
      <c r="J9" s="76">
        <f>分析係数表!G12</f>
        <v>0.13670989621500027</v>
      </c>
      <c r="K9" s="78">
        <f t="shared" si="3"/>
        <v>2.4493891388830487E-4</v>
      </c>
      <c r="L9" s="79"/>
      <c r="M9" s="80"/>
      <c r="N9" s="81">
        <f>分析係数表!H12</f>
        <v>8.785973735680358E-2</v>
      </c>
      <c r="O9" s="82">
        <f t="shared" si="4"/>
        <v>0.59533390143704346</v>
      </c>
      <c r="P9" s="76">
        <f>分析係数表!C12</f>
        <v>0.36438470355319375</v>
      </c>
      <c r="Q9" s="82">
        <f t="shared" si="5"/>
        <v>0.21693056719030335</v>
      </c>
      <c r="R9" s="83">
        <v>0.2501007218179625</v>
      </c>
      <c r="S9" s="84">
        <f t="shared" si="6"/>
        <v>0.25189239104359851</v>
      </c>
      <c r="T9" s="85">
        <f>分析係数表!F12</f>
        <v>0.3384174917772968</v>
      </c>
      <c r="U9" s="86">
        <f t="shared" si="7"/>
        <v>8.5244791174760623E-2</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9.1917509666937389E-2</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投入係数表!Z11</f>
        <v>3.0120481927710845E-3</v>
      </c>
      <c r="E11" s="77">
        <f t="shared" si="0"/>
        <v>0.30120481927710846</v>
      </c>
      <c r="F11" s="76">
        <f>分析係数表!C14</f>
        <v>0.26107118015302577</v>
      </c>
      <c r="G11" s="77">
        <f t="shared" si="1"/>
        <v>7.8635897636453553E-2</v>
      </c>
      <c r="H11" s="77">
        <v>0.12262089480362307</v>
      </c>
      <c r="I11" s="77">
        <f t="shared" si="2"/>
        <v>0.12262089480362307</v>
      </c>
      <c r="J11" s="76">
        <f>分析係数表!G14</f>
        <v>0.16373199176766523</v>
      </c>
      <c r="K11" s="78">
        <f t="shared" si="3"/>
        <v>2.0076963338530558E-2</v>
      </c>
      <c r="L11" s="79"/>
      <c r="M11" s="80"/>
      <c r="N11" s="81">
        <f>分析係数表!H14</f>
        <v>1.1316010058675609E-3</v>
      </c>
      <c r="O11" s="82">
        <f t="shared" si="4"/>
        <v>7.6676810329782998E-3</v>
      </c>
      <c r="P11" s="76">
        <f>分析係数表!C14</f>
        <v>0.26107118015302577</v>
      </c>
      <c r="Q11" s="82">
        <f t="shared" si="5"/>
        <v>2.0018105363166163E-3</v>
      </c>
      <c r="R11" s="83">
        <v>1.0897138578425855E-2</v>
      </c>
      <c r="S11" s="84">
        <f t="shared" si="6"/>
        <v>0.13351803338204893</v>
      </c>
      <c r="T11" s="85">
        <f>分析係数表!F14</f>
        <v>0.32746398353533046</v>
      </c>
      <c r="U11" s="86">
        <f t="shared" si="7"/>
        <v>4.3722347085088972E-2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5.49043827052767E-2</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投入係数表!Z13</f>
        <v>5.7228915662650599E-2</v>
      </c>
      <c r="E13" s="77">
        <f t="shared" si="0"/>
        <v>5.7228915662650603</v>
      </c>
      <c r="F13" s="76">
        <f>分析係数表!C16</f>
        <v>2.7381299155257777E-2</v>
      </c>
      <c r="G13" s="77">
        <f t="shared" si="1"/>
        <v>0.15670020600900536</v>
      </c>
      <c r="H13" s="77">
        <v>0.16102296246088876</v>
      </c>
      <c r="I13" s="77">
        <f t="shared" si="2"/>
        <v>0.16102296246088876</v>
      </c>
      <c r="J13" s="76">
        <f>分析係数表!G16</f>
        <v>3.4146341463414637E-2</v>
      </c>
      <c r="K13" s="78">
        <f t="shared" si="3"/>
        <v>5.4983450596401045E-3</v>
      </c>
      <c r="L13" s="79"/>
      <c r="M13" s="80"/>
      <c r="N13" s="81">
        <f>分析係数表!H16</f>
        <v>1.6149762503492596E-2</v>
      </c>
      <c r="O13" s="82">
        <f t="shared" si="4"/>
        <v>0.10943011449534461</v>
      </c>
      <c r="P13" s="76">
        <f>分析係数表!C16</f>
        <v>2.7381299155257777E-2</v>
      </c>
      <c r="Q13" s="82">
        <f t="shared" si="5"/>
        <v>2.996338701591141E-3</v>
      </c>
      <c r="R13" s="83">
        <v>3.5254081614729733E-3</v>
      </c>
      <c r="S13" s="84">
        <f t="shared" si="6"/>
        <v>0.16454837062236174</v>
      </c>
      <c r="T13" s="85">
        <f>分析係数表!F16</f>
        <v>0.28292682926829266</v>
      </c>
      <c r="U13" s="86">
        <f t="shared" si="7"/>
        <v>4.6555148761448686E-2</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0.29707112970711302</v>
      </c>
      <c r="G14" s="77">
        <f t="shared" si="1"/>
        <v>0</v>
      </c>
      <c r="H14" s="77">
        <v>3.4364834796911214E-2</v>
      </c>
      <c r="I14" s="77">
        <f t="shared" si="2"/>
        <v>3.4364834796911214E-2</v>
      </c>
      <c r="J14" s="76">
        <f>分析係数表!G17</f>
        <v>0.2185201483623562</v>
      </c>
      <c r="K14" s="78">
        <f t="shared" si="3"/>
        <v>7.5094087982688993E-3</v>
      </c>
      <c r="L14" s="79"/>
      <c r="M14" s="80"/>
      <c r="N14" s="81">
        <f>分析係数表!H17</f>
        <v>2.8080469404861692E-3</v>
      </c>
      <c r="O14" s="82">
        <f t="shared" si="4"/>
        <v>1.9027208489242445E-2</v>
      </c>
      <c r="P14" s="76">
        <f>分析係数表!C17</f>
        <v>0.29707112970711302</v>
      </c>
      <c r="Q14" s="82">
        <f t="shared" si="5"/>
        <v>5.6524343210720245E-3</v>
      </c>
      <c r="R14" s="83">
        <v>1.4521103353097645E-2</v>
      </c>
      <c r="S14" s="84">
        <f t="shared" si="6"/>
        <v>4.8885938150008856E-2</v>
      </c>
      <c r="T14" s="85">
        <f>分析係数表!F17</f>
        <v>0.34274218897340791</v>
      </c>
      <c r="U14" s="86">
        <f t="shared" si="7"/>
        <v>1.6755273451552668E-2</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投入係数表!Z15</f>
        <v>0</v>
      </c>
      <c r="E15" s="77">
        <f t="shared" si="0"/>
        <v>0</v>
      </c>
      <c r="F15" s="76">
        <f>分析係数表!C18</f>
        <v>0.13983739837398379</v>
      </c>
      <c r="G15" s="77">
        <f t="shared" si="1"/>
        <v>0</v>
      </c>
      <c r="H15" s="77">
        <v>1.0815164087848579E-2</v>
      </c>
      <c r="I15" s="77">
        <f t="shared" si="2"/>
        <v>1.0815164087848579E-2</v>
      </c>
      <c r="J15" s="76">
        <f>分析係数表!G18</f>
        <v>0.21606118546845124</v>
      </c>
      <c r="K15" s="78">
        <f t="shared" si="3"/>
        <v>2.3367371738563852E-3</v>
      </c>
      <c r="L15" s="79"/>
      <c r="M15" s="80"/>
      <c r="N15" s="81">
        <f>分析係数表!H18</f>
        <v>4.3308186644314052E-4</v>
      </c>
      <c r="O15" s="82">
        <f t="shared" si="4"/>
        <v>2.9345445928682379E-3</v>
      </c>
      <c r="P15" s="76">
        <f>分析係数表!C18</f>
        <v>0.13983739837398379</v>
      </c>
      <c r="Q15" s="82">
        <f t="shared" si="5"/>
        <v>4.1035908127913583E-4</v>
      </c>
      <c r="R15" s="83">
        <v>1.0166617121105592E-3</v>
      </c>
      <c r="S15" s="84">
        <f t="shared" si="6"/>
        <v>1.1831825799959138E-2</v>
      </c>
      <c r="T15" s="85">
        <f>分析係数表!F18</f>
        <v>0.45793499043977054</v>
      </c>
      <c r="U15" s="86">
        <f t="shared" si="7"/>
        <v>5.4182070345893179E-3</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投入係数表!Z16</f>
        <v>0</v>
      </c>
      <c r="E16" s="77">
        <f t="shared" si="0"/>
        <v>0</v>
      </c>
      <c r="F16" s="76">
        <f>分析係数表!C19</f>
        <v>0.18403218975010593</v>
      </c>
      <c r="G16" s="77">
        <f t="shared" si="1"/>
        <v>0</v>
      </c>
      <c r="H16" s="77">
        <v>8.8091078933146098E-3</v>
      </c>
      <c r="I16" s="77">
        <f t="shared" si="2"/>
        <v>8.8091078933146098E-3</v>
      </c>
      <c r="J16" s="76">
        <f>分析係数表!G19</f>
        <v>5.7747209966260059E-2</v>
      </c>
      <c r="K16" s="78">
        <f t="shared" si="3"/>
        <v>5.0870140313067757E-4</v>
      </c>
      <c r="L16" s="79"/>
      <c r="M16" s="80"/>
      <c r="N16" s="81">
        <f>分析係数表!H19</f>
        <v>-1.1176306230790724E-4</v>
      </c>
      <c r="O16" s="82">
        <f t="shared" si="4"/>
        <v>-7.5730183041760972E-4</v>
      </c>
      <c r="P16" s="76">
        <f>分析係数表!C19</f>
        <v>0.18403218975010593</v>
      </c>
      <c r="Q16" s="82">
        <f t="shared" si="5"/>
        <v>-1.3936791415351609E-4</v>
      </c>
      <c r="R16" s="83">
        <v>8.7185517754956895E-4</v>
      </c>
      <c r="S16" s="84">
        <f t="shared" si="6"/>
        <v>9.6809630708641781E-3</v>
      </c>
      <c r="T16" s="85">
        <f>分析係数表!F19</f>
        <v>0.23994290163508955</v>
      </c>
      <c r="U16" s="86">
        <f t="shared" si="7"/>
        <v>2.3228783698452981E-3</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投入係数表!Z17</f>
        <v>0</v>
      </c>
      <c r="E17" s="77">
        <f t="shared" si="0"/>
        <v>0</v>
      </c>
      <c r="F17" s="76">
        <f>分析係数表!C20</f>
        <v>2.2594142259414252E-2</v>
      </c>
      <c r="G17" s="77">
        <f t="shared" si="1"/>
        <v>0</v>
      </c>
      <c r="H17" s="77">
        <v>4.4056903412332838E-4</v>
      </c>
      <c r="I17" s="77">
        <f t="shared" si="2"/>
        <v>4.4056903412332838E-4</v>
      </c>
      <c r="J17" s="76">
        <f>分析係数表!G20</f>
        <v>0.10283687943262411</v>
      </c>
      <c r="K17" s="78">
        <f t="shared" si="3"/>
        <v>4.5306744643888376E-5</v>
      </c>
      <c r="L17" s="79"/>
      <c r="M17" s="80"/>
      <c r="N17" s="81">
        <f>分析係数表!H20</f>
        <v>5.3087454596255942E-4</v>
      </c>
      <c r="O17" s="82">
        <f t="shared" si="4"/>
        <v>3.5971836944836467E-3</v>
      </c>
      <c r="P17" s="76">
        <f>分析係数表!C20</f>
        <v>2.2594142259414252E-2</v>
      </c>
      <c r="Q17" s="82">
        <f t="shared" si="5"/>
        <v>8.1275280126408842E-5</v>
      </c>
      <c r="R17" s="83">
        <v>2.3197997248221205E-4</v>
      </c>
      <c r="S17" s="84">
        <f t="shared" si="6"/>
        <v>6.7254900660554048E-4</v>
      </c>
      <c r="T17" s="85">
        <f>分析係数表!F20</f>
        <v>0.22695035460992907</v>
      </c>
      <c r="U17" s="86">
        <f t="shared" si="7"/>
        <v>1.5263523554168295E-4</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投入係数表!Z18</f>
        <v>0</v>
      </c>
      <c r="E18" s="77">
        <f t="shared" si="0"/>
        <v>0</v>
      </c>
      <c r="F18" s="76">
        <f>分析係数表!C21</f>
        <v>0.23250388802488331</v>
      </c>
      <c r="G18" s="77">
        <f t="shared" si="1"/>
        <v>0</v>
      </c>
      <c r="H18" s="77">
        <v>3.3846315875745429E-2</v>
      </c>
      <c r="I18" s="77">
        <f t="shared" si="2"/>
        <v>3.3846315875745429E-2</v>
      </c>
      <c r="J18" s="76">
        <f>分析係数表!G21</f>
        <v>0.28497645450402553</v>
      </c>
      <c r="K18" s="78">
        <f t="shared" si="3"/>
        <v>9.6454030962932445E-3</v>
      </c>
      <c r="L18" s="79"/>
      <c r="M18" s="80"/>
      <c r="N18" s="81">
        <f>分析係数表!H21</f>
        <v>8.9410449846325792E-4</v>
      </c>
      <c r="O18" s="82">
        <f t="shared" si="4"/>
        <v>6.0584146433408778E-3</v>
      </c>
      <c r="P18" s="76">
        <f>分析係数表!C21</f>
        <v>0.23250388802488331</v>
      </c>
      <c r="Q18" s="82">
        <f t="shared" si="5"/>
        <v>1.4086049598436407E-3</v>
      </c>
      <c r="R18" s="83">
        <v>4.7476738730660925E-3</v>
      </c>
      <c r="S18" s="84">
        <f t="shared" si="6"/>
        <v>3.8593989748811522E-2</v>
      </c>
      <c r="T18" s="85">
        <f>分析係数表!F21</f>
        <v>0.42533799179705301</v>
      </c>
      <c r="U18" s="86">
        <f t="shared" si="7"/>
        <v>1.6415490095195544E-2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投入係数表!Z19</f>
        <v>0</v>
      </c>
      <c r="E19" s="77">
        <f t="shared" si="0"/>
        <v>0</v>
      </c>
      <c r="F19" s="76">
        <f>分析係数表!C22</f>
        <v>5.4474708171206254E-2</v>
      </c>
      <c r="G19" s="77">
        <f t="shared" si="1"/>
        <v>0</v>
      </c>
      <c r="H19" s="77">
        <v>1.9663816565460481E-3</v>
      </c>
      <c r="I19" s="77">
        <f t="shared" si="2"/>
        <v>1.9663816565460481E-3</v>
      </c>
      <c r="J19" s="76">
        <f>分析係数表!G22</f>
        <v>0.19423955040393395</v>
      </c>
      <c r="K19" s="78">
        <f t="shared" si="3"/>
        <v>3.8194908889004726E-4</v>
      </c>
      <c r="L19" s="79"/>
      <c r="M19" s="80"/>
      <c r="N19" s="81">
        <f>分析係数表!H22</f>
        <v>4.1911148365465217E-5</v>
      </c>
      <c r="O19" s="82">
        <f t="shared" si="4"/>
        <v>2.8398818640660369E-4</v>
      </c>
      <c r="P19" s="76">
        <f>分析係数表!C22</f>
        <v>5.4474708171206254E-2</v>
      </c>
      <c r="Q19" s="82">
        <f t="shared" si="5"/>
        <v>1.5470173578569859E-5</v>
      </c>
      <c r="R19" s="83">
        <v>1.5706036354832151E-4</v>
      </c>
      <c r="S19" s="84">
        <f t="shared" si="6"/>
        <v>2.1234420200943694E-3</v>
      </c>
      <c r="T19" s="85">
        <f>分析係数表!F22</f>
        <v>0.41201264488935724</v>
      </c>
      <c r="U19" s="86">
        <f t="shared" si="7"/>
        <v>8.7488496296828078E-4</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1.8932545760440243E-4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投入係数表!Z21</f>
        <v>0</v>
      </c>
      <c r="E21" s="77">
        <f t="shared" si="0"/>
        <v>0</v>
      </c>
      <c r="F21" s="76">
        <f>分析係数表!C24</f>
        <v>0.2430426716141002</v>
      </c>
      <c r="G21" s="77">
        <f t="shared" si="1"/>
        <v>0</v>
      </c>
      <c r="H21" s="77">
        <v>4.3114864306332519E-3</v>
      </c>
      <c r="I21" s="77">
        <f t="shared" si="2"/>
        <v>4.3114864306332519E-3</v>
      </c>
      <c r="J21" s="76">
        <f>分析係数表!G24</f>
        <v>0.20785219399538107</v>
      </c>
      <c r="K21" s="78">
        <f t="shared" si="3"/>
        <v>8.961519139884358E-4</v>
      </c>
      <c r="L21" s="79"/>
      <c r="M21" s="80"/>
      <c r="N21" s="81">
        <f>分析係数表!H24</f>
        <v>3.3528918692372173E-4</v>
      </c>
      <c r="O21" s="82">
        <f t="shared" si="4"/>
        <v>2.2719054912528295E-3</v>
      </c>
      <c r="P21" s="76">
        <f>分析係数表!C24</f>
        <v>0.2430426716141002</v>
      </c>
      <c r="Q21" s="82">
        <f t="shared" si="5"/>
        <v>5.5216998024883244E-4</v>
      </c>
      <c r="R21" s="83">
        <v>2.2348293618744586E-3</v>
      </c>
      <c r="S21" s="84">
        <f t="shared" si="6"/>
        <v>6.546315792507711E-3</v>
      </c>
      <c r="T21" s="85">
        <f>分析係数表!F24</f>
        <v>0.39030023094688221</v>
      </c>
      <c r="U21" s="86">
        <f t="shared" si="7"/>
        <v>2.555028565666982E-3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投入係数表!Z22</f>
        <v>0</v>
      </c>
      <c r="E22" s="77">
        <f t="shared" si="0"/>
        <v>0</v>
      </c>
      <c r="F22" s="76">
        <f>分析係数表!C25</f>
        <v>6.2929061784896545E-3</v>
      </c>
      <c r="G22" s="77">
        <f t="shared" si="1"/>
        <v>0</v>
      </c>
      <c r="H22" s="77">
        <v>2.9525145590208904E-4</v>
      </c>
      <c r="I22" s="77">
        <f t="shared" si="2"/>
        <v>2.9525145590208904E-4</v>
      </c>
      <c r="J22" s="76">
        <f>分析係数表!G25</f>
        <v>0.19805194805194806</v>
      </c>
      <c r="K22" s="78">
        <f t="shared" si="3"/>
        <v>5.8475126006582574E-5</v>
      </c>
      <c r="L22" s="79"/>
      <c r="M22" s="80"/>
      <c r="N22" s="81">
        <f>分析係数表!H25</f>
        <v>4.8896339759709417E-4</v>
      </c>
      <c r="O22" s="82">
        <f t="shared" si="4"/>
        <v>3.3131955080770428E-3</v>
      </c>
      <c r="P22" s="76">
        <f>分析係数表!C25</f>
        <v>6.2929061784896545E-3</v>
      </c>
      <c r="Q22" s="82">
        <f t="shared" si="5"/>
        <v>2.0849628483322191E-5</v>
      </c>
      <c r="R22" s="83">
        <v>2.0311004697226004E-4</v>
      </c>
      <c r="S22" s="84">
        <f t="shared" si="6"/>
        <v>4.9836150287434905E-4</v>
      </c>
      <c r="T22" s="85">
        <f>分析係数表!F25</f>
        <v>0.35389610389610388</v>
      </c>
      <c r="U22" s="86">
        <f t="shared" si="7"/>
        <v>1.7636819419903911E-4</v>
      </c>
      <c r="V22" s="87">
        <f>分析係数表!D25</f>
        <v>9.74025974025974E-3</v>
      </c>
      <c r="W22" s="167">
        <f t="shared" si="8"/>
        <v>0</v>
      </c>
      <c r="X22" s="76">
        <f>分析係数表!E25</f>
        <v>0</v>
      </c>
      <c r="Y22" s="166">
        <f t="shared" si="9"/>
        <v>0</v>
      </c>
    </row>
    <row r="23" spans="1:25" x14ac:dyDescent="0.2">
      <c r="A23" s="6" t="s">
        <v>11</v>
      </c>
      <c r="B23" s="5" t="s">
        <v>35</v>
      </c>
      <c r="C23" s="90"/>
      <c r="D23" s="76">
        <f>投入係数表!Z23</f>
        <v>0</v>
      </c>
      <c r="E23" s="77">
        <f t="shared" si="0"/>
        <v>0</v>
      </c>
      <c r="F23" s="76">
        <f>分析係数表!C26</f>
        <v>0.11929572403880706</v>
      </c>
      <c r="G23" s="77">
        <f t="shared" si="1"/>
        <v>0</v>
      </c>
      <c r="H23" s="77">
        <v>4.3361286666121022E-3</v>
      </c>
      <c r="I23" s="77">
        <f t="shared" si="2"/>
        <v>4.3361286666121022E-3</v>
      </c>
      <c r="J23" s="76">
        <f>分析係数表!G26</f>
        <v>0.19690501600853788</v>
      </c>
      <c r="K23" s="78">
        <f t="shared" si="3"/>
        <v>8.53805484514336E-4</v>
      </c>
      <c r="L23" s="79"/>
      <c r="M23" s="80"/>
      <c r="N23" s="81">
        <f>分析係数表!H26</f>
        <v>1.0477787091366304E-2</v>
      </c>
      <c r="O23" s="82">
        <f t="shared" si="4"/>
        <v>7.0997046601650918E-2</v>
      </c>
      <c r="P23" s="76">
        <f>分析係数表!C26</f>
        <v>0.11929572403880706</v>
      </c>
      <c r="Q23" s="82">
        <f t="shared" si="5"/>
        <v>8.4696440789608727E-3</v>
      </c>
      <c r="R23" s="83">
        <v>9.1544200502816624E-3</v>
      </c>
      <c r="S23" s="84">
        <f t="shared" si="6"/>
        <v>1.3490548716893765E-2</v>
      </c>
      <c r="T23" s="85">
        <f>分析係数表!F26</f>
        <v>0.33564567769477055</v>
      </c>
      <c r="U23" s="86">
        <f t="shared" si="7"/>
        <v>4.528044366556125E-3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投入係数表!Z24</f>
        <v>0</v>
      </c>
      <c r="E24" s="77">
        <f t="shared" si="0"/>
        <v>0</v>
      </c>
      <c r="F24" s="76">
        <f>分析係数表!C27</f>
        <v>1</v>
      </c>
      <c r="G24" s="77">
        <f t="shared" si="1"/>
        <v>0</v>
      </c>
      <c r="H24" s="77">
        <v>7.3538276558378669E-3</v>
      </c>
      <c r="I24" s="77">
        <f t="shared" si="2"/>
        <v>7.3538276558378669E-3</v>
      </c>
      <c r="J24" s="76">
        <f>分析係数表!G27</f>
        <v>0.17096018735362997</v>
      </c>
      <c r="K24" s="78">
        <f t="shared" si="3"/>
        <v>1.2572117538083472E-3</v>
      </c>
      <c r="L24" s="79"/>
      <c r="M24" s="80"/>
      <c r="N24" s="81">
        <f>分析係数表!H27</f>
        <v>1.0449846325789327E-2</v>
      </c>
      <c r="O24" s="82">
        <f t="shared" si="4"/>
        <v>7.0807721144046515E-2</v>
      </c>
      <c r="P24" s="76">
        <f>分析係数表!C27</f>
        <v>1</v>
      </c>
      <c r="Q24" s="82">
        <f t="shared" si="5"/>
        <v>7.0807721144046515E-2</v>
      </c>
      <c r="R24" s="83">
        <v>7.3730132518188995E-2</v>
      </c>
      <c r="S24" s="84">
        <f t="shared" si="6"/>
        <v>8.1083960174026859E-2</v>
      </c>
      <c r="T24" s="85">
        <f>分析係数表!F27</f>
        <v>0.32162373145979706</v>
      </c>
      <c r="U24" s="86">
        <f t="shared" si="7"/>
        <v>2.6078525832708095E-2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投入係数表!Z25</f>
        <v>0</v>
      </c>
      <c r="E25" s="77">
        <f t="shared" si="0"/>
        <v>0</v>
      </c>
      <c r="F25" s="76">
        <f>分析係数表!C28</f>
        <v>0.21543700340522132</v>
      </c>
      <c r="G25" s="77">
        <f t="shared" si="1"/>
        <v>0</v>
      </c>
      <c r="H25" s="77">
        <v>2.3681109373176922E-2</v>
      </c>
      <c r="I25" s="77">
        <f t="shared" si="2"/>
        <v>2.3681109373176922E-2</v>
      </c>
      <c r="J25" s="76">
        <f>分析係数表!G28</f>
        <v>0.12488528602018965</v>
      </c>
      <c r="K25" s="78">
        <f t="shared" si="3"/>
        <v>2.957422117344594E-3</v>
      </c>
      <c r="L25" s="79"/>
      <c r="M25" s="80"/>
      <c r="N25" s="81">
        <f>分析係数表!H28</f>
        <v>2.0550433081866444E-2</v>
      </c>
      <c r="O25" s="82">
        <f t="shared" si="4"/>
        <v>0.13924887406803799</v>
      </c>
      <c r="P25" s="76">
        <f>分析係数表!C28</f>
        <v>0.21543700340522132</v>
      </c>
      <c r="Q25" s="82">
        <f t="shared" si="5"/>
        <v>2.9999360156769135E-2</v>
      </c>
      <c r="R25" s="83">
        <v>3.4751132567001845E-2</v>
      </c>
      <c r="S25" s="84">
        <f t="shared" si="6"/>
        <v>5.8432241940178764E-2</v>
      </c>
      <c r="T25" s="85">
        <f>分析係数表!F28</f>
        <v>0.21313857448761089</v>
      </c>
      <c r="U25" s="86">
        <f t="shared" si="7"/>
        <v>1.2454164751244893E-2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投入係数表!Z26</f>
        <v>1.2048192771084338E-2</v>
      </c>
      <c r="E26" s="77">
        <f t="shared" si="0"/>
        <v>1.2048192771084338</v>
      </c>
      <c r="F26" s="76">
        <f>分析係数表!C29</f>
        <v>0.11126961483594866</v>
      </c>
      <c r="G26" s="77">
        <f t="shared" si="1"/>
        <v>0.13405977691078153</v>
      </c>
      <c r="H26" s="77">
        <v>0.14526023978413746</v>
      </c>
      <c r="I26" s="77">
        <f t="shared" si="2"/>
        <v>0.14526023978413746</v>
      </c>
      <c r="J26" s="76">
        <f>分析係数表!G29</f>
        <v>0.25072046109510088</v>
      </c>
      <c r="K26" s="78">
        <f t="shared" si="3"/>
        <v>3.6419714297463858E-2</v>
      </c>
      <c r="L26" s="79"/>
      <c r="M26" s="80"/>
      <c r="N26" s="81">
        <f>分析係数表!H29</f>
        <v>9.5976529756915344E-3</v>
      </c>
      <c r="O26" s="82">
        <f t="shared" si="4"/>
        <v>6.5033294687112247E-2</v>
      </c>
      <c r="P26" s="76">
        <f>分析係数表!C29</f>
        <v>0.11126961483594866</v>
      </c>
      <c r="Q26" s="82">
        <f t="shared" si="5"/>
        <v>7.236229651347726E-3</v>
      </c>
      <c r="R26" s="83">
        <v>1.0063610196364915E-2</v>
      </c>
      <c r="S26" s="84">
        <f t="shared" si="6"/>
        <v>0.15532384998050239</v>
      </c>
      <c r="T26" s="85">
        <f>分析係数表!F29</f>
        <v>0.40201729106628242</v>
      </c>
      <c r="U26" s="86">
        <f t="shared" si="7"/>
        <v>6.2442873407147215E-2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投入係数表!Z27</f>
        <v>1.2048192771084338E-2</v>
      </c>
      <c r="E27" s="77">
        <f t="shared" si="0"/>
        <v>1.2048192771084338</v>
      </c>
      <c r="F27" s="76">
        <f>分析係数表!C30</f>
        <v>1</v>
      </c>
      <c r="G27" s="77">
        <f t="shared" si="1"/>
        <v>1.2048192771084338</v>
      </c>
      <c r="H27" s="77">
        <v>1.2358776152276425</v>
      </c>
      <c r="I27" s="77">
        <f t="shared" si="2"/>
        <v>1.2358776152276425</v>
      </c>
      <c r="J27" s="76">
        <f>分析係数表!G30</f>
        <v>0.34452184927169094</v>
      </c>
      <c r="K27" s="78">
        <f t="shared" si="3"/>
        <v>0.42578684147171469</v>
      </c>
      <c r="L27" s="79"/>
      <c r="M27" s="80"/>
      <c r="N27" s="81">
        <f>分析係数表!H30</f>
        <v>0</v>
      </c>
      <c r="O27" s="82">
        <f t="shared" si="4"/>
        <v>0</v>
      </c>
      <c r="P27" s="76">
        <f>分析係数表!C30</f>
        <v>1</v>
      </c>
      <c r="Q27" s="82">
        <f t="shared" si="5"/>
        <v>0</v>
      </c>
      <c r="R27" s="83">
        <v>2.0471141417351995E-2</v>
      </c>
      <c r="S27" s="84">
        <f t="shared" si="6"/>
        <v>1.2563487566449945</v>
      </c>
      <c r="T27" s="85">
        <f>分析係数表!F30</f>
        <v>0.43989867004433186</v>
      </c>
      <c r="U27" s="86">
        <f t="shared" si="7"/>
        <v>0.55266614715998297</v>
      </c>
      <c r="V27" s="87">
        <f>分析係数表!D30</f>
        <v>0.14464851171627613</v>
      </c>
      <c r="W27" s="167">
        <f t="shared" si="8"/>
        <v>0</v>
      </c>
      <c r="X27" s="76">
        <f>分析係数表!E30</f>
        <v>8.7017099430018993E-2</v>
      </c>
      <c r="Y27" s="166">
        <f t="shared" si="9"/>
        <v>0</v>
      </c>
    </row>
    <row r="28" spans="1:25" x14ac:dyDescent="0.2">
      <c r="A28" s="6" t="s">
        <v>16</v>
      </c>
      <c r="B28" s="5" t="s">
        <v>192</v>
      </c>
      <c r="C28" s="75">
        <f>最終需要_まとめ!C29</f>
        <v>100</v>
      </c>
      <c r="D28" s="76">
        <f>投入係数表!Z28</f>
        <v>0.10542168674698796</v>
      </c>
      <c r="E28" s="77">
        <f t="shared" si="0"/>
        <v>10.542168674698797</v>
      </c>
      <c r="F28" s="76">
        <f>分析係数表!C31</f>
        <v>4.9334728658992355E-2</v>
      </c>
      <c r="G28" s="77">
        <f t="shared" si="1"/>
        <v>0.52009503104359422</v>
      </c>
      <c r="H28" s="77">
        <v>0.53319681227828908</v>
      </c>
      <c r="I28" s="77">
        <f t="shared" si="2"/>
        <v>100.53319681227829</v>
      </c>
      <c r="J28" s="76">
        <f>分析係数表!G31</f>
        <v>6.9277108433734941E-2</v>
      </c>
      <c r="K28" s="78">
        <f t="shared" si="3"/>
        <v>6.9646491767542189</v>
      </c>
      <c r="L28" s="79"/>
      <c r="M28" s="80"/>
      <c r="N28" s="81">
        <f>分析係数表!H31</f>
        <v>2.1570271025426097E-2</v>
      </c>
      <c r="O28" s="82">
        <f t="shared" si="4"/>
        <v>0.1461592532705987</v>
      </c>
      <c r="P28" s="76">
        <f>分析係数表!C31</f>
        <v>4.9334728658992355E-2</v>
      </c>
      <c r="Q28" s="82">
        <f t="shared" si="5"/>
        <v>7.2107271011059276E-3</v>
      </c>
      <c r="R28" s="83">
        <v>1.0241893049724282E-2</v>
      </c>
      <c r="S28" s="84">
        <f t="shared" si="6"/>
        <v>100.54343870532801</v>
      </c>
      <c r="T28" s="85">
        <f>分析係数表!F31</f>
        <v>0.34337349397590361</v>
      </c>
      <c r="U28" s="86">
        <f t="shared" si="7"/>
        <v>34.523951844600582</v>
      </c>
      <c r="V28" s="87">
        <f>分析係数表!D31</f>
        <v>0</v>
      </c>
      <c r="W28" s="167">
        <f t="shared" si="8"/>
        <v>0</v>
      </c>
      <c r="X28" s="76">
        <f>分析係数表!E31</f>
        <v>0</v>
      </c>
      <c r="Y28" s="166">
        <f t="shared" si="9"/>
        <v>0</v>
      </c>
    </row>
    <row r="29" spans="1:25" x14ac:dyDescent="0.2">
      <c r="A29" s="6" t="s">
        <v>17</v>
      </c>
      <c r="B29" s="5" t="s">
        <v>272</v>
      </c>
      <c r="C29" s="90"/>
      <c r="D29" s="76">
        <f>投入係数表!Z29</f>
        <v>0</v>
      </c>
      <c r="E29" s="77">
        <f t="shared" si="0"/>
        <v>0</v>
      </c>
      <c r="F29" s="76">
        <f>分析係数表!C32</f>
        <v>0.42352941176470593</v>
      </c>
      <c r="G29" s="77">
        <f t="shared" si="1"/>
        <v>0</v>
      </c>
      <c r="H29" s="77">
        <v>9.7026323320537414E-3</v>
      </c>
      <c r="I29" s="77">
        <f t="shared" si="2"/>
        <v>9.7026323320537414E-3</v>
      </c>
      <c r="J29" s="76">
        <f>分析係数表!G32</f>
        <v>0.14012738853503184</v>
      </c>
      <c r="K29" s="78">
        <f t="shared" si="3"/>
        <v>1.3596045306062568E-3</v>
      </c>
      <c r="L29" s="79"/>
      <c r="M29" s="80"/>
      <c r="N29" s="81">
        <f>分析係数表!H32</f>
        <v>6.3146130203967591E-3</v>
      </c>
      <c r="O29" s="82">
        <f t="shared" si="4"/>
        <v>4.2787553418594949E-2</v>
      </c>
      <c r="P29" s="76">
        <f>分析係数表!C32</f>
        <v>0.42352941176470593</v>
      </c>
      <c r="Q29" s="82">
        <f t="shared" si="5"/>
        <v>1.8121787330228453E-2</v>
      </c>
      <c r="R29" s="83">
        <v>2.406796144116416E-2</v>
      </c>
      <c r="S29" s="84">
        <f t="shared" si="6"/>
        <v>3.3770593773217901E-2</v>
      </c>
      <c r="T29" s="85">
        <f>分析係数表!F32</f>
        <v>0.48195329087048833</v>
      </c>
      <c r="U29" s="86">
        <f t="shared" si="7"/>
        <v>1.6275848803652789E-2</v>
      </c>
      <c r="V29" s="87">
        <f>分析係数表!D32</f>
        <v>6.369426751592357E-3</v>
      </c>
      <c r="W29" s="167">
        <f t="shared" si="8"/>
        <v>0</v>
      </c>
      <c r="X29" s="76">
        <f>分析係数表!E32</f>
        <v>1.0615711252653927E-2</v>
      </c>
      <c r="Y29" s="166">
        <f t="shared" si="9"/>
        <v>0</v>
      </c>
    </row>
    <row r="30" spans="1:25" x14ac:dyDescent="0.2">
      <c r="A30" s="6" t="s">
        <v>18</v>
      </c>
      <c r="B30" s="5" t="s">
        <v>273</v>
      </c>
      <c r="C30" s="90"/>
      <c r="D30" s="76">
        <f>投入係数表!Z30</f>
        <v>1.2048192771084338E-2</v>
      </c>
      <c r="E30" s="77">
        <f t="shared" si="0"/>
        <v>1.2048192771084338</v>
      </c>
      <c r="F30" s="76">
        <f>分析係数表!C33</f>
        <v>1</v>
      </c>
      <c r="G30" s="77">
        <f t="shared" si="1"/>
        <v>1.2048192771084338</v>
      </c>
      <c r="H30" s="77">
        <v>1.2246163400529235</v>
      </c>
      <c r="I30" s="77">
        <f t="shared" si="2"/>
        <v>1.2246163400529235</v>
      </c>
      <c r="J30" s="76">
        <f>分析係数表!G33</f>
        <v>0.50642927794263104</v>
      </c>
      <c r="K30" s="78">
        <f t="shared" si="3"/>
        <v>0.62018156884974962</v>
      </c>
      <c r="L30" s="79"/>
      <c r="M30" s="80"/>
      <c r="N30" s="81">
        <f>分析係数表!H33</f>
        <v>9.2204526404023469E-4</v>
      </c>
      <c r="O30" s="82">
        <f t="shared" si="4"/>
        <v>6.2477401009452807E-3</v>
      </c>
      <c r="P30" s="76">
        <f>分析係数表!C33</f>
        <v>1</v>
      </c>
      <c r="Q30" s="82">
        <f t="shared" si="5"/>
        <v>6.2477401009452807E-3</v>
      </c>
      <c r="R30" s="83">
        <v>1.7573976270126208E-2</v>
      </c>
      <c r="S30" s="84">
        <f t="shared" si="6"/>
        <v>1.2421903163230497</v>
      </c>
      <c r="T30" s="85">
        <f>分析係数表!F33</f>
        <v>0.64094955489614247</v>
      </c>
      <c r="U30" s="86">
        <f t="shared" si="7"/>
        <v>0.79618133034355709</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投入係数表!Z31</f>
        <v>1.8072289156626505E-2</v>
      </c>
      <c r="E31" s="77">
        <f t="shared" si="0"/>
        <v>1.8072289156626504</v>
      </c>
      <c r="F31" s="76">
        <f>分析係数表!C34</f>
        <v>1</v>
      </c>
      <c r="G31" s="77">
        <f t="shared" si="1"/>
        <v>1.8072289156626504</v>
      </c>
      <c r="H31" s="77">
        <v>2.0612634515942396</v>
      </c>
      <c r="I31" s="77">
        <f t="shared" si="2"/>
        <v>2.0612634515942396</v>
      </c>
      <c r="J31" s="76">
        <f>分析係数表!G34</f>
        <v>0.4248177722781849</v>
      </c>
      <c r="K31" s="78">
        <f t="shared" si="3"/>
        <v>0.87566134758470715</v>
      </c>
      <c r="L31" s="79"/>
      <c r="M31" s="80"/>
      <c r="N31" s="81">
        <f>分析係数表!H34</f>
        <v>0.15535065660799105</v>
      </c>
      <c r="O31" s="82">
        <f t="shared" si="4"/>
        <v>1.0526495442804775</v>
      </c>
      <c r="P31" s="76">
        <f>分析係数表!C34</f>
        <v>1</v>
      </c>
      <c r="Q31" s="82">
        <f t="shared" si="5"/>
        <v>1.0526495442804775</v>
      </c>
      <c r="R31" s="83">
        <v>1.1574294057905288</v>
      </c>
      <c r="S31" s="84">
        <f t="shared" si="6"/>
        <v>3.2186928573847684</v>
      </c>
      <c r="T31" s="85">
        <f>分析係数表!F34</f>
        <v>0.6980530152162564</v>
      </c>
      <c r="U31" s="86">
        <f t="shared" si="7"/>
        <v>2.2468182541524655</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投入係数表!Z32</f>
        <v>1.8072289156626505E-2</v>
      </c>
      <c r="E32" s="77">
        <f t="shared" si="0"/>
        <v>1.8072289156626504</v>
      </c>
      <c r="F32" s="76">
        <f>分析係数表!C35</f>
        <v>0.10396681358568838</v>
      </c>
      <c r="G32" s="77">
        <f t="shared" si="1"/>
        <v>0.18789183178136451</v>
      </c>
      <c r="H32" s="77">
        <v>0.20765298076969649</v>
      </c>
      <c r="I32" s="77">
        <f t="shared" si="2"/>
        <v>0.20765298076969649</v>
      </c>
      <c r="J32" s="76">
        <f>分析係数表!G35</f>
        <v>0.31658878504672899</v>
      </c>
      <c r="K32" s="78">
        <f t="shared" si="3"/>
        <v>6.5740604893209986E-2</v>
      </c>
      <c r="L32" s="79"/>
      <c r="M32" s="80"/>
      <c r="N32" s="81">
        <f>分析係数表!H35</f>
        <v>5.9164571109248394E-2</v>
      </c>
      <c r="O32" s="82">
        <f t="shared" si="4"/>
        <v>0.40089665647732214</v>
      </c>
      <c r="P32" s="76">
        <f>分析係数表!C35</f>
        <v>0.10396681358568838</v>
      </c>
      <c r="Q32" s="82">
        <f t="shared" si="5"/>
        <v>4.1679947951103503E-2</v>
      </c>
      <c r="R32" s="83">
        <v>5.4653315460411217E-2</v>
      </c>
      <c r="S32" s="84">
        <f t="shared" si="6"/>
        <v>0.26230629623010771</v>
      </c>
      <c r="T32" s="85">
        <f>分析係数表!F35</f>
        <v>0.6460280373831776</v>
      </c>
      <c r="U32" s="86">
        <f t="shared" si="7"/>
        <v>0.16945722174678687</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投入係数表!Z33</f>
        <v>3.0120481927710845E-3</v>
      </c>
      <c r="E33" s="77">
        <f t="shared" si="0"/>
        <v>0.30120481927710846</v>
      </c>
      <c r="F33" s="76">
        <f>分析係数表!C36</f>
        <v>0.7690462911321807</v>
      </c>
      <c r="G33" s="77">
        <f t="shared" si="1"/>
        <v>0.23164044913619902</v>
      </c>
      <c r="H33" s="77">
        <v>0.31781889237746586</v>
      </c>
      <c r="I33" s="77">
        <f t="shared" si="2"/>
        <v>0.31781889237746586</v>
      </c>
      <c r="J33" s="76">
        <f>分析係数表!G36</f>
        <v>1.0642148700499529E-2</v>
      </c>
      <c r="K33" s="78">
        <f t="shared" si="3"/>
        <v>3.382275912509048E-3</v>
      </c>
      <c r="L33" s="79"/>
      <c r="M33" s="80"/>
      <c r="N33" s="81">
        <f>分析係数表!H36</f>
        <v>0.21434758312377758</v>
      </c>
      <c r="O33" s="82">
        <f t="shared" si="4"/>
        <v>1.4524102480121732</v>
      </c>
      <c r="P33" s="76">
        <f>分析係数表!C36</f>
        <v>0.7690462911321807</v>
      </c>
      <c r="Q33" s="82">
        <f t="shared" si="5"/>
        <v>1.1169707144361325</v>
      </c>
      <c r="R33" s="83">
        <v>1.1667096211474026</v>
      </c>
      <c r="S33" s="84">
        <f t="shared" si="6"/>
        <v>1.4845285135248685</v>
      </c>
      <c r="T33" s="85">
        <f>分析係数表!F36</f>
        <v>0.89162383262144351</v>
      </c>
      <c r="U33" s="86">
        <f t="shared" si="7"/>
        <v>1.3236410028648578</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投入係数表!Z34</f>
        <v>2.710843373493976E-2</v>
      </c>
      <c r="E34" s="77">
        <f t="shared" si="0"/>
        <v>2.7108433734939759</v>
      </c>
      <c r="F34" s="76">
        <f>分析係数表!C37</f>
        <v>0.51946958535045251</v>
      </c>
      <c r="G34" s="77">
        <f t="shared" si="1"/>
        <v>1.4082006831789375</v>
      </c>
      <c r="H34" s="77">
        <v>1.5521894083540189</v>
      </c>
      <c r="I34" s="77">
        <f t="shared" si="2"/>
        <v>1.5521894083540189</v>
      </c>
      <c r="J34" s="76">
        <f>分析係数表!G37</f>
        <v>0.46066923615977573</v>
      </c>
      <c r="K34" s="78">
        <f t="shared" si="3"/>
        <v>0.71504590912174004</v>
      </c>
      <c r="L34" s="79"/>
      <c r="M34" s="80"/>
      <c r="N34" s="81">
        <f>分析係数表!H37</f>
        <v>4.5948588991338364E-2</v>
      </c>
      <c r="O34" s="82">
        <f t="shared" si="4"/>
        <v>0.31134571503043984</v>
      </c>
      <c r="P34" s="76">
        <f>分析係数表!C37</f>
        <v>0.51946958535045251</v>
      </c>
      <c r="Q34" s="82">
        <f t="shared" si="5"/>
        <v>0.16173462948750272</v>
      </c>
      <c r="R34" s="83">
        <v>0.19606168904280935</v>
      </c>
      <c r="S34" s="84">
        <f t="shared" si="6"/>
        <v>1.7482510973968282</v>
      </c>
      <c r="T34" s="85">
        <f>分析係数表!F37</f>
        <v>0.70891730903994399</v>
      </c>
      <c r="U34" s="86">
        <f t="shared" si="7"/>
        <v>1.2393654634926885</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投入係数表!Z35</f>
        <v>6.024096385542169E-3</v>
      </c>
      <c r="E35" s="77">
        <f t="shared" si="0"/>
        <v>0.60240963855421692</v>
      </c>
      <c r="F35" s="76">
        <f>分析係数表!C38</f>
        <v>5.5966094327320137E-2</v>
      </c>
      <c r="G35" s="77">
        <f t="shared" si="1"/>
        <v>3.3714514655012136E-2</v>
      </c>
      <c r="H35" s="77">
        <v>6.6830963428393134E-2</v>
      </c>
      <c r="I35" s="77">
        <f t="shared" si="2"/>
        <v>6.6830963428393134E-2</v>
      </c>
      <c r="J35" s="76">
        <f>分析係数表!G38</f>
        <v>0.18817204301075269</v>
      </c>
      <c r="K35" s="78">
        <f t="shared" si="3"/>
        <v>1.2575718924697632E-2</v>
      </c>
      <c r="L35" s="79"/>
      <c r="M35" s="80"/>
      <c r="N35" s="81">
        <f>分析係数表!H38</f>
        <v>4.1086895780944398E-2</v>
      </c>
      <c r="O35" s="82">
        <f t="shared" si="4"/>
        <v>0.27840308540727376</v>
      </c>
      <c r="P35" s="76">
        <f>分析係数表!C38</f>
        <v>5.5966094327320137E-2</v>
      </c>
      <c r="Q35" s="82">
        <f t="shared" si="5"/>
        <v>1.5581133338920448E-2</v>
      </c>
      <c r="R35" s="83">
        <v>2.1502917506784621E-2</v>
      </c>
      <c r="S35" s="84">
        <f t="shared" si="6"/>
        <v>8.8333880935177758E-2</v>
      </c>
      <c r="T35" s="85">
        <f>分析係数表!F38</f>
        <v>0.42473118279569894</v>
      </c>
      <c r="U35" s="86">
        <f t="shared" si="7"/>
        <v>3.7518153730532487E-2</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投入係数表!Z36</f>
        <v>0</v>
      </c>
      <c r="E36" s="77">
        <f t="shared" si="0"/>
        <v>0</v>
      </c>
      <c r="F36" s="76">
        <f>分析係数表!C39</f>
        <v>0.92912172573189522</v>
      </c>
      <c r="G36" s="77">
        <f t="shared" si="1"/>
        <v>0</v>
      </c>
      <c r="H36" s="77">
        <v>1.0018463798351578E-2</v>
      </c>
      <c r="I36" s="77">
        <f t="shared" si="2"/>
        <v>1.0018463798351578E-2</v>
      </c>
      <c r="J36" s="76">
        <f>分析係数表!G39</f>
        <v>0.35058043117744608</v>
      </c>
      <c r="K36" s="78">
        <f t="shared" si="3"/>
        <v>3.5122773581617302E-3</v>
      </c>
      <c r="L36" s="79"/>
      <c r="M36" s="80"/>
      <c r="N36" s="81">
        <f>分析係数表!H39</f>
        <v>3.6742106733724505E-3</v>
      </c>
      <c r="O36" s="82">
        <f t="shared" si="4"/>
        <v>2.4896297674978921E-2</v>
      </c>
      <c r="P36" s="76">
        <f>分析係数表!C39</f>
        <v>0.92912172573189522</v>
      </c>
      <c r="Q36" s="82">
        <f t="shared" si="5"/>
        <v>2.3131691060111387E-2</v>
      </c>
      <c r="R36" s="83">
        <v>2.7353415298931736E-2</v>
      </c>
      <c r="S36" s="84">
        <f t="shared" si="6"/>
        <v>3.7371879097283317E-2</v>
      </c>
      <c r="T36" s="85">
        <f>分析係数表!F39</f>
        <v>0.70082918739635158</v>
      </c>
      <c r="U36" s="86">
        <f t="shared" si="7"/>
        <v>2.6191303659223765E-2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投入係数表!Z37</f>
        <v>0</v>
      </c>
      <c r="E37" s="77">
        <f t="shared" si="0"/>
        <v>0</v>
      </c>
      <c r="F37" s="76">
        <f>分析係数表!C40</f>
        <v>1</v>
      </c>
      <c r="G37" s="77">
        <f t="shared" si="1"/>
        <v>0</v>
      </c>
      <c r="H37" s="77">
        <v>1.7422065611604589E-3</v>
      </c>
      <c r="I37" s="77">
        <f t="shared" si="2"/>
        <v>1.7422065611604589E-3</v>
      </c>
      <c r="J37" s="76">
        <f>分析係数表!G40</f>
        <v>0.52103191048487363</v>
      </c>
      <c r="K37" s="78">
        <f t="shared" si="3"/>
        <v>9.0774521302071571E-4</v>
      </c>
      <c r="L37" s="79"/>
      <c r="M37" s="80"/>
      <c r="N37" s="81">
        <f>分析係数表!H40</f>
        <v>3.0720871751886002E-2</v>
      </c>
      <c r="O37" s="82">
        <f t="shared" si="4"/>
        <v>0.20816334063604047</v>
      </c>
      <c r="P37" s="76">
        <f>分析係数表!C40</f>
        <v>1</v>
      </c>
      <c r="Q37" s="82">
        <f t="shared" si="5"/>
        <v>0.20816334063604047</v>
      </c>
      <c r="R37" s="83">
        <v>0.2085538961762321</v>
      </c>
      <c r="S37" s="84">
        <f t="shared" si="6"/>
        <v>0.21029610273739255</v>
      </c>
      <c r="T37" s="85">
        <f>分析係数表!F40</f>
        <v>0.71467053460422714</v>
      </c>
      <c r="U37" s="86">
        <f t="shared" si="7"/>
        <v>0.15029242816851782</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投入係数表!Z38</f>
        <v>0</v>
      </c>
      <c r="E38" s="77">
        <f t="shared" si="0"/>
        <v>0</v>
      </c>
      <c r="F38" s="76">
        <f>分析係数表!C41</f>
        <v>0.82470733210104741</v>
      </c>
      <c r="G38" s="77">
        <f t="shared" si="1"/>
        <v>0</v>
      </c>
      <c r="H38" s="77">
        <v>1.5020529154772461E-3</v>
      </c>
      <c r="I38" s="77">
        <f t="shared" si="2"/>
        <v>1.5020529154772461E-3</v>
      </c>
      <c r="J38" s="76">
        <f>分析係数表!G41</f>
        <v>0.4456857268851977</v>
      </c>
      <c r="K38" s="78">
        <f t="shared" si="3"/>
        <v>6.694435454545069E-4</v>
      </c>
      <c r="L38" s="79"/>
      <c r="M38" s="80"/>
      <c r="N38" s="81">
        <f>分析係数表!H41</f>
        <v>5.0614696842693492E-2</v>
      </c>
      <c r="O38" s="82">
        <f t="shared" si="4"/>
        <v>0.34296306645037505</v>
      </c>
      <c r="P38" s="76">
        <f>分析係数表!C41</f>
        <v>0.82470733210104741</v>
      </c>
      <c r="Q38" s="82">
        <f t="shared" si="5"/>
        <v>0.28284415554148307</v>
      </c>
      <c r="R38" s="83">
        <v>0.28801854217911049</v>
      </c>
      <c r="S38" s="84">
        <f t="shared" si="6"/>
        <v>0.28952059509458772</v>
      </c>
      <c r="T38" s="85">
        <f>分析係数表!F41</f>
        <v>0.54887549610465969</v>
      </c>
      <c r="U38" s="86">
        <f t="shared" si="7"/>
        <v>0.15891076026505813</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投入係数表!Z39</f>
        <v>0</v>
      </c>
      <c r="E39" s="77">
        <f>$C$28*D39</f>
        <v>0</v>
      </c>
      <c r="F39" s="76">
        <f>分析係数表!C42</f>
        <v>0.29129662522202482</v>
      </c>
      <c r="G39" s="77">
        <f>E39*F39</f>
        <v>0</v>
      </c>
      <c r="H39" s="77">
        <v>3.9169424383043135E-3</v>
      </c>
      <c r="I39" s="77">
        <f>C39+H39</f>
        <v>3.9169424383043135E-3</v>
      </c>
      <c r="J39" s="76">
        <f>分析係数表!G42</f>
        <v>0.47878787878787876</v>
      </c>
      <c r="K39" s="78">
        <f>I39*J39</f>
        <v>1.8753845613699439E-3</v>
      </c>
      <c r="L39" s="79"/>
      <c r="M39" s="80"/>
      <c r="N39" s="81">
        <f>分析係数表!H42</f>
        <v>1.2405699916177704E-2</v>
      </c>
      <c r="O39" s="82">
        <f t="shared" si="4"/>
        <v>8.4060503176354689E-2</v>
      </c>
      <c r="P39" s="76">
        <f>分析係数表!C42</f>
        <v>0.29129662522202482</v>
      </c>
      <c r="Q39" s="82">
        <f>O39*P39</f>
        <v>2.448654088973742E-2</v>
      </c>
      <c r="R39" s="83">
        <v>2.5469176340679675E-2</v>
      </c>
      <c r="S39" s="84">
        <f>I39+R39</f>
        <v>2.9386118778983988E-2</v>
      </c>
      <c r="T39" s="85">
        <f>分析係数表!F42</f>
        <v>0.54848484848484846</v>
      </c>
      <c r="U39" s="86">
        <f>S39*T39</f>
        <v>1.6117840906048793E-2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投入係数表!Z40</f>
        <v>6.9277108433734941E-2</v>
      </c>
      <c r="E40" s="77">
        <f>$C$28*D40</f>
        <v>6.927710843373494</v>
      </c>
      <c r="F40" s="76">
        <f>分析係数表!C43</f>
        <v>0.36608222490931075</v>
      </c>
      <c r="G40" s="77">
        <f>E40*F40</f>
        <v>2.5361117990705262</v>
      </c>
      <c r="H40" s="77">
        <v>2.8723079773309288</v>
      </c>
      <c r="I40" s="77">
        <f>C40+H40</f>
        <v>2.8723079773309288</v>
      </c>
      <c r="J40" s="76">
        <f>分析係数表!G43</f>
        <v>0.30578859060402686</v>
      </c>
      <c r="K40" s="78">
        <f>I40*J40</f>
        <v>0.87831900816872788</v>
      </c>
      <c r="L40" s="79"/>
      <c r="M40" s="80"/>
      <c r="N40" s="81">
        <f>分析係数表!H43</f>
        <v>3.4031852472757751E-2</v>
      </c>
      <c r="O40" s="82">
        <f t="shared" si="4"/>
        <v>0.23059840736216214</v>
      </c>
      <c r="P40" s="76">
        <f>分析係数表!C43</f>
        <v>0.36608222490931075</v>
      </c>
      <c r="Q40" s="82">
        <f>O40*P40</f>
        <v>8.4417978027683901E-2</v>
      </c>
      <c r="R40" s="83">
        <v>0.16339226736327495</v>
      </c>
      <c r="S40" s="84">
        <f>I40+R40</f>
        <v>3.0357002446942039</v>
      </c>
      <c r="T40" s="85">
        <f>分析係数表!F43</f>
        <v>0.52740492170022368</v>
      </c>
      <c r="U40" s="86">
        <f>S40*T40</f>
        <v>1.6010432498582965</v>
      </c>
      <c r="V40" s="87">
        <f>分析係数表!D43</f>
        <v>0.10752237136465324</v>
      </c>
      <c r="W40" s="167">
        <f>ROUND(S40*V40,0)</f>
        <v>0</v>
      </c>
      <c r="X40" s="76">
        <f>分析係数表!E43</f>
        <v>8.2074944071588371E-2</v>
      </c>
      <c r="Y40" s="166">
        <f>ROUND(S40*X40,0)</f>
        <v>0</v>
      </c>
    </row>
    <row r="41" spans="1:25" x14ac:dyDescent="0.2">
      <c r="A41" s="6" t="s">
        <v>340</v>
      </c>
      <c r="B41" s="5" t="s">
        <v>42</v>
      </c>
      <c r="C41" s="90"/>
      <c r="D41" s="76">
        <f>投入係数表!Z41</f>
        <v>0</v>
      </c>
      <c r="E41" s="77">
        <f>$C$28*D41</f>
        <v>0</v>
      </c>
      <c r="F41" s="76">
        <f>分析係数表!C44</f>
        <v>0.48678129044185614</v>
      </c>
      <c r="G41" s="77">
        <f>E41*F41</f>
        <v>0</v>
      </c>
      <c r="H41" s="77">
        <v>5.6511502388926051E-3</v>
      </c>
      <c r="I41" s="77">
        <f>C41+H41</f>
        <v>5.6511502388926051E-3</v>
      </c>
      <c r="J41" s="76">
        <f>分析係数表!G44</f>
        <v>0.26951357466063347</v>
      </c>
      <c r="K41" s="78">
        <f>I41*J41</f>
        <v>1.5230617018282388E-3</v>
      </c>
      <c r="L41" s="79"/>
      <c r="M41" s="80"/>
      <c r="N41" s="81">
        <f>分析係数表!H44</f>
        <v>0.10592344230231908</v>
      </c>
      <c r="O41" s="82">
        <f t="shared" si="4"/>
        <v>0.71773280977828957</v>
      </c>
      <c r="P41" s="76">
        <f>分析係数表!C44</f>
        <v>0.48678129044185614</v>
      </c>
      <c r="Q41" s="82">
        <f>O41*P41</f>
        <v>0.34937890333633503</v>
      </c>
      <c r="R41" s="83">
        <v>0.35605804307281241</v>
      </c>
      <c r="S41" s="84">
        <f>I41+R41</f>
        <v>0.36170919331170504</v>
      </c>
      <c r="T41" s="85">
        <f>分析係数表!F44</f>
        <v>0.545814479638009</v>
      </c>
      <c r="U41" s="86">
        <f>S41*T41</f>
        <v>0.1974261151277123</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投入係数表!Z42</f>
        <v>0</v>
      </c>
      <c r="E42" s="77">
        <f>$C$28*D42</f>
        <v>0</v>
      </c>
      <c r="F42" s="76">
        <f>分析係数表!C45</f>
        <v>1</v>
      </c>
      <c r="G42" s="77">
        <f>E42*F42</f>
        <v>0</v>
      </c>
      <c r="H42" s="77">
        <v>3.372109784159983E-2</v>
      </c>
      <c r="I42" s="77">
        <f>C42+H42</f>
        <v>3.372109784159983E-2</v>
      </c>
      <c r="J42" s="76">
        <f>分析係数表!G45</f>
        <v>0</v>
      </c>
      <c r="K42" s="78">
        <f>I42*J42</f>
        <v>0</v>
      </c>
      <c r="L42" s="79"/>
      <c r="M42" s="80"/>
      <c r="N42" s="81">
        <f>分析係数表!H45</f>
        <v>0</v>
      </c>
      <c r="O42" s="82">
        <f t="shared" si="4"/>
        <v>0</v>
      </c>
      <c r="P42" s="76">
        <f>分析係数表!C45</f>
        <v>1</v>
      </c>
      <c r="Q42" s="82">
        <f>O42*P42</f>
        <v>0</v>
      </c>
      <c r="R42" s="83">
        <v>1.1284348337296893E-2</v>
      </c>
      <c r="S42" s="84">
        <f>I42+R42</f>
        <v>4.5005446178896721E-2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3.0120481927710845E-3</v>
      </c>
      <c r="E43" s="77">
        <f>$C$28*D43</f>
        <v>0.30120481927710846</v>
      </c>
      <c r="F43" s="76">
        <f>分析係数表!C46</f>
        <v>0.13948747815958062</v>
      </c>
      <c r="G43" s="77">
        <f>E43*F43</f>
        <v>4.2014300650476094E-2</v>
      </c>
      <c r="H43" s="77">
        <v>5.6875910601980641E-2</v>
      </c>
      <c r="I43" s="77">
        <f>C43+H43</f>
        <v>5.6875910601980641E-2</v>
      </c>
      <c r="J43" s="76">
        <f>分析係数表!G46</f>
        <v>8.3333333333333332E-3</v>
      </c>
      <c r="K43" s="78">
        <f>I43*J43</f>
        <v>4.7396592168317202E-4</v>
      </c>
      <c r="L43" s="79"/>
      <c r="M43" s="80"/>
      <c r="N43" s="81">
        <f>分析係数表!H46</f>
        <v>2.1598211791003075E-2</v>
      </c>
      <c r="O43" s="82">
        <f t="shared" si="4"/>
        <v>0.14634857872820309</v>
      </c>
      <c r="P43" s="76">
        <f>分析係数表!C46</f>
        <v>0.13948747815958062</v>
      </c>
      <c r="Q43" s="82">
        <f>O43*P43</f>
        <v>2.0413794179035893E-2</v>
      </c>
      <c r="R43" s="83">
        <v>2.3967188505773614E-2</v>
      </c>
      <c r="S43" s="84">
        <f>I43+R43</f>
        <v>8.0843099107754252E-2</v>
      </c>
      <c r="T43" s="85">
        <f>分析係数表!F46</f>
        <v>0.3125</v>
      </c>
      <c r="U43" s="86">
        <f>S43*T43</f>
        <v>2.5263468471173202E-2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投入係数表!Z44</f>
        <v>0.64759036144578308</v>
      </c>
      <c r="E44" s="91">
        <f>SUM(E5:E43)</f>
        <v>64.759036144578303</v>
      </c>
      <c r="F44" s="92">
        <f>分析係数表!C47</f>
        <v>0.42491623390916577</v>
      </c>
      <c r="G44" s="91">
        <f>SUM(G5:G43)</f>
        <v>9.8571654127066317</v>
      </c>
      <c r="H44" s="91">
        <f>SUM(H5:H43)</f>
        <v>11.070231464597336</v>
      </c>
      <c r="I44" s="91">
        <f>SUM(I5:I43)</f>
        <v>111.07023146459734</v>
      </c>
      <c r="J44" s="92">
        <f>分析係数表!G47</f>
        <v>0.25359060670246586</v>
      </c>
      <c r="K44" s="93">
        <f>SUM(K5:K43)</f>
        <v>10.806950761820675</v>
      </c>
      <c r="L44" s="94">
        <f>最終需要_まとめ!$L$33</f>
        <v>0.627</v>
      </c>
      <c r="M44" s="91">
        <f>K44*L44</f>
        <v>6.7759581276615632</v>
      </c>
      <c r="N44" s="95">
        <f>分析係数表!H47</f>
        <v>1</v>
      </c>
      <c r="O44" s="96">
        <f>SUM(O5:O43)</f>
        <v>6.7759581276615632</v>
      </c>
      <c r="P44" s="92">
        <f>分析係数表!C47</f>
        <v>0.42491623390916577</v>
      </c>
      <c r="Q44" s="96">
        <f>SUM(Q5:Q43)</f>
        <v>3.7669601973368358</v>
      </c>
      <c r="R44" s="91">
        <f>SUM(R7:R43)</f>
        <v>4.1891150135267452</v>
      </c>
      <c r="S44" s="97">
        <f>SUM(S5:S43)</f>
        <v>115.2719740629886</v>
      </c>
      <c r="T44" s="98">
        <f>分析係数表!F47</f>
        <v>0.48809024443512294</v>
      </c>
      <c r="U44" s="99">
        <f>SUM(U5:U43)</f>
        <v>43.664046733902332</v>
      </c>
      <c r="V44" s="100">
        <f>分析係数表!D47</f>
        <v>5.6184371544160214E-2</v>
      </c>
      <c r="W44" s="164">
        <f>SUM(W5:W43)</f>
        <v>0</v>
      </c>
      <c r="X44" s="92">
        <f>分析係数表!E47</f>
        <v>4.7573155469890209E-2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9.6723740533421143E-2</v>
      </c>
      <c r="G5" s="77">
        <f t="shared" ref="G5:G38" si="1">E5*F5</f>
        <v>0</v>
      </c>
      <c r="H5" s="77">
        <f t="array" ref="H5:H43">MMULT(逆行列係数!C5:AO43,'25'!G5:G43)</f>
        <v>1.837808043818543E-3</v>
      </c>
      <c r="I5" s="77">
        <f t="shared" ref="I5:I38" si="2">C5+H5</f>
        <v>1.837808043818543E-3</v>
      </c>
      <c r="J5" s="76">
        <f>分析係数表!G8</f>
        <v>0.11988543371522095</v>
      </c>
      <c r="K5" s="78">
        <f t="shared" ref="K5:K38" si="3">I5*J5</f>
        <v>2.2032641441850783E-4</v>
      </c>
      <c r="L5" s="79" t="s">
        <v>184</v>
      </c>
      <c r="M5" s="80" t="s">
        <v>184</v>
      </c>
      <c r="N5" s="81">
        <f>分析係数表!H8</f>
        <v>1.1260128527521654E-2</v>
      </c>
      <c r="O5" s="82">
        <f t="shared" ref="O5:O43" si="4">$M$44*N5</f>
        <v>0.13944175380018711</v>
      </c>
      <c r="P5" s="76">
        <f>分析係数表!C8</f>
        <v>9.6723740533421143E-2</v>
      </c>
      <c r="Q5" s="82">
        <f t="shared" ref="Q5:Q38" si="5">O5*P5</f>
        <v>1.3487328014094489E-2</v>
      </c>
      <c r="R5" s="83">
        <f t="array" ref="R5:R43">MMULT(逆行列係数!C5:AO43,'25'!Q5:Q43)</f>
        <v>2.2887284667971873E-2</v>
      </c>
      <c r="S5" s="84">
        <f t="shared" ref="S5:S38" si="6">I5+R5</f>
        <v>2.4725092711790415E-2</v>
      </c>
      <c r="T5" s="85">
        <f>分析係数表!F8</f>
        <v>0.45253682487725039</v>
      </c>
      <c r="U5" s="86">
        <f t="shared" ref="U5:U38" si="7">S5*T5</f>
        <v>1.118901495058928E-2</v>
      </c>
      <c r="V5" s="87">
        <f>分析係数表!D8</f>
        <v>0.34574468085106386</v>
      </c>
      <c r="W5" s="167">
        <f t="shared" ref="W5:W38" si="8">ROUND(S5*V5,0)</f>
        <v>0</v>
      </c>
      <c r="X5" s="76">
        <f>分析係数表!E8</f>
        <v>0.19353518821603927</v>
      </c>
      <c r="Y5" s="166">
        <f t="shared" ref="Y5:Y38" si="9">ROUND(S5*X5,0)</f>
        <v>0</v>
      </c>
    </row>
    <row r="6" spans="1:25" x14ac:dyDescent="0.2">
      <c r="A6" s="6" t="s">
        <v>219</v>
      </c>
      <c r="B6" s="5" t="s">
        <v>265</v>
      </c>
      <c r="C6" s="90"/>
      <c r="D6" s="76">
        <f>投入係数表!AA6</f>
        <v>0</v>
      </c>
      <c r="E6" s="77">
        <f t="shared" si="0"/>
        <v>0</v>
      </c>
      <c r="F6" s="76">
        <f>分析係数表!C9</f>
        <v>2.0979020979020935E-2</v>
      </c>
      <c r="G6" s="77">
        <f t="shared" si="1"/>
        <v>0</v>
      </c>
      <c r="H6" s="77">
        <v>1.8750840521232338E-4</v>
      </c>
      <c r="I6" s="77">
        <f t="shared" si="2"/>
        <v>1.8750840521232338E-4</v>
      </c>
      <c r="J6" s="76">
        <f>分析係数表!G9</f>
        <v>0.2857142857142857</v>
      </c>
      <c r="K6" s="78">
        <f t="shared" si="3"/>
        <v>5.3573830060663823E-5</v>
      </c>
      <c r="L6" s="79"/>
      <c r="M6" s="80"/>
      <c r="N6" s="81">
        <f>分析係数表!H9</f>
        <v>6.0072645990500145E-4</v>
      </c>
      <c r="O6" s="82">
        <f t="shared" si="4"/>
        <v>7.4392002647742502E-3</v>
      </c>
      <c r="P6" s="76">
        <f>分析係数表!C9</f>
        <v>2.0979020979020935E-2</v>
      </c>
      <c r="Q6" s="82">
        <f t="shared" si="5"/>
        <v>1.5606713842183708E-4</v>
      </c>
      <c r="R6" s="83">
        <v>1.907632598355808E-4</v>
      </c>
      <c r="S6" s="84">
        <f t="shared" si="6"/>
        <v>3.7827166504790418E-4</v>
      </c>
      <c r="T6" s="85">
        <f>分析係数表!F9</f>
        <v>0.7142857142857143</v>
      </c>
      <c r="U6" s="86">
        <f t="shared" si="7"/>
        <v>2.7019404646278872E-4</v>
      </c>
      <c r="V6" s="87">
        <f>分析係数表!D9</f>
        <v>0.14285714285714285</v>
      </c>
      <c r="W6" s="167">
        <f t="shared" si="8"/>
        <v>0</v>
      </c>
      <c r="X6" s="76">
        <f>分析係数表!E9</f>
        <v>0</v>
      </c>
      <c r="Y6" s="166">
        <f t="shared" si="9"/>
        <v>0</v>
      </c>
    </row>
    <row r="7" spans="1:25" x14ac:dyDescent="0.2">
      <c r="A7" s="6" t="s">
        <v>220</v>
      </c>
      <c r="B7" s="5" t="s">
        <v>266</v>
      </c>
      <c r="C7" s="90"/>
      <c r="D7" s="76">
        <f>投入係数表!AA7</f>
        <v>0</v>
      </c>
      <c r="E7" s="77">
        <f t="shared" si="0"/>
        <v>0</v>
      </c>
      <c r="F7" s="76">
        <f>分析係数表!C10</f>
        <v>2.5562372188139282E-3</v>
      </c>
      <c r="G7" s="77">
        <f t="shared" si="1"/>
        <v>0</v>
      </c>
      <c r="H7" s="77">
        <v>8.1005049665798353E-7</v>
      </c>
      <c r="I7" s="77">
        <f t="shared" si="2"/>
        <v>8.1005049665798353E-7</v>
      </c>
      <c r="J7" s="76">
        <f>分析係数表!G10</f>
        <v>0.2857142857142857</v>
      </c>
      <c r="K7" s="78">
        <f t="shared" si="3"/>
        <v>2.3144299904513813E-7</v>
      </c>
      <c r="L7" s="79"/>
      <c r="M7" s="80"/>
      <c r="N7" s="81">
        <f>分析係数表!H10</f>
        <v>1.1455713886560491E-3</v>
      </c>
      <c r="O7" s="82">
        <f t="shared" si="4"/>
        <v>1.4186381900267173E-2</v>
      </c>
      <c r="P7" s="76">
        <f>分析係数表!C10</f>
        <v>2.5562372188139282E-3</v>
      </c>
      <c r="Q7" s="82">
        <f t="shared" si="5"/>
        <v>3.6263757413771209E-5</v>
      </c>
      <c r="R7" s="83">
        <v>7.8297589773725746E-5</v>
      </c>
      <c r="S7" s="84">
        <f t="shared" si="6"/>
        <v>7.9107640270383736E-5</v>
      </c>
      <c r="T7" s="85">
        <f>分析係数表!F10</f>
        <v>0.5714285714285714</v>
      </c>
      <c r="U7" s="86">
        <f t="shared" si="7"/>
        <v>4.5204365868790704E-5</v>
      </c>
      <c r="V7" s="87">
        <f>分析係数表!D10</f>
        <v>0</v>
      </c>
      <c r="W7" s="167">
        <f t="shared" si="8"/>
        <v>0</v>
      </c>
      <c r="X7" s="76">
        <f>分析係数表!E10</f>
        <v>0</v>
      </c>
      <c r="Y7" s="166">
        <f t="shared" si="9"/>
        <v>0</v>
      </c>
    </row>
    <row r="8" spans="1:25" x14ac:dyDescent="0.2">
      <c r="A8" s="6" t="s">
        <v>221</v>
      </c>
      <c r="B8" s="5" t="s">
        <v>27</v>
      </c>
      <c r="C8" s="90"/>
      <c r="D8" s="76">
        <f>投入係数表!AA8</f>
        <v>0</v>
      </c>
      <c r="E8" s="77">
        <f t="shared" si="0"/>
        <v>0</v>
      </c>
      <c r="F8" s="76">
        <f>分析係数表!C11</f>
        <v>1.0332950631458115E-2</v>
      </c>
      <c r="G8" s="77">
        <f t="shared" si="1"/>
        <v>0</v>
      </c>
      <c r="H8" s="77">
        <v>1.2919043407678351E-3</v>
      </c>
      <c r="I8" s="77">
        <f t="shared" si="2"/>
        <v>1.2919043407678351E-3</v>
      </c>
      <c r="J8" s="76">
        <f>分析係数表!G11</f>
        <v>0.46666666666666667</v>
      </c>
      <c r="K8" s="78">
        <f t="shared" si="3"/>
        <v>6.0288869235832312E-4</v>
      </c>
      <c r="L8" s="79"/>
      <c r="M8" s="80"/>
      <c r="N8" s="81">
        <f>分析係数表!H11</f>
        <v>-1.3970382788488405E-5</v>
      </c>
      <c r="O8" s="82">
        <f t="shared" si="4"/>
        <v>-1.730046573203314E-4</v>
      </c>
      <c r="P8" s="76">
        <f>分析係数表!C11</f>
        <v>1.0332950631458115E-2</v>
      </c>
      <c r="Q8" s="82">
        <f t="shared" si="5"/>
        <v>-1.7876485831033132E-6</v>
      </c>
      <c r="R8" s="83">
        <v>1.0332350953156997E-4</v>
      </c>
      <c r="S8" s="84">
        <f t="shared" si="6"/>
        <v>1.3952278502994051E-3</v>
      </c>
      <c r="T8" s="85">
        <f>分析係数表!F11</f>
        <v>0.8</v>
      </c>
      <c r="U8" s="86">
        <f t="shared" si="7"/>
        <v>1.1161822802395241E-3</v>
      </c>
      <c r="V8" s="87">
        <f>分析係数表!D11</f>
        <v>0</v>
      </c>
      <c r="W8" s="167">
        <f t="shared" si="8"/>
        <v>0</v>
      </c>
      <c r="X8" s="76">
        <f>分析係数表!E11</f>
        <v>0</v>
      </c>
      <c r="Y8" s="166">
        <f t="shared" si="9"/>
        <v>0</v>
      </c>
    </row>
    <row r="9" spans="1:25" x14ac:dyDescent="0.2">
      <c r="A9" s="6" t="s">
        <v>222</v>
      </c>
      <c r="B9" s="5" t="s">
        <v>190</v>
      </c>
      <c r="C9" s="90"/>
      <c r="D9" s="76">
        <f>投入係数表!AA9</f>
        <v>0</v>
      </c>
      <c r="E9" s="77">
        <f t="shared" si="0"/>
        <v>0</v>
      </c>
      <c r="F9" s="76">
        <f>分析係数表!C12</f>
        <v>0.36438470355319375</v>
      </c>
      <c r="G9" s="77">
        <f t="shared" si="1"/>
        <v>0</v>
      </c>
      <c r="H9" s="77">
        <v>1.9336697487230207E-3</v>
      </c>
      <c r="I9" s="77">
        <f t="shared" si="2"/>
        <v>1.9336697487230207E-3</v>
      </c>
      <c r="J9" s="76">
        <f>分析係数表!G12</f>
        <v>0.13670989621500027</v>
      </c>
      <c r="K9" s="78">
        <f t="shared" si="3"/>
        <v>2.6435179066200979E-4</v>
      </c>
      <c r="L9" s="79"/>
      <c r="M9" s="80"/>
      <c r="N9" s="81">
        <f>分析係数表!H12</f>
        <v>8.785973735680358E-2</v>
      </c>
      <c r="O9" s="82">
        <f t="shared" si="4"/>
        <v>1.0880262898875641</v>
      </c>
      <c r="P9" s="76">
        <f>分析係数表!C12</f>
        <v>0.36438470355319375</v>
      </c>
      <c r="Q9" s="82">
        <f t="shared" si="5"/>
        <v>0.39646013709876127</v>
      </c>
      <c r="R9" s="83">
        <v>0.45708158027109386</v>
      </c>
      <c r="S9" s="84">
        <f t="shared" si="6"/>
        <v>0.45901525001981686</v>
      </c>
      <c r="T9" s="85">
        <f>分析係数表!F12</f>
        <v>0.3384174917772968</v>
      </c>
      <c r="U9" s="86">
        <f t="shared" si="7"/>
        <v>0.15533878959923519</v>
      </c>
      <c r="V9" s="87">
        <f>分析係数表!D12</f>
        <v>3.0726494998210604E-2</v>
      </c>
      <c r="W9" s="167">
        <f t="shared" si="8"/>
        <v>0</v>
      </c>
      <c r="X9" s="76">
        <f>分析係数表!E12</f>
        <v>3.3691780705192659E-2</v>
      </c>
      <c r="Y9" s="166">
        <f t="shared" si="9"/>
        <v>0</v>
      </c>
    </row>
    <row r="10" spans="1:25" x14ac:dyDescent="0.2">
      <c r="A10" s="6" t="s">
        <v>223</v>
      </c>
      <c r="B10" s="5" t="s">
        <v>28</v>
      </c>
      <c r="C10" s="90"/>
      <c r="D10" s="76">
        <f>投入係数表!AA10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0.16798752225804178</v>
      </c>
      <c r="P10" s="76">
        <f>分析係数表!C13</f>
        <v>0</v>
      </c>
      <c r="Q10" s="82">
        <f t="shared" si="5"/>
        <v>0</v>
      </c>
      <c r="R10" s="83">
        <v>0</v>
      </c>
      <c r="S10" s="84">
        <f t="shared" si="6"/>
        <v>0</v>
      </c>
      <c r="T10" s="85">
        <f>分析係数表!F13</f>
        <v>0.38327526132404183</v>
      </c>
      <c r="U10" s="86">
        <f t="shared" si="7"/>
        <v>0</v>
      </c>
      <c r="V10" s="87">
        <f>分析係数表!D13</f>
        <v>0.28222996515679444</v>
      </c>
      <c r="W10" s="167">
        <f t="shared" si="8"/>
        <v>0</v>
      </c>
      <c r="X10" s="76">
        <f>分析係数表!E13</f>
        <v>0.26829268292682928</v>
      </c>
      <c r="Y10" s="166">
        <f t="shared" si="9"/>
        <v>0</v>
      </c>
    </row>
    <row r="11" spans="1:25" x14ac:dyDescent="0.2">
      <c r="A11" s="6" t="s">
        <v>224</v>
      </c>
      <c r="B11" s="5" t="s">
        <v>267</v>
      </c>
      <c r="C11" s="90"/>
      <c r="D11" s="76">
        <f>投入係数表!AA11</f>
        <v>2.1231422505307855E-3</v>
      </c>
      <c r="E11" s="77">
        <f t="shared" si="0"/>
        <v>0.21231422505307856</v>
      </c>
      <c r="F11" s="76">
        <f>分析係数表!C14</f>
        <v>0.26107118015302577</v>
      </c>
      <c r="G11" s="77">
        <f t="shared" si="1"/>
        <v>5.5429125297882333E-2</v>
      </c>
      <c r="H11" s="77">
        <v>0.18797112252169276</v>
      </c>
      <c r="I11" s="77">
        <f t="shared" si="2"/>
        <v>0.18797112252169276</v>
      </c>
      <c r="J11" s="76">
        <f>分析係数表!G14</f>
        <v>0.16373199176766523</v>
      </c>
      <c r="K11" s="78">
        <f t="shared" si="3"/>
        <v>3.0776886285280591E-2</v>
      </c>
      <c r="L11" s="79"/>
      <c r="M11" s="80"/>
      <c r="N11" s="81">
        <f>分析係数表!H14</f>
        <v>1.1316010058675609E-3</v>
      </c>
      <c r="O11" s="82">
        <f t="shared" si="4"/>
        <v>1.4013377242946844E-2</v>
      </c>
      <c r="P11" s="76">
        <f>分析係数表!C14</f>
        <v>0.26107118015302577</v>
      </c>
      <c r="Q11" s="82">
        <f t="shared" si="5"/>
        <v>3.6584889347456872E-3</v>
      </c>
      <c r="R11" s="83">
        <v>1.9915501585338728E-2</v>
      </c>
      <c r="S11" s="84">
        <f t="shared" si="6"/>
        <v>0.20788662410703149</v>
      </c>
      <c r="T11" s="85">
        <f>分析係数表!F14</f>
        <v>0.32746398353533046</v>
      </c>
      <c r="U11" s="86">
        <f t="shared" si="7"/>
        <v>6.8075382053800385E-2</v>
      </c>
      <c r="V11" s="87">
        <f>分析係数表!D14</f>
        <v>5.5339583809741598E-2</v>
      </c>
      <c r="W11" s="167">
        <f t="shared" si="8"/>
        <v>0</v>
      </c>
      <c r="X11" s="76">
        <f>分析係数表!E14</f>
        <v>5.3281500114337986E-2</v>
      </c>
      <c r="Y11" s="166">
        <f t="shared" si="9"/>
        <v>0</v>
      </c>
    </row>
    <row r="12" spans="1:25" x14ac:dyDescent="0.2">
      <c r="A12" s="6" t="s">
        <v>225</v>
      </c>
      <c r="B12" s="5" t="s">
        <v>29</v>
      </c>
      <c r="C12" s="90"/>
      <c r="D12" s="76">
        <f>投入係数表!AA12</f>
        <v>8.4925690021231421E-3</v>
      </c>
      <c r="E12" s="77">
        <f t="shared" si="0"/>
        <v>0.84925690021231426</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0.1003427012457922</v>
      </c>
      <c r="P12" s="76">
        <f>分析係数表!C15</f>
        <v>0</v>
      </c>
      <c r="Q12" s="82">
        <f t="shared" si="5"/>
        <v>0</v>
      </c>
      <c r="R12" s="83">
        <v>0</v>
      </c>
      <c r="S12" s="84">
        <f t="shared" si="6"/>
        <v>0</v>
      </c>
      <c r="T12" s="85">
        <f>分析係数表!F15</f>
        <v>0.30328617069831126</v>
      </c>
      <c r="U12" s="86">
        <f t="shared" si="7"/>
        <v>0</v>
      </c>
      <c r="V12" s="87">
        <f>分析係数表!D15</f>
        <v>1.5403925148334094E-2</v>
      </c>
      <c r="W12" s="167">
        <f t="shared" si="8"/>
        <v>0</v>
      </c>
      <c r="X12" s="76">
        <f>分析係数表!E15</f>
        <v>1.3692377909630305E-2</v>
      </c>
      <c r="Y12" s="166">
        <f t="shared" si="9"/>
        <v>0</v>
      </c>
    </row>
    <row r="13" spans="1:25" x14ac:dyDescent="0.2">
      <c r="A13" s="6" t="s">
        <v>226</v>
      </c>
      <c r="B13" s="5" t="s">
        <v>30</v>
      </c>
      <c r="C13" s="90"/>
      <c r="D13" s="76">
        <f>投入係数表!AA13</f>
        <v>1.2738853503184714E-2</v>
      </c>
      <c r="E13" s="77">
        <f t="shared" si="0"/>
        <v>1.2738853503184715</v>
      </c>
      <c r="F13" s="76">
        <f>分析係数表!C16</f>
        <v>2.7381299155257777E-2</v>
      </c>
      <c r="G13" s="77">
        <f t="shared" si="1"/>
        <v>3.488063586657042E-2</v>
      </c>
      <c r="H13" s="77">
        <v>3.9664608638805554E-2</v>
      </c>
      <c r="I13" s="77">
        <f t="shared" si="2"/>
        <v>3.9664608638805554E-2</v>
      </c>
      <c r="J13" s="76">
        <f>分析係数表!G16</f>
        <v>3.4146341463414637E-2</v>
      </c>
      <c r="K13" s="78">
        <f t="shared" si="3"/>
        <v>1.3544012705933605E-3</v>
      </c>
      <c r="L13" s="79"/>
      <c r="M13" s="80"/>
      <c r="N13" s="81">
        <f>分析係数表!H16</f>
        <v>1.6149762503492596E-2</v>
      </c>
      <c r="O13" s="82">
        <f t="shared" si="4"/>
        <v>0.19999338386230309</v>
      </c>
      <c r="P13" s="76">
        <f>分析係数表!C16</f>
        <v>2.7381299155257777E-2</v>
      </c>
      <c r="Q13" s="82">
        <f t="shared" si="5"/>
        <v>5.4760786726060235E-3</v>
      </c>
      <c r="R13" s="83">
        <v>6.4430007311995921E-3</v>
      </c>
      <c r="S13" s="84">
        <f t="shared" si="6"/>
        <v>4.6107609370005145E-2</v>
      </c>
      <c r="T13" s="85">
        <f>分析係数表!F16</f>
        <v>0.28292682926829266</v>
      </c>
      <c r="U13" s="86">
        <f t="shared" si="7"/>
        <v>1.3045079724196577E-2</v>
      </c>
      <c r="V13" s="87">
        <f>分析係数表!D16</f>
        <v>0</v>
      </c>
      <c r="W13" s="167">
        <f t="shared" si="8"/>
        <v>0</v>
      </c>
      <c r="X13" s="76">
        <f>分析係数表!E16</f>
        <v>0</v>
      </c>
      <c r="Y13" s="166">
        <f t="shared" si="9"/>
        <v>0</v>
      </c>
    </row>
    <row r="14" spans="1:25" x14ac:dyDescent="0.2">
      <c r="A14" s="6" t="s">
        <v>2</v>
      </c>
      <c r="B14" s="5" t="s">
        <v>364</v>
      </c>
      <c r="C14" s="90"/>
      <c r="D14" s="76">
        <f>投入係数表!AA14</f>
        <v>4.0339702760084924E-2</v>
      </c>
      <c r="E14" s="77">
        <f t="shared" si="0"/>
        <v>4.0339702760084926</v>
      </c>
      <c r="F14" s="76">
        <f>分析係数表!C17</f>
        <v>0.29707112970711302</v>
      </c>
      <c r="G14" s="77">
        <f t="shared" si="1"/>
        <v>1.1983761070987575</v>
      </c>
      <c r="H14" s="77">
        <v>1.4097466690137481</v>
      </c>
      <c r="I14" s="77">
        <f t="shared" si="2"/>
        <v>1.4097466690137481</v>
      </c>
      <c r="J14" s="76">
        <f>分析係数表!G17</f>
        <v>0.2185201483623562</v>
      </c>
      <c r="K14" s="78">
        <f t="shared" si="3"/>
        <v>0.30805805126622171</v>
      </c>
      <c r="L14" s="79"/>
      <c r="M14" s="80"/>
      <c r="N14" s="81">
        <f>分析係数表!H17</f>
        <v>2.8080469404861692E-3</v>
      </c>
      <c r="O14" s="82">
        <f t="shared" si="4"/>
        <v>3.4773936121386607E-2</v>
      </c>
      <c r="P14" s="76">
        <f>分析係数表!C17</f>
        <v>0.29707112970711302</v>
      </c>
      <c r="Q14" s="82">
        <f t="shared" si="5"/>
        <v>1.0330332487943303E-2</v>
      </c>
      <c r="R14" s="83">
        <v>2.65386233980755E-2</v>
      </c>
      <c r="S14" s="84">
        <f t="shared" si="6"/>
        <v>1.4362852924118237</v>
      </c>
      <c r="T14" s="85">
        <f>分析係数表!F17</f>
        <v>0.34274218897340791</v>
      </c>
      <c r="U14" s="86">
        <f t="shared" si="7"/>
        <v>0.49227556511153969</v>
      </c>
      <c r="V14" s="87">
        <f>分析係数表!D17</f>
        <v>3.2187087445778591E-2</v>
      </c>
      <c r="W14" s="167">
        <f t="shared" si="8"/>
        <v>0</v>
      </c>
      <c r="X14" s="76">
        <f>分析係数表!E17</f>
        <v>3.1118375557930469E-2</v>
      </c>
      <c r="Y14" s="166">
        <f t="shared" si="9"/>
        <v>0</v>
      </c>
    </row>
    <row r="15" spans="1:25" x14ac:dyDescent="0.2">
      <c r="A15" s="6" t="s">
        <v>3</v>
      </c>
      <c r="B15" s="5" t="s">
        <v>31</v>
      </c>
      <c r="C15" s="90"/>
      <c r="D15" s="76">
        <f>投入係数表!AA15</f>
        <v>4.246284501061571E-3</v>
      </c>
      <c r="E15" s="77">
        <f t="shared" si="0"/>
        <v>0.42462845010615713</v>
      </c>
      <c r="F15" s="76">
        <f>分析係数表!C18</f>
        <v>0.13983739837398379</v>
      </c>
      <c r="G15" s="77">
        <f t="shared" si="1"/>
        <v>5.9378937738421997E-2</v>
      </c>
      <c r="H15" s="77">
        <v>8.9778340559693914E-2</v>
      </c>
      <c r="I15" s="77">
        <f t="shared" si="2"/>
        <v>8.9778340559693914E-2</v>
      </c>
      <c r="J15" s="76">
        <f>分析係数表!G18</f>
        <v>0.21606118546845124</v>
      </c>
      <c r="K15" s="78">
        <f t="shared" si="3"/>
        <v>1.9397614690717806E-2</v>
      </c>
      <c r="L15" s="79"/>
      <c r="M15" s="80"/>
      <c r="N15" s="81">
        <f>分析係数表!H18</f>
        <v>4.3308186644314052E-4</v>
      </c>
      <c r="O15" s="82">
        <f t="shared" si="4"/>
        <v>5.3631443769302728E-3</v>
      </c>
      <c r="P15" s="76">
        <f>分析係数表!C18</f>
        <v>0.13983739837398379</v>
      </c>
      <c r="Q15" s="82">
        <f t="shared" si="5"/>
        <v>7.4996815677398968E-4</v>
      </c>
      <c r="R15" s="83">
        <v>1.8580407869068175E-3</v>
      </c>
      <c r="S15" s="84">
        <f t="shared" si="6"/>
        <v>9.1636381346600737E-2</v>
      </c>
      <c r="T15" s="85">
        <f>分析係数表!F18</f>
        <v>0.45793499043977054</v>
      </c>
      <c r="U15" s="86">
        <f t="shared" si="7"/>
        <v>4.1963505415890778E-2</v>
      </c>
      <c r="V15" s="87">
        <f>分析係数表!D18</f>
        <v>4.2065009560229447E-2</v>
      </c>
      <c r="W15" s="167">
        <f t="shared" si="8"/>
        <v>0</v>
      </c>
      <c r="X15" s="76">
        <f>分析係数表!E18</f>
        <v>2.9636711281070746E-2</v>
      </c>
      <c r="Y15" s="166">
        <f t="shared" si="9"/>
        <v>0</v>
      </c>
    </row>
    <row r="16" spans="1:25" x14ac:dyDescent="0.2">
      <c r="A16" s="6" t="s">
        <v>4</v>
      </c>
      <c r="B16" s="5" t="s">
        <v>32</v>
      </c>
      <c r="C16" s="90"/>
      <c r="D16" s="76">
        <f>投入係数表!AA16</f>
        <v>0</v>
      </c>
      <c r="E16" s="77">
        <f t="shared" si="0"/>
        <v>0</v>
      </c>
      <c r="F16" s="76">
        <f>分析係数表!C19</f>
        <v>0.18403218975010593</v>
      </c>
      <c r="G16" s="77">
        <f t="shared" si="1"/>
        <v>0</v>
      </c>
      <c r="H16" s="77">
        <v>2.3609854879352077E-2</v>
      </c>
      <c r="I16" s="77">
        <f t="shared" si="2"/>
        <v>2.3609854879352077E-2</v>
      </c>
      <c r="J16" s="76">
        <f>分析係数表!G19</f>
        <v>5.7747209966260059E-2</v>
      </c>
      <c r="K16" s="78">
        <f t="shared" si="3"/>
        <v>1.3634032469908739E-3</v>
      </c>
      <c r="L16" s="79"/>
      <c r="M16" s="80"/>
      <c r="N16" s="81">
        <f>分析係数表!H19</f>
        <v>-1.1176306230790724E-4</v>
      </c>
      <c r="O16" s="82">
        <f t="shared" si="4"/>
        <v>-1.3840372585626512E-3</v>
      </c>
      <c r="P16" s="76">
        <f>分析係数表!C19</f>
        <v>0.18403218975010593</v>
      </c>
      <c r="Q16" s="82">
        <f t="shared" si="5"/>
        <v>-2.5470740738901826E-4</v>
      </c>
      <c r="R16" s="83">
        <v>1.593393811201991E-3</v>
      </c>
      <c r="S16" s="84">
        <f t="shared" si="6"/>
        <v>2.5203248690554066E-2</v>
      </c>
      <c r="T16" s="85">
        <f>分析係数表!F19</f>
        <v>0.23994290163508955</v>
      </c>
      <c r="U16" s="86">
        <f t="shared" si="7"/>
        <v>6.0473406214423143E-3</v>
      </c>
      <c r="V16" s="87">
        <f>分析係数表!D19</f>
        <v>1.5831819361536464E-2</v>
      </c>
      <c r="W16" s="167">
        <f t="shared" si="8"/>
        <v>0</v>
      </c>
      <c r="X16" s="76">
        <f>分析係数表!E19</f>
        <v>1.544251232805606E-2</v>
      </c>
      <c r="Y16" s="166">
        <f t="shared" si="9"/>
        <v>0</v>
      </c>
    </row>
    <row r="17" spans="1:25" x14ac:dyDescent="0.2">
      <c r="A17" s="6" t="s">
        <v>5</v>
      </c>
      <c r="B17" s="5" t="s">
        <v>33</v>
      </c>
      <c r="C17" s="90"/>
      <c r="D17" s="76">
        <f>投入係数表!AA17</f>
        <v>0</v>
      </c>
      <c r="E17" s="77">
        <f t="shared" si="0"/>
        <v>0</v>
      </c>
      <c r="F17" s="76">
        <f>分析係数表!C20</f>
        <v>2.2594142259414252E-2</v>
      </c>
      <c r="G17" s="77">
        <f t="shared" si="1"/>
        <v>0</v>
      </c>
      <c r="H17" s="77">
        <v>1.1182090122326144E-3</v>
      </c>
      <c r="I17" s="77">
        <f t="shared" si="2"/>
        <v>1.1182090122326144E-3</v>
      </c>
      <c r="J17" s="76">
        <f>分析係数表!G20</f>
        <v>0.10283687943262411</v>
      </c>
      <c r="K17" s="78">
        <f t="shared" si="3"/>
        <v>1.1499312537143908E-4</v>
      </c>
      <c r="L17" s="79"/>
      <c r="M17" s="80"/>
      <c r="N17" s="81">
        <f>分析係数表!H20</f>
        <v>5.3087454596255942E-4</v>
      </c>
      <c r="O17" s="82">
        <f t="shared" si="4"/>
        <v>6.5741769781725934E-3</v>
      </c>
      <c r="P17" s="76">
        <f>分析係数表!C20</f>
        <v>2.2594142259414252E-2</v>
      </c>
      <c r="Q17" s="82">
        <f t="shared" si="5"/>
        <v>1.4853788988339767E-4</v>
      </c>
      <c r="R17" s="83">
        <v>4.2396427984159009E-4</v>
      </c>
      <c r="S17" s="84">
        <f t="shared" si="6"/>
        <v>1.5421732920742046E-3</v>
      </c>
      <c r="T17" s="85">
        <f>分析係数表!F20</f>
        <v>0.22695035460992907</v>
      </c>
      <c r="U17" s="86">
        <f t="shared" si="7"/>
        <v>3.4999677550620248E-4</v>
      </c>
      <c r="V17" s="87">
        <f>分析係数表!D20</f>
        <v>0.11702127659574468</v>
      </c>
      <c r="W17" s="167">
        <f t="shared" si="8"/>
        <v>0</v>
      </c>
      <c r="X17" s="76">
        <f>分析係数表!E20</f>
        <v>0.10638297872340426</v>
      </c>
      <c r="Y17" s="166">
        <f t="shared" si="9"/>
        <v>0</v>
      </c>
    </row>
    <row r="18" spans="1:25" x14ac:dyDescent="0.2">
      <c r="A18" s="6" t="s">
        <v>6</v>
      </c>
      <c r="B18" s="5" t="s">
        <v>34</v>
      </c>
      <c r="C18" s="90"/>
      <c r="D18" s="76">
        <f>投入係数表!AA18</f>
        <v>0</v>
      </c>
      <c r="E18" s="77">
        <f t="shared" si="0"/>
        <v>0</v>
      </c>
      <c r="F18" s="76">
        <f>分析係数表!C21</f>
        <v>0.23250388802488331</v>
      </c>
      <c r="G18" s="77">
        <f t="shared" si="1"/>
        <v>0</v>
      </c>
      <c r="H18" s="77">
        <v>8.3576543959890379E-2</v>
      </c>
      <c r="I18" s="77">
        <f t="shared" si="2"/>
        <v>8.3576543959890379E-2</v>
      </c>
      <c r="J18" s="76">
        <f>分析係数表!G21</f>
        <v>0.28497645450402553</v>
      </c>
      <c r="K18" s="78">
        <f t="shared" si="3"/>
        <v>2.3817347177389391E-2</v>
      </c>
      <c r="L18" s="79"/>
      <c r="M18" s="80"/>
      <c r="N18" s="81">
        <f>分析係数表!H21</f>
        <v>8.9410449846325792E-4</v>
      </c>
      <c r="O18" s="82">
        <f t="shared" si="4"/>
        <v>1.1072298068501209E-2</v>
      </c>
      <c r="P18" s="76">
        <f>分析係数表!C21</f>
        <v>0.23250388802488331</v>
      </c>
      <c r="Q18" s="82">
        <f t="shared" si="5"/>
        <v>2.5743523502969371E-3</v>
      </c>
      <c r="R18" s="83">
        <v>8.6768013332338047E-3</v>
      </c>
      <c r="S18" s="84">
        <f t="shared" si="6"/>
        <v>9.2253345293124178E-2</v>
      </c>
      <c r="T18" s="85">
        <f>分析係数表!F21</f>
        <v>0.42533799179705301</v>
      </c>
      <c r="U18" s="86">
        <f t="shared" si="7"/>
        <v>3.9238852623537553E-2</v>
      </c>
      <c r="V18" s="87">
        <f>分析係数表!D21</f>
        <v>7.6257025672185938E-2</v>
      </c>
      <c r="W18" s="167">
        <f t="shared" si="8"/>
        <v>0</v>
      </c>
      <c r="X18" s="76">
        <f>分析係数表!E21</f>
        <v>5.9395412425945621E-2</v>
      </c>
      <c r="Y18" s="166">
        <f t="shared" si="9"/>
        <v>0</v>
      </c>
    </row>
    <row r="19" spans="1:25" x14ac:dyDescent="0.2">
      <c r="A19" s="6" t="s">
        <v>7</v>
      </c>
      <c r="B19" s="5" t="s">
        <v>268</v>
      </c>
      <c r="C19" s="90"/>
      <c r="D19" s="76">
        <f>投入係数表!AA19</f>
        <v>1.0615711252653927E-2</v>
      </c>
      <c r="E19" s="77">
        <f t="shared" si="0"/>
        <v>1.0615711252653928</v>
      </c>
      <c r="F19" s="76">
        <f>分析係数表!C22</f>
        <v>5.4474708171206254E-2</v>
      </c>
      <c r="G19" s="77">
        <f t="shared" si="1"/>
        <v>5.7828777251811313E-2</v>
      </c>
      <c r="H19" s="77">
        <v>6.4889371440896224E-2</v>
      </c>
      <c r="I19" s="77">
        <f t="shared" si="2"/>
        <v>6.4889371440896224E-2</v>
      </c>
      <c r="J19" s="76">
        <f>分析係数表!G22</f>
        <v>0.19423955040393395</v>
      </c>
      <c r="K19" s="78">
        <f t="shared" si="3"/>
        <v>1.2604082334673554E-2</v>
      </c>
      <c r="L19" s="79"/>
      <c r="M19" s="80"/>
      <c r="N19" s="81">
        <f>分析係数表!H22</f>
        <v>4.1911148365465217E-5</v>
      </c>
      <c r="O19" s="82">
        <f t="shared" si="4"/>
        <v>5.1901397196099425E-4</v>
      </c>
      <c r="P19" s="76">
        <f>分析係数表!C22</f>
        <v>5.4474708171206254E-2</v>
      </c>
      <c r="Q19" s="82">
        <f t="shared" si="5"/>
        <v>2.8273134659353785E-5</v>
      </c>
      <c r="R19" s="83">
        <v>2.8704195112588159E-4</v>
      </c>
      <c r="S19" s="84">
        <f t="shared" si="6"/>
        <v>6.5176413392022112E-2</v>
      </c>
      <c r="T19" s="85">
        <f>分析係数表!F22</f>
        <v>0.41201264488935724</v>
      </c>
      <c r="U19" s="86">
        <f t="shared" si="7"/>
        <v>2.6853506466049153E-2</v>
      </c>
      <c r="V19" s="87">
        <f>分析係数表!D22</f>
        <v>4.7418335089567963E-2</v>
      </c>
      <c r="W19" s="167">
        <f t="shared" si="8"/>
        <v>0</v>
      </c>
      <c r="X19" s="76">
        <f>分析係数表!E22</f>
        <v>4.0744643484369514E-2</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3.4600931464066279E-4</v>
      </c>
      <c r="P20" s="76">
        <f>分析係数表!C23</f>
        <v>0</v>
      </c>
      <c r="Q20" s="82">
        <f t="shared" si="5"/>
        <v>0</v>
      </c>
      <c r="R20" s="83">
        <v>0</v>
      </c>
      <c r="S20" s="84">
        <f t="shared" si="6"/>
        <v>0</v>
      </c>
      <c r="T20" s="85">
        <f>分析係数表!F23</f>
        <v>0.4404941493048477</v>
      </c>
      <c r="U20" s="86">
        <f t="shared" si="7"/>
        <v>0</v>
      </c>
      <c r="V20" s="87">
        <f>分析係数表!D23</f>
        <v>3.6368084152158843E-2</v>
      </c>
      <c r="W20" s="167">
        <f t="shared" si="8"/>
        <v>0</v>
      </c>
      <c r="X20" s="76">
        <f>分析係数表!E23</f>
        <v>3.6898112284421247E-2</v>
      </c>
      <c r="Y20" s="166">
        <f t="shared" si="9"/>
        <v>0</v>
      </c>
    </row>
    <row r="21" spans="1:25" x14ac:dyDescent="0.2">
      <c r="A21" s="6" t="s">
        <v>9</v>
      </c>
      <c r="B21" s="5" t="s">
        <v>270</v>
      </c>
      <c r="C21" s="90"/>
      <c r="D21" s="76">
        <f>投入係数表!AA21</f>
        <v>0</v>
      </c>
      <c r="E21" s="77">
        <f t="shared" si="0"/>
        <v>0</v>
      </c>
      <c r="F21" s="76">
        <f>分析係数表!C24</f>
        <v>0.2430426716141002</v>
      </c>
      <c r="G21" s="77">
        <f t="shared" si="1"/>
        <v>0</v>
      </c>
      <c r="H21" s="77">
        <v>8.7307719450672762E-3</v>
      </c>
      <c r="I21" s="77">
        <f t="shared" si="2"/>
        <v>8.7307719450672762E-3</v>
      </c>
      <c r="J21" s="76">
        <f>分析係数表!G24</f>
        <v>0.20785219399538107</v>
      </c>
      <c r="K21" s="78">
        <f t="shared" si="3"/>
        <v>1.8147101040555541E-3</v>
      </c>
      <c r="L21" s="79"/>
      <c r="M21" s="80"/>
      <c r="N21" s="81">
        <f>分析係数表!H24</f>
        <v>3.3528918692372173E-4</v>
      </c>
      <c r="O21" s="82">
        <f t="shared" si="4"/>
        <v>4.152111775687954E-3</v>
      </c>
      <c r="P21" s="76">
        <f>分析係数表!C24</f>
        <v>0.2430426716141002</v>
      </c>
      <c r="Q21" s="82">
        <f t="shared" si="5"/>
        <v>1.0091403388035659E-3</v>
      </c>
      <c r="R21" s="83">
        <v>4.0843518120884242E-3</v>
      </c>
      <c r="S21" s="84">
        <f t="shared" si="6"/>
        <v>1.28151237571557E-2</v>
      </c>
      <c r="T21" s="85">
        <f>分析係数表!F24</f>
        <v>0.39030023094688221</v>
      </c>
      <c r="U21" s="86">
        <f t="shared" si="7"/>
        <v>5.0017457620307468E-3</v>
      </c>
      <c r="V21" s="87">
        <f>分析係数表!D24</f>
        <v>2.0785219399538105E-2</v>
      </c>
      <c r="W21" s="167">
        <f t="shared" si="8"/>
        <v>0</v>
      </c>
      <c r="X21" s="76">
        <f>分析係数表!E24</f>
        <v>1.8475750577367205E-2</v>
      </c>
      <c r="Y21" s="166">
        <f t="shared" si="9"/>
        <v>0</v>
      </c>
    </row>
    <row r="22" spans="1:25" x14ac:dyDescent="0.2">
      <c r="A22" s="6" t="s">
        <v>10</v>
      </c>
      <c r="B22" s="5" t="s">
        <v>271</v>
      </c>
      <c r="C22" s="90"/>
      <c r="D22" s="76">
        <f>投入係数表!AA22</f>
        <v>0</v>
      </c>
      <c r="E22" s="77">
        <f t="shared" si="0"/>
        <v>0</v>
      </c>
      <c r="F22" s="76">
        <f>分析係数表!C25</f>
        <v>6.2929061784896545E-3</v>
      </c>
      <c r="G22" s="77">
        <f t="shared" si="1"/>
        <v>0</v>
      </c>
      <c r="H22" s="77">
        <v>5.8891300605587113E-4</v>
      </c>
      <c r="I22" s="77">
        <f t="shared" si="2"/>
        <v>5.8891300605587113E-4</v>
      </c>
      <c r="J22" s="76">
        <f>分析係数表!G25</f>
        <v>0.19805194805194806</v>
      </c>
      <c r="K22" s="78">
        <f t="shared" si="3"/>
        <v>1.1663536808249397E-4</v>
      </c>
      <c r="L22" s="79"/>
      <c r="M22" s="80"/>
      <c r="N22" s="81">
        <f>分析係数表!H25</f>
        <v>4.8896339759709417E-4</v>
      </c>
      <c r="O22" s="82">
        <f t="shared" si="4"/>
        <v>6.0551630062115986E-3</v>
      </c>
      <c r="P22" s="76">
        <f>分析係数表!C25</f>
        <v>6.2929061784896545E-3</v>
      </c>
      <c r="Q22" s="82">
        <f t="shared" si="5"/>
        <v>3.8104572693550961E-5</v>
      </c>
      <c r="R22" s="83">
        <v>3.7120189243831692E-4</v>
      </c>
      <c r="S22" s="84">
        <f t="shared" si="6"/>
        <v>9.601148984941881E-4</v>
      </c>
      <c r="T22" s="85">
        <f>分析係数表!F25</f>
        <v>0.35389610389610388</v>
      </c>
      <c r="U22" s="86">
        <f t="shared" si="7"/>
        <v>3.3978092186969644E-4</v>
      </c>
      <c r="V22" s="87">
        <f>分析係数表!D25</f>
        <v>9.74025974025974E-3</v>
      </c>
      <c r="W22" s="167">
        <f t="shared" si="8"/>
        <v>0</v>
      </c>
      <c r="X22" s="76">
        <f>分析係数表!E25</f>
        <v>0</v>
      </c>
      <c r="Y22" s="166">
        <f t="shared" si="9"/>
        <v>0</v>
      </c>
    </row>
    <row r="23" spans="1:25" x14ac:dyDescent="0.2">
      <c r="A23" s="6" t="s">
        <v>11</v>
      </c>
      <c r="B23" s="5" t="s">
        <v>35</v>
      </c>
      <c r="C23" s="90"/>
      <c r="D23" s="76">
        <f>投入係数表!AA23</f>
        <v>0</v>
      </c>
      <c r="E23" s="77">
        <f t="shared" si="0"/>
        <v>0</v>
      </c>
      <c r="F23" s="76">
        <f>分析係数表!C26</f>
        <v>0.11929572403880706</v>
      </c>
      <c r="G23" s="77">
        <f t="shared" si="1"/>
        <v>0</v>
      </c>
      <c r="H23" s="77">
        <v>9.3280601479609586E-3</v>
      </c>
      <c r="I23" s="77">
        <f t="shared" si="2"/>
        <v>9.3280601479609586E-3</v>
      </c>
      <c r="J23" s="76">
        <f>分析係数表!G26</f>
        <v>0.19690501600853788</v>
      </c>
      <c r="K23" s="78">
        <f t="shared" si="3"/>
        <v>1.8367418327628567E-3</v>
      </c>
      <c r="L23" s="79"/>
      <c r="M23" s="80"/>
      <c r="N23" s="81">
        <f>分析係数表!H26</f>
        <v>1.0477787091366304E-2</v>
      </c>
      <c r="O23" s="82">
        <f t="shared" si="4"/>
        <v>0.12975349299024855</v>
      </c>
      <c r="P23" s="76">
        <f>分析係数表!C26</f>
        <v>0.11929572403880706</v>
      </c>
      <c r="Q23" s="82">
        <f t="shared" si="5"/>
        <v>1.5479036892835977E-2</v>
      </c>
      <c r="R23" s="83">
        <v>1.6730526615967599E-2</v>
      </c>
      <c r="S23" s="84">
        <f t="shared" si="6"/>
        <v>2.6058586763928557E-2</v>
      </c>
      <c r="T23" s="85">
        <f>分析係数表!F26</f>
        <v>0.33564567769477055</v>
      </c>
      <c r="U23" s="86">
        <f t="shared" si="7"/>
        <v>8.7464520141467793E-3</v>
      </c>
      <c r="V23" s="87">
        <f>分析係数表!D26</f>
        <v>7.4706510138740662E-2</v>
      </c>
      <c r="W23" s="167">
        <f t="shared" si="8"/>
        <v>0</v>
      </c>
      <c r="X23" s="76">
        <f>分析係数表!E26</f>
        <v>7.3639274279615793E-2</v>
      </c>
      <c r="Y23" s="166">
        <f t="shared" si="9"/>
        <v>0</v>
      </c>
    </row>
    <row r="24" spans="1:25" x14ac:dyDescent="0.2">
      <c r="A24" s="6" t="s">
        <v>12</v>
      </c>
      <c r="B24" s="5" t="s">
        <v>365</v>
      </c>
      <c r="C24" s="90"/>
      <c r="D24" s="76">
        <f>投入係数表!AA24</f>
        <v>0</v>
      </c>
      <c r="E24" s="77">
        <f t="shared" si="0"/>
        <v>0</v>
      </c>
      <c r="F24" s="76">
        <f>分析係数表!C27</f>
        <v>1</v>
      </c>
      <c r="G24" s="77">
        <f t="shared" si="1"/>
        <v>0</v>
      </c>
      <c r="H24" s="77">
        <v>1.5128326693498256E-2</v>
      </c>
      <c r="I24" s="77">
        <f t="shared" si="2"/>
        <v>1.5128326693498256E-2</v>
      </c>
      <c r="J24" s="76">
        <f>分析係数表!G27</f>
        <v>0.17096018735362997</v>
      </c>
      <c r="K24" s="78">
        <f t="shared" si="3"/>
        <v>2.5863415658673831E-3</v>
      </c>
      <c r="L24" s="79"/>
      <c r="M24" s="80"/>
      <c r="N24" s="81">
        <f>分析係数表!H27</f>
        <v>1.0449846325789327E-2</v>
      </c>
      <c r="O24" s="82">
        <f t="shared" si="4"/>
        <v>0.12940748367560789</v>
      </c>
      <c r="P24" s="76">
        <f>分析係数表!C27</f>
        <v>1</v>
      </c>
      <c r="Q24" s="82">
        <f t="shared" si="5"/>
        <v>0.12940748367560789</v>
      </c>
      <c r="R24" s="83">
        <v>0.13474845350322615</v>
      </c>
      <c r="S24" s="84">
        <f t="shared" si="6"/>
        <v>0.1498767801967244</v>
      </c>
      <c r="T24" s="85">
        <f>分析係数表!F27</f>
        <v>0.32162373145979706</v>
      </c>
      <c r="U24" s="86">
        <f t="shared" si="7"/>
        <v>4.8203929306050317E-2</v>
      </c>
      <c r="V24" s="87">
        <f>分析係数表!D27</f>
        <v>1.0278428311215197E-2</v>
      </c>
      <c r="W24" s="167">
        <f t="shared" si="8"/>
        <v>0</v>
      </c>
      <c r="X24" s="76">
        <f>分析係数表!E27</f>
        <v>1.2360135310954984E-2</v>
      </c>
      <c r="Y24" s="166">
        <f t="shared" si="9"/>
        <v>0</v>
      </c>
    </row>
    <row r="25" spans="1:25" x14ac:dyDescent="0.2">
      <c r="A25" s="6" t="s">
        <v>13</v>
      </c>
      <c r="B25" s="5" t="s">
        <v>191</v>
      </c>
      <c r="C25" s="90"/>
      <c r="D25" s="76">
        <f>投入係数表!AA25</f>
        <v>0</v>
      </c>
      <c r="E25" s="77">
        <f t="shared" si="0"/>
        <v>0</v>
      </c>
      <c r="F25" s="76">
        <f>分析係数表!C28</f>
        <v>0.21543700340522132</v>
      </c>
      <c r="G25" s="77">
        <f t="shared" si="1"/>
        <v>0</v>
      </c>
      <c r="H25" s="77">
        <v>4.6183242585273593E-2</v>
      </c>
      <c r="I25" s="77">
        <f t="shared" si="2"/>
        <v>4.6183242585273593E-2</v>
      </c>
      <c r="J25" s="76">
        <f>分析係数表!G28</f>
        <v>0.12488528602018965</v>
      </c>
      <c r="K25" s="78">
        <f t="shared" si="3"/>
        <v>5.7676074596016954E-3</v>
      </c>
      <c r="L25" s="79"/>
      <c r="M25" s="80"/>
      <c r="N25" s="81">
        <f>分析係数表!H28</f>
        <v>2.0550433081866444E-2</v>
      </c>
      <c r="O25" s="82">
        <f t="shared" si="4"/>
        <v>0.25448985091820747</v>
      </c>
      <c r="P25" s="76">
        <f>分析係数表!C28</f>
        <v>0.21543700340522132</v>
      </c>
      <c r="Q25" s="82">
        <f t="shared" si="5"/>
        <v>5.4826530878860129E-2</v>
      </c>
      <c r="R25" s="83">
        <v>6.3510822657668428E-2</v>
      </c>
      <c r="S25" s="84">
        <f t="shared" si="6"/>
        <v>0.10969406524294202</v>
      </c>
      <c r="T25" s="85">
        <f>分析係数表!F28</f>
        <v>0.21313857448761089</v>
      </c>
      <c r="U25" s="86">
        <f t="shared" si="7"/>
        <v>2.3380036695631646E-2</v>
      </c>
      <c r="V25" s="87">
        <f>分析係数表!D28</f>
        <v>4.5656163964515141E-2</v>
      </c>
      <c r="W25" s="167">
        <f t="shared" si="8"/>
        <v>0</v>
      </c>
      <c r="X25" s="76">
        <f>分析係数表!E28</f>
        <v>3.9385133068216581E-2</v>
      </c>
      <c r="Y25" s="166">
        <f t="shared" si="9"/>
        <v>0</v>
      </c>
    </row>
    <row r="26" spans="1:25" x14ac:dyDescent="0.2">
      <c r="A26" s="6" t="s">
        <v>14</v>
      </c>
      <c r="B26" s="5" t="s">
        <v>50</v>
      </c>
      <c r="C26" s="90"/>
      <c r="D26" s="76">
        <f>投入係数表!AA26</f>
        <v>2.1231422505307855E-3</v>
      </c>
      <c r="E26" s="77">
        <f t="shared" si="0"/>
        <v>0.21231422505307856</v>
      </c>
      <c r="F26" s="76">
        <f>分析係数表!C29</f>
        <v>0.11126961483594866</v>
      </c>
      <c r="G26" s="77">
        <f t="shared" si="1"/>
        <v>2.3624122045848975E-2</v>
      </c>
      <c r="H26" s="77">
        <v>4.3101556847485283E-2</v>
      </c>
      <c r="I26" s="77">
        <f t="shared" si="2"/>
        <v>4.3101556847485283E-2</v>
      </c>
      <c r="J26" s="76">
        <f>分析係数表!G29</f>
        <v>0.25072046109510088</v>
      </c>
      <c r="K26" s="78">
        <f t="shared" si="3"/>
        <v>1.0806442206718213E-2</v>
      </c>
      <c r="L26" s="79"/>
      <c r="M26" s="80"/>
      <c r="N26" s="81">
        <f>分析係数表!H29</f>
        <v>9.5976529756915344E-3</v>
      </c>
      <c r="O26" s="82">
        <f t="shared" si="4"/>
        <v>0.11885419957906768</v>
      </c>
      <c r="P26" s="76">
        <f>分析係数表!C29</f>
        <v>0.11126961483594866</v>
      </c>
      <c r="Q26" s="82">
        <f t="shared" si="5"/>
        <v>1.3224861008797831E-2</v>
      </c>
      <c r="R26" s="83">
        <v>1.839215344262313E-2</v>
      </c>
      <c r="S26" s="84">
        <f t="shared" si="6"/>
        <v>6.1493710290108416E-2</v>
      </c>
      <c r="T26" s="85">
        <f>分析係数表!F29</f>
        <v>0.40201729106628242</v>
      </c>
      <c r="U26" s="86">
        <f t="shared" si="7"/>
        <v>2.472153482844416E-2</v>
      </c>
      <c r="V26" s="87">
        <f>分析係数表!D29</f>
        <v>0.18659942363112392</v>
      </c>
      <c r="W26" s="167">
        <f t="shared" si="8"/>
        <v>0</v>
      </c>
      <c r="X26" s="76">
        <f>分析係数表!E29</f>
        <v>0.15489913544668588</v>
      </c>
      <c r="Y26" s="166">
        <f t="shared" si="9"/>
        <v>0</v>
      </c>
    </row>
    <row r="27" spans="1:25" x14ac:dyDescent="0.2">
      <c r="A27" s="6" t="s">
        <v>15</v>
      </c>
      <c r="B27" s="5" t="s">
        <v>36</v>
      </c>
      <c r="C27" s="90"/>
      <c r="D27" s="76">
        <f>投入係数表!AA27</f>
        <v>2.9723991507430998E-2</v>
      </c>
      <c r="E27" s="77">
        <f t="shared" si="0"/>
        <v>2.9723991507431</v>
      </c>
      <c r="F27" s="76">
        <f>分析係数表!C30</f>
        <v>1</v>
      </c>
      <c r="G27" s="77">
        <f t="shared" si="1"/>
        <v>2.9723991507431</v>
      </c>
      <c r="H27" s="77">
        <v>3.129899659662327</v>
      </c>
      <c r="I27" s="77">
        <f t="shared" si="2"/>
        <v>3.129899659662327</v>
      </c>
      <c r="J27" s="76">
        <f>分析係数表!G30</f>
        <v>0.34452184927169094</v>
      </c>
      <c r="K27" s="78">
        <f t="shared" si="3"/>
        <v>1.078318818781701</v>
      </c>
      <c r="L27" s="79"/>
      <c r="M27" s="80"/>
      <c r="N27" s="81">
        <f>分析係数表!H30</f>
        <v>0</v>
      </c>
      <c r="O27" s="82">
        <f t="shared" si="4"/>
        <v>0</v>
      </c>
      <c r="P27" s="76">
        <f>分析係数表!C30</f>
        <v>1</v>
      </c>
      <c r="Q27" s="82">
        <f t="shared" si="5"/>
        <v>0</v>
      </c>
      <c r="R27" s="83">
        <v>3.7412853513500974E-2</v>
      </c>
      <c r="S27" s="84">
        <f t="shared" si="6"/>
        <v>3.167312513175828</v>
      </c>
      <c r="T27" s="85">
        <f>分析係数表!F30</f>
        <v>0.43989867004433186</v>
      </c>
      <c r="U27" s="86">
        <f t="shared" si="7"/>
        <v>1.3932965621608171</v>
      </c>
      <c r="V27" s="87">
        <f>分析係数表!D30</f>
        <v>0.14464851171627613</v>
      </c>
      <c r="W27" s="167">
        <f t="shared" si="8"/>
        <v>0</v>
      </c>
      <c r="X27" s="76">
        <f>分析係数表!E30</f>
        <v>8.7017099430018993E-2</v>
      </c>
      <c r="Y27" s="166">
        <f t="shared" si="9"/>
        <v>0</v>
      </c>
    </row>
    <row r="28" spans="1:25" x14ac:dyDescent="0.2">
      <c r="A28" s="6" t="s">
        <v>16</v>
      </c>
      <c r="B28" s="5" t="s">
        <v>192</v>
      </c>
      <c r="C28" s="90"/>
      <c r="D28" s="76">
        <f>投入係数表!AA28</f>
        <v>4.4585987261146494E-2</v>
      </c>
      <c r="E28" s="77">
        <f t="shared" si="0"/>
        <v>4.4585987261146496</v>
      </c>
      <c r="F28" s="76">
        <f>分析係数表!C31</f>
        <v>4.9334728658992355E-2</v>
      </c>
      <c r="G28" s="77">
        <f t="shared" si="1"/>
        <v>0.2199637583521952</v>
      </c>
      <c r="H28" s="77">
        <v>0.24017979458605859</v>
      </c>
      <c r="I28" s="77">
        <f t="shared" si="2"/>
        <v>0.24017979458605859</v>
      </c>
      <c r="J28" s="76">
        <f>分析係数表!G31</f>
        <v>6.9277108433734941E-2</v>
      </c>
      <c r="K28" s="78">
        <f t="shared" si="3"/>
        <v>1.6638961673130566E-2</v>
      </c>
      <c r="L28" s="79"/>
      <c r="M28" s="80"/>
      <c r="N28" s="81">
        <f>分析係数表!H31</f>
        <v>2.1570271025426097E-2</v>
      </c>
      <c r="O28" s="82">
        <f t="shared" si="4"/>
        <v>0.26711919090259167</v>
      </c>
      <c r="P28" s="76">
        <f>分析係数表!C31</f>
        <v>4.9334728658992355E-2</v>
      </c>
      <c r="Q28" s="82">
        <f t="shared" si="5"/>
        <v>1.3178252802788939E-2</v>
      </c>
      <c r="R28" s="83">
        <v>1.8717981404079594E-2</v>
      </c>
      <c r="S28" s="84">
        <f t="shared" si="6"/>
        <v>0.25889777599013819</v>
      </c>
      <c r="T28" s="85">
        <f>分析係数表!F31</f>
        <v>0.34337349397590361</v>
      </c>
      <c r="U28" s="86">
        <f t="shared" si="7"/>
        <v>8.8898633924324552E-2</v>
      </c>
      <c r="V28" s="87">
        <f>分析係数表!D31</f>
        <v>0</v>
      </c>
      <c r="W28" s="167">
        <f t="shared" si="8"/>
        <v>0</v>
      </c>
      <c r="X28" s="76">
        <f>分析係数表!E31</f>
        <v>0</v>
      </c>
      <c r="Y28" s="166">
        <f t="shared" si="9"/>
        <v>0</v>
      </c>
    </row>
    <row r="29" spans="1:25" x14ac:dyDescent="0.2">
      <c r="A29" s="6" t="s">
        <v>17</v>
      </c>
      <c r="B29" s="5" t="s">
        <v>272</v>
      </c>
      <c r="C29" s="75">
        <f>最終需要_まとめ!C30</f>
        <v>100</v>
      </c>
      <c r="D29" s="76">
        <f>投入係数表!AA29</f>
        <v>9.3418259023354558E-2</v>
      </c>
      <c r="E29" s="77">
        <f t="shared" si="0"/>
        <v>9.3418259023354562</v>
      </c>
      <c r="F29" s="76">
        <f>分析係数表!C32</f>
        <v>0.42352941176470593</v>
      </c>
      <c r="G29" s="77">
        <f t="shared" si="1"/>
        <v>3.9565380292244288</v>
      </c>
      <c r="H29" s="77">
        <v>4.1282971823714858</v>
      </c>
      <c r="I29" s="77">
        <f t="shared" si="2"/>
        <v>104.12829718237148</v>
      </c>
      <c r="J29" s="76">
        <f>分析係数表!G32</f>
        <v>0.14012738853503184</v>
      </c>
      <c r="K29" s="78">
        <f t="shared" si="3"/>
        <v>14.59122635676543</v>
      </c>
      <c r="L29" s="79"/>
      <c r="M29" s="80"/>
      <c r="N29" s="81">
        <f>分析係数表!H32</f>
        <v>6.3146130203967591E-3</v>
      </c>
      <c r="O29" s="82">
        <f t="shared" si="4"/>
        <v>7.8198105108789787E-2</v>
      </c>
      <c r="P29" s="76">
        <f>分析係数表!C32</f>
        <v>0.42352941176470593</v>
      </c>
      <c r="Q29" s="82">
        <f t="shared" si="5"/>
        <v>3.3119197457840387E-2</v>
      </c>
      <c r="R29" s="83">
        <v>4.3986365850788064E-2</v>
      </c>
      <c r="S29" s="84">
        <f t="shared" si="6"/>
        <v>104.17228354822227</v>
      </c>
      <c r="T29" s="85">
        <f>分析係数表!F32</f>
        <v>0.48195329087048833</v>
      </c>
      <c r="U29" s="86">
        <f t="shared" si="7"/>
        <v>50.206174873559355</v>
      </c>
      <c r="V29" s="87">
        <f>分析係数表!D32</f>
        <v>6.369426751592357E-3</v>
      </c>
      <c r="W29" s="167">
        <f t="shared" si="8"/>
        <v>1</v>
      </c>
      <c r="X29" s="76">
        <f>分析係数表!E32</f>
        <v>1.0615711252653927E-2</v>
      </c>
      <c r="Y29" s="166">
        <f t="shared" si="9"/>
        <v>1</v>
      </c>
    </row>
    <row r="30" spans="1:25" x14ac:dyDescent="0.2">
      <c r="A30" s="6" t="s">
        <v>18</v>
      </c>
      <c r="B30" s="5" t="s">
        <v>273</v>
      </c>
      <c r="C30" s="90"/>
      <c r="D30" s="76">
        <f>投入係数表!AA30</f>
        <v>2.1231422505307855E-3</v>
      </c>
      <c r="E30" s="77">
        <f t="shared" si="0"/>
        <v>0.21231422505307856</v>
      </c>
      <c r="F30" s="76">
        <f>分析係数表!C33</f>
        <v>1</v>
      </c>
      <c r="G30" s="77">
        <f t="shared" si="1"/>
        <v>0.21231422505307856</v>
      </c>
      <c r="H30" s="77">
        <v>0.24486079433221761</v>
      </c>
      <c r="I30" s="77">
        <f t="shared" si="2"/>
        <v>0.24486079433221761</v>
      </c>
      <c r="J30" s="76">
        <f>分析係数表!G33</f>
        <v>0.50642927794263104</v>
      </c>
      <c r="K30" s="78">
        <f t="shared" si="3"/>
        <v>0.12400467527012404</v>
      </c>
      <c r="L30" s="79"/>
      <c r="M30" s="80"/>
      <c r="N30" s="81">
        <f>分析係数表!H33</f>
        <v>9.2204526404023469E-4</v>
      </c>
      <c r="O30" s="82">
        <f t="shared" si="4"/>
        <v>1.1418307383141871E-2</v>
      </c>
      <c r="P30" s="76">
        <f>分析係数表!C33</f>
        <v>1</v>
      </c>
      <c r="Q30" s="82">
        <f t="shared" si="5"/>
        <v>1.1418307383141871E-2</v>
      </c>
      <c r="R30" s="83">
        <v>3.2118023437943843E-2</v>
      </c>
      <c r="S30" s="84">
        <f t="shared" si="6"/>
        <v>0.27697881777016142</v>
      </c>
      <c r="T30" s="85">
        <f>分析係数表!F33</f>
        <v>0.64094955489614247</v>
      </c>
      <c r="U30" s="86">
        <f t="shared" si="7"/>
        <v>0.17752944996544473</v>
      </c>
      <c r="V30" s="87">
        <f>分析係数表!D33</f>
        <v>2.967359050445104E-2</v>
      </c>
      <c r="W30" s="167">
        <f t="shared" si="8"/>
        <v>0</v>
      </c>
      <c r="X30" s="76">
        <f>分析係数表!E33</f>
        <v>2.6706231454005934E-2</v>
      </c>
      <c r="Y30" s="166">
        <f t="shared" si="9"/>
        <v>0</v>
      </c>
    </row>
    <row r="31" spans="1:25" x14ac:dyDescent="0.2">
      <c r="A31" s="6" t="s">
        <v>19</v>
      </c>
      <c r="B31" s="5" t="s">
        <v>274</v>
      </c>
      <c r="C31" s="90"/>
      <c r="D31" s="76">
        <f>投入係数表!AA31</f>
        <v>1.9108280254777069E-2</v>
      </c>
      <c r="E31" s="77">
        <f t="shared" si="0"/>
        <v>1.910828025477707</v>
      </c>
      <c r="F31" s="76">
        <f>分析係数表!C34</f>
        <v>1</v>
      </c>
      <c r="G31" s="77">
        <f t="shared" si="1"/>
        <v>1.910828025477707</v>
      </c>
      <c r="H31" s="77">
        <v>2.6542064591458314</v>
      </c>
      <c r="I31" s="77">
        <f t="shared" si="2"/>
        <v>2.6542064591458314</v>
      </c>
      <c r="J31" s="76">
        <f>分析係数表!G34</f>
        <v>0.4248177722781849</v>
      </c>
      <c r="K31" s="78">
        <f t="shared" si="3"/>
        <v>1.1275540751407014</v>
      </c>
      <c r="L31" s="79"/>
      <c r="M31" s="80"/>
      <c r="N31" s="81">
        <f>分析係数表!H34</f>
        <v>0.15535065660799105</v>
      </c>
      <c r="O31" s="82">
        <f t="shared" si="4"/>
        <v>1.923811789402085</v>
      </c>
      <c r="P31" s="76">
        <f>分析係数表!C34</f>
        <v>1</v>
      </c>
      <c r="Q31" s="82">
        <f t="shared" si="5"/>
        <v>1.923811789402085</v>
      </c>
      <c r="R31" s="83">
        <v>2.1153064173722509</v>
      </c>
      <c r="S31" s="84">
        <f t="shared" si="6"/>
        <v>4.7695128765180819</v>
      </c>
      <c r="T31" s="85">
        <f>分析係数表!F34</f>
        <v>0.6980530152162564</v>
      </c>
      <c r="U31" s="86">
        <f t="shared" si="7"/>
        <v>3.3293728445662074</v>
      </c>
      <c r="V31" s="87">
        <f>分析係数表!D34</f>
        <v>4.7543550975425841E-2</v>
      </c>
      <c r="W31" s="167">
        <f t="shared" si="8"/>
        <v>0</v>
      </c>
      <c r="X31" s="76">
        <f>分析係数表!E34</f>
        <v>3.5865509174223237E-2</v>
      </c>
      <c r="Y31" s="166">
        <f t="shared" si="9"/>
        <v>0</v>
      </c>
    </row>
    <row r="32" spans="1:25" x14ac:dyDescent="0.2">
      <c r="A32" s="6" t="s">
        <v>20</v>
      </c>
      <c r="B32" s="5" t="s">
        <v>37</v>
      </c>
      <c r="C32" s="90"/>
      <c r="D32" s="76">
        <f>投入係数表!AA32</f>
        <v>2.3354564755838639E-2</v>
      </c>
      <c r="E32" s="77">
        <f t="shared" si="0"/>
        <v>2.335456475583864</v>
      </c>
      <c r="F32" s="76">
        <f>分析係数表!C35</f>
        <v>0.10396681358568838</v>
      </c>
      <c r="G32" s="77">
        <f t="shared" si="1"/>
        <v>0.24280996803451638</v>
      </c>
      <c r="H32" s="77">
        <v>0.27206728682295012</v>
      </c>
      <c r="I32" s="77">
        <f t="shared" si="2"/>
        <v>0.27206728682295012</v>
      </c>
      <c r="J32" s="76">
        <f>分析係数表!G35</f>
        <v>0.31658878504672899</v>
      </c>
      <c r="K32" s="78">
        <f t="shared" si="3"/>
        <v>8.6133451786237714E-2</v>
      </c>
      <c r="L32" s="79"/>
      <c r="M32" s="80"/>
      <c r="N32" s="81">
        <f>分析係数表!H35</f>
        <v>5.9164571109248394E-2</v>
      </c>
      <c r="O32" s="82">
        <f t="shared" si="4"/>
        <v>0.73267472375160347</v>
      </c>
      <c r="P32" s="76">
        <f>分析係数表!C35</f>
        <v>0.10396681358568838</v>
      </c>
      <c r="Q32" s="82">
        <f t="shared" si="5"/>
        <v>7.6173856423228686E-2</v>
      </c>
      <c r="R32" s="83">
        <v>9.9883853257656627E-2</v>
      </c>
      <c r="S32" s="84">
        <f t="shared" si="6"/>
        <v>0.37195114008060676</v>
      </c>
      <c r="T32" s="85">
        <f>分析係数表!F35</f>
        <v>0.6460280373831776</v>
      </c>
      <c r="U32" s="86">
        <f t="shared" si="7"/>
        <v>0.24029086502870975</v>
      </c>
      <c r="V32" s="87">
        <f>分析係数表!D35</f>
        <v>8.9953271028037379E-2</v>
      </c>
      <c r="W32" s="167">
        <f t="shared" si="8"/>
        <v>0</v>
      </c>
      <c r="X32" s="76">
        <f>分析係数表!E35</f>
        <v>8.4112149532710276E-2</v>
      </c>
      <c r="Y32" s="166">
        <f t="shared" si="9"/>
        <v>0</v>
      </c>
    </row>
    <row r="33" spans="1:25" x14ac:dyDescent="0.2">
      <c r="A33" s="6" t="s">
        <v>21</v>
      </c>
      <c r="B33" s="5" t="s">
        <v>38</v>
      </c>
      <c r="C33" s="90"/>
      <c r="D33" s="76">
        <f>投入係数表!AA33</f>
        <v>0</v>
      </c>
      <c r="E33" s="77">
        <f t="shared" si="0"/>
        <v>0</v>
      </c>
      <c r="F33" s="76">
        <f>分析係数表!C36</f>
        <v>0.7690462911321807</v>
      </c>
      <c r="G33" s="77">
        <f t="shared" si="1"/>
        <v>0</v>
      </c>
      <c r="H33" s="77">
        <v>0.10818489463086606</v>
      </c>
      <c r="I33" s="77">
        <f t="shared" si="2"/>
        <v>0.10818489463086606</v>
      </c>
      <c r="J33" s="76">
        <f>分析係数表!G36</f>
        <v>1.0642148700499529E-2</v>
      </c>
      <c r="K33" s="78">
        <f t="shared" si="3"/>
        <v>1.1513197358095496E-3</v>
      </c>
      <c r="L33" s="79"/>
      <c r="M33" s="80"/>
      <c r="N33" s="81">
        <f>分析係数表!H36</f>
        <v>0.21434758312377758</v>
      </c>
      <c r="O33" s="82">
        <f t="shared" si="4"/>
        <v>2.6544104572658442</v>
      </c>
      <c r="P33" s="76">
        <f>分析係数表!C36</f>
        <v>0.7690462911321807</v>
      </c>
      <c r="Q33" s="82">
        <f t="shared" si="5"/>
        <v>2.0413645173027732</v>
      </c>
      <c r="R33" s="83">
        <v>2.1322668462336405</v>
      </c>
      <c r="S33" s="84">
        <f t="shared" si="6"/>
        <v>2.2404517408645064</v>
      </c>
      <c r="T33" s="85">
        <f>分析係数表!F36</f>
        <v>0.89162383262144351</v>
      </c>
      <c r="U33" s="86">
        <f t="shared" si="7"/>
        <v>1.9976401679929963</v>
      </c>
      <c r="V33" s="87">
        <f>分析係数表!D36</f>
        <v>7.3843480778976326E-3</v>
      </c>
      <c r="W33" s="167">
        <f t="shared" si="8"/>
        <v>0</v>
      </c>
      <c r="X33" s="76">
        <f>分析係数表!E36</f>
        <v>2.3890537899080577E-3</v>
      </c>
      <c r="Y33" s="166">
        <f t="shared" si="9"/>
        <v>0</v>
      </c>
    </row>
    <row r="34" spans="1:25" x14ac:dyDescent="0.2">
      <c r="A34" s="6" t="s">
        <v>22</v>
      </c>
      <c r="B34" s="5" t="s">
        <v>377</v>
      </c>
      <c r="C34" s="90"/>
      <c r="D34" s="76">
        <f>投入係数表!AA34</f>
        <v>1.0615711252653927E-2</v>
      </c>
      <c r="E34" s="77">
        <f t="shared" si="0"/>
        <v>1.0615711252653928</v>
      </c>
      <c r="F34" s="76">
        <f>分析係数表!C37</f>
        <v>0.51946958535045251</v>
      </c>
      <c r="G34" s="77">
        <f t="shared" si="1"/>
        <v>0.55145391226162688</v>
      </c>
      <c r="H34" s="77">
        <v>0.76032655991951237</v>
      </c>
      <c r="I34" s="77">
        <f t="shared" si="2"/>
        <v>0.76032655991951237</v>
      </c>
      <c r="J34" s="76">
        <f>分析係数表!G37</f>
        <v>0.46066923615977573</v>
      </c>
      <c r="K34" s="78">
        <f t="shared" si="3"/>
        <v>0.35025905559011172</v>
      </c>
      <c r="L34" s="79"/>
      <c r="M34" s="80"/>
      <c r="N34" s="81">
        <f>分析係数表!H37</f>
        <v>4.5948588991338364E-2</v>
      </c>
      <c r="O34" s="82">
        <f t="shared" si="4"/>
        <v>0.56901231792656992</v>
      </c>
      <c r="P34" s="76">
        <f>分析係数表!C37</f>
        <v>0.51946958535045251</v>
      </c>
      <c r="Q34" s="82">
        <f t="shared" si="5"/>
        <v>0.29558459285261512</v>
      </c>
      <c r="R34" s="83">
        <v>0.35832038391130616</v>
      </c>
      <c r="S34" s="84">
        <f t="shared" si="6"/>
        <v>1.1186469438308184</v>
      </c>
      <c r="T34" s="85">
        <f>分析係数表!F37</f>
        <v>0.70891730903994399</v>
      </c>
      <c r="U34" s="86">
        <f t="shared" si="7"/>
        <v>0.79302818118630114</v>
      </c>
      <c r="V34" s="87">
        <f>分析係数表!D37</f>
        <v>0.1050280308339173</v>
      </c>
      <c r="W34" s="167">
        <f t="shared" si="8"/>
        <v>0</v>
      </c>
      <c r="X34" s="76">
        <f>分析係数表!E37</f>
        <v>9.4341275402943237E-2</v>
      </c>
      <c r="Y34" s="166">
        <f t="shared" si="9"/>
        <v>0</v>
      </c>
    </row>
    <row r="35" spans="1:25" x14ac:dyDescent="0.2">
      <c r="A35" s="6" t="s">
        <v>23</v>
      </c>
      <c r="B35" s="5" t="s">
        <v>193</v>
      </c>
      <c r="C35" s="90"/>
      <c r="D35" s="76">
        <f>投入係数表!AA35</f>
        <v>4.0339702760084924E-2</v>
      </c>
      <c r="E35" s="77">
        <f t="shared" si="0"/>
        <v>4.0339702760084926</v>
      </c>
      <c r="F35" s="76">
        <f>分析係数表!C38</f>
        <v>5.5966094327320137E-2</v>
      </c>
      <c r="G35" s="77">
        <f t="shared" si="1"/>
        <v>0.22576556098069694</v>
      </c>
      <c r="H35" s="77">
        <v>0.29833194791553147</v>
      </c>
      <c r="I35" s="77">
        <f t="shared" si="2"/>
        <v>0.29833194791553147</v>
      </c>
      <c r="J35" s="76">
        <f>分析係数表!G38</f>
        <v>0.18817204301075269</v>
      </c>
      <c r="K35" s="78">
        <f t="shared" si="3"/>
        <v>5.6137732134643022E-2</v>
      </c>
      <c r="L35" s="79"/>
      <c r="M35" s="80"/>
      <c r="N35" s="81">
        <f>分析係数表!H38</f>
        <v>4.1086895780944398E-2</v>
      </c>
      <c r="O35" s="82">
        <f t="shared" si="4"/>
        <v>0.50880669717909466</v>
      </c>
      <c r="P35" s="76">
        <f>分析係数表!C38</f>
        <v>5.5966094327320137E-2</v>
      </c>
      <c r="Q35" s="82">
        <f t="shared" si="5"/>
        <v>2.8475923608697426E-2</v>
      </c>
      <c r="R35" s="83">
        <v>3.9298517185383769E-2</v>
      </c>
      <c r="S35" s="84">
        <f t="shared" si="6"/>
        <v>0.33763046510091521</v>
      </c>
      <c r="T35" s="85">
        <f>分析係数表!F38</f>
        <v>0.42473118279569894</v>
      </c>
      <c r="U35" s="86">
        <f t="shared" si="7"/>
        <v>0.14340218679017366</v>
      </c>
      <c r="V35" s="87">
        <f>分析係数表!D38</f>
        <v>5.0179211469534052E-2</v>
      </c>
      <c r="W35" s="167">
        <f t="shared" si="8"/>
        <v>0</v>
      </c>
      <c r="X35" s="76">
        <f>分析係数表!E38</f>
        <v>6.2724014336917558E-2</v>
      </c>
      <c r="Y35" s="166">
        <f t="shared" si="9"/>
        <v>0</v>
      </c>
    </row>
    <row r="36" spans="1:25" x14ac:dyDescent="0.2">
      <c r="A36" s="6" t="s">
        <v>24</v>
      </c>
      <c r="B36" s="5" t="s">
        <v>39</v>
      </c>
      <c r="C36" s="90"/>
      <c r="D36" s="76">
        <f>投入係数表!AA36</f>
        <v>0</v>
      </c>
      <c r="E36" s="77">
        <f t="shared" si="0"/>
        <v>0</v>
      </c>
      <c r="F36" s="76">
        <f>分析係数表!C39</f>
        <v>0.92912172573189522</v>
      </c>
      <c r="G36" s="77">
        <f t="shared" si="1"/>
        <v>0</v>
      </c>
      <c r="H36" s="77">
        <v>3.027768498998697E-2</v>
      </c>
      <c r="I36" s="77">
        <f t="shared" si="2"/>
        <v>3.027768498998697E-2</v>
      </c>
      <c r="J36" s="76">
        <f>分析係数表!G39</f>
        <v>0.35058043117744608</v>
      </c>
      <c r="K36" s="78">
        <f t="shared" si="3"/>
        <v>1.0614763858844519E-2</v>
      </c>
      <c r="L36" s="79"/>
      <c r="M36" s="80"/>
      <c r="N36" s="81">
        <f>分析係数表!H39</f>
        <v>3.6742106733724505E-3</v>
      </c>
      <c r="O36" s="82">
        <f t="shared" si="4"/>
        <v>4.5500224875247158E-2</v>
      </c>
      <c r="P36" s="76">
        <f>分析係数表!C39</f>
        <v>0.92912172573189522</v>
      </c>
      <c r="Q36" s="82">
        <f t="shared" si="5"/>
        <v>4.2275247457278946E-2</v>
      </c>
      <c r="R36" s="83">
        <v>4.9990828494079445E-2</v>
      </c>
      <c r="S36" s="84">
        <f t="shared" si="6"/>
        <v>8.0268513484066412E-2</v>
      </c>
      <c r="T36" s="85">
        <f>分析係数表!F39</f>
        <v>0.70082918739635158</v>
      </c>
      <c r="U36" s="86">
        <f t="shared" si="7"/>
        <v>5.625451707855135E-2</v>
      </c>
      <c r="V36" s="87">
        <f>分析係数表!D39</f>
        <v>7.5621890547263676E-2</v>
      </c>
      <c r="W36" s="167">
        <f t="shared" si="8"/>
        <v>0</v>
      </c>
      <c r="X36" s="76">
        <f>分析係数表!E39</f>
        <v>9.5854063018242119E-2</v>
      </c>
      <c r="Y36" s="166">
        <f t="shared" si="9"/>
        <v>0</v>
      </c>
    </row>
    <row r="37" spans="1:25" x14ac:dyDescent="0.2">
      <c r="A37" s="6" t="s">
        <v>25</v>
      </c>
      <c r="B37" s="5" t="s">
        <v>40</v>
      </c>
      <c r="C37" s="90"/>
      <c r="D37" s="76">
        <f>投入係数表!AA37</f>
        <v>0</v>
      </c>
      <c r="E37" s="77">
        <f t="shared" si="0"/>
        <v>0</v>
      </c>
      <c r="F37" s="76">
        <f>分析係数表!C40</f>
        <v>1</v>
      </c>
      <c r="G37" s="77">
        <f t="shared" si="1"/>
        <v>0</v>
      </c>
      <c r="H37" s="77">
        <v>3.2288165322510898E-3</v>
      </c>
      <c r="I37" s="77">
        <f t="shared" si="2"/>
        <v>3.2288165322510898E-3</v>
      </c>
      <c r="J37" s="76">
        <f>分析係数表!G40</f>
        <v>0.52103191048487363</v>
      </c>
      <c r="K37" s="78">
        <f t="shared" si="3"/>
        <v>1.68231644640393E-3</v>
      </c>
      <c r="L37" s="79"/>
      <c r="M37" s="80"/>
      <c r="N37" s="81">
        <f>分析係数表!H40</f>
        <v>3.0720871751886002E-2</v>
      </c>
      <c r="O37" s="82">
        <f t="shared" si="4"/>
        <v>0.3804372414474087</v>
      </c>
      <c r="P37" s="76">
        <f>分析係数表!C40</f>
        <v>1</v>
      </c>
      <c r="Q37" s="82">
        <f t="shared" si="5"/>
        <v>0.3804372414474087</v>
      </c>
      <c r="R37" s="83">
        <v>0.38115101685036157</v>
      </c>
      <c r="S37" s="84">
        <f t="shared" si="6"/>
        <v>0.38437983338261267</v>
      </c>
      <c r="T37" s="85">
        <f>分析係数表!F40</f>
        <v>0.71467053460422714</v>
      </c>
      <c r="U37" s="86">
        <f t="shared" si="7"/>
        <v>0.27470494101463555</v>
      </c>
      <c r="V37" s="87">
        <f>分析係数表!D40</f>
        <v>7.4181516784086202E-2</v>
      </c>
      <c r="W37" s="167">
        <f t="shared" si="8"/>
        <v>0</v>
      </c>
      <c r="X37" s="76">
        <f>分析係数表!E40</f>
        <v>4.8383754662246169E-2</v>
      </c>
      <c r="Y37" s="166">
        <f t="shared" si="9"/>
        <v>0</v>
      </c>
    </row>
    <row r="38" spans="1:25" x14ac:dyDescent="0.2">
      <c r="A38" s="6" t="s">
        <v>26</v>
      </c>
      <c r="B38" s="5" t="s">
        <v>276</v>
      </c>
      <c r="C38" s="90"/>
      <c r="D38" s="76">
        <f>投入係数表!AA38</f>
        <v>0</v>
      </c>
      <c r="E38" s="77">
        <f t="shared" si="0"/>
        <v>0</v>
      </c>
      <c r="F38" s="76">
        <f>分析係数表!C41</f>
        <v>0.82470733210104741</v>
      </c>
      <c r="G38" s="77">
        <f t="shared" si="1"/>
        <v>0</v>
      </c>
      <c r="H38" s="77">
        <v>1.0148047877978372E-3</v>
      </c>
      <c r="I38" s="77">
        <f t="shared" si="2"/>
        <v>1.0148047877978372E-3</v>
      </c>
      <c r="J38" s="76">
        <f>分析係数表!G41</f>
        <v>0.4456857268851977</v>
      </c>
      <c r="K38" s="78">
        <f t="shared" si="3"/>
        <v>4.5228400949625785E-4</v>
      </c>
      <c r="L38" s="79"/>
      <c r="M38" s="80"/>
      <c r="N38" s="81">
        <f>分析係数表!H41</f>
        <v>5.0614696842693492E-2</v>
      </c>
      <c r="O38" s="82">
        <f t="shared" si="4"/>
        <v>0.62679587347156063</v>
      </c>
      <c r="P38" s="76">
        <f>分析係数表!C41</f>
        <v>0.82470733210104741</v>
      </c>
      <c r="Q38" s="82">
        <f t="shared" si="5"/>
        <v>0.5169231525826764</v>
      </c>
      <c r="R38" s="83">
        <v>0.5263798099008502</v>
      </c>
      <c r="S38" s="84">
        <f t="shared" si="6"/>
        <v>0.52739461468864801</v>
      </c>
      <c r="T38" s="85">
        <f>分析係数表!F41</f>
        <v>0.54887549610465969</v>
      </c>
      <c r="U38" s="86">
        <f t="shared" si="7"/>
        <v>0.28947398078015751</v>
      </c>
      <c r="V38" s="87">
        <f>分析係数表!D41</f>
        <v>0.11913861531677201</v>
      </c>
      <c r="W38" s="167">
        <f t="shared" si="8"/>
        <v>0</v>
      </c>
      <c r="X38" s="76">
        <f>分析係数表!E41</f>
        <v>0.1147287961193591</v>
      </c>
      <c r="Y38" s="166">
        <f t="shared" si="9"/>
        <v>0</v>
      </c>
    </row>
    <row r="39" spans="1:25" x14ac:dyDescent="0.2">
      <c r="A39" s="6" t="s">
        <v>51</v>
      </c>
      <c r="B39" s="5" t="s">
        <v>367</v>
      </c>
      <c r="C39" s="90"/>
      <c r="D39" s="76">
        <f>投入係数表!AA39</f>
        <v>1.0615711252653927E-2</v>
      </c>
      <c r="E39" s="77">
        <f>$C$29*D39</f>
        <v>1.0615711252653928</v>
      </c>
      <c r="F39" s="76">
        <f>分析係数表!C42</f>
        <v>0.29129662522202482</v>
      </c>
      <c r="G39" s="77">
        <f>E39*F39</f>
        <v>0.30923208622295628</v>
      </c>
      <c r="H39" s="77">
        <v>0.32747211252915226</v>
      </c>
      <c r="I39" s="77">
        <f>C39+H39</f>
        <v>0.32747211252915226</v>
      </c>
      <c r="J39" s="76">
        <f>分析係数表!G42</f>
        <v>0.47878787878787876</v>
      </c>
      <c r="K39" s="78">
        <f>I39*J39</f>
        <v>0.15678967812001834</v>
      </c>
      <c r="L39" s="79"/>
      <c r="M39" s="80"/>
      <c r="N39" s="81">
        <f>分析係数表!H42</f>
        <v>1.2405699916177704E-2</v>
      </c>
      <c r="O39" s="82">
        <f t="shared" si="4"/>
        <v>0.15362813570045428</v>
      </c>
      <c r="P39" s="76">
        <f>分析係数表!C42</f>
        <v>0.29129662522202482</v>
      </c>
      <c r="Q39" s="82">
        <f>O39*P39</f>
        <v>4.4751357468693603E-2</v>
      </c>
      <c r="R39" s="83">
        <v>4.6547212200668334E-2</v>
      </c>
      <c r="S39" s="84">
        <f>I39+R39</f>
        <v>0.37401932472982058</v>
      </c>
      <c r="T39" s="85">
        <f>分析係数表!F42</f>
        <v>0.54848484848484846</v>
      </c>
      <c r="U39" s="86">
        <f>S39*T39</f>
        <v>0.20514393265484099</v>
      </c>
      <c r="V39" s="87">
        <f>分析係数表!D42</f>
        <v>0.29393939393939394</v>
      </c>
      <c r="W39" s="167">
        <f>ROUND(S39*V39,0)</f>
        <v>0</v>
      </c>
      <c r="X39" s="76">
        <f>分析係数表!E42</f>
        <v>0.26666666666666666</v>
      </c>
      <c r="Y39" s="166">
        <f>ROUND(S39*X39,0)</f>
        <v>0</v>
      </c>
    </row>
    <row r="40" spans="1:25" x14ac:dyDescent="0.2">
      <c r="A40" s="6" t="s">
        <v>194</v>
      </c>
      <c r="B40" s="5" t="s">
        <v>41</v>
      </c>
      <c r="C40" s="90"/>
      <c r="D40" s="76">
        <f>投入係数表!AA40</f>
        <v>0.13375796178343949</v>
      </c>
      <c r="E40" s="77">
        <f>$C$29*D40</f>
        <v>13.375796178343949</v>
      </c>
      <c r="F40" s="76">
        <f>分析係数表!C43</f>
        <v>0.36608222490931075</v>
      </c>
      <c r="G40" s="77">
        <f>E40*F40</f>
        <v>4.8966412249016082</v>
      </c>
      <c r="H40" s="77">
        <v>5.6347624333432762</v>
      </c>
      <c r="I40" s="77">
        <f>C40+H40</f>
        <v>5.6347624333432762</v>
      </c>
      <c r="J40" s="76">
        <f>分析係数表!G43</f>
        <v>0.30578859060402686</v>
      </c>
      <c r="K40" s="78">
        <f>I40*J40</f>
        <v>1.7230460628805573</v>
      </c>
      <c r="L40" s="79"/>
      <c r="M40" s="80"/>
      <c r="N40" s="81">
        <f>分析係数表!H43</f>
        <v>3.4031852472757751E-2</v>
      </c>
      <c r="O40" s="82">
        <f t="shared" si="4"/>
        <v>0.42143934523232723</v>
      </c>
      <c r="P40" s="76">
        <f>分析係数表!C43</f>
        <v>0.36608222490931075</v>
      </c>
      <c r="Q40" s="82">
        <f>O40*P40</f>
        <v>0.15428145316697348</v>
      </c>
      <c r="R40" s="83">
        <v>0.29861407527180894</v>
      </c>
      <c r="S40" s="84">
        <f>I40+R40</f>
        <v>5.9333765086150851</v>
      </c>
      <c r="T40" s="85">
        <f>分析係数表!F43</f>
        <v>0.52740492170022368</v>
      </c>
      <c r="U40" s="86">
        <f>S40*T40</f>
        <v>3.1292919729440856</v>
      </c>
      <c r="V40" s="87">
        <f>分析係数表!D43</f>
        <v>0.10752237136465324</v>
      </c>
      <c r="W40" s="167">
        <f>ROUND(S40*V40,0)</f>
        <v>1</v>
      </c>
      <c r="X40" s="76">
        <f>分析係数表!E43</f>
        <v>8.2074944071588371E-2</v>
      </c>
      <c r="Y40" s="166">
        <f>ROUND(S40*X40,0)</f>
        <v>0</v>
      </c>
    </row>
    <row r="41" spans="1:25" x14ac:dyDescent="0.2">
      <c r="A41" s="6" t="s">
        <v>340</v>
      </c>
      <c r="B41" s="5" t="s">
        <v>42</v>
      </c>
      <c r="C41" s="90"/>
      <c r="D41" s="76">
        <f>投入係数表!AA41</f>
        <v>0</v>
      </c>
      <c r="E41" s="77">
        <f>$C$29*D41</f>
        <v>0</v>
      </c>
      <c r="F41" s="76">
        <f>分析係数表!C44</f>
        <v>0.48678129044185614</v>
      </c>
      <c r="G41" s="77">
        <f>E41*F41</f>
        <v>0</v>
      </c>
      <c r="H41" s="77">
        <v>1.3641747871309588E-2</v>
      </c>
      <c r="I41" s="77">
        <f>C41+H41</f>
        <v>1.3641747871309588E-2</v>
      </c>
      <c r="J41" s="76">
        <f>分析係数表!G44</f>
        <v>0.26951357466063347</v>
      </c>
      <c r="K41" s="78">
        <f>I41*J41</f>
        <v>3.6766362334157343E-3</v>
      </c>
      <c r="L41" s="79"/>
      <c r="M41" s="80"/>
      <c r="N41" s="81">
        <f>分析係数表!H44</f>
        <v>0.10592344230231908</v>
      </c>
      <c r="O41" s="82">
        <f t="shared" si="4"/>
        <v>1.3117213118027526</v>
      </c>
      <c r="P41" s="76">
        <f>分析係数表!C44</f>
        <v>0.48678129044185614</v>
      </c>
      <c r="Q41" s="82">
        <f>O41*P41</f>
        <v>0.63852139285942833</v>
      </c>
      <c r="R41" s="83">
        <v>0.65072812190606677</v>
      </c>
      <c r="S41" s="84">
        <f>I41+R41</f>
        <v>0.66436986977737633</v>
      </c>
      <c r="T41" s="85">
        <f>分析係数表!F44</f>
        <v>0.545814479638009</v>
      </c>
      <c r="U41" s="86">
        <f>S41*T41</f>
        <v>0.36262269475971048</v>
      </c>
      <c r="V41" s="87">
        <f>分析係数表!D44</f>
        <v>0.18382352941176472</v>
      </c>
      <c r="W41" s="167">
        <f>ROUND(S41*V41,0)</f>
        <v>0</v>
      </c>
      <c r="X41" s="76">
        <f>分析係数表!E44</f>
        <v>0.14083710407239819</v>
      </c>
      <c r="Y41" s="166">
        <f>ROUND(S41*X41,0)</f>
        <v>0</v>
      </c>
    </row>
    <row r="42" spans="1:25" x14ac:dyDescent="0.2">
      <c r="A42" s="6" t="s">
        <v>341</v>
      </c>
      <c r="B42" s="5" t="s">
        <v>278</v>
      </c>
      <c r="C42" s="90"/>
      <c r="D42" s="76">
        <f>投入係数表!AA42</f>
        <v>4.246284501061571E-3</v>
      </c>
      <c r="E42" s="77">
        <f>$C$29*D42</f>
        <v>0.42462845010615713</v>
      </c>
      <c r="F42" s="76">
        <f>分析係数表!C45</f>
        <v>1</v>
      </c>
      <c r="G42" s="77">
        <f>E42*F42</f>
        <v>0.42462845010615713</v>
      </c>
      <c r="H42" s="77">
        <v>0.48467686713670244</v>
      </c>
      <c r="I42" s="77">
        <f>C42+H42</f>
        <v>0.48467686713670244</v>
      </c>
      <c r="J42" s="76">
        <f>分析係数表!G45</f>
        <v>0</v>
      </c>
      <c r="K42" s="78">
        <f>I42*J42</f>
        <v>0</v>
      </c>
      <c r="L42" s="79"/>
      <c r="M42" s="80"/>
      <c r="N42" s="81">
        <f>分析係数表!H45</f>
        <v>0</v>
      </c>
      <c r="O42" s="82">
        <f t="shared" si="4"/>
        <v>0</v>
      </c>
      <c r="P42" s="76">
        <f>分析係数表!C45</f>
        <v>1</v>
      </c>
      <c r="Q42" s="82">
        <f>O42*P42</f>
        <v>0</v>
      </c>
      <c r="R42" s="83">
        <v>2.0623162271780026E-2</v>
      </c>
      <c r="S42" s="84">
        <f>I42+R42</f>
        <v>0.50530002940848251</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1.0615711252653927E-2</v>
      </c>
      <c r="E43" s="77">
        <f>$C$29*D43</f>
        <v>1.0615711252653928</v>
      </c>
      <c r="F43" s="76">
        <f>分析係数表!C46</f>
        <v>0.13948747815958062</v>
      </c>
      <c r="G43" s="77">
        <f>E43*F43</f>
        <v>0.14807587915029791</v>
      </c>
      <c r="H43" s="77">
        <v>0.17188971676563594</v>
      </c>
      <c r="I43" s="77">
        <f>C43+H43</f>
        <v>0.17188971676563594</v>
      </c>
      <c r="J43" s="76">
        <f>分析係数表!G46</f>
        <v>8.3333333333333332E-3</v>
      </c>
      <c r="K43" s="78">
        <f>I43*J43</f>
        <v>1.4324143063802995E-3</v>
      </c>
      <c r="L43" s="79"/>
      <c r="M43" s="80"/>
      <c r="N43" s="81">
        <f>分析係数表!H46</f>
        <v>2.1598211791003075E-2</v>
      </c>
      <c r="O43" s="82">
        <f t="shared" si="4"/>
        <v>0.26746520021723236</v>
      </c>
      <c r="P43" s="76">
        <f>分析係数表!C46</f>
        <v>0.13948747815958062</v>
      </c>
      <c r="Q43" s="82">
        <f>O43*P43</f>
        <v>3.7308046273749056E-2</v>
      </c>
      <c r="R43" s="83">
        <v>4.380219424095802E-2</v>
      </c>
      <c r="S43" s="84">
        <f>I43+R43</f>
        <v>0.21569191100659396</v>
      </c>
      <c r="T43" s="85">
        <f>分析係数表!F46</f>
        <v>0.3125</v>
      </c>
      <c r="U43" s="86">
        <f>S43*T43</f>
        <v>6.7403722189560616E-2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92">
        <f>投入係数表!AA44</f>
        <v>0.50318471337579618</v>
      </c>
      <c r="E44" s="91">
        <f>SUM(E5:E43)</f>
        <v>50.318471337579616</v>
      </c>
      <c r="F44" s="92">
        <f>分析係数表!C47</f>
        <v>0.42491623390916577</v>
      </c>
      <c r="G44" s="91">
        <f>SUM(G5:G43)</f>
        <v>17.500167975807663</v>
      </c>
      <c r="H44" s="91">
        <f>SUM(H5:H43)</f>
        <v>20.531986055183566</v>
      </c>
      <c r="I44" s="91">
        <f>SUM(I5:I43)</f>
        <v>120.53198605518352</v>
      </c>
      <c r="J44" s="92">
        <f>分析係数表!G47</f>
        <v>0.25359060670246586</v>
      </c>
      <c r="K44" s="93">
        <f>SUM(K5:K43)</f>
        <v>19.750675232837832</v>
      </c>
      <c r="L44" s="94">
        <f>最終需要_まとめ!$L$33</f>
        <v>0.627</v>
      </c>
      <c r="M44" s="91">
        <f>K44*L44</f>
        <v>12.383673370989321</v>
      </c>
      <c r="N44" s="95">
        <f>分析係数表!H47</f>
        <v>1</v>
      </c>
      <c r="O44" s="96">
        <f>SUM(O5:O43)</f>
        <v>12.383673370989323</v>
      </c>
      <c r="P44" s="92">
        <f>分析係数表!C47</f>
        <v>0.42491623390916577</v>
      </c>
      <c r="Q44" s="96">
        <f>SUM(Q5:Q43)</f>
        <v>6.8844588184366051</v>
      </c>
      <c r="R44" s="91">
        <f>SUM(R5:R43)</f>
        <v>7.6790627904022655</v>
      </c>
      <c r="S44" s="97">
        <f>SUM(S5:S43)</f>
        <v>128.21104884558582</v>
      </c>
      <c r="T44" s="98">
        <f>分析係数表!F47</f>
        <v>0.48809024443512294</v>
      </c>
      <c r="U44" s="99">
        <f>SUM(U5:U43)</f>
        <v>63.720731620158411</v>
      </c>
      <c r="V44" s="100">
        <f>分析係数表!D47</f>
        <v>5.6184371544160214E-2</v>
      </c>
      <c r="W44" s="164">
        <f>SUM(W5:W43)</f>
        <v>2</v>
      </c>
      <c r="X44" s="92">
        <f>分析係数表!E47</f>
        <v>4.7573155469890209E-2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9.6723740533421143E-2</v>
      </c>
      <c r="G5" s="77">
        <f t="shared" ref="G5:G38" si="1">E5*F5</f>
        <v>0</v>
      </c>
      <c r="H5" s="77">
        <f t="array" ref="H5:H43">MMULT(逆行列係数!C5:AO43,'26'!G5:G43)</f>
        <v>6.7724862062978311E-4</v>
      </c>
      <c r="I5" s="77">
        <f t="shared" ref="I5:I38" si="2">C5+H5</f>
        <v>6.7724862062978311E-4</v>
      </c>
      <c r="J5" s="76">
        <f>分析係数表!G8</f>
        <v>0.11988543371522095</v>
      </c>
      <c r="K5" s="78">
        <f t="shared" ref="K5:K38" si="3">I5*J5</f>
        <v>8.1192244617236682E-5</v>
      </c>
      <c r="L5" s="79" t="s">
        <v>184</v>
      </c>
      <c r="M5" s="80" t="s">
        <v>184</v>
      </c>
      <c r="N5" s="81">
        <f>分析係数表!H8</f>
        <v>1.1260128527521654E-2</v>
      </c>
      <c r="O5" s="82">
        <f t="shared" ref="O5:O43" si="4">$M$44*N5</f>
        <v>0.38099692949907538</v>
      </c>
      <c r="P5" s="76">
        <f>分析係数表!C8</f>
        <v>9.6723740533421143E-2</v>
      </c>
      <c r="Q5" s="82">
        <f t="shared" ref="Q5:Q38" si="5">O5*P5</f>
        <v>3.6851448152898716E-2</v>
      </c>
      <c r="R5" s="83">
        <f t="array" ref="R5:R43">MMULT(逆行列係数!C5:AO43,'26'!Q5:Q43)</f>
        <v>6.2534964925669553E-2</v>
      </c>
      <c r="S5" s="84">
        <f t="shared" ref="S5:S38" si="6">I5+R5</f>
        <v>6.3212213546299342E-2</v>
      </c>
      <c r="T5" s="85">
        <f>分析係数表!F8</f>
        <v>0.45253682487725039</v>
      </c>
      <c r="U5" s="86">
        <f t="shared" ref="U5:U38" si="7">S5*T5</f>
        <v>2.8605854411705021E-2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投入係数表!AB6</f>
        <v>0</v>
      </c>
      <c r="E6" s="77">
        <f t="shared" si="0"/>
        <v>0</v>
      </c>
      <c r="F6" s="76">
        <f>分析係数表!C9</f>
        <v>2.0979020979020935E-2</v>
      </c>
      <c r="G6" s="77">
        <f t="shared" si="1"/>
        <v>0</v>
      </c>
      <c r="H6" s="77">
        <v>2.2571361241113011E-4</v>
      </c>
      <c r="I6" s="77">
        <f t="shared" si="2"/>
        <v>2.2571361241113011E-4</v>
      </c>
      <c r="J6" s="76">
        <f>分析係数表!G9</f>
        <v>0.2857142857142857</v>
      </c>
      <c r="K6" s="78">
        <f t="shared" si="3"/>
        <v>6.4489603546037175E-5</v>
      </c>
      <c r="L6" s="79"/>
      <c r="M6" s="80"/>
      <c r="N6" s="81">
        <f>分析係数表!H9</f>
        <v>6.0072645990500145E-4</v>
      </c>
      <c r="O6" s="82">
        <f t="shared" si="4"/>
        <v>2.0326138918685163E-2</v>
      </c>
      <c r="P6" s="76">
        <f>分析係数表!C9</f>
        <v>2.0979020979020935E-2</v>
      </c>
      <c r="Q6" s="82">
        <f t="shared" si="5"/>
        <v>4.2642249479758992E-4</v>
      </c>
      <c r="R6" s="83">
        <v>5.2122276346823352E-4</v>
      </c>
      <c r="S6" s="84">
        <f t="shared" si="6"/>
        <v>7.4693637587936357E-4</v>
      </c>
      <c r="T6" s="85">
        <f>分析係数表!F9</f>
        <v>0.7142857142857143</v>
      </c>
      <c r="U6" s="86">
        <f t="shared" si="7"/>
        <v>5.3352598277097395E-4</v>
      </c>
      <c r="V6" s="87">
        <f>分析係数表!D9</f>
        <v>0.14285714285714285</v>
      </c>
      <c r="W6" s="88">
        <f t="shared" si="8"/>
        <v>0</v>
      </c>
      <c r="X6" s="76">
        <f>分析係数表!E9</f>
        <v>0</v>
      </c>
      <c r="Y6" s="89">
        <f t="shared" si="9"/>
        <v>0</v>
      </c>
    </row>
    <row r="7" spans="1:25" x14ac:dyDescent="0.2">
      <c r="A7" s="6" t="s">
        <v>220</v>
      </c>
      <c r="B7" s="5" t="s">
        <v>266</v>
      </c>
      <c r="C7" s="90"/>
      <c r="D7" s="76">
        <f>投入係数表!AB7</f>
        <v>0</v>
      </c>
      <c r="E7" s="77">
        <f t="shared" si="0"/>
        <v>0</v>
      </c>
      <c r="F7" s="76">
        <f>分析係数表!C10</f>
        <v>2.5562372188139282E-3</v>
      </c>
      <c r="G7" s="77">
        <f t="shared" si="1"/>
        <v>0</v>
      </c>
      <c r="H7" s="77">
        <v>1.0402951668151964E-6</v>
      </c>
      <c r="I7" s="77">
        <f t="shared" si="2"/>
        <v>1.0402951668151964E-6</v>
      </c>
      <c r="J7" s="76">
        <f>分析係数表!G10</f>
        <v>0.2857142857142857</v>
      </c>
      <c r="K7" s="78">
        <f t="shared" si="3"/>
        <v>2.9722719051862752E-7</v>
      </c>
      <c r="L7" s="79"/>
      <c r="M7" s="80"/>
      <c r="N7" s="81">
        <f>分析係数表!H10</f>
        <v>1.1455713886560491E-3</v>
      </c>
      <c r="O7" s="82">
        <f t="shared" si="4"/>
        <v>3.8761474217027518E-2</v>
      </c>
      <c r="P7" s="76">
        <f>分析係数表!C10</f>
        <v>2.5562372188139282E-3</v>
      </c>
      <c r="Q7" s="82">
        <f t="shared" si="5"/>
        <v>9.9083523049662203E-5</v>
      </c>
      <c r="R7" s="83">
        <v>2.1393263120968916E-4</v>
      </c>
      <c r="S7" s="84">
        <f t="shared" si="6"/>
        <v>2.1497292637650436E-4</v>
      </c>
      <c r="T7" s="85">
        <f>分析係数表!F10</f>
        <v>0.5714285714285714</v>
      </c>
      <c r="U7" s="86">
        <f t="shared" si="7"/>
        <v>1.2284167221514534E-4</v>
      </c>
      <c r="V7" s="87">
        <f>分析係数表!D10</f>
        <v>0</v>
      </c>
      <c r="W7" s="88">
        <f t="shared" si="8"/>
        <v>0</v>
      </c>
      <c r="X7" s="76">
        <f>分析係数表!E10</f>
        <v>0</v>
      </c>
      <c r="Y7" s="89">
        <f t="shared" si="9"/>
        <v>0</v>
      </c>
    </row>
    <row r="8" spans="1:25" x14ac:dyDescent="0.2">
      <c r="A8" s="6" t="s">
        <v>221</v>
      </c>
      <c r="B8" s="5" t="s">
        <v>27</v>
      </c>
      <c r="C8" s="90"/>
      <c r="D8" s="76">
        <f>投入係数表!AB8</f>
        <v>0</v>
      </c>
      <c r="E8" s="77">
        <f t="shared" si="0"/>
        <v>0</v>
      </c>
      <c r="F8" s="76">
        <f>分析係数表!C11</f>
        <v>1.0332950631458115E-2</v>
      </c>
      <c r="G8" s="77">
        <f t="shared" si="1"/>
        <v>0</v>
      </c>
      <c r="H8" s="77">
        <v>1.485963062721055E-3</v>
      </c>
      <c r="I8" s="77">
        <f t="shared" si="2"/>
        <v>1.485963062721055E-3</v>
      </c>
      <c r="J8" s="76">
        <f>分析係数表!G11</f>
        <v>0.46666666666666667</v>
      </c>
      <c r="K8" s="78">
        <f t="shared" si="3"/>
        <v>6.9344942926982569E-4</v>
      </c>
      <c r="L8" s="79"/>
      <c r="M8" s="80"/>
      <c r="N8" s="81">
        <f>分析係数表!H11</f>
        <v>-1.3970382788488405E-5</v>
      </c>
      <c r="O8" s="82">
        <f t="shared" si="4"/>
        <v>-4.7270090508570148E-4</v>
      </c>
      <c r="P8" s="76">
        <f>分析係数表!C11</f>
        <v>1.0332950631458115E-2</v>
      </c>
      <c r="Q8" s="82">
        <f t="shared" si="5"/>
        <v>-4.8843951156961217E-6</v>
      </c>
      <c r="R8" s="83">
        <v>2.8231099225133082E-4</v>
      </c>
      <c r="S8" s="84">
        <f t="shared" si="6"/>
        <v>1.7682740549723858E-3</v>
      </c>
      <c r="T8" s="85">
        <f>分析係数表!F11</f>
        <v>0.8</v>
      </c>
      <c r="U8" s="86">
        <f t="shared" si="7"/>
        <v>1.4146192439779088E-3</v>
      </c>
      <c r="V8" s="87">
        <f>分析係数表!D11</f>
        <v>0</v>
      </c>
      <c r="W8" s="88">
        <f t="shared" si="8"/>
        <v>0</v>
      </c>
      <c r="X8" s="76">
        <f>分析係数表!E11</f>
        <v>0</v>
      </c>
      <c r="Y8" s="89">
        <f t="shared" si="9"/>
        <v>0</v>
      </c>
    </row>
    <row r="9" spans="1:25" x14ac:dyDescent="0.2">
      <c r="A9" s="6" t="s">
        <v>222</v>
      </c>
      <c r="B9" s="5" t="s">
        <v>190</v>
      </c>
      <c r="C9" s="90"/>
      <c r="D9" s="76">
        <f>投入係数表!AB9</f>
        <v>0</v>
      </c>
      <c r="E9" s="77">
        <f t="shared" si="0"/>
        <v>0</v>
      </c>
      <c r="F9" s="76">
        <f>分析係数表!C12</f>
        <v>0.36438470355319375</v>
      </c>
      <c r="G9" s="77">
        <f t="shared" si="1"/>
        <v>0</v>
      </c>
      <c r="H9" s="77">
        <v>1.6663633720260761E-3</v>
      </c>
      <c r="I9" s="77">
        <f t="shared" si="2"/>
        <v>1.6663633720260761E-3</v>
      </c>
      <c r="J9" s="76">
        <f>分析係数表!G12</f>
        <v>0.13670989621500027</v>
      </c>
      <c r="K9" s="78">
        <f t="shared" si="3"/>
        <v>2.2780836364616274E-4</v>
      </c>
      <c r="L9" s="79"/>
      <c r="M9" s="80"/>
      <c r="N9" s="81">
        <f>分析係数表!H12</f>
        <v>8.785973735680358E-2</v>
      </c>
      <c r="O9" s="82">
        <f t="shared" si="4"/>
        <v>2.9728159920839765</v>
      </c>
      <c r="P9" s="76">
        <f>分析係数表!C12</f>
        <v>0.36438470355319375</v>
      </c>
      <c r="Q9" s="82">
        <f t="shared" si="5"/>
        <v>1.0832486739937133</v>
      </c>
      <c r="R9" s="83">
        <v>1.2488847412476973</v>
      </c>
      <c r="S9" s="84">
        <f t="shared" si="6"/>
        <v>1.2505511046197233</v>
      </c>
      <c r="T9" s="85">
        <f>分析係数表!F12</f>
        <v>0.3384174917772968</v>
      </c>
      <c r="U9" s="86">
        <f t="shared" si="7"/>
        <v>0.42320836816473462</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投入係数表!AB10</f>
        <v>1.9782393669634025E-3</v>
      </c>
      <c r="E10" s="77">
        <f t="shared" si="0"/>
        <v>0.19782393669634024</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0.45899257883821609</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投入係数表!AB11</f>
        <v>3.956478733926805E-3</v>
      </c>
      <c r="E11" s="77">
        <f t="shared" si="0"/>
        <v>0.39564787339268048</v>
      </c>
      <c r="F11" s="76">
        <f>分析係数表!C14</f>
        <v>0.26107118015302577</v>
      </c>
      <c r="G11" s="77">
        <f t="shared" si="1"/>
        <v>0.10329225723166202</v>
      </c>
      <c r="H11" s="77">
        <v>0.22597537244163451</v>
      </c>
      <c r="I11" s="77">
        <f t="shared" si="2"/>
        <v>0.22597537244163451</v>
      </c>
      <c r="J11" s="76">
        <f>分析係数表!G14</f>
        <v>0.16373199176766523</v>
      </c>
      <c r="K11" s="78">
        <f t="shared" si="3"/>
        <v>3.6999397820308789E-2</v>
      </c>
      <c r="L11" s="79"/>
      <c r="M11" s="80"/>
      <c r="N11" s="81">
        <f>分析係数表!H14</f>
        <v>1.1316010058675609E-3</v>
      </c>
      <c r="O11" s="82">
        <f t="shared" si="4"/>
        <v>3.8288773311941818E-2</v>
      </c>
      <c r="P11" s="76">
        <f>分析係数表!C14</f>
        <v>0.26107118015302577</v>
      </c>
      <c r="Q11" s="82">
        <f t="shared" si="5"/>
        <v>9.996095235160327E-3</v>
      </c>
      <c r="R11" s="83">
        <v>5.4415157201198668E-2</v>
      </c>
      <c r="S11" s="84">
        <f t="shared" si="6"/>
        <v>0.28039052964283318</v>
      </c>
      <c r="T11" s="85">
        <f>分析係数表!F14</f>
        <v>0.32746398353533046</v>
      </c>
      <c r="U11" s="86">
        <f t="shared" si="7"/>
        <v>9.1817799782423312E-2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投入係数表!AB12</f>
        <v>1.483679525222552E-2</v>
      </c>
      <c r="E12" s="77">
        <f t="shared" si="0"/>
        <v>1.4836795252225521</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0.27416652494970684</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投入係数表!AB13</f>
        <v>1.1869436201780416E-2</v>
      </c>
      <c r="E13" s="77">
        <f t="shared" si="0"/>
        <v>1.1869436201780417</v>
      </c>
      <c r="F13" s="76">
        <f>分析係数表!C16</f>
        <v>2.7381299155257777E-2</v>
      </c>
      <c r="G13" s="77">
        <f t="shared" si="1"/>
        <v>3.250005834451962E-2</v>
      </c>
      <c r="H13" s="77">
        <v>3.7190995101584322E-2</v>
      </c>
      <c r="I13" s="77">
        <f t="shared" si="2"/>
        <v>3.7190995101584322E-2</v>
      </c>
      <c r="J13" s="76">
        <f>分析係数表!G16</f>
        <v>3.4146341463414637E-2</v>
      </c>
      <c r="K13" s="78">
        <f t="shared" si="3"/>
        <v>1.2699364181028793E-3</v>
      </c>
      <c r="L13" s="79"/>
      <c r="M13" s="80"/>
      <c r="N13" s="81">
        <f>分析係数表!H16</f>
        <v>1.6149762503492596E-2</v>
      </c>
      <c r="O13" s="82">
        <f t="shared" si="4"/>
        <v>0.5464422462790709</v>
      </c>
      <c r="P13" s="76">
        <f>分析係数表!C16</f>
        <v>2.7381299155257777E-2</v>
      </c>
      <c r="Q13" s="82">
        <f t="shared" si="5"/>
        <v>1.4962298616438286E-2</v>
      </c>
      <c r="R13" s="83">
        <v>1.760422132143356E-2</v>
      </c>
      <c r="S13" s="84">
        <f t="shared" si="6"/>
        <v>5.4795216423017878E-2</v>
      </c>
      <c r="T13" s="85">
        <f>分析係数表!F16</f>
        <v>0.28292682926829266</v>
      </c>
      <c r="U13" s="86">
        <f t="shared" si="7"/>
        <v>1.5503036841634324E-2</v>
      </c>
      <c r="V13" s="87">
        <f>分析係数表!D16</f>
        <v>0</v>
      </c>
      <c r="W13" s="88">
        <f t="shared" si="8"/>
        <v>0</v>
      </c>
      <c r="X13" s="76">
        <f>分析係数表!E16</f>
        <v>0</v>
      </c>
      <c r="Y13" s="89">
        <f t="shared" si="9"/>
        <v>0</v>
      </c>
    </row>
    <row r="14" spans="1:25" x14ac:dyDescent="0.2">
      <c r="A14" s="6" t="s">
        <v>2</v>
      </c>
      <c r="B14" s="5" t="s">
        <v>364</v>
      </c>
      <c r="C14" s="90"/>
      <c r="D14" s="76">
        <f>投入係数表!AB14</f>
        <v>1.483679525222552E-2</v>
      </c>
      <c r="E14" s="77">
        <f t="shared" si="0"/>
        <v>1.4836795252225521</v>
      </c>
      <c r="F14" s="76">
        <f>分析係数表!C17</f>
        <v>0.29707112970711302</v>
      </c>
      <c r="G14" s="77">
        <f t="shared" si="1"/>
        <v>0.44075835268117664</v>
      </c>
      <c r="H14" s="77">
        <v>0.53245135302721802</v>
      </c>
      <c r="I14" s="77">
        <f t="shared" si="2"/>
        <v>0.53245135302721802</v>
      </c>
      <c r="J14" s="76">
        <f>分析係数表!G17</f>
        <v>0.2185201483623562</v>
      </c>
      <c r="K14" s="78">
        <f t="shared" si="3"/>
        <v>0.11635134865924497</v>
      </c>
      <c r="L14" s="79"/>
      <c r="M14" s="80"/>
      <c r="N14" s="81">
        <f>分析係数表!H17</f>
        <v>2.8080469404861692E-3</v>
      </c>
      <c r="O14" s="82">
        <f t="shared" si="4"/>
        <v>9.5012881922225983E-2</v>
      </c>
      <c r="P14" s="76">
        <f>分析係数表!C17</f>
        <v>0.29707112970711302</v>
      </c>
      <c r="Q14" s="82">
        <f t="shared" si="5"/>
        <v>2.8225584169364208E-2</v>
      </c>
      <c r="R14" s="83">
        <v>7.2511523645118675E-2</v>
      </c>
      <c r="S14" s="84">
        <f t="shared" si="6"/>
        <v>0.60496287667233672</v>
      </c>
      <c r="T14" s="85">
        <f>分析係数表!F17</f>
        <v>0.34274218897340791</v>
      </c>
      <c r="U14" s="86">
        <f t="shared" si="7"/>
        <v>0.20734630059832651</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投入係数表!AB15</f>
        <v>9.8911968348170125E-4</v>
      </c>
      <c r="E15" s="77">
        <f t="shared" si="0"/>
        <v>9.8911968348170121E-2</v>
      </c>
      <c r="F15" s="76">
        <f>分析係数表!C18</f>
        <v>0.13983739837398379</v>
      </c>
      <c r="G15" s="77">
        <f t="shared" si="1"/>
        <v>1.383159232185794E-2</v>
      </c>
      <c r="H15" s="77">
        <v>1.810327620668108E-2</v>
      </c>
      <c r="I15" s="77">
        <f t="shared" si="2"/>
        <v>1.810327620668108E-2</v>
      </c>
      <c r="J15" s="76">
        <f>分析係数表!G18</f>
        <v>0.21606118546845124</v>
      </c>
      <c r="K15" s="78">
        <f t="shared" si="3"/>
        <v>3.9114153180783212E-3</v>
      </c>
      <c r="L15" s="79"/>
      <c r="M15" s="80"/>
      <c r="N15" s="81">
        <f>分析係数表!H18</f>
        <v>4.3308186644314052E-4</v>
      </c>
      <c r="O15" s="82">
        <f t="shared" si="4"/>
        <v>1.4653728057656744E-2</v>
      </c>
      <c r="P15" s="76">
        <f>分析係数表!C18</f>
        <v>0.13983739837398379</v>
      </c>
      <c r="Q15" s="82">
        <f t="shared" si="5"/>
        <v>2.0491392080625699E-3</v>
      </c>
      <c r="R15" s="83">
        <v>5.0767278480299332E-3</v>
      </c>
      <c r="S15" s="84">
        <f t="shared" si="6"/>
        <v>2.3180004054711014E-2</v>
      </c>
      <c r="T15" s="85">
        <f>分析係数表!F18</f>
        <v>0.45793499043977054</v>
      </c>
      <c r="U15" s="86">
        <f t="shared" si="7"/>
        <v>1.061493493518793E-2</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投入係数表!AB16</f>
        <v>0</v>
      </c>
      <c r="E16" s="77">
        <f t="shared" si="0"/>
        <v>0</v>
      </c>
      <c r="F16" s="76">
        <f>分析係数表!C19</f>
        <v>0.18403218975010593</v>
      </c>
      <c r="G16" s="77">
        <f t="shared" si="1"/>
        <v>0</v>
      </c>
      <c r="H16" s="77">
        <v>3.7805547181354584E-3</v>
      </c>
      <c r="I16" s="77">
        <f t="shared" si="2"/>
        <v>3.7805547181354584E-3</v>
      </c>
      <c r="J16" s="76">
        <f>分析係数表!G19</f>
        <v>5.7747209966260059E-2</v>
      </c>
      <c r="K16" s="78">
        <f t="shared" si="3"/>
        <v>2.1831648709710343E-4</v>
      </c>
      <c r="L16" s="79"/>
      <c r="M16" s="80"/>
      <c r="N16" s="81">
        <f>分析係数表!H19</f>
        <v>-1.1176306230790724E-4</v>
      </c>
      <c r="O16" s="82">
        <f t="shared" si="4"/>
        <v>-3.7816072406856118E-3</v>
      </c>
      <c r="P16" s="76">
        <f>分析係数表!C19</f>
        <v>0.18403218975010593</v>
      </c>
      <c r="Q16" s="82">
        <f t="shared" si="5"/>
        <v>-6.9593746127822903E-4</v>
      </c>
      <c r="R16" s="83">
        <v>4.3536324881620451E-3</v>
      </c>
      <c r="S16" s="84">
        <f t="shared" si="6"/>
        <v>8.1341872062975044E-3</v>
      </c>
      <c r="T16" s="85">
        <f>分析係数表!F19</f>
        <v>0.23994290163508955</v>
      </c>
      <c r="U16" s="86">
        <f t="shared" si="7"/>
        <v>1.9517404807220459E-3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投入係数表!AB17</f>
        <v>0</v>
      </c>
      <c r="E17" s="77">
        <f t="shared" si="0"/>
        <v>0</v>
      </c>
      <c r="F17" s="76">
        <f>分析係数表!C20</f>
        <v>2.2594142259414252E-2</v>
      </c>
      <c r="G17" s="77">
        <f t="shared" si="1"/>
        <v>0</v>
      </c>
      <c r="H17" s="77">
        <v>2.2961671187119709E-4</v>
      </c>
      <c r="I17" s="77">
        <f t="shared" si="2"/>
        <v>2.2961671187119709E-4</v>
      </c>
      <c r="J17" s="76">
        <f>分析係数表!G20</f>
        <v>0.10283687943262411</v>
      </c>
      <c r="K17" s="78">
        <f t="shared" si="3"/>
        <v>2.3613066114413883E-5</v>
      </c>
      <c r="L17" s="79"/>
      <c r="M17" s="80"/>
      <c r="N17" s="81">
        <f>分析係数表!H20</f>
        <v>5.3087454596255942E-4</v>
      </c>
      <c r="O17" s="82">
        <f t="shared" si="4"/>
        <v>1.7962634393256658E-2</v>
      </c>
      <c r="P17" s="76">
        <f>分析係数表!C20</f>
        <v>2.2594142259414252E-2</v>
      </c>
      <c r="Q17" s="82">
        <f t="shared" si="5"/>
        <v>4.0585031683508814E-4</v>
      </c>
      <c r="R17" s="83">
        <v>1.1583982877065321E-3</v>
      </c>
      <c r="S17" s="84">
        <f t="shared" si="6"/>
        <v>1.3880149995777293E-3</v>
      </c>
      <c r="T17" s="85">
        <f>分析係数表!F20</f>
        <v>0.22695035460992907</v>
      </c>
      <c r="U17" s="86">
        <f t="shared" si="7"/>
        <v>3.150104963580662E-4</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投入係数表!AB18</f>
        <v>0</v>
      </c>
      <c r="E18" s="77">
        <f t="shared" si="0"/>
        <v>0</v>
      </c>
      <c r="F18" s="76">
        <f>分析係数表!C21</f>
        <v>0.23250388802488331</v>
      </c>
      <c r="G18" s="77">
        <f t="shared" si="1"/>
        <v>0</v>
      </c>
      <c r="H18" s="77">
        <v>1.3388364613121626E-2</v>
      </c>
      <c r="I18" s="77">
        <f t="shared" si="2"/>
        <v>1.3388364613121626E-2</v>
      </c>
      <c r="J18" s="76">
        <f>分析係数表!G21</f>
        <v>0.28497645450402553</v>
      </c>
      <c r="K18" s="78">
        <f t="shared" si="3"/>
        <v>3.8153686790545604E-3</v>
      </c>
      <c r="L18" s="79"/>
      <c r="M18" s="80"/>
      <c r="N18" s="81">
        <f>分析係数表!H21</f>
        <v>8.9410449846325792E-4</v>
      </c>
      <c r="O18" s="82">
        <f t="shared" si="4"/>
        <v>3.0252857925484895E-2</v>
      </c>
      <c r="P18" s="76">
        <f>分析係数表!C21</f>
        <v>0.23250388802488331</v>
      </c>
      <c r="Q18" s="82">
        <f t="shared" si="5"/>
        <v>7.0339070915396438E-3</v>
      </c>
      <c r="R18" s="83">
        <v>2.3707638320245573E-2</v>
      </c>
      <c r="S18" s="84">
        <f t="shared" si="6"/>
        <v>3.7096002933367199E-2</v>
      </c>
      <c r="T18" s="85">
        <f>分析係数表!F21</f>
        <v>0.42533799179705301</v>
      </c>
      <c r="U18" s="86">
        <f t="shared" si="7"/>
        <v>1.5778339391375993E-2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投入係数表!AB19</f>
        <v>0</v>
      </c>
      <c r="E19" s="77">
        <f t="shared" si="0"/>
        <v>0</v>
      </c>
      <c r="F19" s="76">
        <f>分析係数表!C22</f>
        <v>5.4474708171206254E-2</v>
      </c>
      <c r="G19" s="77">
        <f t="shared" si="1"/>
        <v>0</v>
      </c>
      <c r="H19" s="77">
        <v>1.7136568666605307E-3</v>
      </c>
      <c r="I19" s="77">
        <f t="shared" si="2"/>
        <v>1.7136568666605307E-3</v>
      </c>
      <c r="J19" s="76">
        <f>分析係数表!G22</f>
        <v>0.19423955040393395</v>
      </c>
      <c r="K19" s="78">
        <f t="shared" si="3"/>
        <v>3.3285993932675567E-4</v>
      </c>
      <c r="L19" s="79"/>
      <c r="M19" s="80"/>
      <c r="N19" s="81">
        <f>分析係数表!H22</f>
        <v>4.1911148365465217E-5</v>
      </c>
      <c r="O19" s="82">
        <f t="shared" si="4"/>
        <v>1.4181027152571045E-3</v>
      </c>
      <c r="P19" s="76">
        <f>分析係数表!C22</f>
        <v>5.4474708171206254E-2</v>
      </c>
      <c r="Q19" s="82">
        <f t="shared" si="5"/>
        <v>7.7250731570425963E-5</v>
      </c>
      <c r="R19" s="83">
        <v>7.842851874417389E-4</v>
      </c>
      <c r="S19" s="84">
        <f t="shared" si="6"/>
        <v>2.4979420541022695E-3</v>
      </c>
      <c r="T19" s="85">
        <f>分析係数表!F22</f>
        <v>0.41201264488935724</v>
      </c>
      <c r="U19" s="86">
        <f t="shared" si="7"/>
        <v>1.0291837124910299E-3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9.4540181017140296E-4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投入係数表!AB21</f>
        <v>0</v>
      </c>
      <c r="E21" s="77">
        <f t="shared" si="0"/>
        <v>0</v>
      </c>
      <c r="F21" s="76">
        <f>分析係数表!C24</f>
        <v>0.2430426716141002</v>
      </c>
      <c r="G21" s="77">
        <f t="shared" si="1"/>
        <v>0</v>
      </c>
      <c r="H21" s="77">
        <v>5.1637521052299426E-3</v>
      </c>
      <c r="I21" s="77">
        <f t="shared" si="2"/>
        <v>5.1637521052299426E-3</v>
      </c>
      <c r="J21" s="76">
        <f>分析係数表!G24</f>
        <v>0.20785219399538107</v>
      </c>
      <c r="K21" s="78">
        <f t="shared" si="3"/>
        <v>1.0732972043203115E-3</v>
      </c>
      <c r="L21" s="79"/>
      <c r="M21" s="80"/>
      <c r="N21" s="81">
        <f>分析係数表!H24</f>
        <v>3.3528918692372173E-4</v>
      </c>
      <c r="O21" s="82">
        <f t="shared" si="4"/>
        <v>1.1344821722056836E-2</v>
      </c>
      <c r="P21" s="76">
        <f>分析係数表!C24</f>
        <v>0.2430426716141002</v>
      </c>
      <c r="Q21" s="82">
        <f t="shared" si="5"/>
        <v>2.7572757803143704E-3</v>
      </c>
      <c r="R21" s="83">
        <v>1.1159681063890821E-2</v>
      </c>
      <c r="S21" s="84">
        <f t="shared" si="6"/>
        <v>1.6323433169120764E-2</v>
      </c>
      <c r="T21" s="85">
        <f>分析係数表!F24</f>
        <v>0.39030023094688221</v>
      </c>
      <c r="U21" s="86">
        <f t="shared" si="7"/>
        <v>6.3710397357538313E-3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投入係数表!AB22</f>
        <v>0</v>
      </c>
      <c r="E22" s="77">
        <f t="shared" si="0"/>
        <v>0</v>
      </c>
      <c r="F22" s="76">
        <f>分析係数表!C25</f>
        <v>6.2929061784896545E-3</v>
      </c>
      <c r="G22" s="77">
        <f t="shared" si="1"/>
        <v>0</v>
      </c>
      <c r="H22" s="77">
        <v>2.8742476601773394E-4</v>
      </c>
      <c r="I22" s="77">
        <f t="shared" si="2"/>
        <v>2.8742476601773394E-4</v>
      </c>
      <c r="J22" s="76">
        <f>分析係数表!G25</f>
        <v>0.19805194805194806</v>
      </c>
      <c r="K22" s="78">
        <f t="shared" si="3"/>
        <v>5.692503482818757E-5</v>
      </c>
      <c r="L22" s="79"/>
      <c r="M22" s="80"/>
      <c r="N22" s="81">
        <f>分析係数表!H25</f>
        <v>4.8896339759709417E-4</v>
      </c>
      <c r="O22" s="82">
        <f t="shared" si="4"/>
        <v>1.654453167799955E-2</v>
      </c>
      <c r="P22" s="76">
        <f>分析係数表!C25</f>
        <v>6.2929061784896545E-3</v>
      </c>
      <c r="Q22" s="82">
        <f t="shared" si="5"/>
        <v>1.0411318561670118E-4</v>
      </c>
      <c r="R22" s="83">
        <v>1.0142355312448388E-3</v>
      </c>
      <c r="S22" s="84">
        <f t="shared" si="6"/>
        <v>1.3016602972625727E-3</v>
      </c>
      <c r="T22" s="85">
        <f>分析係数表!F25</f>
        <v>0.35389610389610388</v>
      </c>
      <c r="U22" s="86">
        <f t="shared" si="7"/>
        <v>4.6065250779746888E-4</v>
      </c>
      <c r="V22" s="87">
        <f>分析係数表!D25</f>
        <v>9.74025974025974E-3</v>
      </c>
      <c r="W22" s="88">
        <f t="shared" si="8"/>
        <v>0</v>
      </c>
      <c r="X22" s="76">
        <f>分析係数表!E25</f>
        <v>0</v>
      </c>
      <c r="Y22" s="89">
        <f t="shared" si="9"/>
        <v>0</v>
      </c>
    </row>
    <row r="23" spans="1:25" x14ac:dyDescent="0.2">
      <c r="A23" s="6" t="s">
        <v>11</v>
      </c>
      <c r="B23" s="5" t="s">
        <v>35</v>
      </c>
      <c r="C23" s="90"/>
      <c r="D23" s="76">
        <f>投入係数表!AB23</f>
        <v>0</v>
      </c>
      <c r="E23" s="77">
        <f t="shared" si="0"/>
        <v>0</v>
      </c>
      <c r="F23" s="76">
        <f>分析係数表!C26</f>
        <v>0.11929572403880706</v>
      </c>
      <c r="G23" s="77">
        <f t="shared" si="1"/>
        <v>0</v>
      </c>
      <c r="H23" s="77">
        <v>3.1933829150529404E-3</v>
      </c>
      <c r="I23" s="77">
        <f t="shared" si="2"/>
        <v>3.1933829150529404E-3</v>
      </c>
      <c r="J23" s="76">
        <f>分析係数表!G26</f>
        <v>0.19690501600853788</v>
      </c>
      <c r="K23" s="78">
        <f t="shared" si="3"/>
        <v>6.2879311400989061E-4</v>
      </c>
      <c r="L23" s="79"/>
      <c r="M23" s="80"/>
      <c r="N23" s="81">
        <f>分析係数表!H26</f>
        <v>1.0477787091366304E-2</v>
      </c>
      <c r="O23" s="82">
        <f t="shared" si="4"/>
        <v>0.3545256788142761</v>
      </c>
      <c r="P23" s="76">
        <f>分析係数表!C26</f>
        <v>0.11929572403880706</v>
      </c>
      <c r="Q23" s="82">
        <f t="shared" si="5"/>
        <v>4.229339754449863E-2</v>
      </c>
      <c r="R23" s="83">
        <v>4.5712844939688795E-2</v>
      </c>
      <c r="S23" s="84">
        <f t="shared" si="6"/>
        <v>4.8906227854741732E-2</v>
      </c>
      <c r="T23" s="85">
        <f>分析係数表!F26</f>
        <v>0.33564567769477055</v>
      </c>
      <c r="U23" s="86">
        <f t="shared" si="7"/>
        <v>1.6415163991799653E-2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投入係数表!AB24</f>
        <v>0</v>
      </c>
      <c r="E24" s="77">
        <f t="shared" si="0"/>
        <v>0</v>
      </c>
      <c r="F24" s="76">
        <f>分析係数表!C27</f>
        <v>1</v>
      </c>
      <c r="G24" s="77">
        <f t="shared" si="1"/>
        <v>0</v>
      </c>
      <c r="H24" s="77">
        <v>5.4140490527877679E-3</v>
      </c>
      <c r="I24" s="77">
        <f t="shared" si="2"/>
        <v>5.4140490527877679E-3</v>
      </c>
      <c r="J24" s="76">
        <f>分析係数表!G27</f>
        <v>0.17096018735362997</v>
      </c>
      <c r="K24" s="78">
        <f t="shared" si="3"/>
        <v>9.2558684040633973E-4</v>
      </c>
      <c r="L24" s="79"/>
      <c r="M24" s="80"/>
      <c r="N24" s="81">
        <f>分析係数表!H27</f>
        <v>1.0449846325789327E-2</v>
      </c>
      <c r="O24" s="82">
        <f t="shared" si="4"/>
        <v>0.35358027700410466</v>
      </c>
      <c r="P24" s="76">
        <f>分析係数表!C27</f>
        <v>1</v>
      </c>
      <c r="Q24" s="82">
        <f t="shared" si="5"/>
        <v>0.35358027700410466</v>
      </c>
      <c r="R24" s="83">
        <v>0.36817341750480181</v>
      </c>
      <c r="S24" s="84">
        <f t="shared" si="6"/>
        <v>0.37358746655758956</v>
      </c>
      <c r="T24" s="85">
        <f>分析係数表!F27</f>
        <v>0.32162373145979706</v>
      </c>
      <c r="U24" s="86">
        <f t="shared" si="7"/>
        <v>0.12015459502086411</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投入係数表!AB25</f>
        <v>0</v>
      </c>
      <c r="E25" s="77">
        <f t="shared" si="0"/>
        <v>0</v>
      </c>
      <c r="F25" s="76">
        <f>分析係数表!C28</f>
        <v>0.21543700340522132</v>
      </c>
      <c r="G25" s="77">
        <f t="shared" si="1"/>
        <v>0</v>
      </c>
      <c r="H25" s="77">
        <v>2.1343900227587205E-2</v>
      </c>
      <c r="I25" s="77">
        <f t="shared" si="2"/>
        <v>2.1343900227587205E-2</v>
      </c>
      <c r="J25" s="76">
        <f>分析係数表!G28</f>
        <v>0.12488528602018965</v>
      </c>
      <c r="K25" s="78">
        <f t="shared" si="3"/>
        <v>2.6655390847086192E-3</v>
      </c>
      <c r="L25" s="79"/>
      <c r="M25" s="80"/>
      <c r="N25" s="81">
        <f>分析係数表!H28</f>
        <v>2.0550433081866444E-2</v>
      </c>
      <c r="O25" s="82">
        <f t="shared" si="4"/>
        <v>0.6953430313810669</v>
      </c>
      <c r="P25" s="76">
        <f>分析係数表!C28</f>
        <v>0.21543700340522132</v>
      </c>
      <c r="Q25" s="82">
        <f t="shared" si="5"/>
        <v>0.14980261901943984</v>
      </c>
      <c r="R25" s="83">
        <v>0.17353072349624668</v>
      </c>
      <c r="S25" s="84">
        <f t="shared" si="6"/>
        <v>0.19487462372383388</v>
      </c>
      <c r="T25" s="85">
        <f>分析係数表!F28</f>
        <v>0.21313857448761089</v>
      </c>
      <c r="U25" s="86">
        <f t="shared" si="7"/>
        <v>4.153529950430751E-2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投入係数表!AB26</f>
        <v>4.945598417408506E-3</v>
      </c>
      <c r="E26" s="77">
        <f t="shared" si="0"/>
        <v>0.4945598417408506</v>
      </c>
      <c r="F26" s="76">
        <f>分析係数表!C29</f>
        <v>0.11126961483594866</v>
      </c>
      <c r="G26" s="77">
        <f t="shared" si="1"/>
        <v>5.5029483103832169E-2</v>
      </c>
      <c r="H26" s="77">
        <v>6.6840637153639179E-2</v>
      </c>
      <c r="I26" s="77">
        <f t="shared" si="2"/>
        <v>6.6840637153639179E-2</v>
      </c>
      <c r="J26" s="76">
        <f>分析係数表!G29</f>
        <v>0.25072046109510088</v>
      </c>
      <c r="K26" s="78">
        <f t="shared" si="3"/>
        <v>1.6758315367050747E-2</v>
      </c>
      <c r="L26" s="79"/>
      <c r="M26" s="80"/>
      <c r="N26" s="81">
        <f>分析係数表!H29</f>
        <v>9.5976529756915344E-3</v>
      </c>
      <c r="O26" s="82">
        <f t="shared" si="4"/>
        <v>0.32474552179387689</v>
      </c>
      <c r="P26" s="76">
        <f>分析係数表!C29</f>
        <v>0.11126961483594866</v>
      </c>
      <c r="Q26" s="82">
        <f t="shared" si="5"/>
        <v>3.6134309129703855E-2</v>
      </c>
      <c r="R26" s="83">
        <v>5.0252910606362854E-2</v>
      </c>
      <c r="S26" s="84">
        <f t="shared" si="6"/>
        <v>0.11709354776000203</v>
      </c>
      <c r="T26" s="85">
        <f>分析係数表!F29</f>
        <v>0.40201729106628242</v>
      </c>
      <c r="U26" s="86">
        <f t="shared" si="7"/>
        <v>4.7073630871816374E-2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投入係数表!AB27</f>
        <v>2.967359050445104E-3</v>
      </c>
      <c r="E27" s="77">
        <f t="shared" si="0"/>
        <v>0.29673590504451042</v>
      </c>
      <c r="F27" s="76">
        <f>分析係数表!C30</f>
        <v>1</v>
      </c>
      <c r="G27" s="77">
        <f t="shared" si="1"/>
        <v>0.29673590504451042</v>
      </c>
      <c r="H27" s="77">
        <v>0.33712235314431288</v>
      </c>
      <c r="I27" s="77">
        <f t="shared" si="2"/>
        <v>0.33712235314431288</v>
      </c>
      <c r="J27" s="76">
        <f>分析係数表!G30</f>
        <v>0.34452184927169094</v>
      </c>
      <c r="K27" s="78">
        <f t="shared" si="3"/>
        <v>0.11614601653610272</v>
      </c>
      <c r="L27" s="79"/>
      <c r="M27" s="80"/>
      <c r="N27" s="81">
        <f>分析係数表!H30</f>
        <v>0</v>
      </c>
      <c r="O27" s="82">
        <f t="shared" si="4"/>
        <v>0</v>
      </c>
      <c r="P27" s="76">
        <f>分析係数表!C30</f>
        <v>1</v>
      </c>
      <c r="Q27" s="82">
        <f t="shared" si="5"/>
        <v>0</v>
      </c>
      <c r="R27" s="83">
        <v>0.10222320018197767</v>
      </c>
      <c r="S27" s="84">
        <f t="shared" si="6"/>
        <v>0.43934555332629055</v>
      </c>
      <c r="T27" s="85">
        <f>分析係数表!F30</f>
        <v>0.43989867004433186</v>
      </c>
      <c r="U27" s="86">
        <f t="shared" si="7"/>
        <v>0.19326752459812629</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投入係数表!AB28</f>
        <v>7.71513353115727E-2</v>
      </c>
      <c r="E28" s="77">
        <f t="shared" si="0"/>
        <v>7.71513353115727</v>
      </c>
      <c r="F28" s="76">
        <f>分析係数表!C31</f>
        <v>4.9334728658992355E-2</v>
      </c>
      <c r="G28" s="77">
        <f t="shared" si="1"/>
        <v>0.38062401932753748</v>
      </c>
      <c r="H28" s="77">
        <v>0.38924930052788714</v>
      </c>
      <c r="I28" s="77">
        <f t="shared" si="2"/>
        <v>0.38924930052788714</v>
      </c>
      <c r="J28" s="76">
        <f>分析係数表!G31</f>
        <v>6.9277108433734941E-2</v>
      </c>
      <c r="K28" s="78">
        <f t="shared" si="3"/>
        <v>2.6966066000425917E-2</v>
      </c>
      <c r="L28" s="79"/>
      <c r="M28" s="80"/>
      <c r="N28" s="81">
        <f>分析係数表!H31</f>
        <v>2.1570271025426097E-2</v>
      </c>
      <c r="O28" s="82">
        <f t="shared" si="4"/>
        <v>0.72985019745232305</v>
      </c>
      <c r="P28" s="76">
        <f>分析係数表!C31</f>
        <v>4.9334728658992355E-2</v>
      </c>
      <c r="Q28" s="82">
        <f t="shared" si="5"/>
        <v>3.6006961453022353E-2</v>
      </c>
      <c r="R28" s="83">
        <v>5.114317087257942E-2</v>
      </c>
      <c r="S28" s="84">
        <f t="shared" si="6"/>
        <v>0.44039247140046656</v>
      </c>
      <c r="T28" s="85">
        <f>分析係数表!F31</f>
        <v>0.34337349397590361</v>
      </c>
      <c r="U28" s="86">
        <f t="shared" si="7"/>
        <v>0.1512191016254614</v>
      </c>
      <c r="V28" s="87">
        <f>分析係数表!D31</f>
        <v>0</v>
      </c>
      <c r="W28" s="88">
        <f t="shared" si="8"/>
        <v>0</v>
      </c>
      <c r="X28" s="76">
        <f>分析係数表!E31</f>
        <v>0</v>
      </c>
      <c r="Y28" s="89">
        <f t="shared" si="9"/>
        <v>0</v>
      </c>
    </row>
    <row r="29" spans="1:25" x14ac:dyDescent="0.2">
      <c r="A29" s="6" t="s">
        <v>17</v>
      </c>
      <c r="B29" s="5" t="s">
        <v>272</v>
      </c>
      <c r="C29" s="90"/>
      <c r="D29" s="76">
        <f>投入係数表!AB29</f>
        <v>8.9020771513353119E-3</v>
      </c>
      <c r="E29" s="77">
        <f t="shared" si="0"/>
        <v>0.89020771513353114</v>
      </c>
      <c r="F29" s="76">
        <f>分析係数表!C32</f>
        <v>0.42352941176470593</v>
      </c>
      <c r="G29" s="77">
        <f t="shared" si="1"/>
        <v>0.37702914993890735</v>
      </c>
      <c r="H29" s="77">
        <v>0.39841095594905984</v>
      </c>
      <c r="I29" s="77">
        <f t="shared" si="2"/>
        <v>0.39841095594905984</v>
      </c>
      <c r="J29" s="76">
        <f>分析係数表!G32</f>
        <v>0.14012738853503184</v>
      </c>
      <c r="K29" s="78">
        <f t="shared" si="3"/>
        <v>5.5828286820887363E-2</v>
      </c>
      <c r="L29" s="79"/>
      <c r="M29" s="80"/>
      <c r="N29" s="81">
        <f>分析係数表!H32</f>
        <v>6.3146130203967591E-3</v>
      </c>
      <c r="O29" s="82">
        <f t="shared" si="4"/>
        <v>0.21366080909873705</v>
      </c>
      <c r="P29" s="76">
        <f>分析係数表!C32</f>
        <v>0.42352941176470593</v>
      </c>
      <c r="Q29" s="82">
        <f t="shared" si="5"/>
        <v>9.0491636794759231E-2</v>
      </c>
      <c r="R29" s="83">
        <v>0.12018401857586757</v>
      </c>
      <c r="S29" s="84">
        <f t="shared" si="6"/>
        <v>0.51859497452492742</v>
      </c>
      <c r="T29" s="85">
        <f>分析係数表!F32</f>
        <v>0.48195329087048833</v>
      </c>
      <c r="U29" s="86">
        <f t="shared" si="7"/>
        <v>0.24993855460118583</v>
      </c>
      <c r="V29" s="87">
        <f>分析係数表!D32</f>
        <v>6.369426751592357E-3</v>
      </c>
      <c r="W29" s="88">
        <f t="shared" si="8"/>
        <v>0</v>
      </c>
      <c r="X29" s="76">
        <f>分析係数表!E32</f>
        <v>1.0615711252653927E-2</v>
      </c>
      <c r="Y29" s="89">
        <f t="shared" si="9"/>
        <v>0</v>
      </c>
    </row>
    <row r="30" spans="1:25" x14ac:dyDescent="0.2">
      <c r="A30" s="6" t="s">
        <v>18</v>
      </c>
      <c r="B30" s="5" t="s">
        <v>273</v>
      </c>
      <c r="C30" s="75">
        <f>最終需要_まとめ!C31</f>
        <v>100</v>
      </c>
      <c r="D30" s="76">
        <f>投入係数表!AB30</f>
        <v>0</v>
      </c>
      <c r="E30" s="77">
        <f t="shared" si="0"/>
        <v>0</v>
      </c>
      <c r="F30" s="76">
        <f>分析係数表!C33</f>
        <v>1</v>
      </c>
      <c r="G30" s="77">
        <f t="shared" si="1"/>
        <v>0</v>
      </c>
      <c r="H30" s="77">
        <v>2.5216885848115319E-2</v>
      </c>
      <c r="I30" s="77">
        <f t="shared" si="2"/>
        <v>100.02521688584811</v>
      </c>
      <c r="J30" s="76">
        <f>分析係数表!G33</f>
        <v>0.50642927794263104</v>
      </c>
      <c r="K30" s="78">
        <f t="shared" si="3"/>
        <v>50.655698363555125</v>
      </c>
      <c r="L30" s="79"/>
      <c r="M30" s="80"/>
      <c r="N30" s="81">
        <f>分析係数表!H33</f>
        <v>9.2204526404023469E-4</v>
      </c>
      <c r="O30" s="82">
        <f t="shared" si="4"/>
        <v>3.1198259735656295E-2</v>
      </c>
      <c r="P30" s="76">
        <f>分析係数表!C33</f>
        <v>1</v>
      </c>
      <c r="Q30" s="82">
        <f t="shared" si="5"/>
        <v>3.1198259735656295E-2</v>
      </c>
      <c r="R30" s="83">
        <v>8.7756127400482539E-2</v>
      </c>
      <c r="S30" s="84">
        <f t="shared" si="6"/>
        <v>100.11297301324859</v>
      </c>
      <c r="T30" s="85">
        <f>分析係数表!F33</f>
        <v>0.64094955489614247</v>
      </c>
      <c r="U30" s="86">
        <f t="shared" si="7"/>
        <v>64.167365492171214</v>
      </c>
      <c r="V30" s="87">
        <f>分析係数表!D33</f>
        <v>2.967359050445104E-2</v>
      </c>
      <c r="W30" s="88">
        <f t="shared" si="8"/>
        <v>3</v>
      </c>
      <c r="X30" s="76">
        <f>分析係数表!E33</f>
        <v>2.6706231454005934E-2</v>
      </c>
      <c r="Y30" s="89">
        <f t="shared" si="9"/>
        <v>3</v>
      </c>
    </row>
    <row r="31" spans="1:25" x14ac:dyDescent="0.2">
      <c r="A31" s="6" t="s">
        <v>19</v>
      </c>
      <c r="B31" s="5" t="s">
        <v>274</v>
      </c>
      <c r="C31" s="90"/>
      <c r="D31" s="76">
        <f>投入係数表!AB31</f>
        <v>1.483679525222552E-2</v>
      </c>
      <c r="E31" s="77">
        <f t="shared" si="0"/>
        <v>1.4836795252225521</v>
      </c>
      <c r="F31" s="76">
        <f>分析係数表!C34</f>
        <v>1</v>
      </c>
      <c r="G31" s="77">
        <f t="shared" si="1"/>
        <v>1.4836795252225521</v>
      </c>
      <c r="H31" s="77">
        <v>1.9548729181584035</v>
      </c>
      <c r="I31" s="77">
        <f t="shared" si="2"/>
        <v>1.9548729181584035</v>
      </c>
      <c r="J31" s="76">
        <f>分析係数表!G34</f>
        <v>0.4248177722781849</v>
      </c>
      <c r="K31" s="78">
        <f t="shared" si="3"/>
        <v>0.83046475817900745</v>
      </c>
      <c r="L31" s="79"/>
      <c r="M31" s="80"/>
      <c r="N31" s="81">
        <f>分析係数表!H34</f>
        <v>0.15535065660799105</v>
      </c>
      <c r="O31" s="82">
        <f t="shared" si="4"/>
        <v>5.2564340645529999</v>
      </c>
      <c r="P31" s="76">
        <f>分析係数表!C34</f>
        <v>1</v>
      </c>
      <c r="Q31" s="82">
        <f t="shared" si="5"/>
        <v>5.2564340645529999</v>
      </c>
      <c r="R31" s="83">
        <v>5.7796551463585786</v>
      </c>
      <c r="S31" s="84">
        <f t="shared" si="6"/>
        <v>7.734528064516982</v>
      </c>
      <c r="T31" s="85">
        <f>分析係数表!F34</f>
        <v>0.6980530152162564</v>
      </c>
      <c r="U31" s="86">
        <f t="shared" si="7"/>
        <v>5.3991106367108355</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投入係数表!AB32</f>
        <v>2.5717111770524232E-2</v>
      </c>
      <c r="E32" s="77">
        <f t="shared" si="0"/>
        <v>2.571711177052423</v>
      </c>
      <c r="F32" s="76">
        <f>分析係数表!C35</f>
        <v>0.10396681358568838</v>
      </c>
      <c r="G32" s="77">
        <f t="shared" si="1"/>
        <v>0.26737261654084049</v>
      </c>
      <c r="H32" s="77">
        <v>0.28154580104383525</v>
      </c>
      <c r="I32" s="77">
        <f t="shared" si="2"/>
        <v>0.28154580104383525</v>
      </c>
      <c r="J32" s="76">
        <f>分析係数表!G35</f>
        <v>0.31658878504672899</v>
      </c>
      <c r="K32" s="78">
        <f t="shared" si="3"/>
        <v>8.913424308747589E-2</v>
      </c>
      <c r="L32" s="79"/>
      <c r="M32" s="80"/>
      <c r="N32" s="81">
        <f>分析係数表!H35</f>
        <v>5.9164571109248394E-2</v>
      </c>
      <c r="O32" s="82">
        <f t="shared" si="4"/>
        <v>2.0018883330379458</v>
      </c>
      <c r="P32" s="76">
        <f>分析係数表!C35</f>
        <v>0.10396681358568838</v>
      </c>
      <c r="Q32" s="82">
        <f t="shared" si="5"/>
        <v>0.20812995114032057</v>
      </c>
      <c r="R32" s="83">
        <v>0.27291281384939331</v>
      </c>
      <c r="S32" s="84">
        <f t="shared" si="6"/>
        <v>0.55445861489322856</v>
      </c>
      <c r="T32" s="85">
        <f>分析係数表!F35</f>
        <v>0.6460280373831776</v>
      </c>
      <c r="U32" s="86">
        <f t="shared" si="7"/>
        <v>0.35819581078966756</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投入係数表!AB33</f>
        <v>9.8911968348170125E-4</v>
      </c>
      <c r="E33" s="77">
        <f t="shared" si="0"/>
        <v>9.8911968348170121E-2</v>
      </c>
      <c r="F33" s="76">
        <f>分析係数表!C36</f>
        <v>0.7690462911321807</v>
      </c>
      <c r="G33" s="77">
        <f t="shared" si="1"/>
        <v>7.6067882406743878E-2</v>
      </c>
      <c r="H33" s="77">
        <v>0.174552903941465</v>
      </c>
      <c r="I33" s="77">
        <f t="shared" si="2"/>
        <v>0.174552903941465</v>
      </c>
      <c r="J33" s="76">
        <f>分析係数表!G36</f>
        <v>1.0642148700499529E-2</v>
      </c>
      <c r="K33" s="78">
        <f t="shared" si="3"/>
        <v>1.8576179598490809E-3</v>
      </c>
      <c r="L33" s="79"/>
      <c r="M33" s="80"/>
      <c r="N33" s="81">
        <f>分析係数表!H36</f>
        <v>0.21434758312377758</v>
      </c>
      <c r="O33" s="82">
        <f t="shared" si="4"/>
        <v>7.2526499867299172</v>
      </c>
      <c r="P33" s="76">
        <f>分析係数表!C36</f>
        <v>0.7690462911321807</v>
      </c>
      <c r="Q33" s="82">
        <f t="shared" si="5"/>
        <v>5.5776235731745025</v>
      </c>
      <c r="R33" s="83">
        <v>5.8259961535753737</v>
      </c>
      <c r="S33" s="84">
        <f t="shared" si="6"/>
        <v>6.0005490575168388</v>
      </c>
      <c r="T33" s="85">
        <f>分析係数表!F36</f>
        <v>0.89162383262144351</v>
      </c>
      <c r="U33" s="86">
        <f t="shared" si="7"/>
        <v>5.3502325484961544</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投入係数表!AB34</f>
        <v>4.4510385756676561E-2</v>
      </c>
      <c r="E34" s="77">
        <f t="shared" si="0"/>
        <v>4.4510385756676563</v>
      </c>
      <c r="F34" s="76">
        <f>分析係数表!C37</f>
        <v>0.51946958535045251</v>
      </c>
      <c r="G34" s="77">
        <f t="shared" si="1"/>
        <v>2.3121791632809461</v>
      </c>
      <c r="H34" s="77">
        <v>2.4823214639117719</v>
      </c>
      <c r="I34" s="77">
        <f t="shared" si="2"/>
        <v>2.4823214639117719</v>
      </c>
      <c r="J34" s="76">
        <f>分析係数表!G37</f>
        <v>0.46066923615977573</v>
      </c>
      <c r="K34" s="78">
        <f t="shared" si="3"/>
        <v>1.1435291326832522</v>
      </c>
      <c r="L34" s="79"/>
      <c r="M34" s="80"/>
      <c r="N34" s="81">
        <f>分析係数表!H37</f>
        <v>4.5948588991338364E-2</v>
      </c>
      <c r="O34" s="82">
        <f t="shared" si="4"/>
        <v>1.5547132768268721</v>
      </c>
      <c r="P34" s="76">
        <f>分析係数表!C37</f>
        <v>0.51946958535045251</v>
      </c>
      <c r="Q34" s="82">
        <f t="shared" si="5"/>
        <v>0.80762626125209858</v>
      </c>
      <c r="R34" s="83">
        <v>0.97903936465660246</v>
      </c>
      <c r="S34" s="84">
        <f t="shared" si="6"/>
        <v>3.4613608285683743</v>
      </c>
      <c r="T34" s="85">
        <f>分析係数表!F37</f>
        <v>0.70891730903994399</v>
      </c>
      <c r="U34" s="86">
        <f t="shared" si="7"/>
        <v>2.453818604204963</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投入係数表!AB35</f>
        <v>9.8911968348170121E-3</v>
      </c>
      <c r="E35" s="77">
        <f t="shared" si="0"/>
        <v>0.98911968348170121</v>
      </c>
      <c r="F35" s="76">
        <f>分析係数表!C38</f>
        <v>5.5966094327320137E-2</v>
      </c>
      <c r="G35" s="77">
        <f t="shared" si="1"/>
        <v>5.535716550674593E-2</v>
      </c>
      <c r="H35" s="77">
        <v>8.7994158635770481E-2</v>
      </c>
      <c r="I35" s="77">
        <f t="shared" si="2"/>
        <v>8.7994158635770481E-2</v>
      </c>
      <c r="J35" s="76">
        <f>分析係数表!G38</f>
        <v>0.18817204301075269</v>
      </c>
      <c r="K35" s="78">
        <f t="shared" si="3"/>
        <v>1.6558040603505197E-2</v>
      </c>
      <c r="L35" s="79"/>
      <c r="M35" s="80"/>
      <c r="N35" s="81">
        <f>分析係数表!H38</f>
        <v>4.1086895780944398E-2</v>
      </c>
      <c r="O35" s="82">
        <f t="shared" si="4"/>
        <v>1.390213361857048</v>
      </c>
      <c r="P35" s="76">
        <f>分析係数表!C38</f>
        <v>5.5966094327320137E-2</v>
      </c>
      <c r="Q35" s="82">
        <f t="shared" si="5"/>
        <v>7.7804812144792387E-2</v>
      </c>
      <c r="R35" s="83">
        <v>0.10737540208331611</v>
      </c>
      <c r="S35" s="84">
        <f t="shared" si="6"/>
        <v>0.19536956071908659</v>
      </c>
      <c r="T35" s="85">
        <f>分析係数表!F38</f>
        <v>0.42473118279569894</v>
      </c>
      <c r="U35" s="86">
        <f t="shared" si="7"/>
        <v>8.2979544606493774E-2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投入係数表!AB36</f>
        <v>0</v>
      </c>
      <c r="E36" s="77">
        <f t="shared" si="0"/>
        <v>0</v>
      </c>
      <c r="F36" s="76">
        <f>分析係数表!C39</f>
        <v>0.92912172573189522</v>
      </c>
      <c r="G36" s="77">
        <f t="shared" si="1"/>
        <v>0</v>
      </c>
      <c r="H36" s="77">
        <v>6.2716763722772934E-2</v>
      </c>
      <c r="I36" s="77">
        <f t="shared" si="2"/>
        <v>6.2716763722772934E-2</v>
      </c>
      <c r="J36" s="76">
        <f>分析係数表!G39</f>
        <v>0.35058043117744608</v>
      </c>
      <c r="K36" s="78">
        <f t="shared" si="3"/>
        <v>2.1987270067983743E-2</v>
      </c>
      <c r="L36" s="79"/>
      <c r="M36" s="80"/>
      <c r="N36" s="81">
        <f>分析係数表!H39</f>
        <v>3.6742106733724505E-3</v>
      </c>
      <c r="O36" s="82">
        <f t="shared" si="4"/>
        <v>0.12432033803753949</v>
      </c>
      <c r="P36" s="76">
        <f>分析係数表!C39</f>
        <v>0.92912172573189522</v>
      </c>
      <c r="Q36" s="82">
        <f t="shared" si="5"/>
        <v>0.11550872702101127</v>
      </c>
      <c r="R36" s="83">
        <v>0.13659002157023639</v>
      </c>
      <c r="S36" s="84">
        <f t="shared" si="6"/>
        <v>0.19930678529300933</v>
      </c>
      <c r="T36" s="85">
        <f>分析係数表!F39</f>
        <v>0.70082918739635158</v>
      </c>
      <c r="U36" s="86">
        <f t="shared" si="7"/>
        <v>0.13968001237947883</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投入係数表!AB37</f>
        <v>0</v>
      </c>
      <c r="E37" s="77">
        <f t="shared" si="0"/>
        <v>0</v>
      </c>
      <c r="F37" s="76">
        <f>分析係数表!C40</f>
        <v>1</v>
      </c>
      <c r="G37" s="77">
        <f t="shared" si="1"/>
        <v>0</v>
      </c>
      <c r="H37" s="77">
        <v>1.7110757846362798E-3</v>
      </c>
      <c r="I37" s="77">
        <f t="shared" si="2"/>
        <v>1.7110757846362798E-3</v>
      </c>
      <c r="J37" s="76">
        <f>分析係数表!G40</f>
        <v>0.52103191048487363</v>
      </c>
      <c r="K37" s="78">
        <f t="shared" si="3"/>
        <v>8.9152508505344508E-4</v>
      </c>
      <c r="L37" s="79"/>
      <c r="M37" s="80"/>
      <c r="N37" s="81">
        <f>分析係数表!H40</f>
        <v>3.0720871751886002E-2</v>
      </c>
      <c r="O37" s="82">
        <f t="shared" si="4"/>
        <v>1.0394692902834575</v>
      </c>
      <c r="P37" s="76">
        <f>分析係数表!C40</f>
        <v>1</v>
      </c>
      <c r="Q37" s="82">
        <f t="shared" si="5"/>
        <v>1.0394692902834575</v>
      </c>
      <c r="R37" s="83">
        <v>1.0414195399717014</v>
      </c>
      <c r="S37" s="84">
        <f t="shared" si="6"/>
        <v>1.0431306157563378</v>
      </c>
      <c r="T37" s="85">
        <f>分析係数表!F40</f>
        <v>0.71467053460422714</v>
      </c>
      <c r="U37" s="86">
        <f t="shared" si="7"/>
        <v>0.7454947148246186</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投入係数表!AB38</f>
        <v>0</v>
      </c>
      <c r="E38" s="77">
        <f t="shared" si="0"/>
        <v>0</v>
      </c>
      <c r="F38" s="76">
        <f>分析係数表!C41</f>
        <v>0.82470733210104741</v>
      </c>
      <c r="G38" s="77">
        <f t="shared" si="1"/>
        <v>0</v>
      </c>
      <c r="H38" s="77">
        <v>2.8438406813767331E-3</v>
      </c>
      <c r="I38" s="77">
        <f t="shared" si="2"/>
        <v>2.8438406813767331E-3</v>
      </c>
      <c r="J38" s="76">
        <f>分析係数表!G41</f>
        <v>0.4456857268851977</v>
      </c>
      <c r="K38" s="78">
        <f t="shared" si="3"/>
        <v>1.2674592012250853E-3</v>
      </c>
      <c r="L38" s="79"/>
      <c r="M38" s="80"/>
      <c r="N38" s="81">
        <f>分析係数表!H41</f>
        <v>5.0614696842693492E-2</v>
      </c>
      <c r="O38" s="82">
        <f t="shared" si="4"/>
        <v>1.7125953791254964</v>
      </c>
      <c r="P38" s="76">
        <f>分析係数表!C41</f>
        <v>0.82470733210104741</v>
      </c>
      <c r="Q38" s="82">
        <f t="shared" si="5"/>
        <v>1.4123899660871699</v>
      </c>
      <c r="R38" s="83">
        <v>1.438228406176729</v>
      </c>
      <c r="S38" s="84">
        <f t="shared" si="6"/>
        <v>1.4410722468581056</v>
      </c>
      <c r="T38" s="85">
        <f>分析係数表!F41</f>
        <v>0.54887549610465969</v>
      </c>
      <c r="U38" s="86">
        <f t="shared" si="7"/>
        <v>0.79096924441689931</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投入係数表!AB39</f>
        <v>1.9782393669634025E-3</v>
      </c>
      <c r="E39" s="77">
        <f>$C$30*D39</f>
        <v>0.19782393669634024</v>
      </c>
      <c r="F39" s="76">
        <f>分析係数表!C42</f>
        <v>0.29129662522202482</v>
      </c>
      <c r="G39" s="77">
        <f>E39*F39</f>
        <v>5.7625445147779383E-2</v>
      </c>
      <c r="H39" s="77">
        <v>6.2671939125144113E-2</v>
      </c>
      <c r="I39" s="77">
        <f>C39+H39</f>
        <v>6.2671939125144113E-2</v>
      </c>
      <c r="J39" s="76">
        <f>分析係数表!G42</f>
        <v>0.47878787878787876</v>
      </c>
      <c r="K39" s="78">
        <f>I39*J39</f>
        <v>3.0006564793250815E-2</v>
      </c>
      <c r="L39" s="79"/>
      <c r="M39" s="80"/>
      <c r="N39" s="81">
        <f>分析係数表!H42</f>
        <v>1.2405699916177704E-2</v>
      </c>
      <c r="O39" s="82">
        <f t="shared" si="4"/>
        <v>0.4197584037161029</v>
      </c>
      <c r="P39" s="76">
        <f>分析係数表!C42</f>
        <v>0.29129662522202482</v>
      </c>
      <c r="Q39" s="82">
        <f>O39*P39</f>
        <v>0.12227420641108502</v>
      </c>
      <c r="R39" s="83">
        <v>0.12718102320061853</v>
      </c>
      <c r="S39" s="84">
        <f>I39+R39</f>
        <v>0.18985296232576265</v>
      </c>
      <c r="T39" s="85">
        <f>分析係数表!F42</f>
        <v>0.54848484848484846</v>
      </c>
      <c r="U39" s="86">
        <f>S39*T39</f>
        <v>0.10413147327564558</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投入係数表!AB40</f>
        <v>6.1325420375865483E-2</v>
      </c>
      <c r="E40" s="77">
        <f>$C$30*D40</f>
        <v>6.132542037586548</v>
      </c>
      <c r="F40" s="76">
        <f>分析係数表!C43</f>
        <v>0.36608222490931075</v>
      </c>
      <c r="G40" s="77">
        <f>E40*F40</f>
        <v>2.2450146334695615</v>
      </c>
      <c r="H40" s="77">
        <v>2.5632631826379968</v>
      </c>
      <c r="I40" s="77">
        <f>C40+H40</f>
        <v>2.5632631826379968</v>
      </c>
      <c r="J40" s="76">
        <f>分析係数表!G43</f>
        <v>0.30578859060402686</v>
      </c>
      <c r="K40" s="78">
        <f>I40*J40</f>
        <v>0.78381663596606532</v>
      </c>
      <c r="L40" s="79"/>
      <c r="M40" s="80"/>
      <c r="N40" s="81">
        <f>分析係数表!H43</f>
        <v>3.4031852472757751E-2</v>
      </c>
      <c r="O40" s="82">
        <f t="shared" si="4"/>
        <v>1.1514994047887686</v>
      </c>
      <c r="P40" s="76">
        <f>分析係数表!C43</f>
        <v>0.36608222490931075</v>
      </c>
      <c r="Q40" s="82">
        <f>O40*P40</f>
        <v>0.42154346408681942</v>
      </c>
      <c r="R40" s="83">
        <v>0.81590372096720076</v>
      </c>
      <c r="S40" s="84">
        <f>I40+R40</f>
        <v>3.3791669036051974</v>
      </c>
      <c r="T40" s="85">
        <f>分析係数表!F43</f>
        <v>0.52740492170022368</v>
      </c>
      <c r="U40" s="86">
        <f>S40*T40</f>
        <v>1.7821892562078865</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投入係数表!AB41</f>
        <v>0</v>
      </c>
      <c r="E41" s="77">
        <f>$C$30*D41</f>
        <v>0</v>
      </c>
      <c r="F41" s="76">
        <f>分析係数表!C44</f>
        <v>0.48678129044185614</v>
      </c>
      <c r="G41" s="77">
        <f>E41*F41</f>
        <v>0</v>
      </c>
      <c r="H41" s="77">
        <v>5.8805151205610405E-3</v>
      </c>
      <c r="I41" s="77">
        <f>C41+H41</f>
        <v>5.8805151205610405E-3</v>
      </c>
      <c r="J41" s="76">
        <f>分析係数表!G44</f>
        <v>0.26951357466063347</v>
      </c>
      <c r="K41" s="78">
        <f>I41*J41</f>
        <v>1.5848786509883119E-3</v>
      </c>
      <c r="L41" s="79"/>
      <c r="M41" s="80"/>
      <c r="N41" s="81">
        <f>分析係数表!H44</f>
        <v>0.10592344230231908</v>
      </c>
      <c r="O41" s="82">
        <f t="shared" si="4"/>
        <v>3.584018262359788</v>
      </c>
      <c r="P41" s="76">
        <f>分析係数表!C44</f>
        <v>0.48678129044185614</v>
      </c>
      <c r="Q41" s="82">
        <f>O41*P41</f>
        <v>1.7446330347186765</v>
      </c>
      <c r="R41" s="83">
        <v>1.7779855002410239</v>
      </c>
      <c r="S41" s="84">
        <f>I41+R41</f>
        <v>1.7838660153615848</v>
      </c>
      <c r="T41" s="85">
        <f>分析係数表!F44</f>
        <v>0.545814479638009</v>
      </c>
      <c r="U41" s="86">
        <f>S41*T41</f>
        <v>0.97365990091851196</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投入係数表!AB42</f>
        <v>6.923837784371909E-3</v>
      </c>
      <c r="E42" s="77">
        <f>$C$30*D42</f>
        <v>0.6923837784371909</v>
      </c>
      <c r="F42" s="76">
        <f>分析係数表!C45</f>
        <v>1</v>
      </c>
      <c r="G42" s="77">
        <f>E42*F42</f>
        <v>0.6923837784371909</v>
      </c>
      <c r="H42" s="77">
        <v>0.72113634292259088</v>
      </c>
      <c r="I42" s="77">
        <f>C42+H42</f>
        <v>0.72113634292259088</v>
      </c>
      <c r="J42" s="76">
        <f>分析係数表!G45</f>
        <v>0</v>
      </c>
      <c r="K42" s="78">
        <f>I42*J42</f>
        <v>0</v>
      </c>
      <c r="L42" s="79"/>
      <c r="M42" s="80"/>
      <c r="N42" s="81">
        <f>分析係数表!H45</f>
        <v>0</v>
      </c>
      <c r="O42" s="82">
        <f t="shared" si="4"/>
        <v>0</v>
      </c>
      <c r="P42" s="76">
        <f>分析係数表!C45</f>
        <v>1</v>
      </c>
      <c r="Q42" s="82">
        <f>O42*P42</f>
        <v>0</v>
      </c>
      <c r="R42" s="83">
        <v>5.6348699639625612E-2</v>
      </c>
      <c r="S42" s="84">
        <f>I42+R42</f>
        <v>0.77748504256221651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2.4727992087042534E-2</v>
      </c>
      <c r="E43" s="77">
        <f>$C$30*D43</f>
        <v>2.4727992087042532</v>
      </c>
      <c r="F43" s="76">
        <f>分析係数表!C46</f>
        <v>0.13948747815958062</v>
      </c>
      <c r="G43" s="77">
        <f>E43*F43</f>
        <v>0.34492452561716275</v>
      </c>
      <c r="H43" s="77">
        <v>0.35604990131609765</v>
      </c>
      <c r="I43" s="77">
        <f>C43+H43</f>
        <v>0.35604990131609765</v>
      </c>
      <c r="J43" s="76">
        <f>分析係数表!G46</f>
        <v>8.3333333333333332E-3</v>
      </c>
      <c r="K43" s="78">
        <f>I43*J43</f>
        <v>2.9670825109674804E-3</v>
      </c>
      <c r="L43" s="79"/>
      <c r="M43" s="80"/>
      <c r="N43" s="81">
        <f>分析係数表!H46</f>
        <v>2.1598211791003075E-2</v>
      </c>
      <c r="O43" s="82">
        <f t="shared" si="4"/>
        <v>0.73079559926249449</v>
      </c>
      <c r="P43" s="76">
        <f>分析係数表!C46</f>
        <v>0.13948747815958062</v>
      </c>
      <c r="Q43" s="82">
        <f>O43*P43</f>
        <v>0.10193683519124483</v>
      </c>
      <c r="R43" s="83">
        <v>0.11968080618837353</v>
      </c>
      <c r="S43" s="84">
        <f>I43+R43</f>
        <v>0.47573070750447116</v>
      </c>
      <c r="T43" s="85">
        <f>分析係数表!F46</f>
        <v>0.3125</v>
      </c>
      <c r="U43" s="86">
        <f>S43*T43</f>
        <v>0.14866584609514724</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投入係数表!AB44</f>
        <v>0.33333333333333331</v>
      </c>
      <c r="E44" s="91">
        <f>SUM(E5:E43)</f>
        <v>33.333333333333336</v>
      </c>
      <c r="F44" s="92">
        <f>分析係数表!C47</f>
        <v>0.42491623390916577</v>
      </c>
      <c r="G44" s="91">
        <f>SUM(G5:G43)</f>
        <v>9.2344055536235281</v>
      </c>
      <c r="H44" s="91">
        <f>SUM(H5:H43)</f>
        <v>10.846692967341975</v>
      </c>
      <c r="I44" s="91">
        <f>SUM(I5:I43)</f>
        <v>110.84669296734197</v>
      </c>
      <c r="J44" s="92">
        <f>分析係数表!G47</f>
        <v>0.25359060670246586</v>
      </c>
      <c r="K44" s="93">
        <f>SUM(K5:K43)</f>
        <v>53.964801891602086</v>
      </c>
      <c r="L44" s="94">
        <f>最終需要_まとめ!$L$33</f>
        <v>0.627</v>
      </c>
      <c r="M44" s="91">
        <f>K44*L44</f>
        <v>33.83593078603451</v>
      </c>
      <c r="N44" s="95">
        <f>分析係数表!H47</f>
        <v>1</v>
      </c>
      <c r="O44" s="96">
        <f>SUM(O5:O43)</f>
        <v>33.835930786034503</v>
      </c>
      <c r="P44" s="92">
        <f>分析係数表!C47</f>
        <v>0.42491623390916577</v>
      </c>
      <c r="Q44" s="96">
        <f>SUM(Q5:Q43)</f>
        <v>18.810417967388332</v>
      </c>
      <c r="R44" s="91">
        <f>SUM(R5:R43)</f>
        <v>20.981515685511546</v>
      </c>
      <c r="S44" s="97">
        <f>SUM(S5:S43)</f>
        <v>131.8282086528535</v>
      </c>
      <c r="T44" s="98">
        <f>分析係数表!F47</f>
        <v>0.48809024443512294</v>
      </c>
      <c r="U44" s="99">
        <f>SUM(U5:U43)</f>
        <v>84.12117020326852</v>
      </c>
      <c r="V44" s="100">
        <f>分析係数表!D47</f>
        <v>5.6184371544160214E-2</v>
      </c>
      <c r="W44" s="101">
        <f>SUM(W5:W43)</f>
        <v>3</v>
      </c>
      <c r="X44" s="92">
        <f>分析係数表!E47</f>
        <v>4.7573155469890209E-2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1.3534154405367259E-4</v>
      </c>
      <c r="E5" s="77">
        <f t="shared" ref="E5:E38" si="0">$C$31*D5</f>
        <v>1.3534154405367258E-2</v>
      </c>
      <c r="F5" s="76">
        <f>分析係数表!C8</f>
        <v>9.6723740533421143E-2</v>
      </c>
      <c r="G5" s="77">
        <f t="shared" ref="G5:G38" si="1">E5*F5</f>
        <v>1.3090740390440015E-3</v>
      </c>
      <c r="H5" s="77">
        <f t="array" ref="H5:H43">MMULT(逆行列係数!C5:AO43,'27'!G5:G43)</f>
        <v>1.8961935067423991E-3</v>
      </c>
      <c r="I5" s="77">
        <f t="shared" ref="I5:I38" si="2">C5+H5</f>
        <v>1.8961935067423991E-3</v>
      </c>
      <c r="J5" s="76">
        <f>分析係数表!G8</f>
        <v>0.11988543371522095</v>
      </c>
      <c r="K5" s="78">
        <f t="shared" ref="K5:K38" si="3">I5*J5</f>
        <v>2.2732598096379827E-4</v>
      </c>
      <c r="L5" s="79" t="s">
        <v>184</v>
      </c>
      <c r="M5" s="80" t="s">
        <v>184</v>
      </c>
      <c r="N5" s="81">
        <f>分析係数表!H8</f>
        <v>1.1260128527521654E-2</v>
      </c>
      <c r="O5" s="82">
        <f t="shared" ref="O5:O43" si="4">$M$44*N5</f>
        <v>0.31969433994102731</v>
      </c>
      <c r="P5" s="76">
        <f>分析係数表!C8</f>
        <v>9.6723740533421143E-2</v>
      </c>
      <c r="Q5" s="82">
        <f t="shared" ref="Q5:Q38" si="5">O5*P5</f>
        <v>3.0922032386459259E-2</v>
      </c>
      <c r="R5" s="83">
        <f t="array" ref="R5:R43">MMULT(逆行列係数!C5:AO43,'27'!Q5:Q43)</f>
        <v>5.2473058933656641E-2</v>
      </c>
      <c r="S5" s="84">
        <f t="shared" ref="S5:S38" si="6">I5+R5</f>
        <v>5.4369252440399043E-2</v>
      </c>
      <c r="T5" s="85">
        <f>分析係数表!F8</f>
        <v>0.45253682487725039</v>
      </c>
      <c r="U5" s="86">
        <f t="shared" ref="U5:U38" si="7">S5*T5</f>
        <v>2.4604088870327879E-2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投入係数表!AC6</f>
        <v>0</v>
      </c>
      <c r="E6" s="77">
        <f t="shared" si="0"/>
        <v>0</v>
      </c>
      <c r="F6" s="76">
        <f>分析係数表!C9</f>
        <v>2.0979020979020935E-2</v>
      </c>
      <c r="G6" s="77">
        <f t="shared" si="1"/>
        <v>0</v>
      </c>
      <c r="H6" s="77">
        <v>3.0897738368545222E-4</v>
      </c>
      <c r="I6" s="77">
        <f t="shared" si="2"/>
        <v>3.0897738368545222E-4</v>
      </c>
      <c r="J6" s="76">
        <f>分析係数表!G9</f>
        <v>0.2857142857142857</v>
      </c>
      <c r="K6" s="78">
        <f t="shared" si="3"/>
        <v>8.8279252481557769E-5</v>
      </c>
      <c r="L6" s="79"/>
      <c r="M6" s="80"/>
      <c r="N6" s="81">
        <f>分析係数表!H9</f>
        <v>6.0072645990500145E-4</v>
      </c>
      <c r="O6" s="82">
        <f t="shared" si="4"/>
        <v>1.705565337154364E-2</v>
      </c>
      <c r="P6" s="76">
        <f>分析係数表!C9</f>
        <v>2.0979020979020935E-2</v>
      </c>
      <c r="Q6" s="82">
        <f t="shared" si="5"/>
        <v>3.5781090989252316E-4</v>
      </c>
      <c r="R6" s="83">
        <v>4.3735776965000316E-4</v>
      </c>
      <c r="S6" s="84">
        <f t="shared" si="6"/>
        <v>7.4633515333545532E-4</v>
      </c>
      <c r="T6" s="85">
        <f>分析係数表!F9</f>
        <v>0.7142857142857143</v>
      </c>
      <c r="U6" s="86">
        <f t="shared" si="7"/>
        <v>5.3309653809675383E-4</v>
      </c>
      <c r="V6" s="87">
        <f>分析係数表!D9</f>
        <v>0.14285714285714285</v>
      </c>
      <c r="W6" s="88">
        <f t="shared" si="8"/>
        <v>0</v>
      </c>
      <c r="X6" s="76">
        <f>分析係数表!E9</f>
        <v>0</v>
      </c>
      <c r="Y6" s="89">
        <f t="shared" si="9"/>
        <v>0</v>
      </c>
    </row>
    <row r="7" spans="1:25" x14ac:dyDescent="0.2">
      <c r="A7" s="6" t="s">
        <v>220</v>
      </c>
      <c r="B7" s="5" t="s">
        <v>266</v>
      </c>
      <c r="C7" s="90"/>
      <c r="D7" s="76">
        <f>投入係数表!AC7</f>
        <v>0</v>
      </c>
      <c r="E7" s="77">
        <f t="shared" si="0"/>
        <v>0</v>
      </c>
      <c r="F7" s="76">
        <f>分析係数表!C10</f>
        <v>2.5562372188139282E-3</v>
      </c>
      <c r="G7" s="77">
        <f t="shared" si="1"/>
        <v>0</v>
      </c>
      <c r="H7" s="77">
        <v>2.210673880643864E-6</v>
      </c>
      <c r="I7" s="77">
        <f t="shared" si="2"/>
        <v>2.210673880643864E-6</v>
      </c>
      <c r="J7" s="76">
        <f>分析係数表!G10</f>
        <v>0.2857142857142857</v>
      </c>
      <c r="K7" s="78">
        <f t="shared" si="3"/>
        <v>6.3162110875538974E-7</v>
      </c>
      <c r="L7" s="79"/>
      <c r="M7" s="80"/>
      <c r="N7" s="81">
        <f>分析係数表!H10</f>
        <v>1.1455713886560491E-3</v>
      </c>
      <c r="O7" s="82">
        <f t="shared" si="4"/>
        <v>3.2524734336432055E-2</v>
      </c>
      <c r="P7" s="76">
        <f>分析係数表!C10</f>
        <v>2.5562372188139282E-3</v>
      </c>
      <c r="Q7" s="82">
        <f t="shared" si="5"/>
        <v>8.314093644282295E-5</v>
      </c>
      <c r="R7" s="83">
        <v>1.7951076775434959E-4</v>
      </c>
      <c r="S7" s="84">
        <f t="shared" si="6"/>
        <v>1.8172144163499344E-4</v>
      </c>
      <c r="T7" s="85">
        <f>分析係数表!F10</f>
        <v>0.5714285714285714</v>
      </c>
      <c r="U7" s="86">
        <f t="shared" si="7"/>
        <v>1.0384082379142481E-4</v>
      </c>
      <c r="V7" s="87">
        <f>分析係数表!D10</f>
        <v>0</v>
      </c>
      <c r="W7" s="88">
        <f t="shared" si="8"/>
        <v>0</v>
      </c>
      <c r="X7" s="76">
        <f>分析係数表!E10</f>
        <v>0</v>
      </c>
      <c r="Y7" s="89">
        <f t="shared" si="9"/>
        <v>0</v>
      </c>
    </row>
    <row r="8" spans="1:25" x14ac:dyDescent="0.2">
      <c r="A8" s="6" t="s">
        <v>221</v>
      </c>
      <c r="B8" s="5" t="s">
        <v>27</v>
      </c>
      <c r="C8" s="90"/>
      <c r="D8" s="76">
        <f>投入係数表!AC8</f>
        <v>0</v>
      </c>
      <c r="E8" s="77">
        <f t="shared" si="0"/>
        <v>0</v>
      </c>
      <c r="F8" s="76">
        <f>分析係数表!C11</f>
        <v>1.0332950631458115E-2</v>
      </c>
      <c r="G8" s="77">
        <f t="shared" si="1"/>
        <v>0</v>
      </c>
      <c r="H8" s="77">
        <v>4.7144275096772543E-4</v>
      </c>
      <c r="I8" s="77">
        <f t="shared" si="2"/>
        <v>4.7144275096772543E-4</v>
      </c>
      <c r="J8" s="76">
        <f>分析係数表!G11</f>
        <v>0.46666666666666667</v>
      </c>
      <c r="K8" s="78">
        <f t="shared" si="3"/>
        <v>2.2000661711827187E-4</v>
      </c>
      <c r="L8" s="79"/>
      <c r="M8" s="80"/>
      <c r="N8" s="81">
        <f>分析係数表!H11</f>
        <v>-1.3970382788488405E-5</v>
      </c>
      <c r="O8" s="82">
        <f t="shared" si="4"/>
        <v>-3.9664310166380559E-4</v>
      </c>
      <c r="P8" s="76">
        <f>分析係数表!C11</f>
        <v>1.0332950631458115E-2</v>
      </c>
      <c r="Q8" s="82">
        <f t="shared" si="5"/>
        <v>-4.0984935878005253E-6</v>
      </c>
      <c r="R8" s="83">
        <v>2.3688701755299774E-4</v>
      </c>
      <c r="S8" s="84">
        <f t="shared" si="6"/>
        <v>7.0832976852072313E-4</v>
      </c>
      <c r="T8" s="85">
        <f>分析係数表!F11</f>
        <v>0.8</v>
      </c>
      <c r="U8" s="86">
        <f t="shared" si="7"/>
        <v>5.6666381481657849E-4</v>
      </c>
      <c r="V8" s="87">
        <f>分析係数表!D11</f>
        <v>0</v>
      </c>
      <c r="W8" s="88">
        <f t="shared" si="8"/>
        <v>0</v>
      </c>
      <c r="X8" s="76">
        <f>分析係数表!E11</f>
        <v>0</v>
      </c>
      <c r="Y8" s="89">
        <f t="shared" si="9"/>
        <v>0</v>
      </c>
    </row>
    <row r="9" spans="1:25" x14ac:dyDescent="0.2">
      <c r="A9" s="6" t="s">
        <v>222</v>
      </c>
      <c r="B9" s="5" t="s">
        <v>190</v>
      </c>
      <c r="C9" s="90"/>
      <c r="D9" s="76">
        <f>投入係数表!AC9</f>
        <v>1.546760503470544E-4</v>
      </c>
      <c r="E9" s="77">
        <f t="shared" si="0"/>
        <v>1.5467605034705441E-2</v>
      </c>
      <c r="F9" s="76">
        <f>分析係数表!C12</f>
        <v>0.36438470355319375</v>
      </c>
      <c r="G9" s="77">
        <f t="shared" si="1"/>
        <v>5.6361586752490291E-3</v>
      </c>
      <c r="H9" s="77">
        <v>9.5593090164198709E-3</v>
      </c>
      <c r="I9" s="77">
        <f t="shared" si="2"/>
        <v>9.5593090164198709E-3</v>
      </c>
      <c r="J9" s="76">
        <f>分析係数表!G12</f>
        <v>0.13670989621500027</v>
      </c>
      <c r="K9" s="78">
        <f t="shared" si="3"/>
        <v>1.3068521435218767E-3</v>
      </c>
      <c r="L9" s="79"/>
      <c r="M9" s="80"/>
      <c r="N9" s="81">
        <f>分析係数表!H12</f>
        <v>8.785973735680358E-2</v>
      </c>
      <c r="O9" s="82">
        <f t="shared" si="4"/>
        <v>2.4944884663636731</v>
      </c>
      <c r="P9" s="76">
        <f>分析係数表!C12</f>
        <v>0.36438470355319375</v>
      </c>
      <c r="Q9" s="82">
        <f t="shared" si="5"/>
        <v>0.90895344033278791</v>
      </c>
      <c r="R9" s="83">
        <v>1.0479385845459224</v>
      </c>
      <c r="S9" s="84">
        <f t="shared" si="6"/>
        <v>1.0574978935623423</v>
      </c>
      <c r="T9" s="85">
        <f>分析係数表!F12</f>
        <v>0.3384174917772968</v>
      </c>
      <c r="U9" s="86">
        <f t="shared" si="7"/>
        <v>0.35787578469914266</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投入係数表!AC10</f>
        <v>4.4469364474778138E-3</v>
      </c>
      <c r="E10" s="77">
        <f t="shared" si="0"/>
        <v>0.44469364474778139</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0.38514045171555517</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投入係数表!AC11</f>
        <v>8.48784826279461E-3</v>
      </c>
      <c r="E11" s="77">
        <f t="shared" si="0"/>
        <v>0.84878482627946095</v>
      </c>
      <c r="F11" s="76">
        <f>分析係数表!C14</f>
        <v>0.26107118015302577</v>
      </c>
      <c r="G11" s="77">
        <f t="shared" si="1"/>
        <v>0.22159325629275983</v>
      </c>
      <c r="H11" s="77">
        <v>0.30888413444443902</v>
      </c>
      <c r="I11" s="77">
        <f t="shared" si="2"/>
        <v>0.30888413444443902</v>
      </c>
      <c r="J11" s="76">
        <f>分析係数表!G14</f>
        <v>0.16373199176766523</v>
      </c>
      <c r="K11" s="78">
        <f t="shared" si="3"/>
        <v>5.057421455801929E-2</v>
      </c>
      <c r="L11" s="79"/>
      <c r="M11" s="80"/>
      <c r="N11" s="81">
        <f>分析係数表!H14</f>
        <v>1.1316010058675609E-3</v>
      </c>
      <c r="O11" s="82">
        <f t="shared" si="4"/>
        <v>3.2128091234768251E-2</v>
      </c>
      <c r="P11" s="76">
        <f>分析係数表!C14</f>
        <v>0.26107118015302577</v>
      </c>
      <c r="Q11" s="82">
        <f t="shared" si="5"/>
        <v>8.3877186947250298E-3</v>
      </c>
      <c r="R11" s="83">
        <v>4.5659732184972011E-2</v>
      </c>
      <c r="S11" s="84">
        <f t="shared" si="6"/>
        <v>0.35454386662941101</v>
      </c>
      <c r="T11" s="85">
        <f>分析係数表!F14</f>
        <v>0.32746398353533046</v>
      </c>
      <c r="U11" s="86">
        <f t="shared" si="7"/>
        <v>0.11610034690448584</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0.23005299896500719</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投入係数表!AC13</f>
        <v>1.624098528644071E-3</v>
      </c>
      <c r="E13" s="77">
        <f t="shared" si="0"/>
        <v>0.16240985286440709</v>
      </c>
      <c r="F13" s="76">
        <f>分析係数表!C16</f>
        <v>2.7381299155257777E-2</v>
      </c>
      <c r="G13" s="77">
        <f t="shared" si="1"/>
        <v>4.4469927670417299E-3</v>
      </c>
      <c r="H13" s="77">
        <v>6.8524755715558133E-3</v>
      </c>
      <c r="I13" s="77">
        <f t="shared" si="2"/>
        <v>6.8524755715558133E-3</v>
      </c>
      <c r="J13" s="76">
        <f>分析係数表!G16</f>
        <v>3.4146341463414637E-2</v>
      </c>
      <c r="K13" s="78">
        <f t="shared" si="3"/>
        <v>2.3398697073605219E-4</v>
      </c>
      <c r="L13" s="79"/>
      <c r="M13" s="80"/>
      <c r="N13" s="81">
        <f>分析係数表!H16</f>
        <v>1.6149762503492596E-2</v>
      </c>
      <c r="O13" s="82">
        <f t="shared" si="4"/>
        <v>0.45851942552335923</v>
      </c>
      <c r="P13" s="76">
        <f>分析係数表!C16</f>
        <v>2.7381299155257777E-2</v>
      </c>
      <c r="Q13" s="82">
        <f t="shared" si="5"/>
        <v>1.2554857558752037E-2</v>
      </c>
      <c r="R13" s="83">
        <v>1.4771693627376384E-2</v>
      </c>
      <c r="S13" s="84">
        <f t="shared" si="6"/>
        <v>2.1624169198932196E-2</v>
      </c>
      <c r="T13" s="85">
        <f>分析係数表!F16</f>
        <v>0.28292682926829266</v>
      </c>
      <c r="U13" s="86">
        <f t="shared" si="7"/>
        <v>6.1180576270149622E-3</v>
      </c>
      <c r="V13" s="87">
        <f>分析係数表!D16</f>
        <v>0</v>
      </c>
      <c r="W13" s="88">
        <f t="shared" si="8"/>
        <v>0</v>
      </c>
      <c r="X13" s="76">
        <f>分析係数表!E16</f>
        <v>0</v>
      </c>
      <c r="Y13" s="89">
        <f t="shared" si="9"/>
        <v>0</v>
      </c>
    </row>
    <row r="14" spans="1:25" x14ac:dyDescent="0.2">
      <c r="A14" s="6" t="s">
        <v>2</v>
      </c>
      <c r="B14" s="5" t="s">
        <v>364</v>
      </c>
      <c r="C14" s="90"/>
      <c r="D14" s="76">
        <f>投入係数表!AC14</f>
        <v>5.4136617621469039E-3</v>
      </c>
      <c r="E14" s="77">
        <f t="shared" si="0"/>
        <v>0.54136617621469041</v>
      </c>
      <c r="F14" s="76">
        <f>分析係数表!C17</f>
        <v>0.29707112970711302</v>
      </c>
      <c r="G14" s="77">
        <f t="shared" si="1"/>
        <v>0.16082426155331811</v>
      </c>
      <c r="H14" s="77">
        <v>0.21813070423750733</v>
      </c>
      <c r="I14" s="77">
        <f t="shared" si="2"/>
        <v>0.21813070423750733</v>
      </c>
      <c r="J14" s="76">
        <f>分析係数表!G17</f>
        <v>0.2185201483623562</v>
      </c>
      <c r="K14" s="78">
        <f t="shared" si="3"/>
        <v>4.7665953852365342E-2</v>
      </c>
      <c r="L14" s="79"/>
      <c r="M14" s="80"/>
      <c r="N14" s="81">
        <f>分析係数表!H17</f>
        <v>2.8080469404861692E-3</v>
      </c>
      <c r="O14" s="82">
        <f t="shared" si="4"/>
        <v>7.9725263434424917E-2</v>
      </c>
      <c r="P14" s="76">
        <f>分析係数表!C17</f>
        <v>0.29707112970711302</v>
      </c>
      <c r="Q14" s="82">
        <f t="shared" si="5"/>
        <v>2.36840740746618E-2</v>
      </c>
      <c r="R14" s="83">
        <v>6.0844384547463055E-2</v>
      </c>
      <c r="S14" s="84">
        <f t="shared" si="6"/>
        <v>0.2789750887849704</v>
      </c>
      <c r="T14" s="85">
        <f>分析係数表!F17</f>
        <v>0.34274218897340791</v>
      </c>
      <c r="U14" s="86">
        <f t="shared" si="7"/>
        <v>9.5616532599211573E-2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投入係数表!AC15</f>
        <v>2.1267956922719979E-4</v>
      </c>
      <c r="E15" s="77">
        <f t="shared" si="0"/>
        <v>2.1267956922719978E-2</v>
      </c>
      <c r="F15" s="76">
        <f>分析係数表!C18</f>
        <v>0.13983739837398379</v>
      </c>
      <c r="G15" s="77">
        <f t="shared" si="1"/>
        <v>2.9740557648031199E-3</v>
      </c>
      <c r="H15" s="77">
        <v>7.0363008349844502E-3</v>
      </c>
      <c r="I15" s="77">
        <f t="shared" si="2"/>
        <v>7.0363008349844502E-3</v>
      </c>
      <c r="J15" s="76">
        <f>分析係数表!G18</f>
        <v>0.21606118546845124</v>
      </c>
      <c r="K15" s="78">
        <f t="shared" si="3"/>
        <v>1.5202714997193936E-3</v>
      </c>
      <c r="L15" s="79"/>
      <c r="M15" s="80"/>
      <c r="N15" s="81">
        <f>分析係数表!H18</f>
        <v>4.3308186644314052E-4</v>
      </c>
      <c r="O15" s="82">
        <f t="shared" si="4"/>
        <v>1.2295936151577971E-2</v>
      </c>
      <c r="P15" s="76">
        <f>分析係数表!C18</f>
        <v>0.13983739837398379</v>
      </c>
      <c r="Q15" s="82">
        <f t="shared" si="5"/>
        <v>1.7194317220092779E-3</v>
      </c>
      <c r="R15" s="83">
        <v>4.2598798908170732E-3</v>
      </c>
      <c r="S15" s="84">
        <f t="shared" si="6"/>
        <v>1.1296180725801522E-2</v>
      </c>
      <c r="T15" s="85">
        <f>分析係数表!F18</f>
        <v>0.45793499043977054</v>
      </c>
      <c r="U15" s="86">
        <f t="shared" si="7"/>
        <v>5.1729164126758402E-3</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投入係数表!AC16</f>
        <v>0</v>
      </c>
      <c r="E16" s="77">
        <f t="shared" si="0"/>
        <v>0</v>
      </c>
      <c r="F16" s="76">
        <f>分析係数表!C19</f>
        <v>0.18403218975010593</v>
      </c>
      <c r="G16" s="77">
        <f t="shared" si="1"/>
        <v>0</v>
      </c>
      <c r="H16" s="77">
        <v>7.4033098830538161E-3</v>
      </c>
      <c r="I16" s="77">
        <f t="shared" si="2"/>
        <v>7.4033098830538161E-3</v>
      </c>
      <c r="J16" s="76">
        <f>分析係数表!G19</f>
        <v>5.7747209966260059E-2</v>
      </c>
      <c r="K16" s="78">
        <f t="shared" si="3"/>
        <v>4.2752049026199693E-4</v>
      </c>
      <c r="L16" s="79"/>
      <c r="M16" s="80"/>
      <c r="N16" s="81">
        <f>分析係数表!H19</f>
        <v>-1.1176306230790724E-4</v>
      </c>
      <c r="O16" s="82">
        <f t="shared" si="4"/>
        <v>-3.1731448133104447E-3</v>
      </c>
      <c r="P16" s="76">
        <f>分析係数表!C19</f>
        <v>0.18403218975010593</v>
      </c>
      <c r="Q16" s="82">
        <f t="shared" si="5"/>
        <v>-5.8396078838771222E-4</v>
      </c>
      <c r="R16" s="83">
        <v>3.653130922810114E-3</v>
      </c>
      <c r="S16" s="84">
        <f t="shared" si="6"/>
        <v>1.105644080586393E-2</v>
      </c>
      <c r="T16" s="85">
        <f>分析係数表!F19</f>
        <v>0.23994290163508955</v>
      </c>
      <c r="U16" s="86">
        <f t="shared" si="7"/>
        <v>2.6529144887155994E-3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投入係数表!AC17</f>
        <v>1.93345062933818E-5</v>
      </c>
      <c r="E17" s="77">
        <f t="shared" si="0"/>
        <v>1.9334506293381801E-3</v>
      </c>
      <c r="F17" s="76">
        <f>分析係数表!C20</f>
        <v>2.2594142259414252E-2</v>
      </c>
      <c r="G17" s="77">
        <f t="shared" si="1"/>
        <v>4.3684658570820853E-5</v>
      </c>
      <c r="H17" s="77">
        <v>4.4210872118040498E-4</v>
      </c>
      <c r="I17" s="77">
        <f t="shared" si="2"/>
        <v>4.4210872118040498E-4</v>
      </c>
      <c r="J17" s="76">
        <f>分析係数表!G20</f>
        <v>0.10283687943262411</v>
      </c>
      <c r="K17" s="78">
        <f t="shared" si="3"/>
        <v>4.5465081256140934E-5</v>
      </c>
      <c r="L17" s="79"/>
      <c r="M17" s="80"/>
      <c r="N17" s="81">
        <f>分析係数表!H20</f>
        <v>5.3087454596255942E-4</v>
      </c>
      <c r="O17" s="82">
        <f t="shared" si="4"/>
        <v>1.5072437863224613E-2</v>
      </c>
      <c r="P17" s="76">
        <f>分析係数表!C20</f>
        <v>2.2594142259414252E-2</v>
      </c>
      <c r="Q17" s="82">
        <f t="shared" si="5"/>
        <v>3.4054880527787865E-4</v>
      </c>
      <c r="R17" s="83">
        <v>9.7201144498476816E-4</v>
      </c>
      <c r="S17" s="84">
        <f t="shared" si="6"/>
        <v>1.4141201661651732E-3</v>
      </c>
      <c r="T17" s="85">
        <f>分析係数表!F20</f>
        <v>0.22695035460992907</v>
      </c>
      <c r="U17" s="86">
        <f t="shared" si="7"/>
        <v>3.2093507317223791E-4</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投入係数表!AC18</f>
        <v>3.074186500647706E-3</v>
      </c>
      <c r="E18" s="77">
        <f t="shared" si="0"/>
        <v>0.30741865006477059</v>
      </c>
      <c r="F18" s="76">
        <f>分析係数表!C21</f>
        <v>0.23250388802488331</v>
      </c>
      <c r="G18" s="77">
        <f t="shared" si="1"/>
        <v>7.1476031391420211E-2</v>
      </c>
      <c r="H18" s="77">
        <v>8.6099388554973871E-2</v>
      </c>
      <c r="I18" s="77">
        <f t="shared" si="2"/>
        <v>8.6099388554973871E-2</v>
      </c>
      <c r="J18" s="76">
        <f>分析係数表!G21</f>
        <v>0.28497645450402553</v>
      </c>
      <c r="K18" s="78">
        <f t="shared" si="3"/>
        <v>2.4536298485360927E-2</v>
      </c>
      <c r="L18" s="79"/>
      <c r="M18" s="80"/>
      <c r="N18" s="81">
        <f>分析係数表!H21</f>
        <v>8.9410449846325792E-4</v>
      </c>
      <c r="O18" s="82">
        <f t="shared" si="4"/>
        <v>2.5385158506483558E-2</v>
      </c>
      <c r="P18" s="76">
        <f>分析係数表!C21</f>
        <v>0.23250388802488331</v>
      </c>
      <c r="Q18" s="82">
        <f t="shared" si="5"/>
        <v>5.9021480508853674E-3</v>
      </c>
      <c r="R18" s="83">
        <v>1.9893067889855287E-2</v>
      </c>
      <c r="S18" s="84">
        <f t="shared" si="6"/>
        <v>0.10599245644482916</v>
      </c>
      <c r="T18" s="85">
        <f>分析係数表!F21</f>
        <v>0.42533799179705301</v>
      </c>
      <c r="U18" s="86">
        <f t="shared" si="7"/>
        <v>4.5082618569880245E-2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投入係数表!AC19</f>
        <v>0</v>
      </c>
      <c r="E19" s="77">
        <f t="shared" si="0"/>
        <v>0</v>
      </c>
      <c r="F19" s="76">
        <f>分析係数表!C22</f>
        <v>5.4474708171206254E-2</v>
      </c>
      <c r="G19" s="77">
        <f t="shared" si="1"/>
        <v>0</v>
      </c>
      <c r="H19" s="77">
        <v>2.0252377396006516E-3</v>
      </c>
      <c r="I19" s="77">
        <f t="shared" si="2"/>
        <v>2.0252377396006516E-3</v>
      </c>
      <c r="J19" s="76">
        <f>分析係数表!G22</f>
        <v>0.19423955040393395</v>
      </c>
      <c r="K19" s="78">
        <f t="shared" si="3"/>
        <v>3.9338126800111001E-4</v>
      </c>
      <c r="L19" s="79"/>
      <c r="M19" s="80"/>
      <c r="N19" s="81">
        <f>分析係数表!H22</f>
        <v>4.1911148365465217E-5</v>
      </c>
      <c r="O19" s="82">
        <f t="shared" si="4"/>
        <v>1.1899293049914168E-3</v>
      </c>
      <c r="P19" s="76">
        <f>分析係数表!C22</f>
        <v>5.4474708171206254E-2</v>
      </c>
      <c r="Q19" s="82">
        <f t="shared" si="5"/>
        <v>6.4821051633773708E-5</v>
      </c>
      <c r="R19" s="83">
        <v>6.5809332283692343E-4</v>
      </c>
      <c r="S19" s="84">
        <f t="shared" si="6"/>
        <v>2.6833310624375748E-3</v>
      </c>
      <c r="T19" s="85">
        <f>分析係数表!F22</f>
        <v>0.41201264488935724</v>
      </c>
      <c r="U19" s="86">
        <f t="shared" si="7"/>
        <v>1.1055663281486741E-3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7.9328620332761118E-4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投入係数表!AC21</f>
        <v>1.160070377602908E-3</v>
      </c>
      <c r="E21" s="77">
        <f t="shared" si="0"/>
        <v>0.1160070377602908</v>
      </c>
      <c r="F21" s="76">
        <f>分析係数表!C24</f>
        <v>0.2430426716141002</v>
      </c>
      <c r="G21" s="77">
        <f t="shared" si="1"/>
        <v>2.8194660383298879E-2</v>
      </c>
      <c r="H21" s="77">
        <v>3.4195608946538343E-2</v>
      </c>
      <c r="I21" s="77">
        <f t="shared" si="2"/>
        <v>3.4195608946538343E-2</v>
      </c>
      <c r="J21" s="76">
        <f>分析係数表!G24</f>
        <v>0.20785219399538107</v>
      </c>
      <c r="K21" s="78">
        <f t="shared" si="3"/>
        <v>7.1076323445460766E-3</v>
      </c>
      <c r="L21" s="79"/>
      <c r="M21" s="80"/>
      <c r="N21" s="81">
        <f>分析係数表!H24</f>
        <v>3.3528918692372173E-4</v>
      </c>
      <c r="O21" s="82">
        <f t="shared" si="4"/>
        <v>9.5194344399313346E-3</v>
      </c>
      <c r="P21" s="76">
        <f>分析係数表!C24</f>
        <v>0.2430426716141002</v>
      </c>
      <c r="Q21" s="82">
        <f t="shared" si="5"/>
        <v>2.3136287785361872E-3</v>
      </c>
      <c r="R21" s="83">
        <v>9.3640830028831386E-3</v>
      </c>
      <c r="S21" s="84">
        <f t="shared" si="6"/>
        <v>4.3559691949421483E-2</v>
      </c>
      <c r="T21" s="85">
        <f>分析係数表!F24</f>
        <v>0.39030023094688221</v>
      </c>
      <c r="U21" s="86">
        <f t="shared" si="7"/>
        <v>1.7001357827834251E-2</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投入係数表!AC22</f>
        <v>1.93345062933818E-5</v>
      </c>
      <c r="E22" s="77">
        <f t="shared" si="0"/>
        <v>1.9334506293381801E-3</v>
      </c>
      <c r="F22" s="76">
        <f>分析係数表!C25</f>
        <v>6.2929061784896545E-3</v>
      </c>
      <c r="G22" s="77">
        <f t="shared" si="1"/>
        <v>1.2167023411166943E-5</v>
      </c>
      <c r="H22" s="77">
        <v>4.5970031415617238E-4</v>
      </c>
      <c r="I22" s="77">
        <f t="shared" si="2"/>
        <v>4.5970031415617238E-4</v>
      </c>
      <c r="J22" s="76">
        <f>分析係数表!G25</f>
        <v>0.19805194805194806</v>
      </c>
      <c r="K22" s="78">
        <f t="shared" si="3"/>
        <v>9.1044542738722458E-5</v>
      </c>
      <c r="L22" s="79"/>
      <c r="M22" s="80"/>
      <c r="N22" s="81">
        <f>分析係数表!H25</f>
        <v>4.8896339759709417E-4</v>
      </c>
      <c r="O22" s="82">
        <f t="shared" si="4"/>
        <v>1.3882508558233194E-2</v>
      </c>
      <c r="P22" s="76">
        <f>分析係数表!C25</f>
        <v>6.2929061784896545E-3</v>
      </c>
      <c r="Q22" s="82">
        <f t="shared" si="5"/>
        <v>8.7361323879041173E-5</v>
      </c>
      <c r="R22" s="83">
        <v>8.5104454550950076E-4</v>
      </c>
      <c r="S22" s="84">
        <f t="shared" si="6"/>
        <v>1.3107448596656733E-3</v>
      </c>
      <c r="T22" s="85">
        <f>分析係数表!F25</f>
        <v>0.35389610389610388</v>
      </c>
      <c r="U22" s="86">
        <f t="shared" si="7"/>
        <v>4.638674990375272E-4</v>
      </c>
      <c r="V22" s="87">
        <f>分析係数表!D25</f>
        <v>9.74025974025974E-3</v>
      </c>
      <c r="W22" s="88">
        <f t="shared" si="8"/>
        <v>0</v>
      </c>
      <c r="X22" s="76">
        <f>分析係数表!E25</f>
        <v>0</v>
      </c>
      <c r="Y22" s="89">
        <f t="shared" si="9"/>
        <v>0</v>
      </c>
    </row>
    <row r="23" spans="1:25" x14ac:dyDescent="0.2">
      <c r="A23" s="6" t="s">
        <v>11</v>
      </c>
      <c r="B23" s="5" t="s">
        <v>35</v>
      </c>
      <c r="C23" s="90"/>
      <c r="D23" s="76">
        <f>投入係数表!AC23</f>
        <v>2.1267956922719979E-4</v>
      </c>
      <c r="E23" s="77">
        <f t="shared" si="0"/>
        <v>2.1267956922719978E-2</v>
      </c>
      <c r="F23" s="76">
        <f>分析係数表!C26</f>
        <v>0.11929572403880706</v>
      </c>
      <c r="G23" s="77">
        <f t="shared" si="1"/>
        <v>2.5371763199220389E-3</v>
      </c>
      <c r="H23" s="77">
        <v>6.7335175479457474E-3</v>
      </c>
      <c r="I23" s="77">
        <f t="shared" si="2"/>
        <v>6.7335175479457474E-3</v>
      </c>
      <c r="J23" s="76">
        <f>分析係数表!G26</f>
        <v>0.19690501600853788</v>
      </c>
      <c r="K23" s="78">
        <f t="shared" si="3"/>
        <v>1.3258633805720281E-3</v>
      </c>
      <c r="L23" s="79"/>
      <c r="M23" s="80"/>
      <c r="N23" s="81">
        <f>分析係数表!H26</f>
        <v>1.0477787091366304E-2</v>
      </c>
      <c r="O23" s="82">
        <f t="shared" si="4"/>
        <v>0.2974823262478542</v>
      </c>
      <c r="P23" s="76">
        <f>分析係数表!C26</f>
        <v>0.11929572403880706</v>
      </c>
      <c r="Q23" s="82">
        <f t="shared" si="5"/>
        <v>3.5488369498486383E-2</v>
      </c>
      <c r="R23" s="83">
        <v>3.8357626159965685E-2</v>
      </c>
      <c r="S23" s="84">
        <f t="shared" si="6"/>
        <v>4.5091143707911431E-2</v>
      </c>
      <c r="T23" s="85">
        <f>分析係数表!F26</f>
        <v>0.33564567769477055</v>
      </c>
      <c r="U23" s="86">
        <f t="shared" si="7"/>
        <v>1.5134647487874221E-2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投入係数表!AC24</f>
        <v>3.093521006941088E-4</v>
      </c>
      <c r="E24" s="77">
        <f t="shared" si="0"/>
        <v>3.0935210069410881E-2</v>
      </c>
      <c r="F24" s="76">
        <f>分析係数表!C27</f>
        <v>1</v>
      </c>
      <c r="G24" s="77">
        <f t="shared" si="1"/>
        <v>3.0935210069410881E-2</v>
      </c>
      <c r="H24" s="77">
        <v>3.8200756632879938E-2</v>
      </c>
      <c r="I24" s="77">
        <f t="shared" si="2"/>
        <v>3.8200756632879938E-2</v>
      </c>
      <c r="J24" s="76">
        <f>分析係数表!G27</f>
        <v>0.17096018735362997</v>
      </c>
      <c r="K24" s="78">
        <f t="shared" si="3"/>
        <v>6.5308085110075773E-3</v>
      </c>
      <c r="L24" s="79"/>
      <c r="M24" s="80"/>
      <c r="N24" s="81">
        <f>分析係数表!H27</f>
        <v>1.0449846325789327E-2</v>
      </c>
      <c r="O24" s="82">
        <f t="shared" si="4"/>
        <v>0.29668904004452656</v>
      </c>
      <c r="P24" s="76">
        <f>分析係数表!C27</f>
        <v>1</v>
      </c>
      <c r="Q24" s="82">
        <f t="shared" si="5"/>
        <v>0.29668904004452656</v>
      </c>
      <c r="R24" s="83">
        <v>0.30893413720625673</v>
      </c>
      <c r="S24" s="84">
        <f t="shared" si="6"/>
        <v>0.34713489383913665</v>
      </c>
      <c r="T24" s="85">
        <f>分析係数表!F27</f>
        <v>0.32162373145979706</v>
      </c>
      <c r="U24" s="86">
        <f t="shared" si="7"/>
        <v>0.11164681987644365</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投入係数表!AC25</f>
        <v>0</v>
      </c>
      <c r="E25" s="77">
        <f t="shared" si="0"/>
        <v>0</v>
      </c>
      <c r="F25" s="76">
        <f>分析係数表!C28</f>
        <v>0.21543700340522132</v>
      </c>
      <c r="G25" s="77">
        <f t="shared" si="1"/>
        <v>0</v>
      </c>
      <c r="H25" s="77">
        <v>2.833814971836196E-2</v>
      </c>
      <c r="I25" s="77">
        <f t="shared" si="2"/>
        <v>2.833814971836196E-2</v>
      </c>
      <c r="J25" s="76">
        <f>分析係数表!G28</f>
        <v>0.12488528602018965</v>
      </c>
      <c r="K25" s="78">
        <f t="shared" si="3"/>
        <v>3.5390179328605902E-3</v>
      </c>
      <c r="L25" s="79"/>
      <c r="M25" s="80"/>
      <c r="N25" s="81">
        <f>分析係数表!H28</f>
        <v>2.0550433081866444E-2</v>
      </c>
      <c r="O25" s="82">
        <f t="shared" si="4"/>
        <v>0.58346200254745795</v>
      </c>
      <c r="P25" s="76">
        <f>分析係数表!C28</f>
        <v>0.21543700340522132</v>
      </c>
      <c r="Q25" s="82">
        <f t="shared" si="5"/>
        <v>0.12569930542963395</v>
      </c>
      <c r="R25" s="83">
        <v>0.14560954646159735</v>
      </c>
      <c r="S25" s="84">
        <f t="shared" si="6"/>
        <v>0.17394769617995931</v>
      </c>
      <c r="T25" s="85">
        <f>分析係数表!F28</f>
        <v>0.21313857448761089</v>
      </c>
      <c r="U25" s="86">
        <f t="shared" si="7"/>
        <v>3.7074963999200565E-2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投入係数表!AC26</f>
        <v>6.3803870768159932E-3</v>
      </c>
      <c r="E26" s="77">
        <f t="shared" si="0"/>
        <v>0.63803870768159932</v>
      </c>
      <c r="F26" s="76">
        <f>分析係数表!C29</f>
        <v>0.11126961483594866</v>
      </c>
      <c r="G26" s="77">
        <f t="shared" si="1"/>
        <v>7.0994321254157999E-2</v>
      </c>
      <c r="H26" s="77">
        <v>8.2012890427444918E-2</v>
      </c>
      <c r="I26" s="77">
        <f t="shared" si="2"/>
        <v>8.2012890427444918E-2</v>
      </c>
      <c r="J26" s="76">
        <f>分析係数表!G29</f>
        <v>0.25072046109510088</v>
      </c>
      <c r="K26" s="78">
        <f t="shared" si="3"/>
        <v>2.0562309703710976E-2</v>
      </c>
      <c r="L26" s="79"/>
      <c r="M26" s="80"/>
      <c r="N26" s="81">
        <f>分析係数表!H29</f>
        <v>9.5976529756915344E-3</v>
      </c>
      <c r="O26" s="82">
        <f t="shared" si="4"/>
        <v>0.27249381084303442</v>
      </c>
      <c r="P26" s="76">
        <f>分析係数表!C29</f>
        <v>0.11126961483594866</v>
      </c>
      <c r="Q26" s="82">
        <f t="shared" si="5"/>
        <v>3.0320281377684291E-2</v>
      </c>
      <c r="R26" s="83">
        <v>4.2167193073023489E-2</v>
      </c>
      <c r="S26" s="84">
        <f t="shared" si="6"/>
        <v>0.12418008350046841</v>
      </c>
      <c r="T26" s="85">
        <f>分析係数表!F29</f>
        <v>0.40201729106628242</v>
      </c>
      <c r="U26" s="86">
        <f t="shared" si="7"/>
        <v>4.9922540773243068E-2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投入係数表!AC27</f>
        <v>3.074186500647706E-3</v>
      </c>
      <c r="E27" s="77">
        <f t="shared" si="0"/>
        <v>0.30741865006477059</v>
      </c>
      <c r="F27" s="76">
        <f>分析係数表!C30</f>
        <v>1</v>
      </c>
      <c r="G27" s="77">
        <f t="shared" si="1"/>
        <v>0.30741865006477059</v>
      </c>
      <c r="H27" s="77">
        <v>0.35241034101032442</v>
      </c>
      <c r="I27" s="77">
        <f t="shared" si="2"/>
        <v>0.35241034101032442</v>
      </c>
      <c r="J27" s="76">
        <f>分析係数表!G30</f>
        <v>0.34452184927169094</v>
      </c>
      <c r="K27" s="78">
        <f t="shared" si="3"/>
        <v>0.1214130623873442</v>
      </c>
      <c r="L27" s="79"/>
      <c r="M27" s="80"/>
      <c r="N27" s="81">
        <f>分析係数表!H30</f>
        <v>0</v>
      </c>
      <c r="O27" s="82">
        <f t="shared" si="4"/>
        <v>0</v>
      </c>
      <c r="P27" s="76">
        <f>分析係数表!C30</f>
        <v>1</v>
      </c>
      <c r="Q27" s="82">
        <f t="shared" si="5"/>
        <v>0</v>
      </c>
      <c r="R27" s="83">
        <v>8.5775438011544788E-2</v>
      </c>
      <c r="S27" s="84">
        <f t="shared" si="6"/>
        <v>0.43818577902186923</v>
      </c>
      <c r="T27" s="85">
        <f>分析係数表!F30</f>
        <v>0.43989867004433186</v>
      </c>
      <c r="U27" s="86">
        <f t="shared" si="7"/>
        <v>0.19275734142405976</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投入係数表!AC28</f>
        <v>2.3549428665339031E-2</v>
      </c>
      <c r="E28" s="77">
        <f t="shared" si="0"/>
        <v>2.3549428665339032</v>
      </c>
      <c r="F28" s="76">
        <f>分析係数表!C31</f>
        <v>4.9334728658992355E-2</v>
      </c>
      <c r="G28" s="77">
        <f t="shared" si="1"/>
        <v>0.11618046732787976</v>
      </c>
      <c r="H28" s="77">
        <v>0.12239409064124811</v>
      </c>
      <c r="I28" s="77">
        <f t="shared" si="2"/>
        <v>0.12239409064124811</v>
      </c>
      <c r="J28" s="76">
        <f>分析係数表!G31</f>
        <v>6.9277108433734941E-2</v>
      </c>
      <c r="K28" s="78">
        <f t="shared" si="3"/>
        <v>8.4791086890021287E-3</v>
      </c>
      <c r="L28" s="79"/>
      <c r="M28" s="80"/>
      <c r="N28" s="81">
        <f>分析係数表!H31</f>
        <v>2.1570271025426097E-2</v>
      </c>
      <c r="O28" s="82">
        <f t="shared" si="4"/>
        <v>0.61241694896891574</v>
      </c>
      <c r="P28" s="76">
        <f>分析係数表!C31</f>
        <v>4.9334728658992355E-2</v>
      </c>
      <c r="Q28" s="82">
        <f t="shared" si="5"/>
        <v>3.0213424003549427E-2</v>
      </c>
      <c r="R28" s="83">
        <v>4.2914210033391173E-2</v>
      </c>
      <c r="S28" s="84">
        <f t="shared" si="6"/>
        <v>0.16530830067463928</v>
      </c>
      <c r="T28" s="85">
        <f>分析係数表!F31</f>
        <v>0.34337349397590361</v>
      </c>
      <c r="U28" s="86">
        <f t="shared" si="7"/>
        <v>5.6762488785870112E-2</v>
      </c>
      <c r="V28" s="87">
        <f>分析係数表!D31</f>
        <v>0</v>
      </c>
      <c r="W28" s="88">
        <f t="shared" si="8"/>
        <v>0</v>
      </c>
      <c r="X28" s="76">
        <f>分析係数表!E31</f>
        <v>0</v>
      </c>
      <c r="Y28" s="89">
        <f t="shared" si="9"/>
        <v>0</v>
      </c>
    </row>
    <row r="29" spans="1:25" x14ac:dyDescent="0.2">
      <c r="A29" s="6" t="s">
        <v>17</v>
      </c>
      <c r="B29" s="5" t="s">
        <v>272</v>
      </c>
      <c r="C29" s="90"/>
      <c r="D29" s="76">
        <f>投入係数表!AC29</f>
        <v>2.3588097677925794E-3</v>
      </c>
      <c r="E29" s="77">
        <f t="shared" si="0"/>
        <v>0.23588097677925796</v>
      </c>
      <c r="F29" s="76">
        <f>分析係数表!C32</f>
        <v>0.42352941176470593</v>
      </c>
      <c r="G29" s="77">
        <f t="shared" si="1"/>
        <v>9.990253134180338E-2</v>
      </c>
      <c r="H29" s="77">
        <v>0.10925841719547061</v>
      </c>
      <c r="I29" s="77">
        <f t="shared" si="2"/>
        <v>0.10925841719547061</v>
      </c>
      <c r="J29" s="76">
        <f>分析係数表!G32</f>
        <v>0.14012738853503184</v>
      </c>
      <c r="K29" s="78">
        <f t="shared" si="3"/>
        <v>1.5310096677072314E-2</v>
      </c>
      <c r="L29" s="79"/>
      <c r="M29" s="80"/>
      <c r="N29" s="81">
        <f>分析係数表!H32</f>
        <v>6.3146130203967591E-3</v>
      </c>
      <c r="O29" s="82">
        <f t="shared" si="4"/>
        <v>0.17928268195204011</v>
      </c>
      <c r="P29" s="76">
        <f>分析係数表!C32</f>
        <v>0.42352941176470593</v>
      </c>
      <c r="Q29" s="82">
        <f t="shared" si="5"/>
        <v>7.5931488826746413E-2</v>
      </c>
      <c r="R29" s="83">
        <v>0.10084635207057592</v>
      </c>
      <c r="S29" s="84">
        <f t="shared" si="6"/>
        <v>0.21010476926604654</v>
      </c>
      <c r="T29" s="85">
        <f>分析係数表!F32</f>
        <v>0.48195329087048833</v>
      </c>
      <c r="U29" s="86">
        <f t="shared" si="7"/>
        <v>0.10126068497535577</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投入係数表!AC30</f>
        <v>1.3727499468301077E-3</v>
      </c>
      <c r="E30" s="77">
        <f t="shared" si="0"/>
        <v>0.13727499468301077</v>
      </c>
      <c r="F30" s="76">
        <f>分析係数表!C33</f>
        <v>1</v>
      </c>
      <c r="G30" s="77">
        <f t="shared" si="1"/>
        <v>0.13727499468301077</v>
      </c>
      <c r="H30" s="77">
        <v>0.15233094022730781</v>
      </c>
      <c r="I30" s="77">
        <f t="shared" si="2"/>
        <v>0.15233094022730781</v>
      </c>
      <c r="J30" s="76">
        <f>分析係数表!G33</f>
        <v>0.50642927794263104</v>
      </c>
      <c r="K30" s="78">
        <f t="shared" si="3"/>
        <v>7.7144848067637578E-2</v>
      </c>
      <c r="L30" s="79"/>
      <c r="M30" s="80"/>
      <c r="N30" s="81">
        <f>分析係数表!H33</f>
        <v>9.2204526404023469E-4</v>
      </c>
      <c r="O30" s="82">
        <f t="shared" si="4"/>
        <v>2.6178444709811167E-2</v>
      </c>
      <c r="P30" s="76">
        <f>分析係数表!C33</f>
        <v>1</v>
      </c>
      <c r="Q30" s="82">
        <f t="shared" si="5"/>
        <v>2.6178444709811167E-2</v>
      </c>
      <c r="R30" s="83">
        <v>7.363612421224526E-2</v>
      </c>
      <c r="S30" s="84">
        <f t="shared" si="6"/>
        <v>0.22596706443955306</v>
      </c>
      <c r="T30" s="85">
        <f>分析係数表!F33</f>
        <v>0.64094955489614247</v>
      </c>
      <c r="U30" s="86">
        <f t="shared" si="7"/>
        <v>0.14483348937371948</v>
      </c>
      <c r="V30" s="87">
        <f>分析係数表!D33</f>
        <v>2.967359050445104E-2</v>
      </c>
      <c r="W30" s="88">
        <f t="shared" si="8"/>
        <v>0</v>
      </c>
      <c r="X30" s="76">
        <f>分析係数表!E33</f>
        <v>2.6706231454005934E-2</v>
      </c>
      <c r="Y30" s="89">
        <f t="shared" si="9"/>
        <v>0</v>
      </c>
    </row>
    <row r="31" spans="1:25" x14ac:dyDescent="0.2">
      <c r="A31" s="6" t="s">
        <v>19</v>
      </c>
      <c r="B31" s="5" t="s">
        <v>274</v>
      </c>
      <c r="C31" s="75">
        <f>最終需要_まとめ!C32</f>
        <v>100</v>
      </c>
      <c r="D31" s="76">
        <f>投入係数表!AC31</f>
        <v>1.1407358713095261E-2</v>
      </c>
      <c r="E31" s="77">
        <f t="shared" si="0"/>
        <v>1.1407358713095261</v>
      </c>
      <c r="F31" s="76">
        <f>分析係数表!C34</f>
        <v>1</v>
      </c>
      <c r="G31" s="77">
        <f t="shared" si="1"/>
        <v>1.1407358713095261</v>
      </c>
      <c r="H31" s="77">
        <v>1.4857775521160093</v>
      </c>
      <c r="I31" s="77">
        <f t="shared" si="2"/>
        <v>101.48577755211601</v>
      </c>
      <c r="J31" s="76">
        <f>分析係数表!G34</f>
        <v>0.4248177722781849</v>
      </c>
      <c r="K31" s="78">
        <f t="shared" si="3"/>
        <v>43.112961937609349</v>
      </c>
      <c r="L31" s="79"/>
      <c r="M31" s="80"/>
      <c r="N31" s="81">
        <f>分析係数表!H34</f>
        <v>0.15535065660799105</v>
      </c>
      <c r="O31" s="82">
        <f t="shared" si="4"/>
        <v>4.4106712905015177</v>
      </c>
      <c r="P31" s="76">
        <f>分析係数表!C34</f>
        <v>1</v>
      </c>
      <c r="Q31" s="82">
        <f t="shared" si="5"/>
        <v>4.4106712905015177</v>
      </c>
      <c r="R31" s="83">
        <v>4.8497058481054021</v>
      </c>
      <c r="S31" s="84">
        <f t="shared" si="6"/>
        <v>106.33548340022141</v>
      </c>
      <c r="T31" s="85">
        <f>分析係数表!F34</f>
        <v>0.6980530152162564</v>
      </c>
      <c r="U31" s="86">
        <f t="shared" si="7"/>
        <v>74.227804812002731</v>
      </c>
      <c r="V31" s="87">
        <f>分析係数表!D34</f>
        <v>4.7543550975425841E-2</v>
      </c>
      <c r="W31" s="88">
        <f t="shared" si="8"/>
        <v>5</v>
      </c>
      <c r="X31" s="76">
        <f>分析係数表!E34</f>
        <v>3.5865509174223237E-2</v>
      </c>
      <c r="Y31" s="89">
        <f t="shared" si="9"/>
        <v>4</v>
      </c>
    </row>
    <row r="32" spans="1:25" x14ac:dyDescent="0.2">
      <c r="A32" s="6" t="s">
        <v>20</v>
      </c>
      <c r="B32" s="5" t="s">
        <v>37</v>
      </c>
      <c r="C32" s="90"/>
      <c r="D32" s="76">
        <f>投入係数表!AC32</f>
        <v>1.7652404245857581E-2</v>
      </c>
      <c r="E32" s="77">
        <f t="shared" si="0"/>
        <v>1.765240424585758</v>
      </c>
      <c r="F32" s="76">
        <f>分析係数表!C35</f>
        <v>0.10396681358568838</v>
      </c>
      <c r="G32" s="77">
        <f t="shared" si="1"/>
        <v>0.18352642215682891</v>
      </c>
      <c r="H32" s="77">
        <v>0.21056028918193836</v>
      </c>
      <c r="I32" s="77">
        <f t="shared" si="2"/>
        <v>0.21056028918193836</v>
      </c>
      <c r="J32" s="76">
        <f>分析係数表!G35</f>
        <v>0.31658878504672899</v>
      </c>
      <c r="K32" s="78">
        <f t="shared" si="3"/>
        <v>6.6661026131197787E-2</v>
      </c>
      <c r="L32" s="79"/>
      <c r="M32" s="80"/>
      <c r="N32" s="81">
        <f>分析係数表!H35</f>
        <v>5.9164571109248394E-2</v>
      </c>
      <c r="O32" s="82">
        <f t="shared" si="4"/>
        <v>1.6797835355462165</v>
      </c>
      <c r="P32" s="76">
        <f>分析係数表!C35</f>
        <v>0.10396681358568838</v>
      </c>
      <c r="Q32" s="82">
        <f t="shared" si="5"/>
        <v>0.17464174170444205</v>
      </c>
      <c r="R32" s="83">
        <v>0.22900101058489494</v>
      </c>
      <c r="S32" s="84">
        <f t="shared" si="6"/>
        <v>0.43956129976683334</v>
      </c>
      <c r="T32" s="85">
        <f>分析係数表!F35</f>
        <v>0.6460280373831776</v>
      </c>
      <c r="U32" s="86">
        <f t="shared" si="7"/>
        <v>0.28396892379796596</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投入係数表!AC33</f>
        <v>2.7300322886255099E-2</v>
      </c>
      <c r="E33" s="77">
        <f t="shared" si="0"/>
        <v>2.7300322886255097</v>
      </c>
      <c r="F33" s="76">
        <f>分析係数表!C36</f>
        <v>0.7690462911321807</v>
      </c>
      <c r="G33" s="77">
        <f t="shared" si="1"/>
        <v>2.0995212062385473</v>
      </c>
      <c r="H33" s="77">
        <v>2.1877139624157236</v>
      </c>
      <c r="I33" s="77">
        <f t="shared" si="2"/>
        <v>2.1877139624157236</v>
      </c>
      <c r="J33" s="76">
        <f>分析係数表!G36</f>
        <v>1.0642148700499529E-2</v>
      </c>
      <c r="K33" s="78">
        <f t="shared" si="3"/>
        <v>2.3281977302187166E-2</v>
      </c>
      <c r="L33" s="79"/>
      <c r="M33" s="80"/>
      <c r="N33" s="81">
        <f>分析係数表!H36</f>
        <v>0.21434758312377758</v>
      </c>
      <c r="O33" s="82">
        <f t="shared" si="4"/>
        <v>6.0856951088277684</v>
      </c>
      <c r="P33" s="76">
        <f>分析係数表!C36</f>
        <v>0.7690462911321807</v>
      </c>
      <c r="Q33" s="82">
        <f t="shared" si="5"/>
        <v>4.680181252405248</v>
      </c>
      <c r="R33" s="83">
        <v>4.8885905649293786</v>
      </c>
      <c r="S33" s="84">
        <f t="shared" si="6"/>
        <v>7.0763045273451022</v>
      </c>
      <c r="T33" s="85">
        <f>分析係数表!F36</f>
        <v>0.89162383262144351</v>
      </c>
      <c r="U33" s="86">
        <f t="shared" si="7"/>
        <v>6.3094017634679123</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投入係数表!AC34</f>
        <v>2.095860482202587E-2</v>
      </c>
      <c r="E34" s="77">
        <f t="shared" si="0"/>
        <v>2.0958604822025868</v>
      </c>
      <c r="F34" s="76">
        <f>分析係数表!C37</f>
        <v>0.51946958535045251</v>
      </c>
      <c r="G34" s="77">
        <f t="shared" si="1"/>
        <v>1.0887357756421772</v>
      </c>
      <c r="H34" s="77">
        <v>1.2024119471183061</v>
      </c>
      <c r="I34" s="77">
        <f t="shared" si="2"/>
        <v>1.2024119471183061</v>
      </c>
      <c r="J34" s="76">
        <f>分析係数表!G37</f>
        <v>0.46066923615977573</v>
      </c>
      <c r="K34" s="78">
        <f t="shared" si="3"/>
        <v>0.55391419322837876</v>
      </c>
      <c r="L34" s="79"/>
      <c r="M34" s="80"/>
      <c r="N34" s="81">
        <f>分析係数表!H37</f>
        <v>4.5948588991338364E-2</v>
      </c>
      <c r="O34" s="82">
        <f t="shared" si="4"/>
        <v>1.3045591613722565</v>
      </c>
      <c r="P34" s="76">
        <f>分析係数表!C37</f>
        <v>0.51946958535045251</v>
      </c>
      <c r="Q34" s="82">
        <f t="shared" si="5"/>
        <v>0.67767880662318014</v>
      </c>
      <c r="R34" s="83">
        <v>0.82151145908627254</v>
      </c>
      <c r="S34" s="84">
        <f t="shared" si="6"/>
        <v>2.0239234062045788</v>
      </c>
      <c r="T34" s="85">
        <f>分析係数表!F37</f>
        <v>0.70891730903994399</v>
      </c>
      <c r="U34" s="86">
        <f t="shared" si="7"/>
        <v>1.4347943348295074</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投入係数表!AC35</f>
        <v>3.8591674561590072E-2</v>
      </c>
      <c r="E35" s="77">
        <f t="shared" si="0"/>
        <v>3.8591674561590072</v>
      </c>
      <c r="F35" s="76">
        <f>分析係数表!C38</f>
        <v>5.5966094327320137E-2</v>
      </c>
      <c r="G35" s="77">
        <f t="shared" si="1"/>
        <v>0.21598252987631911</v>
      </c>
      <c r="H35" s="77">
        <v>0.25511611872635137</v>
      </c>
      <c r="I35" s="77">
        <f t="shared" si="2"/>
        <v>0.25511611872635137</v>
      </c>
      <c r="J35" s="76">
        <f>分析係数表!G38</f>
        <v>0.18817204301075269</v>
      </c>
      <c r="K35" s="78">
        <f t="shared" si="3"/>
        <v>4.8005721265711281E-2</v>
      </c>
      <c r="L35" s="79"/>
      <c r="M35" s="80"/>
      <c r="N35" s="81">
        <f>分析係数表!H38</f>
        <v>4.1086895780944398E-2</v>
      </c>
      <c r="O35" s="82">
        <f t="shared" si="4"/>
        <v>1.1665273619932521</v>
      </c>
      <c r="P35" s="76">
        <f>分析係数表!C38</f>
        <v>5.5966094327320137E-2</v>
      </c>
      <c r="Q35" s="82">
        <f t="shared" si="5"/>
        <v>6.5285980376714278E-2</v>
      </c>
      <c r="R35" s="83">
        <v>9.0098648144122259E-2</v>
      </c>
      <c r="S35" s="84">
        <f t="shared" si="6"/>
        <v>0.34521476687047364</v>
      </c>
      <c r="T35" s="85">
        <f>分析係数表!F38</f>
        <v>0.42473118279569894</v>
      </c>
      <c r="U35" s="86">
        <f t="shared" si="7"/>
        <v>0.14662347625143773</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投入係数表!AC36</f>
        <v>0</v>
      </c>
      <c r="E36" s="77">
        <f t="shared" si="0"/>
        <v>0</v>
      </c>
      <c r="F36" s="76">
        <f>分析係数表!C39</f>
        <v>0.92912172573189522</v>
      </c>
      <c r="G36" s="77">
        <f t="shared" si="1"/>
        <v>0</v>
      </c>
      <c r="H36" s="77">
        <v>2.4254883440371657E-2</v>
      </c>
      <c r="I36" s="77">
        <f t="shared" si="2"/>
        <v>2.4254883440371657E-2</v>
      </c>
      <c r="J36" s="76">
        <f>分析係数表!G39</f>
        <v>0.35058043117744608</v>
      </c>
      <c r="K36" s="78">
        <f t="shared" si="3"/>
        <v>8.5032874946841929E-3</v>
      </c>
      <c r="L36" s="79"/>
      <c r="M36" s="80"/>
      <c r="N36" s="81">
        <f>分析係数表!H39</f>
        <v>3.6742106733724505E-3</v>
      </c>
      <c r="O36" s="82">
        <f t="shared" si="4"/>
        <v>0.10431713573758086</v>
      </c>
      <c r="P36" s="76">
        <f>分析係数表!C39</f>
        <v>0.92912172573189522</v>
      </c>
      <c r="Q36" s="82">
        <f t="shared" si="5"/>
        <v>9.6923317179909485E-2</v>
      </c>
      <c r="R36" s="83">
        <v>0.11461262127713126</v>
      </c>
      <c r="S36" s="84">
        <f t="shared" si="6"/>
        <v>0.13886750471750292</v>
      </c>
      <c r="T36" s="85">
        <f>分析係数表!F39</f>
        <v>0.70082918739635158</v>
      </c>
      <c r="U36" s="86">
        <f t="shared" si="7"/>
        <v>9.7322400486926586E-2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投入係数表!AC37</f>
        <v>3.86690125867636E-5</v>
      </c>
      <c r="E37" s="77">
        <f t="shared" si="0"/>
        <v>3.8669012586763601E-3</v>
      </c>
      <c r="F37" s="76">
        <f>分析係数表!C40</f>
        <v>1</v>
      </c>
      <c r="G37" s="77">
        <f t="shared" si="1"/>
        <v>3.8669012586763601E-3</v>
      </c>
      <c r="H37" s="77">
        <v>5.7449689093141488E-3</v>
      </c>
      <c r="I37" s="77">
        <f t="shared" si="2"/>
        <v>5.7449689093141488E-3</v>
      </c>
      <c r="J37" s="76">
        <f>分析係数表!G40</f>
        <v>0.52103191048487363</v>
      </c>
      <c r="K37" s="78">
        <f t="shared" si="3"/>
        <v>2.9933121264961518E-3</v>
      </c>
      <c r="L37" s="79"/>
      <c r="M37" s="80"/>
      <c r="N37" s="81">
        <f>分析係数表!H40</f>
        <v>3.0720871751886002E-2</v>
      </c>
      <c r="O37" s="82">
        <f t="shared" si="4"/>
        <v>0.87221818055870837</v>
      </c>
      <c r="P37" s="76">
        <f>分析係数表!C40</f>
        <v>1</v>
      </c>
      <c r="Q37" s="82">
        <f t="shared" si="5"/>
        <v>0.87221818055870837</v>
      </c>
      <c r="R37" s="83">
        <v>0.87385463413229247</v>
      </c>
      <c r="S37" s="84">
        <f t="shared" si="6"/>
        <v>0.87959960304160667</v>
      </c>
      <c r="T37" s="85">
        <f>分析係数表!F40</f>
        <v>0.71467053460422714</v>
      </c>
      <c r="U37" s="86">
        <f t="shared" si="7"/>
        <v>0.62862391854341104</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投入係数表!AC38</f>
        <v>1.93345062933818E-5</v>
      </c>
      <c r="E38" s="77">
        <f t="shared" si="0"/>
        <v>1.9334506293381801E-3</v>
      </c>
      <c r="F38" s="76">
        <f>分析係数表!C41</f>
        <v>0.82470733210104741</v>
      </c>
      <c r="G38" s="77">
        <f t="shared" si="1"/>
        <v>1.5945309102705816E-3</v>
      </c>
      <c r="H38" s="77">
        <v>2.948387744398249E-3</v>
      </c>
      <c r="I38" s="77">
        <f t="shared" si="2"/>
        <v>2.948387744398249E-3</v>
      </c>
      <c r="J38" s="76">
        <f>分析係数表!G41</f>
        <v>0.4456857268851977</v>
      </c>
      <c r="K38" s="78">
        <f t="shared" si="3"/>
        <v>1.3140543350015422E-3</v>
      </c>
      <c r="L38" s="79"/>
      <c r="M38" s="80"/>
      <c r="N38" s="81">
        <f>分析係数表!H41</f>
        <v>5.0614696842693492E-2</v>
      </c>
      <c r="O38" s="82">
        <f t="shared" si="4"/>
        <v>1.4370379573279677</v>
      </c>
      <c r="P38" s="76">
        <f>分析係数表!C41</f>
        <v>0.82470733210104741</v>
      </c>
      <c r="Q38" s="82">
        <f t="shared" si="5"/>
        <v>1.1851357399158871</v>
      </c>
      <c r="R38" s="83">
        <v>1.2068167625435444</v>
      </c>
      <c r="S38" s="84">
        <f t="shared" si="6"/>
        <v>1.2097651502879427</v>
      </c>
      <c r="T38" s="85">
        <f>分析係数表!F41</f>
        <v>0.54887549610465969</v>
      </c>
      <c r="U38" s="86">
        <f t="shared" si="7"/>
        <v>0.6640104470344228</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投入係数表!AC39</f>
        <v>3.2868660698749056E-4</v>
      </c>
      <c r="E39" s="77">
        <f>$C$31*D39</f>
        <v>3.2868660698749053E-2</v>
      </c>
      <c r="F39" s="76">
        <f>分析係数表!C42</f>
        <v>0.29129662522202482</v>
      </c>
      <c r="G39" s="77">
        <f>E39*F39</f>
        <v>9.5745299371133991E-3</v>
      </c>
      <c r="H39" s="77">
        <v>1.3448762045483563E-2</v>
      </c>
      <c r="I39" s="77">
        <f>C39+H39</f>
        <v>1.3448762045483563E-2</v>
      </c>
      <c r="J39" s="76">
        <f>分析係数表!G42</f>
        <v>0.47878787878787876</v>
      </c>
      <c r="K39" s="78">
        <f>I39*J39</f>
        <v>6.4391042520800081E-3</v>
      </c>
      <c r="L39" s="79"/>
      <c r="M39" s="80"/>
      <c r="N39" s="81">
        <f>分析係数表!H42</f>
        <v>1.2405699916177704E-2</v>
      </c>
      <c r="O39" s="82">
        <f t="shared" si="4"/>
        <v>0.35221907427745935</v>
      </c>
      <c r="P39" s="76">
        <f>分析係数表!C42</f>
        <v>0.29129662522202482</v>
      </c>
      <c r="Q39" s="82">
        <f>O39*P39</f>
        <v>0.1026002276758496</v>
      </c>
      <c r="R39" s="83">
        <v>0.10671753527936212</v>
      </c>
      <c r="S39" s="84">
        <f>I39+R39</f>
        <v>0.12016629732484568</v>
      </c>
      <c r="T39" s="85">
        <f>分析係数表!F42</f>
        <v>0.54848484848484846</v>
      </c>
      <c r="U39" s="86">
        <f>S39*T39</f>
        <v>6.5909393381203232E-2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投入係数表!AC40</f>
        <v>8.6115891030722536E-2</v>
      </c>
      <c r="E40" s="77">
        <f>$C$31*D40</f>
        <v>8.6115891030722533</v>
      </c>
      <c r="F40" s="76">
        <f>分析係数表!C43</f>
        <v>0.36608222490931075</v>
      </c>
      <c r="G40" s="77">
        <f>E40*F40</f>
        <v>3.1525496988574662</v>
      </c>
      <c r="H40" s="77">
        <v>3.4452292676502481</v>
      </c>
      <c r="I40" s="77">
        <f>C40+H40</f>
        <v>3.4452292676502481</v>
      </c>
      <c r="J40" s="76">
        <f>分析係数表!G43</f>
        <v>0.30578859060402686</v>
      </c>
      <c r="K40" s="78">
        <f>I40*J40</f>
        <v>1.0535118020625129</v>
      </c>
      <c r="L40" s="79"/>
      <c r="M40" s="80"/>
      <c r="N40" s="81">
        <f>分析係数表!H43</f>
        <v>3.4031852472757751E-2</v>
      </c>
      <c r="O40" s="82">
        <f t="shared" si="4"/>
        <v>0.96622259565303026</v>
      </c>
      <c r="P40" s="76">
        <f>分析係数表!C43</f>
        <v>0.36608222490931075</v>
      </c>
      <c r="Q40" s="82">
        <f>O40*P40</f>
        <v>0.35371691757431062</v>
      </c>
      <c r="R40" s="83">
        <v>0.68462441908123139</v>
      </c>
      <c r="S40" s="84">
        <f>I40+R40</f>
        <v>4.1298536867314795</v>
      </c>
      <c r="T40" s="85">
        <f>分析係数表!F43</f>
        <v>0.52740492170022368</v>
      </c>
      <c r="U40" s="86">
        <f>S40*T40</f>
        <v>2.1781051602839958</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投入係数表!AC41</f>
        <v>8.8938728949556278E-4</v>
      </c>
      <c r="E41" s="77">
        <f>$C$31*D41</f>
        <v>8.8938728949556276E-2</v>
      </c>
      <c r="F41" s="76">
        <f>分析係数表!C44</f>
        <v>0.48678129044185614</v>
      </c>
      <c r="G41" s="77">
        <f>E41*F41</f>
        <v>4.3293709248323473E-2</v>
      </c>
      <c r="H41" s="77">
        <v>5.3286316778522268E-2</v>
      </c>
      <c r="I41" s="77">
        <f>C41+H41</f>
        <v>5.3286316778522268E-2</v>
      </c>
      <c r="J41" s="76">
        <f>分析係数表!G44</f>
        <v>0.26951357466063347</v>
      </c>
      <c r="K41" s="78">
        <f>I41*J41</f>
        <v>1.4361385715478427E-2</v>
      </c>
      <c r="L41" s="79"/>
      <c r="M41" s="80"/>
      <c r="N41" s="81">
        <f>分析係数表!H44</f>
        <v>0.10592344230231908</v>
      </c>
      <c r="O41" s="82">
        <f t="shared" si="4"/>
        <v>3.0073479968149734</v>
      </c>
      <c r="P41" s="76">
        <f>分析係数表!C44</f>
        <v>0.48678129044185614</v>
      </c>
      <c r="Q41" s="82">
        <f>O41*P41</f>
        <v>1.4639207386973239</v>
      </c>
      <c r="R41" s="83">
        <v>1.4919067764446401</v>
      </c>
      <c r="S41" s="84">
        <f>I41+R41</f>
        <v>1.5451930932231623</v>
      </c>
      <c r="T41" s="85">
        <f>分析係数表!F44</f>
        <v>0.545814479638009</v>
      </c>
      <c r="U41" s="86">
        <f>S41*T41</f>
        <v>0.84338876411784591</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投入係数表!AC42</f>
        <v>3.8475667523829777E-3</v>
      </c>
      <c r="E42" s="77">
        <f>$C$31*D42</f>
        <v>0.38475667523829776</v>
      </c>
      <c r="F42" s="76">
        <f>分析係数表!C45</f>
        <v>1</v>
      </c>
      <c r="G42" s="77">
        <f>E42*F42</f>
        <v>0.38475667523829776</v>
      </c>
      <c r="H42" s="77">
        <v>0.41048777030224792</v>
      </c>
      <c r="I42" s="77">
        <f>C42+H42</f>
        <v>0.41048777030224792</v>
      </c>
      <c r="J42" s="76">
        <f>分析係数表!G45</f>
        <v>0</v>
      </c>
      <c r="K42" s="78">
        <f>I42*J42</f>
        <v>0</v>
      </c>
      <c r="L42" s="79"/>
      <c r="M42" s="80"/>
      <c r="N42" s="81">
        <f>分析係数表!H45</f>
        <v>0</v>
      </c>
      <c r="O42" s="82">
        <f t="shared" si="4"/>
        <v>0</v>
      </c>
      <c r="P42" s="76">
        <f>分析係数表!C45</f>
        <v>1</v>
      </c>
      <c r="Q42" s="82">
        <f>O42*P42</f>
        <v>0</v>
      </c>
      <c r="R42" s="83">
        <v>4.7282166713285889E-2</v>
      </c>
      <c r="S42" s="84">
        <f>I42+R42</f>
        <v>0.45776993701553381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9.2418940082365005E-3</v>
      </c>
      <c r="E43" s="77">
        <f>$C$31*D43</f>
        <v>0.92418940082365009</v>
      </c>
      <c r="F43" s="76">
        <f>分析係数表!C46</f>
        <v>0.13948747815958062</v>
      </c>
      <c r="G43" s="77">
        <f>E43*F43</f>
        <v>0.12891284886270479</v>
      </c>
      <c r="H43" s="77">
        <v>0.1376976161198509</v>
      </c>
      <c r="I43" s="77">
        <f>C43+H43</f>
        <v>0.1376976161198509</v>
      </c>
      <c r="J43" s="76">
        <f>分析係数表!G46</f>
        <v>8.3333333333333332E-3</v>
      </c>
      <c r="K43" s="78">
        <f>I43*J43</f>
        <v>1.1474801343320908E-3</v>
      </c>
      <c r="L43" s="79"/>
      <c r="M43" s="80"/>
      <c r="N43" s="81">
        <f>分析係数表!H46</f>
        <v>2.1598211791003075E-2</v>
      </c>
      <c r="O43" s="82">
        <f t="shared" si="4"/>
        <v>0.61321023517224338</v>
      </c>
      <c r="P43" s="76">
        <f>分析係数表!C46</f>
        <v>0.13948747815958062</v>
      </c>
      <c r="Q43" s="82">
        <f>O43*P43</f>
        <v>8.5535149285819595E-2</v>
      </c>
      <c r="R43" s="83">
        <v>0.10042410679872668</v>
      </c>
      <c r="S43" s="84">
        <f>I43+R43</f>
        <v>0.23812172291857758</v>
      </c>
      <c r="T43" s="85">
        <f>分析係数表!F46</f>
        <v>0.3125</v>
      </c>
      <c r="U43" s="86">
        <f>S43*T43</f>
        <v>7.4413038412055488E-2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投入係数表!AC44</f>
        <v>0.2783975561184045</v>
      </c>
      <c r="E44" s="91">
        <f>SUM(E5:E43)</f>
        <v>27.839755611840456</v>
      </c>
      <c r="F44" s="92">
        <f>分析係数表!C47</f>
        <v>0.42491623390916577</v>
      </c>
      <c r="G44" s="91">
        <f>SUM(G5:G43)</f>
        <v>9.7148043931461245</v>
      </c>
      <c r="H44" s="91">
        <f>SUM(H5:H43)</f>
        <v>11.010124048529436</v>
      </c>
      <c r="I44" s="91">
        <f>SUM(I5:I43)</f>
        <v>111.01012404852945</v>
      </c>
      <c r="J44" s="92">
        <f>分析係数表!G47</f>
        <v>0.25359060670246586</v>
      </c>
      <c r="K44" s="93">
        <f>SUM(K5:K43)</f>
        <v>45.281839261714836</v>
      </c>
      <c r="L44" s="94">
        <f>最終需要_まとめ!$L$33</f>
        <v>0.627</v>
      </c>
      <c r="M44" s="91">
        <f>K44*L44</f>
        <v>28.391713217095202</v>
      </c>
      <c r="N44" s="95">
        <f>分析係数表!H47</f>
        <v>1</v>
      </c>
      <c r="O44" s="96">
        <f>SUM(O5:O43)</f>
        <v>28.391713217095202</v>
      </c>
      <c r="P44" s="92">
        <f>分析係数表!C47</f>
        <v>0.42491623390916577</v>
      </c>
      <c r="Q44" s="96">
        <f>SUM(Q5:Q43)</f>
        <v>15.783812651733317</v>
      </c>
      <c r="R44" s="91">
        <f>SUM(R5:R43)</f>
        <v>17.605579700762931</v>
      </c>
      <c r="S44" s="97">
        <f>SUM(S5:S43)</f>
        <v>128.61570374929235</v>
      </c>
      <c r="T44" s="98">
        <f>分析係数表!F47</f>
        <v>0.48809024443512294</v>
      </c>
      <c r="U44" s="99">
        <f>SUM(U5:U43)</f>
        <v>88.337077997381556</v>
      </c>
      <c r="V44" s="100">
        <f>分析係数表!D47</f>
        <v>5.6184371544160214E-2</v>
      </c>
      <c r="W44" s="101">
        <f>SUM(W5:W43)</f>
        <v>5</v>
      </c>
      <c r="X44" s="92">
        <f>分析係数表!E47</f>
        <v>4.7573155469890209E-2</v>
      </c>
      <c r="Y44" s="102">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9.6723740533421143E-2</v>
      </c>
      <c r="G5" s="77">
        <f t="shared" ref="G5:G38" si="1">E5*F5</f>
        <v>0</v>
      </c>
      <c r="H5" s="77">
        <f t="array" ref="H5:H43">MMULT(逆行列係数!C5:AO43,'28'!G5:G43)</f>
        <v>4.5758290206706774E-4</v>
      </c>
      <c r="I5" s="77">
        <f t="shared" ref="I5:I38" si="2">C5+H5</f>
        <v>4.5758290206706774E-4</v>
      </c>
      <c r="J5" s="76">
        <f>分析係数表!G8</f>
        <v>0.11988543371522095</v>
      </c>
      <c r="K5" s="78">
        <f t="shared" ref="K5:K38" si="3">I5*J5</f>
        <v>5.4857524674979888E-5</v>
      </c>
      <c r="L5" s="79" t="s">
        <v>184</v>
      </c>
      <c r="M5" s="80" t="s">
        <v>184</v>
      </c>
      <c r="N5" s="81">
        <f>分析係数表!H8</f>
        <v>1.1260128527521654E-2</v>
      </c>
      <c r="O5" s="82">
        <f t="shared" ref="O5:O43" si="4">$M$44*N5</f>
        <v>0.24666361769265172</v>
      </c>
      <c r="P5" s="76">
        <f>分析係数表!C8</f>
        <v>9.6723740533421143E-2</v>
      </c>
      <c r="Q5" s="82">
        <f t="shared" ref="Q5:Q38" si="5">O5*P5</f>
        <v>2.3858227756739032E-2</v>
      </c>
      <c r="R5" s="83">
        <f t="array" ref="R5:R43">MMULT(逆行列係数!C5:AO43,'28'!Q5:Q43)</f>
        <v>4.0486154838909709E-2</v>
      </c>
      <c r="S5" s="84">
        <f t="shared" ref="S5:S38" si="6">I5+R5</f>
        <v>4.0943737740976774E-2</v>
      </c>
      <c r="T5" s="85">
        <f>分析係数表!F8</f>
        <v>0.45253682487725039</v>
      </c>
      <c r="U5" s="86">
        <f t="shared" ref="U5:U38" si="7">S5*T5</f>
        <v>1.8528549075908472E-2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投入係数表!AD6</f>
        <v>0</v>
      </c>
      <c r="E6" s="77">
        <f t="shared" si="0"/>
        <v>0</v>
      </c>
      <c r="F6" s="76">
        <f>分析係数表!C9</f>
        <v>2.0979020979020935E-2</v>
      </c>
      <c r="G6" s="77">
        <f t="shared" si="1"/>
        <v>0</v>
      </c>
      <c r="H6" s="77">
        <v>1.6642983171378836E-4</v>
      </c>
      <c r="I6" s="77">
        <f t="shared" si="2"/>
        <v>1.6642983171378836E-4</v>
      </c>
      <c r="J6" s="76">
        <f>分析係数表!G9</f>
        <v>0.2857142857142857</v>
      </c>
      <c r="K6" s="78">
        <f t="shared" si="3"/>
        <v>4.7551380489653815E-5</v>
      </c>
      <c r="L6" s="79"/>
      <c r="M6" s="80"/>
      <c r="N6" s="81">
        <f>分析係数表!H9</f>
        <v>6.0072645990500145E-4</v>
      </c>
      <c r="O6" s="82">
        <f t="shared" si="4"/>
        <v>1.3159473400476457E-2</v>
      </c>
      <c r="P6" s="76">
        <f>分析係数表!C9</f>
        <v>2.0979020979020935E-2</v>
      </c>
      <c r="Q6" s="82">
        <f t="shared" si="5"/>
        <v>2.7607286854146356E-4</v>
      </c>
      <c r="R6" s="83">
        <v>3.3744810655002364E-4</v>
      </c>
      <c r="S6" s="84">
        <f t="shared" si="6"/>
        <v>5.0387793826381204E-4</v>
      </c>
      <c r="T6" s="85">
        <f>分析係数表!F9</f>
        <v>0.7142857142857143</v>
      </c>
      <c r="U6" s="86">
        <f t="shared" si="7"/>
        <v>3.5991281304558002E-4</v>
      </c>
      <c r="V6" s="87">
        <f>分析係数表!D9</f>
        <v>0.14285714285714285</v>
      </c>
      <c r="W6" s="88">
        <f t="shared" si="8"/>
        <v>0</v>
      </c>
      <c r="X6" s="76">
        <f>分析係数表!E9</f>
        <v>0</v>
      </c>
      <c r="Y6" s="89">
        <f t="shared" si="9"/>
        <v>0</v>
      </c>
    </row>
    <row r="7" spans="1:25" x14ac:dyDescent="0.2">
      <c r="A7" s="6" t="s">
        <v>220</v>
      </c>
      <c r="B7" s="5" t="s">
        <v>266</v>
      </c>
      <c r="C7" s="90"/>
      <c r="D7" s="76">
        <f>投入係数表!AD7</f>
        <v>0</v>
      </c>
      <c r="E7" s="77">
        <f t="shared" si="0"/>
        <v>0</v>
      </c>
      <c r="F7" s="76">
        <f>分析係数表!C10</f>
        <v>2.5562372188139282E-3</v>
      </c>
      <c r="G7" s="77">
        <f t="shared" si="1"/>
        <v>0</v>
      </c>
      <c r="H7" s="77">
        <v>3.0201383269422695E-6</v>
      </c>
      <c r="I7" s="77">
        <f t="shared" si="2"/>
        <v>3.0201383269422695E-6</v>
      </c>
      <c r="J7" s="76">
        <f>分析係数表!G10</f>
        <v>0.2857142857142857</v>
      </c>
      <c r="K7" s="78">
        <f t="shared" si="3"/>
        <v>8.6289666484064844E-7</v>
      </c>
      <c r="L7" s="79"/>
      <c r="M7" s="80"/>
      <c r="N7" s="81">
        <f>分析係数表!H10</f>
        <v>1.1455713886560491E-3</v>
      </c>
      <c r="O7" s="82">
        <f t="shared" si="4"/>
        <v>2.5094809740443473E-2</v>
      </c>
      <c r="P7" s="76">
        <f>分析係数表!C10</f>
        <v>2.5562372188139282E-3</v>
      </c>
      <c r="Q7" s="82">
        <f t="shared" si="5"/>
        <v>6.4148286657575901E-5</v>
      </c>
      <c r="R7" s="83">
        <v>1.3850346989953337E-4</v>
      </c>
      <c r="S7" s="84">
        <f t="shared" si="6"/>
        <v>1.4152360822647565E-4</v>
      </c>
      <c r="T7" s="85">
        <f>分析係数表!F10</f>
        <v>0.5714285714285714</v>
      </c>
      <c r="U7" s="86">
        <f t="shared" si="7"/>
        <v>8.0870633272271797E-5</v>
      </c>
      <c r="V7" s="87">
        <f>分析係数表!D10</f>
        <v>0</v>
      </c>
      <c r="W7" s="88">
        <f t="shared" si="8"/>
        <v>0</v>
      </c>
      <c r="X7" s="76">
        <f>分析係数表!E10</f>
        <v>0</v>
      </c>
      <c r="Y7" s="89">
        <f t="shared" si="9"/>
        <v>0</v>
      </c>
    </row>
    <row r="8" spans="1:25" x14ac:dyDescent="0.2">
      <c r="A8" s="6" t="s">
        <v>221</v>
      </c>
      <c r="B8" s="5" t="s">
        <v>27</v>
      </c>
      <c r="C8" s="90"/>
      <c r="D8" s="76">
        <f>投入係数表!AD8</f>
        <v>0</v>
      </c>
      <c r="E8" s="77">
        <f t="shared" si="0"/>
        <v>0</v>
      </c>
      <c r="F8" s="76">
        <f>分析係数表!C11</f>
        <v>1.0332950631458115E-2</v>
      </c>
      <c r="G8" s="77">
        <f t="shared" si="1"/>
        <v>0</v>
      </c>
      <c r="H8" s="77">
        <v>1.6507101576736154E-4</v>
      </c>
      <c r="I8" s="77">
        <f t="shared" si="2"/>
        <v>1.6507101576736154E-4</v>
      </c>
      <c r="J8" s="76">
        <f>分析係数表!G11</f>
        <v>0.46666666666666667</v>
      </c>
      <c r="K8" s="78">
        <f t="shared" si="3"/>
        <v>7.7033140691435382E-5</v>
      </c>
      <c r="L8" s="79"/>
      <c r="M8" s="80"/>
      <c r="N8" s="81">
        <f>分析係数表!H11</f>
        <v>-1.3970382788488405E-5</v>
      </c>
      <c r="O8" s="82">
        <f t="shared" si="4"/>
        <v>-3.0603426512735947E-4</v>
      </c>
      <c r="P8" s="76">
        <f>分析係数表!C11</f>
        <v>1.0332950631458115E-2</v>
      </c>
      <c r="Q8" s="82">
        <f t="shared" si="5"/>
        <v>-3.1622369530955695E-6</v>
      </c>
      <c r="R8" s="83">
        <v>1.8277273455896567E-4</v>
      </c>
      <c r="S8" s="84">
        <f t="shared" si="6"/>
        <v>3.4784375032632724E-4</v>
      </c>
      <c r="T8" s="85">
        <f>分析係数表!F11</f>
        <v>0.8</v>
      </c>
      <c r="U8" s="86">
        <f t="shared" si="7"/>
        <v>2.7827500026106182E-4</v>
      </c>
      <c r="V8" s="87">
        <f>分析係数表!D11</f>
        <v>0</v>
      </c>
      <c r="W8" s="88">
        <f t="shared" si="8"/>
        <v>0</v>
      </c>
      <c r="X8" s="76">
        <f>分析係数表!E11</f>
        <v>0</v>
      </c>
      <c r="Y8" s="89">
        <f t="shared" si="9"/>
        <v>0</v>
      </c>
    </row>
    <row r="9" spans="1:25" x14ac:dyDescent="0.2">
      <c r="A9" s="6" t="s">
        <v>222</v>
      </c>
      <c r="B9" s="5" t="s">
        <v>190</v>
      </c>
      <c r="C9" s="90"/>
      <c r="D9" s="76">
        <f>投入係数表!AD9</f>
        <v>0</v>
      </c>
      <c r="E9" s="77">
        <f t="shared" si="0"/>
        <v>0</v>
      </c>
      <c r="F9" s="76">
        <f>分析係数表!C12</f>
        <v>0.36438470355319375</v>
      </c>
      <c r="G9" s="77">
        <f t="shared" si="1"/>
        <v>0</v>
      </c>
      <c r="H9" s="77">
        <v>2.7429770705304298E-3</v>
      </c>
      <c r="I9" s="77">
        <f t="shared" si="2"/>
        <v>2.7429770705304298E-3</v>
      </c>
      <c r="J9" s="76">
        <f>分析係数表!G12</f>
        <v>0.13670989621500027</v>
      </c>
      <c r="K9" s="78">
        <f t="shared" si="3"/>
        <v>3.7499211063234052E-4</v>
      </c>
      <c r="L9" s="79"/>
      <c r="M9" s="80"/>
      <c r="N9" s="81">
        <f>分析係数表!H12</f>
        <v>8.785973735680358E-2</v>
      </c>
      <c r="O9" s="82">
        <f t="shared" si="4"/>
        <v>1.9246494933859637</v>
      </c>
      <c r="P9" s="76">
        <f>分析係数表!C12</f>
        <v>0.36438470355319375</v>
      </c>
      <c r="Q9" s="82">
        <f t="shared" si="5"/>
        <v>0.70131283509124887</v>
      </c>
      <c r="R9" s="83">
        <v>0.80854832284955724</v>
      </c>
      <c r="S9" s="84">
        <f t="shared" si="6"/>
        <v>0.81129129992008764</v>
      </c>
      <c r="T9" s="85">
        <f>分析係数表!F12</f>
        <v>0.3384174917772968</v>
      </c>
      <c r="U9" s="86">
        <f t="shared" si="7"/>
        <v>0.27455516681969871</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投入係数表!AD10</f>
        <v>1.1682242990654205E-3</v>
      </c>
      <c r="E10" s="77">
        <f t="shared" si="0"/>
        <v>0.11682242990654204</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0.29715927143866605</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投入係数表!AD11</f>
        <v>2.3364485981308409E-3</v>
      </c>
      <c r="E11" s="77">
        <f t="shared" si="0"/>
        <v>0.23364485981308408</v>
      </c>
      <c r="F11" s="76">
        <f>分析係数表!C14</f>
        <v>0.26107118015302577</v>
      </c>
      <c r="G11" s="77">
        <f t="shared" si="1"/>
        <v>6.0997939288090129E-2</v>
      </c>
      <c r="H11" s="77">
        <v>0.16154450965372438</v>
      </c>
      <c r="I11" s="77">
        <f t="shared" si="2"/>
        <v>0.16154450965372438</v>
      </c>
      <c r="J11" s="76">
        <f>分析係数表!G14</f>
        <v>0.16373199176766523</v>
      </c>
      <c r="K11" s="78">
        <f t="shared" si="3"/>
        <v>2.6450004324735116E-2</v>
      </c>
      <c r="L11" s="79"/>
      <c r="M11" s="80"/>
      <c r="N11" s="81">
        <f>分析係数表!H14</f>
        <v>1.1316010058675609E-3</v>
      </c>
      <c r="O11" s="82">
        <f t="shared" si="4"/>
        <v>2.4788775475316119E-2</v>
      </c>
      <c r="P11" s="76">
        <f>分析係数表!C14</f>
        <v>0.26107118015302577</v>
      </c>
      <c r="Q11" s="82">
        <f t="shared" si="5"/>
        <v>6.4716348678891611E-3</v>
      </c>
      <c r="R11" s="83">
        <v>3.5229259065707466E-2</v>
      </c>
      <c r="S11" s="84">
        <f t="shared" si="6"/>
        <v>0.19677376871943186</v>
      </c>
      <c r="T11" s="85">
        <f>分析係数表!F14</f>
        <v>0.32746398353533046</v>
      </c>
      <c r="U11" s="86">
        <f t="shared" si="7"/>
        <v>6.4436322160124959E-2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0.17749987377386847</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投入係数表!AD13</f>
        <v>0</v>
      </c>
      <c r="E13" s="77">
        <f t="shared" si="0"/>
        <v>0</v>
      </c>
      <c r="F13" s="76">
        <f>分析係数表!C16</f>
        <v>2.7381299155257777E-2</v>
      </c>
      <c r="G13" s="77">
        <f t="shared" si="1"/>
        <v>0</v>
      </c>
      <c r="H13" s="77">
        <v>2.8503686493004223E-3</v>
      </c>
      <c r="I13" s="77">
        <f t="shared" si="2"/>
        <v>2.8503686493004223E-3</v>
      </c>
      <c r="J13" s="76">
        <f>分析係数表!G16</f>
        <v>3.4146341463414637E-2</v>
      </c>
      <c r="K13" s="78">
        <f t="shared" si="3"/>
        <v>9.7329661195624188E-5</v>
      </c>
      <c r="L13" s="79"/>
      <c r="M13" s="80"/>
      <c r="N13" s="81">
        <f>分析係数表!H16</f>
        <v>1.6149762503492596E-2</v>
      </c>
      <c r="O13" s="82">
        <f t="shared" si="4"/>
        <v>0.35377561048722755</v>
      </c>
      <c r="P13" s="76">
        <f>分析係数表!C16</f>
        <v>2.7381299155257777E-2</v>
      </c>
      <c r="Q13" s="82">
        <f t="shared" si="5"/>
        <v>9.6868358245847282E-3</v>
      </c>
      <c r="R13" s="83">
        <v>1.1397259614443831E-2</v>
      </c>
      <c r="S13" s="84">
        <f t="shared" si="6"/>
        <v>1.4247628263744254E-2</v>
      </c>
      <c r="T13" s="85">
        <f>分析係数表!F16</f>
        <v>0.28292682926829266</v>
      </c>
      <c r="U13" s="86">
        <f t="shared" si="7"/>
        <v>4.0310362892544711E-3</v>
      </c>
      <c r="V13" s="87">
        <f>分析係数表!D16</f>
        <v>0</v>
      </c>
      <c r="W13" s="88">
        <f t="shared" si="8"/>
        <v>0</v>
      </c>
      <c r="X13" s="76">
        <f>分析係数表!E16</f>
        <v>0</v>
      </c>
      <c r="Y13" s="89">
        <f t="shared" si="9"/>
        <v>0</v>
      </c>
    </row>
    <row r="14" spans="1:25" x14ac:dyDescent="0.2">
      <c r="A14" s="6" t="s">
        <v>2</v>
      </c>
      <c r="B14" s="5" t="s">
        <v>364</v>
      </c>
      <c r="C14" s="90"/>
      <c r="D14" s="76">
        <f>投入係数表!AD14</f>
        <v>3.5046728971962616E-3</v>
      </c>
      <c r="E14" s="77">
        <f t="shared" si="0"/>
        <v>0.35046728971962615</v>
      </c>
      <c r="F14" s="76">
        <f>分析係数表!C17</f>
        <v>0.29707112970711302</v>
      </c>
      <c r="G14" s="77">
        <f t="shared" si="1"/>
        <v>0.10411371368239943</v>
      </c>
      <c r="H14" s="77">
        <v>0.17196496930222521</v>
      </c>
      <c r="I14" s="77">
        <f t="shared" si="2"/>
        <v>0.17196496930222521</v>
      </c>
      <c r="J14" s="76">
        <f>分析係数表!G17</f>
        <v>0.2185201483623562</v>
      </c>
      <c r="K14" s="78">
        <f t="shared" si="3"/>
        <v>3.7577810605050284E-2</v>
      </c>
      <c r="L14" s="79"/>
      <c r="M14" s="80"/>
      <c r="N14" s="81">
        <f>分析係数表!H17</f>
        <v>2.8080469404861692E-3</v>
      </c>
      <c r="O14" s="82">
        <f t="shared" si="4"/>
        <v>6.1512887290599248E-2</v>
      </c>
      <c r="P14" s="76">
        <f>分析係数表!C17</f>
        <v>0.29707112970711302</v>
      </c>
      <c r="Q14" s="82">
        <f t="shared" si="5"/>
        <v>1.8273702918964633E-2</v>
      </c>
      <c r="R14" s="83">
        <v>4.6945141448324026E-2</v>
      </c>
      <c r="S14" s="84">
        <f t="shared" si="6"/>
        <v>0.21891011075054922</v>
      </c>
      <c r="T14" s="85">
        <f>分析係数表!F17</f>
        <v>0.34274218897340791</v>
      </c>
      <c r="U14" s="86">
        <f t="shared" si="7"/>
        <v>7.5029730547054391E-2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投入係数表!AD15</f>
        <v>0</v>
      </c>
      <c r="E15" s="77">
        <f t="shared" si="0"/>
        <v>0</v>
      </c>
      <c r="F15" s="76">
        <f>分析係数表!C18</f>
        <v>0.13983739837398379</v>
      </c>
      <c r="G15" s="77">
        <f t="shared" si="1"/>
        <v>0</v>
      </c>
      <c r="H15" s="77">
        <v>4.3308571232063293E-3</v>
      </c>
      <c r="I15" s="77">
        <f t="shared" si="2"/>
        <v>4.3308571232063293E-3</v>
      </c>
      <c r="J15" s="76">
        <f>分析係数表!G18</f>
        <v>0.21606118546845124</v>
      </c>
      <c r="K15" s="78">
        <f t="shared" si="3"/>
        <v>9.3573012413444585E-4</v>
      </c>
      <c r="L15" s="79"/>
      <c r="M15" s="80"/>
      <c r="N15" s="81">
        <f>分析係数表!H18</f>
        <v>4.3308186644314052E-4</v>
      </c>
      <c r="O15" s="82">
        <f t="shared" si="4"/>
        <v>9.4870622189481418E-3</v>
      </c>
      <c r="P15" s="76">
        <f>分析係数表!C18</f>
        <v>0.13983739837398379</v>
      </c>
      <c r="Q15" s="82">
        <f t="shared" si="5"/>
        <v>1.3266460989098219E-3</v>
      </c>
      <c r="R15" s="83">
        <v>3.2867562966518143E-3</v>
      </c>
      <c r="S15" s="84">
        <f t="shared" si="6"/>
        <v>7.6176134198581436E-3</v>
      </c>
      <c r="T15" s="85">
        <f>分析係数表!F18</f>
        <v>0.45793499043977054</v>
      </c>
      <c r="U15" s="86">
        <f t="shared" si="7"/>
        <v>3.4883717285966068E-3</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投入係数表!AD16</f>
        <v>0</v>
      </c>
      <c r="E16" s="77">
        <f t="shared" si="0"/>
        <v>0</v>
      </c>
      <c r="F16" s="76">
        <f>分析係数表!C19</f>
        <v>0.18403218975010593</v>
      </c>
      <c r="G16" s="77">
        <f t="shared" si="1"/>
        <v>0</v>
      </c>
      <c r="H16" s="77">
        <v>3.9941228603816844E-3</v>
      </c>
      <c r="I16" s="77">
        <f t="shared" si="2"/>
        <v>3.9941228603816844E-3</v>
      </c>
      <c r="J16" s="76">
        <f>分析係数表!G19</f>
        <v>5.7747209966260059E-2</v>
      </c>
      <c r="K16" s="78">
        <f t="shared" si="3"/>
        <v>2.3064945144950035E-4</v>
      </c>
      <c r="L16" s="79"/>
      <c r="M16" s="80"/>
      <c r="N16" s="81">
        <f>分析係数表!H19</f>
        <v>-1.1176306230790724E-4</v>
      </c>
      <c r="O16" s="82">
        <f t="shared" si="4"/>
        <v>-2.4482741210188758E-3</v>
      </c>
      <c r="P16" s="76">
        <f>分析係数表!C19</f>
        <v>0.18403218975010593</v>
      </c>
      <c r="Q16" s="82">
        <f t="shared" si="5"/>
        <v>-4.5056124759961956E-4</v>
      </c>
      <c r="R16" s="83">
        <v>2.8186125831675948E-3</v>
      </c>
      <c r="S16" s="84">
        <f t="shared" si="6"/>
        <v>6.8127354435492792E-3</v>
      </c>
      <c r="T16" s="85">
        <f>分析係数表!F19</f>
        <v>0.23994290163508955</v>
      </c>
      <c r="U16" s="86">
        <f t="shared" si="7"/>
        <v>1.6346675103974329E-3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投入係数表!AD17</f>
        <v>0</v>
      </c>
      <c r="E17" s="77">
        <f t="shared" si="0"/>
        <v>0</v>
      </c>
      <c r="F17" s="76">
        <f>分析係数表!C20</f>
        <v>2.2594142259414252E-2</v>
      </c>
      <c r="G17" s="77">
        <f t="shared" si="1"/>
        <v>0</v>
      </c>
      <c r="H17" s="77">
        <v>2.8336609393118966E-4</v>
      </c>
      <c r="I17" s="77">
        <f t="shared" si="2"/>
        <v>2.8336609393118966E-4</v>
      </c>
      <c r="J17" s="76">
        <f>分析係数表!G20</f>
        <v>0.10283687943262411</v>
      </c>
      <c r="K17" s="78">
        <f t="shared" si="3"/>
        <v>2.9140484836895389E-5</v>
      </c>
      <c r="L17" s="79"/>
      <c r="M17" s="80"/>
      <c r="N17" s="81">
        <f>分析係数表!H20</f>
        <v>5.3087454596255942E-4</v>
      </c>
      <c r="O17" s="82">
        <f t="shared" si="4"/>
        <v>1.162930207483966E-2</v>
      </c>
      <c r="P17" s="76">
        <f>分析係数表!C20</f>
        <v>2.2594142259414252E-2</v>
      </c>
      <c r="Q17" s="82">
        <f t="shared" si="5"/>
        <v>2.6275410545662859E-4</v>
      </c>
      <c r="R17" s="83">
        <v>7.4996591901762275E-4</v>
      </c>
      <c r="S17" s="84">
        <f t="shared" si="6"/>
        <v>1.0333320129488125E-3</v>
      </c>
      <c r="T17" s="85">
        <f>分析係数表!F20</f>
        <v>0.22695035460992907</v>
      </c>
      <c r="U17" s="86">
        <f t="shared" si="7"/>
        <v>2.3451506676852482E-4</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投入係数表!AD18</f>
        <v>0</v>
      </c>
      <c r="E18" s="77">
        <f t="shared" si="0"/>
        <v>0</v>
      </c>
      <c r="F18" s="76">
        <f>分析係数表!C21</f>
        <v>0.23250388802488331</v>
      </c>
      <c r="G18" s="77">
        <f t="shared" si="1"/>
        <v>0</v>
      </c>
      <c r="H18" s="77">
        <v>1.3785821560698248E-2</v>
      </c>
      <c r="I18" s="77">
        <f t="shared" si="2"/>
        <v>1.3785821560698248E-2</v>
      </c>
      <c r="J18" s="76">
        <f>分析係数表!G21</f>
        <v>0.28497645450402553</v>
      </c>
      <c r="K18" s="78">
        <f t="shared" si="3"/>
        <v>3.9286345507929385E-3</v>
      </c>
      <c r="L18" s="79"/>
      <c r="M18" s="80"/>
      <c r="N18" s="81">
        <f>分析係数表!H21</f>
        <v>8.9410449846325792E-4</v>
      </c>
      <c r="O18" s="82">
        <f t="shared" si="4"/>
        <v>1.9586192968151006E-2</v>
      </c>
      <c r="P18" s="76">
        <f>分析係数表!C21</f>
        <v>0.23250388802488331</v>
      </c>
      <c r="Q18" s="82">
        <f t="shared" si="5"/>
        <v>4.5538660167007382E-3</v>
      </c>
      <c r="R18" s="83">
        <v>1.5348711189639406E-2</v>
      </c>
      <c r="S18" s="84">
        <f t="shared" si="6"/>
        <v>2.9134532750337654E-2</v>
      </c>
      <c r="T18" s="85">
        <f>分析係数表!F21</f>
        <v>0.42533799179705301</v>
      </c>
      <c r="U18" s="86">
        <f t="shared" si="7"/>
        <v>1.239202365197409E-2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投入係数表!AD19</f>
        <v>0</v>
      </c>
      <c r="E19" s="77">
        <f t="shared" si="0"/>
        <v>0</v>
      </c>
      <c r="F19" s="76">
        <f>分析係数表!C22</f>
        <v>5.4474708171206254E-2</v>
      </c>
      <c r="G19" s="77">
        <f t="shared" si="1"/>
        <v>0</v>
      </c>
      <c r="H19" s="77">
        <v>2.535829133149866E-3</v>
      </c>
      <c r="I19" s="77">
        <f t="shared" si="2"/>
        <v>2.535829133149866E-3</v>
      </c>
      <c r="J19" s="76">
        <f>分析係数表!G22</f>
        <v>0.19423955040393395</v>
      </c>
      <c r="K19" s="78">
        <f t="shared" si="3"/>
        <v>4.9255831072422753E-4</v>
      </c>
      <c r="L19" s="79"/>
      <c r="M19" s="80"/>
      <c r="N19" s="81">
        <f>分析係数表!H22</f>
        <v>4.1911148365465217E-5</v>
      </c>
      <c r="O19" s="82">
        <f t="shared" si="4"/>
        <v>9.1810279538207841E-4</v>
      </c>
      <c r="P19" s="76">
        <f>分析係数表!C22</f>
        <v>5.4474708171206254E-2</v>
      </c>
      <c r="Q19" s="82">
        <f t="shared" si="5"/>
        <v>5.0013381849607412E-5</v>
      </c>
      <c r="R19" s="83">
        <v>5.0775900449247138E-4</v>
      </c>
      <c r="S19" s="84">
        <f t="shared" si="6"/>
        <v>3.0435881376423375E-3</v>
      </c>
      <c r="T19" s="85">
        <f>分析係数表!F22</f>
        <v>0.41201264488935724</v>
      </c>
      <c r="U19" s="86">
        <f t="shared" si="7"/>
        <v>1.2539967985438925E-3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6.1206853025471894E-4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投入係数表!AD21</f>
        <v>0</v>
      </c>
      <c r="E21" s="77">
        <f t="shared" si="0"/>
        <v>0</v>
      </c>
      <c r="F21" s="76">
        <f>分析係数表!C24</f>
        <v>0.2430426716141002</v>
      </c>
      <c r="G21" s="77">
        <f t="shared" si="1"/>
        <v>0</v>
      </c>
      <c r="H21" s="77">
        <v>6.7509464011613115E-3</v>
      </c>
      <c r="I21" s="77">
        <f t="shared" si="2"/>
        <v>6.7509464011613115E-3</v>
      </c>
      <c r="J21" s="76">
        <f>分析係数表!G24</f>
        <v>0.20785219399538107</v>
      </c>
      <c r="K21" s="78">
        <f t="shared" si="3"/>
        <v>1.4031990210266005E-3</v>
      </c>
      <c r="L21" s="79"/>
      <c r="M21" s="80"/>
      <c r="N21" s="81">
        <f>分析係数表!H24</f>
        <v>3.3528918692372173E-4</v>
      </c>
      <c r="O21" s="82">
        <f t="shared" si="4"/>
        <v>7.3448223630566273E-3</v>
      </c>
      <c r="P21" s="76">
        <f>分析係数表!C24</f>
        <v>0.2430426716141002</v>
      </c>
      <c r="Q21" s="82">
        <f t="shared" si="5"/>
        <v>1.7851052496482714E-3</v>
      </c>
      <c r="R21" s="83">
        <v>7.2249592854584169E-3</v>
      </c>
      <c r="S21" s="84">
        <f t="shared" si="6"/>
        <v>1.3975905686619728E-2</v>
      </c>
      <c r="T21" s="85">
        <f>分析係数表!F24</f>
        <v>0.39030023094688221</v>
      </c>
      <c r="U21" s="86">
        <f t="shared" si="7"/>
        <v>5.4547992171795241E-3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投入係数表!AD22</f>
        <v>0</v>
      </c>
      <c r="E22" s="77">
        <f t="shared" si="0"/>
        <v>0</v>
      </c>
      <c r="F22" s="76">
        <f>分析係数表!C25</f>
        <v>6.2929061784896545E-3</v>
      </c>
      <c r="G22" s="77">
        <f t="shared" si="1"/>
        <v>0</v>
      </c>
      <c r="H22" s="77">
        <v>4.6818177934855983E-4</v>
      </c>
      <c r="I22" s="77">
        <f t="shared" si="2"/>
        <v>4.6818177934855983E-4</v>
      </c>
      <c r="J22" s="76">
        <f>分析係数表!G25</f>
        <v>0.19805194805194806</v>
      </c>
      <c r="K22" s="78">
        <f t="shared" si="3"/>
        <v>9.2724313442409575E-5</v>
      </c>
      <c r="L22" s="79"/>
      <c r="M22" s="80"/>
      <c r="N22" s="81">
        <f>分析係数表!H25</f>
        <v>4.8896339759709417E-4</v>
      </c>
      <c r="O22" s="82">
        <f t="shared" si="4"/>
        <v>1.0711199279457581E-2</v>
      </c>
      <c r="P22" s="76">
        <f>分析係数表!C25</f>
        <v>6.2929061784896545E-3</v>
      </c>
      <c r="Q22" s="82">
        <f t="shared" si="5"/>
        <v>6.7404572124732552E-5</v>
      </c>
      <c r="R22" s="83">
        <v>6.5663260241546775E-4</v>
      </c>
      <c r="S22" s="84">
        <f t="shared" si="6"/>
        <v>1.1248143817640275E-3</v>
      </c>
      <c r="T22" s="85">
        <f>分析係数表!F25</f>
        <v>0.35389610389610388</v>
      </c>
      <c r="U22" s="86">
        <f t="shared" si="7"/>
        <v>3.9806742731259416E-4</v>
      </c>
      <c r="V22" s="87">
        <f>分析係数表!D25</f>
        <v>9.74025974025974E-3</v>
      </c>
      <c r="W22" s="88">
        <f t="shared" si="8"/>
        <v>0</v>
      </c>
      <c r="X22" s="76">
        <f>分析係数表!E25</f>
        <v>0</v>
      </c>
      <c r="Y22" s="89">
        <f t="shared" si="9"/>
        <v>0</v>
      </c>
    </row>
    <row r="23" spans="1:25" x14ac:dyDescent="0.2">
      <c r="A23" s="6" t="s">
        <v>11</v>
      </c>
      <c r="B23" s="5" t="s">
        <v>35</v>
      </c>
      <c r="C23" s="90"/>
      <c r="D23" s="76">
        <f>投入係数表!AD23</f>
        <v>0</v>
      </c>
      <c r="E23" s="77">
        <f t="shared" si="0"/>
        <v>0</v>
      </c>
      <c r="F23" s="76">
        <f>分析係数表!C26</f>
        <v>0.11929572403880706</v>
      </c>
      <c r="G23" s="77">
        <f t="shared" si="1"/>
        <v>0</v>
      </c>
      <c r="H23" s="77">
        <v>5.1597226567444733E-3</v>
      </c>
      <c r="I23" s="77">
        <f t="shared" si="2"/>
        <v>5.1597226567444733E-3</v>
      </c>
      <c r="J23" s="76">
        <f>分析係数表!G26</f>
        <v>0.19690501600853788</v>
      </c>
      <c r="K23" s="78">
        <f t="shared" si="3"/>
        <v>1.0159752723258861E-3</v>
      </c>
      <c r="L23" s="79"/>
      <c r="M23" s="80"/>
      <c r="N23" s="81">
        <f>分析係数表!H26</f>
        <v>1.0477787091366304E-2</v>
      </c>
      <c r="O23" s="82">
        <f t="shared" si="4"/>
        <v>0.2295256988455196</v>
      </c>
      <c r="P23" s="76">
        <f>分析係数表!C26</f>
        <v>0.11929572403880706</v>
      </c>
      <c r="Q23" s="82">
        <f t="shared" si="5"/>
        <v>2.7381434429289444E-2</v>
      </c>
      <c r="R23" s="83">
        <v>2.9595240367610961E-2</v>
      </c>
      <c r="S23" s="84">
        <f t="shared" si="6"/>
        <v>3.4754963024355434E-2</v>
      </c>
      <c r="T23" s="85">
        <f>分析係数表!F26</f>
        <v>0.33564567769477055</v>
      </c>
      <c r="U23" s="86">
        <f t="shared" si="7"/>
        <v>1.1665353117566472E-2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投入係数表!AD24</f>
        <v>0</v>
      </c>
      <c r="E24" s="77">
        <f t="shared" si="0"/>
        <v>0</v>
      </c>
      <c r="F24" s="76">
        <f>分析係数表!C27</f>
        <v>1</v>
      </c>
      <c r="G24" s="77">
        <f t="shared" si="1"/>
        <v>0</v>
      </c>
      <c r="H24" s="77">
        <v>7.9531338941120269E-3</v>
      </c>
      <c r="I24" s="77">
        <f t="shared" si="2"/>
        <v>7.9531338941120269E-3</v>
      </c>
      <c r="J24" s="76">
        <f>分析係数表!G27</f>
        <v>0.17096018735362997</v>
      </c>
      <c r="K24" s="78">
        <f t="shared" si="3"/>
        <v>1.3596692605858968E-3</v>
      </c>
      <c r="L24" s="79"/>
      <c r="M24" s="80"/>
      <c r="N24" s="81">
        <f>分析係数表!H27</f>
        <v>1.0449846325789327E-2</v>
      </c>
      <c r="O24" s="82">
        <f t="shared" si="4"/>
        <v>0.22891363031526488</v>
      </c>
      <c r="P24" s="76">
        <f>分析係数表!C27</f>
        <v>1</v>
      </c>
      <c r="Q24" s="82">
        <f t="shared" si="5"/>
        <v>0.22891363031526488</v>
      </c>
      <c r="R24" s="83">
        <v>0.23836146716300993</v>
      </c>
      <c r="S24" s="84">
        <f t="shared" si="6"/>
        <v>0.24631460105712197</v>
      </c>
      <c r="T24" s="85">
        <f>分析係数表!F27</f>
        <v>0.32162373145979706</v>
      </c>
      <c r="U24" s="86">
        <f t="shared" si="7"/>
        <v>7.9220621105022843E-2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投入係数表!AD25</f>
        <v>0</v>
      </c>
      <c r="E25" s="77">
        <f t="shared" si="0"/>
        <v>0</v>
      </c>
      <c r="F25" s="76">
        <f>分析係数表!C28</f>
        <v>0.21543700340522132</v>
      </c>
      <c r="G25" s="77">
        <f t="shared" si="1"/>
        <v>0</v>
      </c>
      <c r="H25" s="77">
        <v>3.7347385605816415E-2</v>
      </c>
      <c r="I25" s="77">
        <f t="shared" si="2"/>
        <v>3.7347385605816415E-2</v>
      </c>
      <c r="J25" s="76">
        <f>分析係数表!G28</f>
        <v>0.12488528602018965</v>
      </c>
      <c r="K25" s="78">
        <f t="shared" si="3"/>
        <v>4.6641389334886969E-3</v>
      </c>
      <c r="L25" s="79"/>
      <c r="M25" s="80"/>
      <c r="N25" s="81">
        <f>分析係数表!H28</f>
        <v>2.0550433081866444E-2</v>
      </c>
      <c r="O25" s="82">
        <f t="shared" si="4"/>
        <v>0.45017640400234576</v>
      </c>
      <c r="P25" s="76">
        <f>分析係数表!C28</f>
        <v>0.21543700340522132</v>
      </c>
      <c r="Q25" s="82">
        <f t="shared" si="5"/>
        <v>9.6984655482003648E-2</v>
      </c>
      <c r="R25" s="83">
        <v>0.11234661679474593</v>
      </c>
      <c r="S25" s="84">
        <f t="shared" si="6"/>
        <v>0.14969400240056235</v>
      </c>
      <c r="T25" s="85">
        <f>分析係数表!F28</f>
        <v>0.21313857448761089</v>
      </c>
      <c r="U25" s="86">
        <f t="shared" si="7"/>
        <v>3.1905566281000865E-2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投入係数表!AD26</f>
        <v>1.7523364485981307E-2</v>
      </c>
      <c r="E26" s="77">
        <f t="shared" si="0"/>
        <v>1.7523364485981308</v>
      </c>
      <c r="F26" s="76">
        <f>分析係数表!C29</f>
        <v>0.11126961483594866</v>
      </c>
      <c r="G26" s="77">
        <f t="shared" si="1"/>
        <v>0.19498180169850815</v>
      </c>
      <c r="H26" s="77">
        <v>0.20994052534123761</v>
      </c>
      <c r="I26" s="77">
        <f t="shared" si="2"/>
        <v>0.20994052534123761</v>
      </c>
      <c r="J26" s="76">
        <f>分析係数表!G29</f>
        <v>0.25072046109510088</v>
      </c>
      <c r="K26" s="78">
        <f t="shared" si="3"/>
        <v>5.2636385316102804E-2</v>
      </c>
      <c r="L26" s="79"/>
      <c r="M26" s="80"/>
      <c r="N26" s="81">
        <f>分析係数表!H29</f>
        <v>9.5976529756915344E-3</v>
      </c>
      <c r="O26" s="82">
        <f t="shared" si="4"/>
        <v>0.21024554014249594</v>
      </c>
      <c r="P26" s="76">
        <f>分析係数表!C29</f>
        <v>0.11126961483594866</v>
      </c>
      <c r="Q26" s="82">
        <f t="shared" si="5"/>
        <v>2.3393940272631506E-2</v>
      </c>
      <c r="R26" s="83">
        <v>3.2534552827100861E-2</v>
      </c>
      <c r="S26" s="84">
        <f t="shared" si="6"/>
        <v>0.24247507816833846</v>
      </c>
      <c r="T26" s="85">
        <f>分析係数表!F29</f>
        <v>0.40201729106628242</v>
      </c>
      <c r="U26" s="86">
        <f t="shared" si="7"/>
        <v>9.7479174076320507E-2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投入係数表!AD27</f>
        <v>3.5046728971962616E-3</v>
      </c>
      <c r="E27" s="77">
        <f t="shared" si="0"/>
        <v>0.35046728971962615</v>
      </c>
      <c r="F27" s="76">
        <f>分析係数表!C30</f>
        <v>1</v>
      </c>
      <c r="G27" s="77">
        <f t="shared" si="1"/>
        <v>0.35046728971962615</v>
      </c>
      <c r="H27" s="77">
        <v>0.38541710785819167</v>
      </c>
      <c r="I27" s="77">
        <f t="shared" si="2"/>
        <v>0.38541710785819167</v>
      </c>
      <c r="J27" s="76">
        <f>分析係数表!G30</f>
        <v>0.34452184927169094</v>
      </c>
      <c r="K27" s="78">
        <f t="shared" si="3"/>
        <v>0.13278461474025097</v>
      </c>
      <c r="L27" s="79"/>
      <c r="M27" s="80"/>
      <c r="N27" s="81">
        <f>分析係数表!H30</f>
        <v>0</v>
      </c>
      <c r="O27" s="82">
        <f t="shared" si="4"/>
        <v>0</v>
      </c>
      <c r="P27" s="76">
        <f>分析係数表!C30</f>
        <v>1</v>
      </c>
      <c r="Q27" s="82">
        <f t="shared" si="5"/>
        <v>0</v>
      </c>
      <c r="R27" s="83">
        <v>6.6180964770919323E-2</v>
      </c>
      <c r="S27" s="84">
        <f t="shared" si="6"/>
        <v>0.451598072629111</v>
      </c>
      <c r="T27" s="85">
        <f>分析係数表!F30</f>
        <v>0.43989867004433186</v>
      </c>
      <c r="U27" s="86">
        <f t="shared" si="7"/>
        <v>0.19865739154412951</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投入係数表!AD28</f>
        <v>5.8411214953271026E-3</v>
      </c>
      <c r="E28" s="77">
        <f t="shared" si="0"/>
        <v>0.58411214953271029</v>
      </c>
      <c r="F28" s="76">
        <f>分析係数表!C31</f>
        <v>4.9334728658992355E-2</v>
      </c>
      <c r="G28" s="77">
        <f t="shared" si="1"/>
        <v>2.8817014403617031E-2</v>
      </c>
      <c r="H28" s="77">
        <v>3.4594017062994156E-2</v>
      </c>
      <c r="I28" s="77">
        <f t="shared" si="2"/>
        <v>3.4594017062994156E-2</v>
      </c>
      <c r="J28" s="76">
        <f>分析係数表!G31</f>
        <v>6.9277108433734941E-2</v>
      </c>
      <c r="K28" s="78">
        <f t="shared" si="3"/>
        <v>2.3965734712315229E-3</v>
      </c>
      <c r="L28" s="79"/>
      <c r="M28" s="80"/>
      <c r="N28" s="81">
        <f>分析係数表!H31</f>
        <v>2.1570271025426097E-2</v>
      </c>
      <c r="O28" s="82">
        <f t="shared" si="4"/>
        <v>0.47251690535664298</v>
      </c>
      <c r="P28" s="76">
        <f>分析係数表!C31</f>
        <v>4.9334728658992355E-2</v>
      </c>
      <c r="Q28" s="82">
        <f t="shared" si="5"/>
        <v>2.3311493312556754E-2</v>
      </c>
      <c r="R28" s="83">
        <v>3.3110921823674457E-2</v>
      </c>
      <c r="S28" s="84">
        <f t="shared" si="6"/>
        <v>6.770493888666862E-2</v>
      </c>
      <c r="T28" s="85">
        <f>分析係数表!F31</f>
        <v>0.34337349397590361</v>
      </c>
      <c r="U28" s="86">
        <f t="shared" si="7"/>
        <v>2.324808142494043E-2</v>
      </c>
      <c r="V28" s="87">
        <f>分析係数表!D31</f>
        <v>0</v>
      </c>
      <c r="W28" s="88">
        <f t="shared" si="8"/>
        <v>0</v>
      </c>
      <c r="X28" s="76">
        <f>分析係数表!E31</f>
        <v>0</v>
      </c>
      <c r="Y28" s="89">
        <f t="shared" si="9"/>
        <v>0</v>
      </c>
    </row>
    <row r="29" spans="1:25" x14ac:dyDescent="0.2">
      <c r="A29" s="6" t="s">
        <v>17</v>
      </c>
      <c r="B29" s="5" t="s">
        <v>272</v>
      </c>
      <c r="C29" s="90"/>
      <c r="D29" s="76">
        <f>投入係数表!AD29</f>
        <v>1.1682242990654205E-3</v>
      </c>
      <c r="E29" s="77">
        <f t="shared" si="0"/>
        <v>0.11682242990654204</v>
      </c>
      <c r="F29" s="76">
        <f>分析係数表!C32</f>
        <v>0.42352941176470593</v>
      </c>
      <c r="G29" s="77">
        <f t="shared" si="1"/>
        <v>4.947773501924134E-2</v>
      </c>
      <c r="H29" s="77">
        <v>5.7449409189788012E-2</v>
      </c>
      <c r="I29" s="77">
        <f t="shared" si="2"/>
        <v>5.7449409189788012E-2</v>
      </c>
      <c r="J29" s="76">
        <f>分析係数表!G32</f>
        <v>0.14012738853503184</v>
      </c>
      <c r="K29" s="78">
        <f t="shared" si="3"/>
        <v>8.0502356826454534E-3</v>
      </c>
      <c r="L29" s="79"/>
      <c r="M29" s="80"/>
      <c r="N29" s="81">
        <f>分析係数表!H32</f>
        <v>6.3146130203967591E-3</v>
      </c>
      <c r="O29" s="82">
        <f t="shared" si="4"/>
        <v>0.13832748783756649</v>
      </c>
      <c r="P29" s="76">
        <f>分析係数表!C32</f>
        <v>0.42352941176470593</v>
      </c>
      <c r="Q29" s="82">
        <f t="shared" si="5"/>
        <v>5.8585759554734052E-2</v>
      </c>
      <c r="R29" s="83">
        <v>7.780909113819065E-2</v>
      </c>
      <c r="S29" s="84">
        <f t="shared" si="6"/>
        <v>0.13525850032797865</v>
      </c>
      <c r="T29" s="85">
        <f>分析係数表!F32</f>
        <v>0.48195329087048833</v>
      </c>
      <c r="U29" s="86">
        <f t="shared" si="7"/>
        <v>6.5188279351276329E-2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投入係数表!AD30</f>
        <v>3.5046728971962616E-3</v>
      </c>
      <c r="E30" s="77">
        <f t="shared" si="0"/>
        <v>0.35046728971962615</v>
      </c>
      <c r="F30" s="76">
        <f>分析係数表!C33</f>
        <v>1</v>
      </c>
      <c r="G30" s="77">
        <f t="shared" si="1"/>
        <v>0.35046728971962615</v>
      </c>
      <c r="H30" s="77">
        <v>0.36595157367154385</v>
      </c>
      <c r="I30" s="77">
        <f t="shared" si="2"/>
        <v>0.36595157367154385</v>
      </c>
      <c r="J30" s="76">
        <f>分析係数表!G33</f>
        <v>0.50642927794263104</v>
      </c>
      <c r="K30" s="78">
        <f t="shared" si="3"/>
        <v>0.18532859121644951</v>
      </c>
      <c r="L30" s="79"/>
      <c r="M30" s="80"/>
      <c r="N30" s="81">
        <f>分析係数表!H33</f>
        <v>9.2204526404023469E-4</v>
      </c>
      <c r="O30" s="82">
        <f t="shared" si="4"/>
        <v>2.0198261498405725E-2</v>
      </c>
      <c r="P30" s="76">
        <f>分析係数表!C33</f>
        <v>1</v>
      </c>
      <c r="Q30" s="82">
        <f t="shared" si="5"/>
        <v>2.0198261498405725E-2</v>
      </c>
      <c r="R30" s="83">
        <v>5.6814746217929292E-2</v>
      </c>
      <c r="S30" s="84">
        <f t="shared" si="6"/>
        <v>0.42276631988947316</v>
      </c>
      <c r="T30" s="85">
        <f>分析係数表!F33</f>
        <v>0.64094955489614247</v>
      </c>
      <c r="U30" s="86">
        <f t="shared" si="7"/>
        <v>0.27097188455823801</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投入係数表!AD31</f>
        <v>4.6728971962616819E-3</v>
      </c>
      <c r="E31" s="77">
        <f t="shared" si="0"/>
        <v>0.46728971962616817</v>
      </c>
      <c r="F31" s="76">
        <f>分析係数表!C34</f>
        <v>1</v>
      </c>
      <c r="G31" s="77">
        <f t="shared" si="1"/>
        <v>0.46728971962616817</v>
      </c>
      <c r="H31" s="77">
        <v>0.89684264591553076</v>
      </c>
      <c r="I31" s="77">
        <f t="shared" si="2"/>
        <v>0.89684264591553076</v>
      </c>
      <c r="J31" s="76">
        <f>分析係数表!G34</f>
        <v>0.4248177722781849</v>
      </c>
      <c r="K31" s="78">
        <f t="shared" si="3"/>
        <v>0.38099469492190874</v>
      </c>
      <c r="L31" s="79"/>
      <c r="M31" s="80"/>
      <c r="N31" s="81">
        <f>分析係数表!H34</f>
        <v>0.15535065660799105</v>
      </c>
      <c r="O31" s="82">
        <f t="shared" si="4"/>
        <v>3.4031010282162368</v>
      </c>
      <c r="P31" s="76">
        <f>分析係数表!C34</f>
        <v>1</v>
      </c>
      <c r="Q31" s="82">
        <f t="shared" si="5"/>
        <v>3.4031010282162368</v>
      </c>
      <c r="R31" s="83">
        <v>3.7418428786057163</v>
      </c>
      <c r="S31" s="84">
        <f t="shared" si="6"/>
        <v>4.6386855245212466</v>
      </c>
      <c r="T31" s="85">
        <f>分析係数表!F34</f>
        <v>0.6980530152162564</v>
      </c>
      <c r="U31" s="86">
        <f t="shared" si="7"/>
        <v>3.2380484170320583</v>
      </c>
      <c r="V31" s="87">
        <f>分析係数表!D34</f>
        <v>4.7543550975425841E-2</v>
      </c>
      <c r="W31" s="88">
        <f t="shared" si="8"/>
        <v>0</v>
      </c>
      <c r="X31" s="76">
        <f>分析係数表!E34</f>
        <v>3.5865509174223237E-2</v>
      </c>
      <c r="Y31" s="89">
        <f t="shared" si="9"/>
        <v>0</v>
      </c>
    </row>
    <row r="32" spans="1:25" x14ac:dyDescent="0.2">
      <c r="A32" s="6" t="s">
        <v>20</v>
      </c>
      <c r="B32" s="5" t="s">
        <v>37</v>
      </c>
      <c r="C32" s="75">
        <f>最終需要_まとめ!C33</f>
        <v>100</v>
      </c>
      <c r="D32" s="76">
        <f>投入係数表!AD32</f>
        <v>4.7897196261682241E-2</v>
      </c>
      <c r="E32" s="77">
        <f t="shared" si="0"/>
        <v>4.7897196261682238</v>
      </c>
      <c r="F32" s="76">
        <f>分析係数表!C35</f>
        <v>0.10396681358568838</v>
      </c>
      <c r="G32" s="77">
        <f t="shared" si="1"/>
        <v>0.49797188750154475</v>
      </c>
      <c r="H32" s="77">
        <v>0.51908293138004147</v>
      </c>
      <c r="I32" s="77">
        <f t="shared" si="2"/>
        <v>100.51908293138004</v>
      </c>
      <c r="J32" s="76">
        <f>分析係数表!G35</f>
        <v>0.31658878504672899</v>
      </c>
      <c r="K32" s="78">
        <f t="shared" si="3"/>
        <v>31.823214339256999</v>
      </c>
      <c r="L32" s="79"/>
      <c r="M32" s="80"/>
      <c r="N32" s="81">
        <f>分析係数表!H35</f>
        <v>5.9164571109248394E-2</v>
      </c>
      <c r="O32" s="82">
        <f t="shared" si="4"/>
        <v>1.2960551128143674</v>
      </c>
      <c r="P32" s="76">
        <f>分析係数表!C35</f>
        <v>0.10396681358568838</v>
      </c>
      <c r="Q32" s="82">
        <f t="shared" si="5"/>
        <v>0.13474672031074966</v>
      </c>
      <c r="R32" s="83">
        <v>0.17668820078754979</v>
      </c>
      <c r="S32" s="84">
        <f t="shared" si="6"/>
        <v>100.69577113216759</v>
      </c>
      <c r="T32" s="85">
        <f>分析係数表!F35</f>
        <v>0.6460280373831776</v>
      </c>
      <c r="U32" s="86">
        <f t="shared" si="7"/>
        <v>65.052291397299868</v>
      </c>
      <c r="V32" s="87">
        <f>分析係数表!D35</f>
        <v>8.9953271028037379E-2</v>
      </c>
      <c r="W32" s="88">
        <f t="shared" si="8"/>
        <v>9</v>
      </c>
      <c r="X32" s="76">
        <f>分析係数表!E35</f>
        <v>8.4112149532710276E-2</v>
      </c>
      <c r="Y32" s="89">
        <f t="shared" si="9"/>
        <v>8</v>
      </c>
    </row>
    <row r="33" spans="1:25" x14ac:dyDescent="0.2">
      <c r="A33" s="6" t="s">
        <v>21</v>
      </c>
      <c r="B33" s="5" t="s">
        <v>38</v>
      </c>
      <c r="C33" s="90"/>
      <c r="D33" s="76">
        <f>投入係数表!AD33</f>
        <v>1.4018691588785047E-2</v>
      </c>
      <c r="E33" s="77">
        <f t="shared" si="0"/>
        <v>1.4018691588785046</v>
      </c>
      <c r="F33" s="76">
        <f>分析係数表!C36</f>
        <v>0.7690462911321807</v>
      </c>
      <c r="G33" s="77">
        <f t="shared" si="1"/>
        <v>1.0781022772881037</v>
      </c>
      <c r="H33" s="77">
        <v>1.158131363959864</v>
      </c>
      <c r="I33" s="77">
        <f t="shared" si="2"/>
        <v>1.158131363959864</v>
      </c>
      <c r="J33" s="76">
        <f>分析係数表!G36</f>
        <v>1.0642148700499529E-2</v>
      </c>
      <c r="K33" s="78">
        <f t="shared" si="3"/>
        <v>1.2325006189973214E-2</v>
      </c>
      <c r="L33" s="79"/>
      <c r="M33" s="80"/>
      <c r="N33" s="81">
        <f>分析係数表!H36</f>
        <v>0.21434758312377758</v>
      </c>
      <c r="O33" s="82">
        <f t="shared" si="4"/>
        <v>4.6954837298490757</v>
      </c>
      <c r="P33" s="76">
        <f>分析係数表!C36</f>
        <v>0.7690462911321807</v>
      </c>
      <c r="Q33" s="82">
        <f t="shared" si="5"/>
        <v>3.61104434751193</v>
      </c>
      <c r="R33" s="83">
        <v>3.7718448014627981</v>
      </c>
      <c r="S33" s="84">
        <f t="shared" si="6"/>
        <v>4.9299761654226621</v>
      </c>
      <c r="T33" s="85">
        <f>分析係数表!F36</f>
        <v>0.89162383262144351</v>
      </c>
      <c r="U33" s="86">
        <f t="shared" si="7"/>
        <v>4.3956842433465217</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投入係数表!AD34</f>
        <v>2.8037383177570093E-2</v>
      </c>
      <c r="E34" s="77">
        <f t="shared" si="0"/>
        <v>2.8037383177570092</v>
      </c>
      <c r="F34" s="76">
        <f>分析係数表!C37</f>
        <v>0.51946958535045251</v>
      </c>
      <c r="G34" s="77">
        <f t="shared" si="1"/>
        <v>1.4564567813564089</v>
      </c>
      <c r="H34" s="77">
        <v>1.5974917858116795</v>
      </c>
      <c r="I34" s="77">
        <f t="shared" si="2"/>
        <v>1.5974917858116795</v>
      </c>
      <c r="J34" s="76">
        <f>分析係数表!G37</f>
        <v>0.46066923615977573</v>
      </c>
      <c r="K34" s="78">
        <f t="shared" si="3"/>
        <v>0.73591532074138244</v>
      </c>
      <c r="L34" s="79"/>
      <c r="M34" s="80"/>
      <c r="N34" s="81">
        <f>分析係数表!H37</f>
        <v>4.5948588991338364E-2</v>
      </c>
      <c r="O34" s="82">
        <f t="shared" si="4"/>
        <v>1.0065466980038853</v>
      </c>
      <c r="P34" s="76">
        <f>分析係数表!C37</f>
        <v>0.51946958535045251</v>
      </c>
      <c r="Q34" s="82">
        <f t="shared" si="5"/>
        <v>0.52287039584794548</v>
      </c>
      <c r="R34" s="83">
        <v>0.63384603090429603</v>
      </c>
      <c r="S34" s="84">
        <f t="shared" si="6"/>
        <v>2.2313378167159756</v>
      </c>
      <c r="T34" s="85">
        <f>分析係数表!F37</f>
        <v>0.70891730903994399</v>
      </c>
      <c r="U34" s="86">
        <f t="shared" si="7"/>
        <v>1.5818340005853533</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投入係数表!AD35</f>
        <v>5.8411214953271028E-2</v>
      </c>
      <c r="E35" s="77">
        <f t="shared" si="0"/>
        <v>5.8411214953271031</v>
      </c>
      <c r="F35" s="76">
        <f>分析係数表!C38</f>
        <v>5.5966094327320137E-2</v>
      </c>
      <c r="G35" s="77">
        <f t="shared" si="1"/>
        <v>0.32690475658481388</v>
      </c>
      <c r="H35" s="77">
        <v>0.37733846601576809</v>
      </c>
      <c r="I35" s="77">
        <f t="shared" si="2"/>
        <v>0.37733846601576809</v>
      </c>
      <c r="J35" s="76">
        <f>分析係数表!G38</f>
        <v>0.18817204301075269</v>
      </c>
      <c r="K35" s="78">
        <f t="shared" si="3"/>
        <v>7.100455005673055E-2</v>
      </c>
      <c r="L35" s="79"/>
      <c r="M35" s="80"/>
      <c r="N35" s="81">
        <f>分析係数表!H38</f>
        <v>4.1086895780944398E-2</v>
      </c>
      <c r="O35" s="82">
        <f t="shared" si="4"/>
        <v>0.9000467737395641</v>
      </c>
      <c r="P35" s="76">
        <f>分析係数表!C38</f>
        <v>5.5966094327320137E-2</v>
      </c>
      <c r="Q35" s="82">
        <f t="shared" si="5"/>
        <v>5.037210263810861E-2</v>
      </c>
      <c r="R35" s="83">
        <v>6.9516584198976106E-2</v>
      </c>
      <c r="S35" s="84">
        <f t="shared" si="6"/>
        <v>0.4468550502147442</v>
      </c>
      <c r="T35" s="85">
        <f>分析係数表!F38</f>
        <v>0.42473118279569894</v>
      </c>
      <c r="U35" s="86">
        <f t="shared" si="7"/>
        <v>0.18979327401593973</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投入係数表!AD36</f>
        <v>0</v>
      </c>
      <c r="E36" s="77">
        <f t="shared" si="0"/>
        <v>0</v>
      </c>
      <c r="F36" s="76">
        <f>分析係数表!C39</f>
        <v>0.92912172573189522</v>
      </c>
      <c r="G36" s="77">
        <f t="shared" si="1"/>
        <v>0</v>
      </c>
      <c r="H36" s="77">
        <v>2.1930735104297151E-2</v>
      </c>
      <c r="I36" s="77">
        <f t="shared" si="2"/>
        <v>2.1930735104297151E-2</v>
      </c>
      <c r="J36" s="76">
        <f>分析係数表!G39</f>
        <v>0.35058043117744608</v>
      </c>
      <c r="K36" s="78">
        <f t="shared" si="3"/>
        <v>7.688486568902848E-3</v>
      </c>
      <c r="L36" s="79"/>
      <c r="M36" s="80"/>
      <c r="N36" s="81">
        <f>分析係数表!H39</f>
        <v>3.6742106733724505E-3</v>
      </c>
      <c r="O36" s="82">
        <f t="shared" si="4"/>
        <v>8.0487011728495539E-2</v>
      </c>
      <c r="P36" s="76">
        <f>分析係数表!C39</f>
        <v>0.92912172573189522</v>
      </c>
      <c r="Q36" s="82">
        <f t="shared" si="5"/>
        <v>7.4782231236183064E-2</v>
      </c>
      <c r="R36" s="83">
        <v>8.8430604691562512E-2</v>
      </c>
      <c r="S36" s="84">
        <f t="shared" si="6"/>
        <v>0.11036133979585966</v>
      </c>
      <c r="T36" s="85">
        <f>分析係数表!F39</f>
        <v>0.70082918739635158</v>
      </c>
      <c r="U36" s="86">
        <f t="shared" si="7"/>
        <v>7.7344448089104956E-2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投入係数表!AD37</f>
        <v>0</v>
      </c>
      <c r="E37" s="77">
        <f t="shared" si="0"/>
        <v>0</v>
      </c>
      <c r="F37" s="76">
        <f>分析係数表!C40</f>
        <v>1</v>
      </c>
      <c r="G37" s="77">
        <f t="shared" si="1"/>
        <v>0</v>
      </c>
      <c r="H37" s="77">
        <v>2.3132699089943526E-3</v>
      </c>
      <c r="I37" s="77">
        <f t="shared" si="2"/>
        <v>2.3132699089943526E-3</v>
      </c>
      <c r="J37" s="76">
        <f>分析係数表!G40</f>
        <v>0.52103191048487363</v>
      </c>
      <c r="K37" s="78">
        <f t="shared" si="3"/>
        <v>1.2052874401504972E-3</v>
      </c>
      <c r="L37" s="79"/>
      <c r="M37" s="80"/>
      <c r="N37" s="81">
        <f>分析係数表!H40</f>
        <v>3.0720871751886002E-2</v>
      </c>
      <c r="O37" s="82">
        <f t="shared" si="4"/>
        <v>0.67296934901506344</v>
      </c>
      <c r="P37" s="76">
        <f>分析係数表!C40</f>
        <v>1</v>
      </c>
      <c r="Q37" s="82">
        <f t="shared" si="5"/>
        <v>0.67296934901506344</v>
      </c>
      <c r="R37" s="83">
        <v>0.67423197242816724</v>
      </c>
      <c r="S37" s="84">
        <f t="shared" si="6"/>
        <v>0.67654524233716162</v>
      </c>
      <c r="T37" s="85">
        <f>分析係数表!F40</f>
        <v>0.71467053460422714</v>
      </c>
      <c r="U37" s="86">
        <f t="shared" si="7"/>
        <v>0.48350695002504568</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投入係数表!AD38</f>
        <v>0</v>
      </c>
      <c r="E38" s="77">
        <f t="shared" si="0"/>
        <v>0</v>
      </c>
      <c r="F38" s="76">
        <f>分析係数表!C41</f>
        <v>0.82470733210104741</v>
      </c>
      <c r="G38" s="77">
        <f t="shared" si="1"/>
        <v>0</v>
      </c>
      <c r="H38" s="77">
        <v>1.6413841323354545E-3</v>
      </c>
      <c r="I38" s="77">
        <f t="shared" si="2"/>
        <v>1.6413841323354545E-3</v>
      </c>
      <c r="J38" s="76">
        <f>分析係数表!G41</f>
        <v>0.4456857268851977</v>
      </c>
      <c r="K38" s="78">
        <f t="shared" si="3"/>
        <v>7.3154148011775658E-4</v>
      </c>
      <c r="L38" s="79"/>
      <c r="M38" s="80"/>
      <c r="N38" s="81">
        <f>分析係数表!H41</f>
        <v>5.0614696842693492E-2</v>
      </c>
      <c r="O38" s="82">
        <f t="shared" si="4"/>
        <v>1.1087621425564234</v>
      </c>
      <c r="P38" s="76">
        <f>分析係数表!C41</f>
        <v>0.82470733210104741</v>
      </c>
      <c r="Q38" s="82">
        <f t="shared" si="5"/>
        <v>0.91440426852234913</v>
      </c>
      <c r="R38" s="83">
        <v>0.93113249548314114</v>
      </c>
      <c r="S38" s="84">
        <f t="shared" si="6"/>
        <v>0.93277387961547664</v>
      </c>
      <c r="T38" s="85">
        <f>分析係数表!F41</f>
        <v>0.54887549610465969</v>
      </c>
      <c r="U38" s="86">
        <f t="shared" si="7"/>
        <v>0.51197672592741283</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投入係数表!AD39</f>
        <v>3.5046728971962616E-3</v>
      </c>
      <c r="E39" s="77">
        <f>$C$32*D39</f>
        <v>0.35046728971962615</v>
      </c>
      <c r="F39" s="76">
        <f>分析係数表!C42</f>
        <v>0.29129662522202482</v>
      </c>
      <c r="G39" s="77">
        <f>E39*F39</f>
        <v>0.10208993874603674</v>
      </c>
      <c r="H39" s="77">
        <v>0.10695302839912092</v>
      </c>
      <c r="I39" s="77">
        <f>C39+H39</f>
        <v>0.10695302839912092</v>
      </c>
      <c r="J39" s="76">
        <f>分析係数表!G42</f>
        <v>0.47878787878787876</v>
      </c>
      <c r="K39" s="78">
        <f>I39*J39</f>
        <v>5.1207813597154865E-2</v>
      </c>
      <c r="L39" s="79"/>
      <c r="M39" s="80"/>
      <c r="N39" s="81">
        <f>分析係数表!H42</f>
        <v>1.2405699916177704E-2</v>
      </c>
      <c r="O39" s="82">
        <f t="shared" si="4"/>
        <v>0.2717584274330952</v>
      </c>
      <c r="P39" s="76">
        <f>分析係数表!C42</f>
        <v>0.29129662522202482</v>
      </c>
      <c r="Q39" s="82">
        <f>O39*P39</f>
        <v>7.9162312786905165E-2</v>
      </c>
      <c r="R39" s="83">
        <v>8.233906589683887E-2</v>
      </c>
      <c r="S39" s="84">
        <f>I39+R39</f>
        <v>0.18929209429595978</v>
      </c>
      <c r="T39" s="85">
        <f>分析係数表!F42</f>
        <v>0.54848484848484846</v>
      </c>
      <c r="U39" s="86">
        <f>S39*T39</f>
        <v>0.10382384565929914</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投入係数表!AD40</f>
        <v>0.11448598130841121</v>
      </c>
      <c r="E40" s="77">
        <f>$C$32*D40</f>
        <v>11.448598130841122</v>
      </c>
      <c r="F40" s="76">
        <f>分析係数表!C43</f>
        <v>0.36608222490931075</v>
      </c>
      <c r="G40" s="77">
        <f>E40*F40</f>
        <v>4.1911282758308941</v>
      </c>
      <c r="H40" s="77">
        <v>4.5419942663973938</v>
      </c>
      <c r="I40" s="77">
        <f>C40+H40</f>
        <v>4.5419942663973938</v>
      </c>
      <c r="J40" s="76">
        <f>分析係数表!G43</f>
        <v>0.30578859060402686</v>
      </c>
      <c r="K40" s="78">
        <f>I40*J40</f>
        <v>1.3888900252532299</v>
      </c>
      <c r="L40" s="79"/>
      <c r="M40" s="80"/>
      <c r="N40" s="81">
        <f>分析係数表!H43</f>
        <v>3.4031852472757751E-2</v>
      </c>
      <c r="O40" s="82">
        <f t="shared" si="4"/>
        <v>0.74549946985024762</v>
      </c>
      <c r="P40" s="76">
        <f>分析係数表!C43</f>
        <v>0.36608222490931075</v>
      </c>
      <c r="Q40" s="82">
        <f>O40*P40</f>
        <v>0.27291410459149029</v>
      </c>
      <c r="R40" s="83">
        <v>0.52822935808765892</v>
      </c>
      <c r="S40" s="84">
        <f>I40+R40</f>
        <v>5.0702236244850525</v>
      </c>
      <c r="T40" s="85">
        <f>分析係数表!F43</f>
        <v>0.52740492170022368</v>
      </c>
      <c r="U40" s="86">
        <f>S40*T40</f>
        <v>2.6740608936741634</v>
      </c>
      <c r="V40" s="87">
        <f>分析係数表!D43</f>
        <v>0.10752237136465324</v>
      </c>
      <c r="W40" s="88">
        <f>ROUND(S40*V40,0)</f>
        <v>1</v>
      </c>
      <c r="X40" s="76">
        <f>分析係数表!E43</f>
        <v>8.2074944071588371E-2</v>
      </c>
      <c r="Y40" s="89">
        <f>ROUND(S40*X40,0)</f>
        <v>0</v>
      </c>
    </row>
    <row r="41" spans="1:25" x14ac:dyDescent="0.2">
      <c r="A41" s="6" t="s">
        <v>340</v>
      </c>
      <c r="B41" s="5" t="s">
        <v>42</v>
      </c>
      <c r="C41" s="90"/>
      <c r="D41" s="76">
        <f>投入係数表!AD41</f>
        <v>0</v>
      </c>
      <c r="E41" s="77">
        <f>$C$32*D41</f>
        <v>0</v>
      </c>
      <c r="F41" s="76">
        <f>分析係数表!C44</f>
        <v>0.48678129044185614</v>
      </c>
      <c r="G41" s="77">
        <f>E41*F41</f>
        <v>0</v>
      </c>
      <c r="H41" s="77">
        <v>1.2792859583460821E-2</v>
      </c>
      <c r="I41" s="77">
        <f>C41+H41</f>
        <v>1.2792859583460821E-2</v>
      </c>
      <c r="J41" s="76">
        <f>分析係数表!G44</f>
        <v>0.26951357466063347</v>
      </c>
      <c r="K41" s="78">
        <f>I41*J41</f>
        <v>3.4478493164700687E-3</v>
      </c>
      <c r="L41" s="79"/>
      <c r="M41" s="80"/>
      <c r="N41" s="81">
        <f>分析係数表!H44</f>
        <v>0.10592344230231908</v>
      </c>
      <c r="O41" s="82">
        <f t="shared" si="4"/>
        <v>2.3203517981956394</v>
      </c>
      <c r="P41" s="76">
        <f>分析係数表!C44</f>
        <v>0.48678129044185614</v>
      </c>
      <c r="Q41" s="82">
        <f>O41*P41</f>
        <v>1.1295038426047548</v>
      </c>
      <c r="R41" s="83">
        <v>1.1510967720163596</v>
      </c>
      <c r="S41" s="84">
        <f>I41+R41</f>
        <v>1.1638896315998204</v>
      </c>
      <c r="T41" s="85">
        <f>分析係数表!F44</f>
        <v>0.545814479638009</v>
      </c>
      <c r="U41" s="86">
        <f>S41*T41</f>
        <v>0.63526781362772999</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投入係数表!AD42</f>
        <v>5.8411214953271026E-3</v>
      </c>
      <c r="E42" s="77">
        <f>$C$32*D42</f>
        <v>0.58411214953271029</v>
      </c>
      <c r="F42" s="76">
        <f>分析係数表!C45</f>
        <v>1</v>
      </c>
      <c r="G42" s="77">
        <f>E42*F42</f>
        <v>0.58411214953271029</v>
      </c>
      <c r="H42" s="77">
        <v>0.61606015214906051</v>
      </c>
      <c r="I42" s="77">
        <f>C42+H42</f>
        <v>0.61606015214906051</v>
      </c>
      <c r="J42" s="76">
        <f>分析係数表!G45</f>
        <v>0</v>
      </c>
      <c r="K42" s="78">
        <f>I42*J42</f>
        <v>0</v>
      </c>
      <c r="L42" s="79"/>
      <c r="M42" s="80"/>
      <c r="N42" s="81">
        <f>分析係数表!H45</f>
        <v>0</v>
      </c>
      <c r="O42" s="82">
        <f t="shared" si="4"/>
        <v>0</v>
      </c>
      <c r="P42" s="76">
        <f>分析係数表!C45</f>
        <v>1</v>
      </c>
      <c r="Q42" s="82">
        <f>O42*P42</f>
        <v>0</v>
      </c>
      <c r="R42" s="83">
        <v>3.6481065933158405E-2</v>
      </c>
      <c r="S42" s="84">
        <f>I42+R42</f>
        <v>0.65254121808221888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8.1775700934579431E-3</v>
      </c>
      <c r="E43" s="77">
        <f>$C$32*D43</f>
        <v>0.81775700934579432</v>
      </c>
      <c r="F43" s="76">
        <f>分析係数表!C46</f>
        <v>0.13948747815958062</v>
      </c>
      <c r="G43" s="77">
        <f>E43*F43</f>
        <v>0.11406686298096545</v>
      </c>
      <c r="H43" s="77">
        <v>0.12450317277514715</v>
      </c>
      <c r="I43" s="77">
        <f>C43+H43</f>
        <v>0.12450317277514715</v>
      </c>
      <c r="J43" s="76">
        <f>分析係数表!G46</f>
        <v>8.3333333333333332E-3</v>
      </c>
      <c r="K43" s="78">
        <f>I43*J43</f>
        <v>1.0375264397928928E-3</v>
      </c>
      <c r="L43" s="79"/>
      <c r="M43" s="80"/>
      <c r="N43" s="81">
        <f>分析係数表!H46</f>
        <v>2.1598211791003075E-2</v>
      </c>
      <c r="O43" s="82">
        <f t="shared" si="4"/>
        <v>0.47312897388689773</v>
      </c>
      <c r="P43" s="76">
        <f>分析係数表!C46</f>
        <v>0.13948747815958062</v>
      </c>
      <c r="Q43" s="82">
        <f>O43*P43</f>
        <v>6.5995567411713432E-2</v>
      </c>
      <c r="R43" s="83">
        <v>7.7483303242392554E-2</v>
      </c>
      <c r="S43" s="84">
        <f>I43+R43</f>
        <v>0.20198647601753972</v>
      </c>
      <c r="T43" s="85">
        <f>分析係数表!F46</f>
        <v>0.3125</v>
      </c>
      <c r="U43" s="86">
        <f>S43*T43</f>
        <v>6.3120773755481169E-2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投入係数表!AD44</f>
        <v>0.32359813084112149</v>
      </c>
      <c r="E44" s="91">
        <f>SUM(E5:E43)</f>
        <v>32.359813084112147</v>
      </c>
      <c r="F44" s="92">
        <f>分析係数表!C47</f>
        <v>0.42491623390916577</v>
      </c>
      <c r="G44" s="91">
        <f>SUM(G5:G43)</f>
        <v>9.957445432978755</v>
      </c>
      <c r="H44" s="91">
        <f>SUM(H5:H43)</f>
        <v>11.452932990328655</v>
      </c>
      <c r="I44" s="91">
        <f>SUM(I5:I43)</f>
        <v>111.45293299032866</v>
      </c>
      <c r="J44" s="92">
        <f>分析係数表!G47</f>
        <v>0.25359060670246586</v>
      </c>
      <c r="K44" s="93">
        <f>SUM(K5:K43)</f>
        <v>34.937691703056444</v>
      </c>
      <c r="L44" s="94">
        <f>最終需要_まとめ!$L$33</f>
        <v>0.627</v>
      </c>
      <c r="M44" s="91">
        <f>K44*L44</f>
        <v>21.90593269781639</v>
      </c>
      <c r="N44" s="95">
        <f>分析係数表!H47</f>
        <v>1</v>
      </c>
      <c r="O44" s="96">
        <f>SUM(O5:O43)</f>
        <v>21.905932697816386</v>
      </c>
      <c r="P44" s="92">
        <f>分析係数表!C47</f>
        <v>0.42491623390916577</v>
      </c>
      <c r="Q44" s="96">
        <f>SUM(Q5:Q43)</f>
        <v>12.178170969113081</v>
      </c>
      <c r="R44" s="91">
        <f>SUM(R5:R43)</f>
        <v>13.583774993850588</v>
      </c>
      <c r="S44" s="97">
        <f>SUM(S5:S43)</f>
        <v>125.03670798417924</v>
      </c>
      <c r="T44" s="98">
        <f>分析係数表!F47</f>
        <v>0.48809024443512294</v>
      </c>
      <c r="U44" s="99">
        <f>SUM(U5:U43)</f>
        <v>80.247245439235883</v>
      </c>
      <c r="V44" s="100">
        <f>分析係数表!D47</f>
        <v>5.6184371544160214E-2</v>
      </c>
      <c r="W44" s="101">
        <f>SUM(W5:W43)</f>
        <v>10</v>
      </c>
      <c r="X44" s="92">
        <f>分析係数表!E47</f>
        <v>4.7573155469890209E-2</v>
      </c>
      <c r="Y44" s="102">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9.6723740533421143E-2</v>
      </c>
      <c r="G5" s="77">
        <f t="shared" ref="G5:G38" si="1">E5*F5</f>
        <v>0</v>
      </c>
      <c r="H5" s="77">
        <f t="array" ref="H5:H43">MMULT(逆行列係数!C5:AO43,'29'!G5:G43)</f>
        <v>1.5671585718311128E-4</v>
      </c>
      <c r="I5" s="77">
        <f t="shared" ref="I5:I38" si="2">C5+H5</f>
        <v>1.5671585718311128E-4</v>
      </c>
      <c r="J5" s="76">
        <f>分析係数表!G8</f>
        <v>0.11988543371522095</v>
      </c>
      <c r="K5" s="78">
        <f t="shared" ref="K5:K38" si="3">I5*J5</f>
        <v>1.8787948508449922E-5</v>
      </c>
      <c r="L5" s="79" t="s">
        <v>185</v>
      </c>
      <c r="M5" s="80" t="s">
        <v>185</v>
      </c>
      <c r="N5" s="81">
        <f>分析係数表!H8</f>
        <v>1.1260128527521654E-2</v>
      </c>
      <c r="O5" s="82">
        <f t="shared" ref="O5:O43" si="4">$M$44*N5</f>
        <v>1.3358512241052032E-2</v>
      </c>
      <c r="P5" s="76">
        <f>分析係数表!C8</f>
        <v>9.6723740533421143E-2</v>
      </c>
      <c r="Q5" s="82">
        <f t="shared" ref="Q5:Q38" si="5">O5*P5</f>
        <v>1.2920852719160469E-3</v>
      </c>
      <c r="R5" s="83">
        <f t="array" ref="R5:R43">MMULT(逆行列係数!C5:AO43,'29'!Q5:Q43)</f>
        <v>2.1926005953686921E-3</v>
      </c>
      <c r="S5" s="84">
        <f t="shared" ref="S5:S38" si="6">I5+R5</f>
        <v>2.3493164525518035E-3</v>
      </c>
      <c r="T5" s="85">
        <f>分析係数表!F8</f>
        <v>0.45253682487725039</v>
      </c>
      <c r="U5" s="86">
        <f t="shared" ref="U5:U38" si="7">S5*T5</f>
        <v>1.0631522080696786E-3</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投入係数表!AE6</f>
        <v>0</v>
      </c>
      <c r="E6" s="77">
        <f t="shared" si="0"/>
        <v>0</v>
      </c>
      <c r="F6" s="76">
        <f>分析係数表!C9</f>
        <v>2.0979020979020935E-2</v>
      </c>
      <c r="G6" s="77">
        <f t="shared" si="1"/>
        <v>0</v>
      </c>
      <c r="H6" s="77">
        <v>2.4855968448752197E-5</v>
      </c>
      <c r="I6" s="77">
        <f t="shared" si="2"/>
        <v>2.4855968448752197E-5</v>
      </c>
      <c r="J6" s="76">
        <f>分析係数表!G9</f>
        <v>0.2857142857142857</v>
      </c>
      <c r="K6" s="78">
        <f t="shared" si="3"/>
        <v>7.1017052710720557E-6</v>
      </c>
      <c r="L6" s="79"/>
      <c r="M6" s="80"/>
      <c r="N6" s="81">
        <f>分析係数表!H9</f>
        <v>6.0072645990500145E-4</v>
      </c>
      <c r="O6" s="82">
        <f t="shared" si="4"/>
        <v>7.1267497067647317E-4</v>
      </c>
      <c r="P6" s="76">
        <f>分析係数表!C9</f>
        <v>2.0979020979020935E-2</v>
      </c>
      <c r="Q6" s="82">
        <f t="shared" si="5"/>
        <v>1.4951223161044859E-5</v>
      </c>
      <c r="R6" s="83">
        <v>1.8275109658389693E-5</v>
      </c>
      <c r="S6" s="84">
        <f t="shared" si="6"/>
        <v>4.3131078107141893E-5</v>
      </c>
      <c r="T6" s="85">
        <f>分析係数表!F9</f>
        <v>0.7142857142857143</v>
      </c>
      <c r="U6" s="86">
        <f t="shared" si="7"/>
        <v>3.0807912933672783E-5</v>
      </c>
      <c r="V6" s="87">
        <f>分析係数表!D9</f>
        <v>0.14285714285714285</v>
      </c>
      <c r="W6" s="88">
        <f t="shared" si="8"/>
        <v>0</v>
      </c>
      <c r="X6" s="76">
        <f>分析係数表!E9</f>
        <v>0</v>
      </c>
      <c r="Y6" s="89">
        <f t="shared" si="9"/>
        <v>0</v>
      </c>
    </row>
    <row r="7" spans="1:25" x14ac:dyDescent="0.2">
      <c r="A7" s="6" t="s">
        <v>220</v>
      </c>
      <c r="B7" s="5" t="s">
        <v>266</v>
      </c>
      <c r="C7" s="90"/>
      <c r="D7" s="76">
        <f>投入係数表!AE7</f>
        <v>0</v>
      </c>
      <c r="E7" s="77">
        <f t="shared" si="0"/>
        <v>0</v>
      </c>
      <c r="F7" s="76">
        <f>分析係数表!C10</f>
        <v>2.5562372188139282E-3</v>
      </c>
      <c r="G7" s="77">
        <f t="shared" si="1"/>
        <v>0</v>
      </c>
      <c r="H7" s="77">
        <v>2.0026213151460629E-7</v>
      </c>
      <c r="I7" s="77">
        <f t="shared" si="2"/>
        <v>2.0026213151460629E-7</v>
      </c>
      <c r="J7" s="76">
        <f>分析係数表!G10</f>
        <v>0.2857142857142857</v>
      </c>
      <c r="K7" s="78">
        <f t="shared" si="3"/>
        <v>5.721775186131608E-8</v>
      </c>
      <c r="L7" s="79"/>
      <c r="M7" s="80"/>
      <c r="N7" s="81">
        <f>分析係数表!H10</f>
        <v>1.1455713886560491E-3</v>
      </c>
      <c r="O7" s="82">
        <f t="shared" si="4"/>
        <v>1.359054595243507E-3</v>
      </c>
      <c r="P7" s="76">
        <f>分析係数表!C10</f>
        <v>2.5562372188139282E-3</v>
      </c>
      <c r="Q7" s="82">
        <f t="shared" si="5"/>
        <v>3.474065938761551E-6</v>
      </c>
      <c r="R7" s="83">
        <v>7.5009047357218656E-6</v>
      </c>
      <c r="S7" s="84">
        <f t="shared" si="6"/>
        <v>7.7011668672364724E-6</v>
      </c>
      <c r="T7" s="85">
        <f>分析係数表!F10</f>
        <v>0.5714285714285714</v>
      </c>
      <c r="U7" s="86">
        <f t="shared" si="7"/>
        <v>4.4006667812779841E-6</v>
      </c>
      <c r="V7" s="87">
        <f>分析係数表!D10</f>
        <v>0</v>
      </c>
      <c r="W7" s="88">
        <f t="shared" si="8"/>
        <v>0</v>
      </c>
      <c r="X7" s="76">
        <f>分析係数表!E10</f>
        <v>0</v>
      </c>
      <c r="Y7" s="89">
        <f t="shared" si="9"/>
        <v>0</v>
      </c>
    </row>
    <row r="8" spans="1:25" x14ac:dyDescent="0.2">
      <c r="A8" s="6" t="s">
        <v>221</v>
      </c>
      <c r="B8" s="5" t="s">
        <v>27</v>
      </c>
      <c r="C8" s="90"/>
      <c r="D8" s="76">
        <f>投入係数表!AE8</f>
        <v>0</v>
      </c>
      <c r="E8" s="77">
        <f t="shared" si="0"/>
        <v>0</v>
      </c>
      <c r="F8" s="76">
        <f>分析係数表!C11</f>
        <v>1.0332950631458115E-2</v>
      </c>
      <c r="G8" s="77">
        <f t="shared" si="1"/>
        <v>0</v>
      </c>
      <c r="H8" s="77">
        <v>1.0037729049996948E-4</v>
      </c>
      <c r="I8" s="77">
        <f t="shared" si="2"/>
        <v>1.0037729049996948E-4</v>
      </c>
      <c r="J8" s="76">
        <f>分析係数表!G11</f>
        <v>0.46666666666666667</v>
      </c>
      <c r="K8" s="78">
        <f t="shared" si="3"/>
        <v>4.6842735566652425E-5</v>
      </c>
      <c r="L8" s="79"/>
      <c r="M8" s="80"/>
      <c r="N8" s="81">
        <f>分析係数表!H11</f>
        <v>-1.3970382788488405E-5</v>
      </c>
      <c r="O8" s="82">
        <f t="shared" si="4"/>
        <v>-1.6573836527359842E-5</v>
      </c>
      <c r="P8" s="76">
        <f>分析係数表!C11</f>
        <v>1.0332950631458115E-2</v>
      </c>
      <c r="Q8" s="82">
        <f t="shared" si="5"/>
        <v>-1.7125663461106646E-7</v>
      </c>
      <c r="R8" s="83">
        <v>9.8983864534847975E-6</v>
      </c>
      <c r="S8" s="84">
        <f t="shared" si="6"/>
        <v>1.1027567695345427E-4</v>
      </c>
      <c r="T8" s="85">
        <f>分析係数表!F11</f>
        <v>0.8</v>
      </c>
      <c r="U8" s="86">
        <f t="shared" si="7"/>
        <v>8.8220541562763417E-5</v>
      </c>
      <c r="V8" s="87">
        <f>分析係数表!D11</f>
        <v>0</v>
      </c>
      <c r="W8" s="88">
        <f t="shared" si="8"/>
        <v>0</v>
      </c>
      <c r="X8" s="76">
        <f>分析係数表!E11</f>
        <v>0</v>
      </c>
      <c r="Y8" s="89">
        <f t="shared" si="9"/>
        <v>0</v>
      </c>
    </row>
    <row r="9" spans="1:25" x14ac:dyDescent="0.2">
      <c r="A9" s="6" t="s">
        <v>222</v>
      </c>
      <c r="B9" s="5" t="s">
        <v>190</v>
      </c>
      <c r="C9" s="90"/>
      <c r="D9" s="76">
        <f>投入係数表!AE9</f>
        <v>0</v>
      </c>
      <c r="E9" s="77">
        <f t="shared" si="0"/>
        <v>0</v>
      </c>
      <c r="F9" s="76">
        <f>分析係数表!C12</f>
        <v>0.36438470355319375</v>
      </c>
      <c r="G9" s="77">
        <f t="shared" si="1"/>
        <v>0</v>
      </c>
      <c r="H9" s="77">
        <v>6.9001341083598953E-4</v>
      </c>
      <c r="I9" s="77">
        <f t="shared" si="2"/>
        <v>6.9001341083598953E-4</v>
      </c>
      <c r="J9" s="76">
        <f>分析係数表!G12</f>
        <v>0.13670989621500027</v>
      </c>
      <c r="K9" s="78">
        <f t="shared" si="3"/>
        <v>9.4331661782346468E-5</v>
      </c>
      <c r="L9" s="79"/>
      <c r="M9" s="80"/>
      <c r="N9" s="81">
        <f>分析係数表!H12</f>
        <v>8.785973735680358E-2</v>
      </c>
      <c r="O9" s="82">
        <f t="shared" si="4"/>
        <v>0.10423285792056604</v>
      </c>
      <c r="P9" s="76">
        <f>分析係数表!C12</f>
        <v>0.36438470355319375</v>
      </c>
      <c r="Q9" s="82">
        <f t="shared" si="5"/>
        <v>3.7980859033887621E-2</v>
      </c>
      <c r="R9" s="83">
        <v>4.3788389910530676E-2</v>
      </c>
      <c r="S9" s="84">
        <f t="shared" si="6"/>
        <v>4.4478403321366662E-2</v>
      </c>
      <c r="T9" s="85">
        <f>分析係数表!F12</f>
        <v>0.3384174917772968</v>
      </c>
      <c r="U9" s="86">
        <f t="shared" si="7"/>
        <v>1.5052269690275894E-2</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1.6093195268066407E-2</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投入係数表!AE11</f>
        <v>2.1718670817345978E-4</v>
      </c>
      <c r="E11" s="77">
        <f t="shared" si="0"/>
        <v>2.1718670817345978E-2</v>
      </c>
      <c r="F11" s="76">
        <f>分析係数表!C14</f>
        <v>0.26107118015302577</v>
      </c>
      <c r="G11" s="77">
        <f t="shared" si="1"/>
        <v>5.670119021639595E-3</v>
      </c>
      <c r="H11" s="77">
        <v>2.4803371563732603E-2</v>
      </c>
      <c r="I11" s="77">
        <f t="shared" si="2"/>
        <v>2.4803371563732603E-2</v>
      </c>
      <c r="J11" s="76">
        <f>分析係数表!G14</f>
        <v>0.16373199176766523</v>
      </c>
      <c r="K11" s="78">
        <f t="shared" si="3"/>
        <v>4.0611054286834088E-3</v>
      </c>
      <c r="L11" s="79"/>
      <c r="M11" s="80"/>
      <c r="N11" s="81">
        <f>分析係数表!H14</f>
        <v>1.1316010058675609E-3</v>
      </c>
      <c r="O11" s="82">
        <f t="shared" si="4"/>
        <v>1.3424807587161473E-3</v>
      </c>
      <c r="P11" s="76">
        <f>分析係数表!C14</f>
        <v>0.26107118015302577</v>
      </c>
      <c r="Q11" s="82">
        <f t="shared" si="5"/>
        <v>3.5048303601075402E-4</v>
      </c>
      <c r="R11" s="83">
        <v>1.907903941710762E-3</v>
      </c>
      <c r="S11" s="84">
        <f t="shared" si="6"/>
        <v>2.6711275505443364E-2</v>
      </c>
      <c r="T11" s="85">
        <f>分析係数表!F14</f>
        <v>0.32746398353533046</v>
      </c>
      <c r="U11" s="86">
        <f t="shared" si="7"/>
        <v>8.7469806823221811E-3</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投入係数表!AE12</f>
        <v>7.2395569391153259E-5</v>
      </c>
      <c r="E12" s="77">
        <f t="shared" si="0"/>
        <v>7.2395569391153257E-3</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9.612825185868706E-3</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投入係数表!AE13</f>
        <v>7.2395569391153259E-5</v>
      </c>
      <c r="E13" s="77">
        <f t="shared" si="0"/>
        <v>7.2395569391153257E-3</v>
      </c>
      <c r="F13" s="76">
        <f>分析係数表!C16</f>
        <v>2.7381299155257777E-2</v>
      </c>
      <c r="G13" s="77">
        <f t="shared" si="1"/>
        <v>1.9822847430143905E-4</v>
      </c>
      <c r="H13" s="77">
        <v>6.6370495821911494E-4</v>
      </c>
      <c r="I13" s="77">
        <f t="shared" si="2"/>
        <v>6.6370495821911494E-4</v>
      </c>
      <c r="J13" s="76">
        <f>分析係数表!G16</f>
        <v>3.4146341463414637E-2</v>
      </c>
      <c r="K13" s="78">
        <f t="shared" si="3"/>
        <v>2.2663096134311242E-5</v>
      </c>
      <c r="L13" s="79"/>
      <c r="M13" s="80"/>
      <c r="N13" s="81">
        <f>分析係数表!H16</f>
        <v>1.6149762503492596E-2</v>
      </c>
      <c r="O13" s="82">
        <f t="shared" si="4"/>
        <v>1.9159355025627978E-2</v>
      </c>
      <c r="P13" s="76">
        <f>分析係数表!C16</f>
        <v>2.7381299155257777E-2</v>
      </c>
      <c r="Q13" s="82">
        <f t="shared" si="5"/>
        <v>5.2460803157851116E-4</v>
      </c>
      <c r="R13" s="83">
        <v>6.172391108919162E-4</v>
      </c>
      <c r="S13" s="84">
        <f t="shared" si="6"/>
        <v>1.2809440691110311E-3</v>
      </c>
      <c r="T13" s="85">
        <f>分析係数表!F16</f>
        <v>0.28292682926829266</v>
      </c>
      <c r="U13" s="86">
        <f t="shared" si="7"/>
        <v>3.6241344394360878E-4</v>
      </c>
      <c r="V13" s="87">
        <f>分析係数表!D16</f>
        <v>0</v>
      </c>
      <c r="W13" s="88">
        <f t="shared" si="8"/>
        <v>0</v>
      </c>
      <c r="X13" s="76">
        <f>分析係数表!E16</f>
        <v>0</v>
      </c>
      <c r="Y13" s="89">
        <f t="shared" si="9"/>
        <v>0</v>
      </c>
    </row>
    <row r="14" spans="1:25" x14ac:dyDescent="0.2">
      <c r="A14" s="6" t="s">
        <v>2</v>
      </c>
      <c r="B14" s="5" t="s">
        <v>364</v>
      </c>
      <c r="C14" s="90"/>
      <c r="D14" s="76">
        <f>投入係数表!AE14</f>
        <v>4.3437341634691956E-4</v>
      </c>
      <c r="E14" s="77">
        <f t="shared" si="0"/>
        <v>4.3437341634691956E-2</v>
      </c>
      <c r="F14" s="76">
        <f>分析係数表!C17</f>
        <v>0.29707112970711302</v>
      </c>
      <c r="G14" s="77">
        <f t="shared" si="1"/>
        <v>1.2903980150891755E-2</v>
      </c>
      <c r="H14" s="77">
        <v>2.2558697458685707E-2</v>
      </c>
      <c r="I14" s="77">
        <f t="shared" si="2"/>
        <v>2.2558697458685707E-2</v>
      </c>
      <c r="J14" s="76">
        <f>分析係数表!G17</f>
        <v>0.2185201483623562</v>
      </c>
      <c r="K14" s="78">
        <f t="shared" si="3"/>
        <v>4.9295299155335086E-3</v>
      </c>
      <c r="L14" s="79"/>
      <c r="M14" s="80"/>
      <c r="N14" s="81">
        <f>分析係数表!H17</f>
        <v>2.8080469404861692E-3</v>
      </c>
      <c r="O14" s="82">
        <f t="shared" si="4"/>
        <v>3.3313411419993279E-3</v>
      </c>
      <c r="P14" s="76">
        <f>分析係数表!C17</f>
        <v>0.29707112970711302</v>
      </c>
      <c r="Q14" s="82">
        <f t="shared" si="5"/>
        <v>9.8964527649352441E-4</v>
      </c>
      <c r="R14" s="83">
        <v>2.5423986421733158E-3</v>
      </c>
      <c r="S14" s="84">
        <f t="shared" si="6"/>
        <v>2.5101096100859022E-2</v>
      </c>
      <c r="T14" s="85">
        <f>分析係数表!F17</f>
        <v>0.34274218897340791</v>
      </c>
      <c r="U14" s="86">
        <f t="shared" si="7"/>
        <v>8.6032046232402959E-3</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投入係数表!AE15</f>
        <v>7.2395569391153259E-5</v>
      </c>
      <c r="E15" s="77">
        <f t="shared" si="0"/>
        <v>7.2395569391153257E-3</v>
      </c>
      <c r="F15" s="76">
        <f>分析係数表!C18</f>
        <v>0.13983739837398379</v>
      </c>
      <c r="G15" s="77">
        <f t="shared" si="1"/>
        <v>1.0123608077462086E-3</v>
      </c>
      <c r="H15" s="77">
        <v>9.2005162365111082E-3</v>
      </c>
      <c r="I15" s="77">
        <f t="shared" si="2"/>
        <v>9.2005162365111082E-3</v>
      </c>
      <c r="J15" s="76">
        <f>分析係数表!G18</f>
        <v>0.21606118546845124</v>
      </c>
      <c r="K15" s="78">
        <f t="shared" si="3"/>
        <v>1.9878744449823237E-3</v>
      </c>
      <c r="L15" s="79"/>
      <c r="M15" s="80"/>
      <c r="N15" s="81">
        <f>分析係数表!H18</f>
        <v>4.3308186644314052E-4</v>
      </c>
      <c r="O15" s="82">
        <f t="shared" si="4"/>
        <v>5.13788932348155E-4</v>
      </c>
      <c r="P15" s="76">
        <f>分析係数表!C18</f>
        <v>0.13983739837398379</v>
      </c>
      <c r="Q15" s="82">
        <f t="shared" si="5"/>
        <v>7.1846907612912753E-5</v>
      </c>
      <c r="R15" s="83">
        <v>1.7800020381151697E-4</v>
      </c>
      <c r="S15" s="84">
        <f t="shared" si="6"/>
        <v>9.3785164403226255E-3</v>
      </c>
      <c r="T15" s="85">
        <f>分析係数表!F18</f>
        <v>0.45793499043977054</v>
      </c>
      <c r="U15" s="86">
        <f t="shared" si="7"/>
        <v>4.2947508364383725E-3</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投入係数表!AE16</f>
        <v>0</v>
      </c>
      <c r="E16" s="77">
        <f t="shared" si="0"/>
        <v>0</v>
      </c>
      <c r="F16" s="76">
        <f>分析係数表!C19</f>
        <v>0.18403218975010593</v>
      </c>
      <c r="G16" s="77">
        <f t="shared" si="1"/>
        <v>0</v>
      </c>
      <c r="H16" s="77">
        <v>6.8011938701755207E-3</v>
      </c>
      <c r="I16" s="77">
        <f t="shared" si="2"/>
        <v>6.8011938701755207E-3</v>
      </c>
      <c r="J16" s="76">
        <f>分析係数表!G19</f>
        <v>5.7747209966260059E-2</v>
      </c>
      <c r="K16" s="78">
        <f t="shared" si="3"/>
        <v>3.9274997044226666E-4</v>
      </c>
      <c r="L16" s="79"/>
      <c r="M16" s="80"/>
      <c r="N16" s="81">
        <f>分析係数表!H19</f>
        <v>-1.1176306230790724E-4</v>
      </c>
      <c r="O16" s="82">
        <f t="shared" si="4"/>
        <v>-1.3259069221887874E-4</v>
      </c>
      <c r="P16" s="76">
        <f>分析係数表!C19</f>
        <v>0.18403218975010593</v>
      </c>
      <c r="Q16" s="82">
        <f t="shared" si="5"/>
        <v>-2.4400955429522587E-5</v>
      </c>
      <c r="R16" s="83">
        <v>1.5264703829140873E-4</v>
      </c>
      <c r="S16" s="84">
        <f t="shared" si="6"/>
        <v>6.9538409084669295E-3</v>
      </c>
      <c r="T16" s="85">
        <f>分析係数表!F19</f>
        <v>0.23994290163508955</v>
      </c>
      <c r="U16" s="86">
        <f t="shared" si="7"/>
        <v>1.6685247650863422E-3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投入係数表!AE17</f>
        <v>0</v>
      </c>
      <c r="E17" s="77">
        <f t="shared" si="0"/>
        <v>0</v>
      </c>
      <c r="F17" s="76">
        <f>分析係数表!C20</f>
        <v>2.2594142259414252E-2</v>
      </c>
      <c r="G17" s="77">
        <f t="shared" si="1"/>
        <v>0</v>
      </c>
      <c r="H17" s="77">
        <v>2.8514458672915612E-4</v>
      </c>
      <c r="I17" s="77">
        <f t="shared" si="2"/>
        <v>2.8514458672915612E-4</v>
      </c>
      <c r="J17" s="76">
        <f>分析係数表!G20</f>
        <v>0.10283687943262411</v>
      </c>
      <c r="K17" s="78">
        <f t="shared" si="3"/>
        <v>2.9323379486331658E-5</v>
      </c>
      <c r="L17" s="79"/>
      <c r="M17" s="80"/>
      <c r="N17" s="81">
        <f>分析係数表!H20</f>
        <v>5.3087454596255942E-4</v>
      </c>
      <c r="O17" s="82">
        <f t="shared" si="4"/>
        <v>6.2980578803967398E-4</v>
      </c>
      <c r="P17" s="76">
        <f>分析係数表!C20</f>
        <v>2.2594142259414252E-2</v>
      </c>
      <c r="Q17" s="82">
        <f t="shared" si="5"/>
        <v>1.4229921570770893E-5</v>
      </c>
      <c r="R17" s="83">
        <v>4.0615754375466652E-5</v>
      </c>
      <c r="S17" s="84">
        <f t="shared" si="6"/>
        <v>3.2576034110462276E-4</v>
      </c>
      <c r="T17" s="85">
        <f>分析係数表!F20</f>
        <v>0.22695035460992907</v>
      </c>
      <c r="U17" s="86">
        <f t="shared" si="7"/>
        <v>7.3931424931545592E-5</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投入係数表!AE18</f>
        <v>3.619778469557663E-4</v>
      </c>
      <c r="E18" s="77">
        <f t="shared" si="0"/>
        <v>3.6197784695576628E-2</v>
      </c>
      <c r="F18" s="76">
        <f>分析係数表!C21</f>
        <v>0.23250388802488331</v>
      </c>
      <c r="G18" s="77">
        <f t="shared" si="1"/>
        <v>8.4161256796091832E-3</v>
      </c>
      <c r="H18" s="77">
        <v>3.313986309956251E-2</v>
      </c>
      <c r="I18" s="77">
        <f t="shared" si="2"/>
        <v>3.313986309956251E-2</v>
      </c>
      <c r="J18" s="76">
        <f>分析係数表!G21</f>
        <v>0.28497645450402553</v>
      </c>
      <c r="K18" s="78">
        <f t="shared" si="3"/>
        <v>9.4440806888621102E-3</v>
      </c>
      <c r="L18" s="79"/>
      <c r="M18" s="80"/>
      <c r="N18" s="81">
        <f>分析係数表!H21</f>
        <v>8.9410449846325792E-4</v>
      </c>
      <c r="O18" s="82">
        <f t="shared" si="4"/>
        <v>1.0607255377510299E-3</v>
      </c>
      <c r="P18" s="76">
        <f>分析係数表!C21</f>
        <v>0.23250388802488331</v>
      </c>
      <c r="Q18" s="82">
        <f t="shared" si="5"/>
        <v>2.4662281165439961E-4</v>
      </c>
      <c r="R18" s="83">
        <v>8.3123708404637757E-4</v>
      </c>
      <c r="S18" s="84">
        <f t="shared" si="6"/>
        <v>3.3971100183608889E-2</v>
      </c>
      <c r="T18" s="85">
        <f>分析係数表!F21</f>
        <v>0.42533799179705301</v>
      </c>
      <c r="U18" s="86">
        <f t="shared" si="7"/>
        <v>1.4449199531232703E-2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投入係数表!AE19</f>
        <v>0</v>
      </c>
      <c r="E19" s="77">
        <f t="shared" si="0"/>
        <v>0</v>
      </c>
      <c r="F19" s="76">
        <f>分析係数表!C22</f>
        <v>5.4474708171206254E-2</v>
      </c>
      <c r="G19" s="77">
        <f t="shared" si="1"/>
        <v>0</v>
      </c>
      <c r="H19" s="77">
        <v>5.4849247268329358E-4</v>
      </c>
      <c r="I19" s="77">
        <f t="shared" si="2"/>
        <v>5.4849247268329358E-4</v>
      </c>
      <c r="J19" s="76">
        <f>分析係数表!G22</f>
        <v>0.19423955040393395</v>
      </c>
      <c r="K19" s="78">
        <f t="shared" si="3"/>
        <v>1.0653893129394497E-4</v>
      </c>
      <c r="L19" s="79"/>
      <c r="M19" s="80"/>
      <c r="N19" s="81">
        <f>分析係数表!H22</f>
        <v>4.1911148365465217E-5</v>
      </c>
      <c r="O19" s="82">
        <f t="shared" si="4"/>
        <v>4.972150958207953E-5</v>
      </c>
      <c r="P19" s="76">
        <f>分析係数表!C22</f>
        <v>5.4474708171206254E-2</v>
      </c>
      <c r="Q19" s="82">
        <f t="shared" si="5"/>
        <v>2.7085647243156177E-6</v>
      </c>
      <c r="R19" s="83">
        <v>2.7498602917065455E-5</v>
      </c>
      <c r="S19" s="84">
        <f t="shared" si="6"/>
        <v>5.7599107560035907E-4</v>
      </c>
      <c r="T19" s="85">
        <f>分析係数表!F22</f>
        <v>0.41201264488935724</v>
      </c>
      <c r="U19" s="86">
        <f t="shared" si="7"/>
        <v>2.3731560649076965E-4</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3.3147673054719684E-5</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投入係数表!AE21</f>
        <v>0</v>
      </c>
      <c r="E21" s="77">
        <f t="shared" si="0"/>
        <v>0</v>
      </c>
      <c r="F21" s="76">
        <f>分析係数表!C24</f>
        <v>0.2430426716141002</v>
      </c>
      <c r="G21" s="77">
        <f t="shared" si="1"/>
        <v>0</v>
      </c>
      <c r="H21" s="77">
        <v>5.5039702989239324E-4</v>
      </c>
      <c r="I21" s="77">
        <f t="shared" si="2"/>
        <v>5.5039702989239324E-4</v>
      </c>
      <c r="J21" s="76">
        <f>分析係数表!G24</f>
        <v>0.20785219399538107</v>
      </c>
      <c r="K21" s="78">
        <f t="shared" si="3"/>
        <v>1.1440123023167528E-4</v>
      </c>
      <c r="L21" s="79"/>
      <c r="M21" s="80"/>
      <c r="N21" s="81">
        <f>分析係数表!H24</f>
        <v>3.3528918692372173E-4</v>
      </c>
      <c r="O21" s="82">
        <f t="shared" si="4"/>
        <v>3.9777207665663624E-4</v>
      </c>
      <c r="P21" s="76">
        <f>分析係数表!C24</f>
        <v>0.2430426716141002</v>
      </c>
      <c r="Q21" s="82">
        <f t="shared" si="5"/>
        <v>9.6675588204117539E-5</v>
      </c>
      <c r="R21" s="83">
        <v>3.9128067592099553E-4</v>
      </c>
      <c r="S21" s="84">
        <f t="shared" si="6"/>
        <v>9.4167770581338878E-4</v>
      </c>
      <c r="T21" s="85">
        <f>分析係数表!F24</f>
        <v>0.39030023094688221</v>
      </c>
      <c r="U21" s="86">
        <f t="shared" si="7"/>
        <v>3.6753702605649586E-4</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投入係数表!AE22</f>
        <v>0</v>
      </c>
      <c r="E22" s="77">
        <f t="shared" si="0"/>
        <v>0</v>
      </c>
      <c r="F22" s="76">
        <f>分析係数表!C25</f>
        <v>6.2929061784896545E-3</v>
      </c>
      <c r="G22" s="77">
        <f t="shared" si="1"/>
        <v>0</v>
      </c>
      <c r="H22" s="77">
        <v>3.9648358738588976E-5</v>
      </c>
      <c r="I22" s="77">
        <f t="shared" si="2"/>
        <v>3.9648358738588976E-5</v>
      </c>
      <c r="J22" s="76">
        <f>分析係数表!G25</f>
        <v>0.19805194805194806</v>
      </c>
      <c r="K22" s="78">
        <f t="shared" si="3"/>
        <v>7.8524346852400245E-6</v>
      </c>
      <c r="L22" s="79"/>
      <c r="M22" s="80"/>
      <c r="N22" s="81">
        <f>分析係数表!H25</f>
        <v>4.8896339759709417E-4</v>
      </c>
      <c r="O22" s="82">
        <f t="shared" si="4"/>
        <v>5.8008427845759446E-4</v>
      </c>
      <c r="P22" s="76">
        <f>分析係数表!C25</f>
        <v>6.2929061784896545E-3</v>
      </c>
      <c r="Q22" s="82">
        <f t="shared" si="5"/>
        <v>3.6504159399505096E-6</v>
      </c>
      <c r="R22" s="83">
        <v>3.5561120603406257E-5</v>
      </c>
      <c r="S22" s="84">
        <f t="shared" si="6"/>
        <v>7.5209479341995232E-5</v>
      </c>
      <c r="T22" s="85">
        <f>分析係数表!F25</f>
        <v>0.35389610389610388</v>
      </c>
      <c r="U22" s="86">
        <f t="shared" si="7"/>
        <v>2.6616341715186624E-5</v>
      </c>
      <c r="V22" s="87">
        <f>分析係数表!D25</f>
        <v>9.74025974025974E-3</v>
      </c>
      <c r="W22" s="88">
        <f t="shared" si="8"/>
        <v>0</v>
      </c>
      <c r="X22" s="76">
        <f>分析係数表!E25</f>
        <v>0</v>
      </c>
      <c r="Y22" s="89">
        <f t="shared" si="9"/>
        <v>0</v>
      </c>
    </row>
    <row r="23" spans="1:25" x14ac:dyDescent="0.2">
      <c r="A23" s="6" t="s">
        <v>11</v>
      </c>
      <c r="B23" s="5" t="s">
        <v>35</v>
      </c>
      <c r="C23" s="90"/>
      <c r="D23" s="76">
        <f>投入係数表!AE23</f>
        <v>0</v>
      </c>
      <c r="E23" s="77">
        <f t="shared" si="0"/>
        <v>0</v>
      </c>
      <c r="F23" s="76">
        <f>分析係数表!C26</f>
        <v>0.11929572403880706</v>
      </c>
      <c r="G23" s="77">
        <f t="shared" si="1"/>
        <v>0</v>
      </c>
      <c r="H23" s="77">
        <v>1.3722970372347469E-3</v>
      </c>
      <c r="I23" s="77">
        <f t="shared" si="2"/>
        <v>1.3722970372347469E-3</v>
      </c>
      <c r="J23" s="76">
        <f>分析係数表!G26</f>
        <v>0.19690501600853788</v>
      </c>
      <c r="K23" s="78">
        <f t="shared" si="3"/>
        <v>2.7021217008517693E-4</v>
      </c>
      <c r="L23" s="79"/>
      <c r="M23" s="80"/>
      <c r="N23" s="81">
        <f>分析係数表!H26</f>
        <v>1.0477787091366304E-2</v>
      </c>
      <c r="O23" s="82">
        <f t="shared" si="4"/>
        <v>1.2430377395519882E-2</v>
      </c>
      <c r="P23" s="76">
        <f>分析係数表!C26</f>
        <v>0.11929572403880706</v>
      </c>
      <c r="Q23" s="82">
        <f t="shared" si="5"/>
        <v>1.4828908714741651E-3</v>
      </c>
      <c r="R23" s="83">
        <v>1.602783517187448E-3</v>
      </c>
      <c r="S23" s="84">
        <f t="shared" si="6"/>
        <v>2.975080554422195E-3</v>
      </c>
      <c r="T23" s="85">
        <f>分析係数表!F26</f>
        <v>0.33564567769477055</v>
      </c>
      <c r="U23" s="86">
        <f t="shared" si="7"/>
        <v>9.9857292888557141E-4</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投入係数表!AE24</f>
        <v>0</v>
      </c>
      <c r="E24" s="77">
        <f t="shared" si="0"/>
        <v>0</v>
      </c>
      <c r="F24" s="76">
        <f>分析係数表!C27</f>
        <v>1</v>
      </c>
      <c r="G24" s="77">
        <f t="shared" si="1"/>
        <v>0</v>
      </c>
      <c r="H24" s="77">
        <v>2.3600822591932241E-3</v>
      </c>
      <c r="I24" s="77">
        <f t="shared" si="2"/>
        <v>2.3600822591932241E-3</v>
      </c>
      <c r="J24" s="76">
        <f>分析係数表!G27</f>
        <v>0.17096018735362997</v>
      </c>
      <c r="K24" s="78">
        <f t="shared" si="3"/>
        <v>4.0348010520165187E-4</v>
      </c>
      <c r="L24" s="79"/>
      <c r="M24" s="80"/>
      <c r="N24" s="81">
        <f>分析係数表!H27</f>
        <v>1.0449846325789327E-2</v>
      </c>
      <c r="O24" s="82">
        <f t="shared" si="4"/>
        <v>1.2397229722465162E-2</v>
      </c>
      <c r="P24" s="76">
        <f>分析係数表!C27</f>
        <v>1</v>
      </c>
      <c r="Q24" s="82">
        <f t="shared" si="5"/>
        <v>1.2397229722465162E-2</v>
      </c>
      <c r="R24" s="83">
        <v>1.2908894334225311E-2</v>
      </c>
      <c r="S24" s="84">
        <f t="shared" si="6"/>
        <v>1.5268976593418535E-2</v>
      </c>
      <c r="T24" s="85">
        <f>分析係数表!F27</f>
        <v>0.32162373145979706</v>
      </c>
      <c r="U24" s="86">
        <f t="shared" si="7"/>
        <v>4.9108652275475697E-3</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投入係数表!AE25</f>
        <v>0</v>
      </c>
      <c r="E25" s="77">
        <f t="shared" si="0"/>
        <v>0</v>
      </c>
      <c r="F25" s="76">
        <f>分析係数表!C28</f>
        <v>0.21543700340522132</v>
      </c>
      <c r="G25" s="77">
        <f t="shared" si="1"/>
        <v>0</v>
      </c>
      <c r="H25" s="77">
        <v>2.6330265749156703E-3</v>
      </c>
      <c r="I25" s="77">
        <f t="shared" si="2"/>
        <v>2.6330265749156703E-3</v>
      </c>
      <c r="J25" s="76">
        <f>分析係数表!G28</f>
        <v>0.12488528602018965</v>
      </c>
      <c r="K25" s="78">
        <f t="shared" si="3"/>
        <v>3.288262769071038E-4</v>
      </c>
      <c r="L25" s="79"/>
      <c r="M25" s="80"/>
      <c r="N25" s="81">
        <f>分析係数表!H28</f>
        <v>2.0550433081866444E-2</v>
      </c>
      <c r="O25" s="82">
        <f t="shared" si="4"/>
        <v>2.4380113531746326E-2</v>
      </c>
      <c r="P25" s="76">
        <f>分析係数表!C28</f>
        <v>0.21543700340522132</v>
      </c>
      <c r="Q25" s="82">
        <f t="shared" si="5"/>
        <v>5.2523786019585154E-3</v>
      </c>
      <c r="R25" s="83">
        <v>6.0843332702733852E-3</v>
      </c>
      <c r="S25" s="84">
        <f t="shared" si="6"/>
        <v>8.7173598451890551E-3</v>
      </c>
      <c r="T25" s="85">
        <f>分析係数表!F28</f>
        <v>0.21313857448761089</v>
      </c>
      <c r="U25" s="86">
        <f t="shared" si="7"/>
        <v>1.8580056506991357E-3</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投入係数表!AE26</f>
        <v>0</v>
      </c>
      <c r="E26" s="77">
        <f t="shared" si="0"/>
        <v>0</v>
      </c>
      <c r="F26" s="76">
        <f>分析係数表!C29</f>
        <v>0.11126961483594866</v>
      </c>
      <c r="G26" s="77">
        <f t="shared" si="1"/>
        <v>0</v>
      </c>
      <c r="H26" s="77">
        <v>2.8035879633070736E-3</v>
      </c>
      <c r="I26" s="77">
        <f t="shared" si="2"/>
        <v>2.8035879633070736E-3</v>
      </c>
      <c r="J26" s="76">
        <f>分析係数表!G29</f>
        <v>0.25072046109510088</v>
      </c>
      <c r="K26" s="78">
        <f t="shared" si="3"/>
        <v>7.0291686688102426E-4</v>
      </c>
      <c r="L26" s="79"/>
      <c r="M26" s="80"/>
      <c r="N26" s="81">
        <f>分析係数表!H29</f>
        <v>9.5976529756915344E-3</v>
      </c>
      <c r="O26" s="82">
        <f t="shared" si="4"/>
        <v>1.1386225694296211E-2</v>
      </c>
      <c r="P26" s="76">
        <f>分析係数表!C29</f>
        <v>0.11126961483594866</v>
      </c>
      <c r="Q26" s="82">
        <f t="shared" si="5"/>
        <v>1.2669409474395214E-3</v>
      </c>
      <c r="R26" s="83">
        <v>1.7619672745557409E-3</v>
      </c>
      <c r="S26" s="84">
        <f t="shared" si="6"/>
        <v>4.5655552378628143E-3</v>
      </c>
      <c r="T26" s="85">
        <f>分析係数表!F29</f>
        <v>0.40201729106628242</v>
      </c>
      <c r="U26" s="86">
        <f t="shared" si="7"/>
        <v>1.8354321489390854E-3</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投入係数表!AE27</f>
        <v>9.8457974371968428E-3</v>
      </c>
      <c r="E27" s="77">
        <f t="shared" si="0"/>
        <v>0.98457974371968426</v>
      </c>
      <c r="F27" s="76">
        <f>分析係数表!C30</f>
        <v>1</v>
      </c>
      <c r="G27" s="77">
        <f t="shared" si="1"/>
        <v>0.98457974371968426</v>
      </c>
      <c r="H27" s="77">
        <v>0.99869136670215441</v>
      </c>
      <c r="I27" s="77">
        <f t="shared" si="2"/>
        <v>0.99869136670215441</v>
      </c>
      <c r="J27" s="76">
        <f>分析係数表!G30</f>
        <v>0.34452184927169094</v>
      </c>
      <c r="K27" s="78">
        <f t="shared" si="3"/>
        <v>0.34407099650789869</v>
      </c>
      <c r="L27" s="79"/>
      <c r="M27" s="80"/>
      <c r="N27" s="81">
        <f>分析係数表!H30</f>
        <v>0</v>
      </c>
      <c r="O27" s="82">
        <f t="shared" si="4"/>
        <v>0</v>
      </c>
      <c r="P27" s="76">
        <f>分析係数表!C30</f>
        <v>1</v>
      </c>
      <c r="Q27" s="82">
        <f t="shared" si="5"/>
        <v>0</v>
      </c>
      <c r="R27" s="83">
        <v>3.5841492810607407E-3</v>
      </c>
      <c r="S27" s="84">
        <f t="shared" si="6"/>
        <v>1.0022755159832151</v>
      </c>
      <c r="T27" s="85">
        <f>分析係数表!F30</f>
        <v>0.43989867004433186</v>
      </c>
      <c r="U27" s="86">
        <f t="shared" si="7"/>
        <v>0.4408996664990128</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投入係数表!AE28</f>
        <v>7.9635126330268591E-4</v>
      </c>
      <c r="E28" s="77">
        <f t="shared" si="0"/>
        <v>7.9635126330268591E-2</v>
      </c>
      <c r="F28" s="76">
        <f>分析係数表!C31</f>
        <v>4.9334728658992355E-2</v>
      </c>
      <c r="G28" s="77">
        <f t="shared" si="1"/>
        <v>3.9287773492283785E-3</v>
      </c>
      <c r="H28" s="77">
        <v>4.9094653581803907E-3</v>
      </c>
      <c r="I28" s="77">
        <f t="shared" si="2"/>
        <v>4.9094653581803907E-3</v>
      </c>
      <c r="J28" s="76">
        <f>分析係数表!G31</f>
        <v>6.9277108433734941E-2</v>
      </c>
      <c r="K28" s="78">
        <f t="shared" si="3"/>
        <v>3.401135639703283E-4</v>
      </c>
      <c r="L28" s="79"/>
      <c r="M28" s="80"/>
      <c r="N28" s="81">
        <f>分析係数表!H31</f>
        <v>2.1570271025426097E-2</v>
      </c>
      <c r="O28" s="82">
        <f t="shared" si="4"/>
        <v>2.5590003598243594E-2</v>
      </c>
      <c r="P28" s="76">
        <f>分析係数表!C31</f>
        <v>4.9334728658992355E-2</v>
      </c>
      <c r="Q28" s="82">
        <f t="shared" si="5"/>
        <v>1.2624758839019858E-3</v>
      </c>
      <c r="R28" s="83">
        <v>1.7931815751003994E-3</v>
      </c>
      <c r="S28" s="84">
        <f t="shared" si="6"/>
        <v>6.7026469332807899E-3</v>
      </c>
      <c r="T28" s="85">
        <f>分析係数表!F31</f>
        <v>0.34337349397590361</v>
      </c>
      <c r="U28" s="86">
        <f t="shared" si="7"/>
        <v>2.3015112963675E-3</v>
      </c>
      <c r="V28" s="87">
        <f>分析係数表!D31</f>
        <v>0</v>
      </c>
      <c r="W28" s="88">
        <f t="shared" si="8"/>
        <v>0</v>
      </c>
      <c r="X28" s="76">
        <f>分析係数表!E31</f>
        <v>0</v>
      </c>
      <c r="Y28" s="89">
        <f t="shared" si="9"/>
        <v>0</v>
      </c>
    </row>
    <row r="29" spans="1:25" x14ac:dyDescent="0.2">
      <c r="A29" s="6" t="s">
        <v>17</v>
      </c>
      <c r="B29" s="5" t="s">
        <v>272</v>
      </c>
      <c r="C29" s="90"/>
      <c r="D29" s="76">
        <f>投入係数表!AE29</f>
        <v>7.2395569391153259E-5</v>
      </c>
      <c r="E29" s="77">
        <f t="shared" si="0"/>
        <v>7.2395569391153257E-3</v>
      </c>
      <c r="F29" s="76">
        <f>分析係数表!C32</f>
        <v>0.42352941176470593</v>
      </c>
      <c r="G29" s="77">
        <f t="shared" si="1"/>
        <v>3.0661652918606091E-3</v>
      </c>
      <c r="H29" s="77">
        <v>4.4377020356175852E-3</v>
      </c>
      <c r="I29" s="77">
        <f t="shared" si="2"/>
        <v>4.4377020356175852E-3</v>
      </c>
      <c r="J29" s="76">
        <f>分析係数表!G32</f>
        <v>0.14012738853503184</v>
      </c>
      <c r="K29" s="78">
        <f t="shared" si="3"/>
        <v>6.2184359734768712E-4</v>
      </c>
      <c r="L29" s="79"/>
      <c r="M29" s="80"/>
      <c r="N29" s="81">
        <f>分析係数表!H32</f>
        <v>6.3146130203967591E-3</v>
      </c>
      <c r="O29" s="82">
        <f t="shared" si="4"/>
        <v>7.4913741103666484E-3</v>
      </c>
      <c r="P29" s="76">
        <f>分析係数表!C32</f>
        <v>0.42352941176470593</v>
      </c>
      <c r="Q29" s="82">
        <f t="shared" si="5"/>
        <v>3.1728172702729339E-3</v>
      </c>
      <c r="R29" s="83">
        <v>4.2138913965406319E-3</v>
      </c>
      <c r="S29" s="84">
        <f t="shared" si="6"/>
        <v>8.651593432158218E-3</v>
      </c>
      <c r="T29" s="85">
        <f>分析係数表!F32</f>
        <v>0.48195329087048833</v>
      </c>
      <c r="U29" s="86">
        <f t="shared" si="7"/>
        <v>4.1696639259021558E-3</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投入係数表!AE30</f>
        <v>0</v>
      </c>
      <c r="E30" s="77">
        <f t="shared" si="0"/>
        <v>0</v>
      </c>
      <c r="F30" s="76">
        <f>分析係数表!C33</f>
        <v>1</v>
      </c>
      <c r="G30" s="77">
        <f t="shared" si="1"/>
        <v>0</v>
      </c>
      <c r="H30" s="77">
        <v>5.8727373531970301E-3</v>
      </c>
      <c r="I30" s="77">
        <f t="shared" si="2"/>
        <v>5.8727373531970301E-3</v>
      </c>
      <c r="J30" s="76">
        <f>分析係数表!G33</f>
        <v>0.50642927794263104</v>
      </c>
      <c r="K30" s="78">
        <f t="shared" si="3"/>
        <v>2.9741261373262902E-3</v>
      </c>
      <c r="L30" s="79"/>
      <c r="M30" s="80"/>
      <c r="N30" s="81">
        <f>分析係数表!H33</f>
        <v>9.2204526404023469E-4</v>
      </c>
      <c r="O30" s="82">
        <f t="shared" si="4"/>
        <v>1.0938732108057496E-3</v>
      </c>
      <c r="P30" s="76">
        <f>分析係数表!C33</f>
        <v>1</v>
      </c>
      <c r="Q30" s="82">
        <f t="shared" si="5"/>
        <v>1.0938732108057496E-3</v>
      </c>
      <c r="R30" s="83">
        <v>3.0769048549760358E-3</v>
      </c>
      <c r="S30" s="84">
        <f t="shared" si="6"/>
        <v>8.9496422081730663E-3</v>
      </c>
      <c r="T30" s="85">
        <f>分析係数表!F33</f>
        <v>0.64094955489614247</v>
      </c>
      <c r="U30" s="86">
        <f t="shared" si="7"/>
        <v>5.7362691898082564E-3</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投入係数表!AE31</f>
        <v>7.9635126330268591E-4</v>
      </c>
      <c r="E31" s="77">
        <f t="shared" si="0"/>
        <v>7.9635126330268591E-2</v>
      </c>
      <c r="F31" s="76">
        <f>分析係数表!C34</f>
        <v>1</v>
      </c>
      <c r="G31" s="77">
        <f t="shared" si="1"/>
        <v>7.9635126330268591E-2</v>
      </c>
      <c r="H31" s="77">
        <v>0.16826713320954584</v>
      </c>
      <c r="I31" s="77">
        <f t="shared" si="2"/>
        <v>0.16826713320954584</v>
      </c>
      <c r="J31" s="76">
        <f>分析係数表!G34</f>
        <v>0.4248177722781849</v>
      </c>
      <c r="K31" s="78">
        <f t="shared" si="3"/>
        <v>7.1482868677715847E-2</v>
      </c>
      <c r="L31" s="79"/>
      <c r="M31" s="80"/>
      <c r="N31" s="81">
        <f>分析係数表!H34</f>
        <v>0.15535065660799105</v>
      </c>
      <c r="O31" s="82">
        <f t="shared" si="4"/>
        <v>0.18430106218424142</v>
      </c>
      <c r="P31" s="76">
        <f>分析係数表!C34</f>
        <v>1</v>
      </c>
      <c r="Q31" s="82">
        <f t="shared" si="5"/>
        <v>0.18430106218424142</v>
      </c>
      <c r="R31" s="83">
        <v>0.20264623686915514</v>
      </c>
      <c r="S31" s="84">
        <f t="shared" si="6"/>
        <v>0.37091337007870095</v>
      </c>
      <c r="T31" s="85">
        <f>分析係数表!F34</f>
        <v>0.6980530152162564</v>
      </c>
      <c r="U31" s="86">
        <f t="shared" si="7"/>
        <v>0.25891719636746036</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投入係数表!AE32</f>
        <v>7.5725765583146309E-2</v>
      </c>
      <c r="E32" s="77">
        <f t="shared" si="0"/>
        <v>7.5725765583146307</v>
      </c>
      <c r="F32" s="76">
        <f>分析係数表!C35</f>
        <v>0.10396681358568838</v>
      </c>
      <c r="G32" s="77">
        <f t="shared" si="1"/>
        <v>0.78729665540165084</v>
      </c>
      <c r="H32" s="77">
        <v>0.8004833624252472</v>
      </c>
      <c r="I32" s="77">
        <f t="shared" si="2"/>
        <v>0.8004833624252472</v>
      </c>
      <c r="J32" s="76">
        <f>分析係数表!G35</f>
        <v>0.31658878504672899</v>
      </c>
      <c r="K32" s="78">
        <f t="shared" si="3"/>
        <v>0.25342405516032945</v>
      </c>
      <c r="L32" s="79"/>
      <c r="M32" s="80"/>
      <c r="N32" s="81">
        <f>分析係数表!H35</f>
        <v>5.9164571109248394E-2</v>
      </c>
      <c r="O32" s="82">
        <f t="shared" si="4"/>
        <v>7.0190197693368928E-2</v>
      </c>
      <c r="P32" s="76">
        <f>分析係数表!C35</f>
        <v>0.10396681358568838</v>
      </c>
      <c r="Q32" s="82">
        <f t="shared" si="5"/>
        <v>7.297451199129102E-3</v>
      </c>
      <c r="R32" s="83">
        <v>9.5688675741832253E-3</v>
      </c>
      <c r="S32" s="84">
        <f t="shared" si="6"/>
        <v>0.81005222999943038</v>
      </c>
      <c r="T32" s="85">
        <f>分析係数表!F35</f>
        <v>0.6460280373831776</v>
      </c>
      <c r="U32" s="86">
        <f t="shared" si="7"/>
        <v>0.52331645232439838</v>
      </c>
      <c r="V32" s="87">
        <f>分析係数表!D35</f>
        <v>8.9953271028037379E-2</v>
      </c>
      <c r="W32" s="88">
        <f t="shared" si="8"/>
        <v>0</v>
      </c>
      <c r="X32" s="76">
        <f>分析係数表!E35</f>
        <v>8.4112149532710276E-2</v>
      </c>
      <c r="Y32" s="89">
        <f t="shared" si="9"/>
        <v>0</v>
      </c>
    </row>
    <row r="33" spans="1:25" x14ac:dyDescent="0.2">
      <c r="A33" s="6" t="s">
        <v>21</v>
      </c>
      <c r="B33" s="5" t="s">
        <v>38</v>
      </c>
      <c r="C33" s="75">
        <f>最終需要_まとめ!C34</f>
        <v>100</v>
      </c>
      <c r="D33" s="76">
        <f>投入係数表!AE33</f>
        <v>1.1510895533193368E-2</v>
      </c>
      <c r="E33" s="77">
        <f t="shared" si="0"/>
        <v>1.1510895533193368</v>
      </c>
      <c r="F33" s="76">
        <f>分析係数表!C36</f>
        <v>0.7690462911321807</v>
      </c>
      <c r="G33" s="77">
        <f t="shared" si="1"/>
        <v>0.88524115174123452</v>
      </c>
      <c r="H33" s="77">
        <v>0.91025679337590892</v>
      </c>
      <c r="I33" s="77">
        <f t="shared" si="2"/>
        <v>100.91025679337591</v>
      </c>
      <c r="J33" s="76">
        <f>分析係数表!G36</f>
        <v>1.0642148700499529E-2</v>
      </c>
      <c r="K33" s="78">
        <f t="shared" si="3"/>
        <v>1.0739019582006992</v>
      </c>
      <c r="L33" s="79"/>
      <c r="M33" s="80"/>
      <c r="N33" s="81">
        <f>分析係数表!H36</f>
        <v>0.21434758312377758</v>
      </c>
      <c r="O33" s="82">
        <f t="shared" si="4"/>
        <v>0.25429237383928205</v>
      </c>
      <c r="P33" s="76">
        <f>分析係数表!C36</f>
        <v>0.7690462911321807</v>
      </c>
      <c r="Q33" s="82">
        <f t="shared" si="5"/>
        <v>0.19556260696429784</v>
      </c>
      <c r="R33" s="83">
        <v>0.20427104500863846</v>
      </c>
      <c r="S33" s="84">
        <f t="shared" si="6"/>
        <v>101.11452783838455</v>
      </c>
      <c r="T33" s="85">
        <f>分析係数表!F36</f>
        <v>0.89162383262144351</v>
      </c>
      <c r="U33" s="86">
        <f t="shared" si="7"/>
        <v>90.156122844968067</v>
      </c>
      <c r="V33" s="87">
        <f>分析係数表!D36</f>
        <v>7.3843480778976326E-3</v>
      </c>
      <c r="W33" s="88">
        <f t="shared" si="8"/>
        <v>1</v>
      </c>
      <c r="X33" s="76">
        <f>分析係数表!E36</f>
        <v>2.3890537899080577E-3</v>
      </c>
      <c r="Y33" s="89">
        <f t="shared" si="9"/>
        <v>0</v>
      </c>
    </row>
    <row r="34" spans="1:25" x14ac:dyDescent="0.2">
      <c r="A34" s="6" t="s">
        <v>22</v>
      </c>
      <c r="B34" s="5" t="s">
        <v>377</v>
      </c>
      <c r="C34" s="90"/>
      <c r="D34" s="76">
        <f>投入係数表!AE34</f>
        <v>7.2395569391153259E-5</v>
      </c>
      <c r="E34" s="77">
        <f t="shared" si="0"/>
        <v>7.2395569391153257E-3</v>
      </c>
      <c r="F34" s="76">
        <f>分析係数表!C37</f>
        <v>0.51946958535045251</v>
      </c>
      <c r="G34" s="77">
        <f t="shared" si="1"/>
        <v>3.7607296412832296E-3</v>
      </c>
      <c r="H34" s="77">
        <v>3.6628045154017248E-2</v>
      </c>
      <c r="I34" s="77">
        <f t="shared" si="2"/>
        <v>3.6628045154017248E-2</v>
      </c>
      <c r="J34" s="76">
        <f>分析係数表!G37</f>
        <v>0.46066923615977573</v>
      </c>
      <c r="K34" s="78">
        <f t="shared" si="3"/>
        <v>1.6873413583126901E-2</v>
      </c>
      <c r="L34" s="79"/>
      <c r="M34" s="80"/>
      <c r="N34" s="81">
        <f>分析係数表!H37</f>
        <v>4.5948588991338364E-2</v>
      </c>
      <c r="O34" s="82">
        <f t="shared" si="4"/>
        <v>5.4511348338486518E-2</v>
      </c>
      <c r="P34" s="76">
        <f>分析係数表!C37</f>
        <v>0.51946958535045251</v>
      </c>
      <c r="Q34" s="82">
        <f t="shared" si="5"/>
        <v>2.8316987518287672E-2</v>
      </c>
      <c r="R34" s="83">
        <v>3.4327072804582193E-2</v>
      </c>
      <c r="S34" s="84">
        <f t="shared" si="6"/>
        <v>7.0955117958599434E-2</v>
      </c>
      <c r="T34" s="85">
        <f>分析係数表!F37</f>
        <v>0.70891730903994399</v>
      </c>
      <c r="U34" s="86">
        <f t="shared" si="7"/>
        <v>5.0301311285822117E-2</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投入係数表!AE35</f>
        <v>3.619778469557663E-4</v>
      </c>
      <c r="E35" s="77">
        <f t="shared" si="0"/>
        <v>3.6197784695576628E-2</v>
      </c>
      <c r="F35" s="76">
        <f>分析係数表!C38</f>
        <v>5.5966094327320137E-2</v>
      </c>
      <c r="G35" s="77">
        <f t="shared" si="1"/>
        <v>2.0258486327126668E-3</v>
      </c>
      <c r="H35" s="77">
        <v>8.4653164911218885E-3</v>
      </c>
      <c r="I35" s="77">
        <f t="shared" si="2"/>
        <v>8.4653164911218885E-3</v>
      </c>
      <c r="J35" s="76">
        <f>分析係数表!G38</f>
        <v>0.18817204301075269</v>
      </c>
      <c r="K35" s="78">
        <f t="shared" si="3"/>
        <v>1.592935898867022E-3</v>
      </c>
      <c r="L35" s="79"/>
      <c r="M35" s="80"/>
      <c r="N35" s="81">
        <f>分析係数表!H38</f>
        <v>4.1086895780944398E-2</v>
      </c>
      <c r="O35" s="82">
        <f t="shared" si="4"/>
        <v>4.8743653226965292E-2</v>
      </c>
      <c r="P35" s="76">
        <f>分析係数表!C38</f>
        <v>5.5966094327320137E-2</v>
      </c>
      <c r="Q35" s="82">
        <f t="shared" si="5"/>
        <v>2.7279918943585221E-3</v>
      </c>
      <c r="R35" s="83">
        <v>3.7647957557131518E-3</v>
      </c>
      <c r="S35" s="84">
        <f t="shared" si="6"/>
        <v>1.223011224683504E-2</v>
      </c>
      <c r="T35" s="85">
        <f>分析係数表!F38</f>
        <v>0.42473118279569894</v>
      </c>
      <c r="U35" s="86">
        <f t="shared" si="7"/>
        <v>5.1945100403224097E-3</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投入係数表!AE36</f>
        <v>0</v>
      </c>
      <c r="E36" s="77">
        <f t="shared" si="0"/>
        <v>0</v>
      </c>
      <c r="F36" s="76">
        <f>分析係数表!C39</f>
        <v>0.92912172573189522</v>
      </c>
      <c r="G36" s="77">
        <f t="shared" si="1"/>
        <v>0</v>
      </c>
      <c r="H36" s="77">
        <v>1.9021461082669457E-3</v>
      </c>
      <c r="I36" s="77">
        <f t="shared" si="2"/>
        <v>1.9021461082669457E-3</v>
      </c>
      <c r="J36" s="76">
        <f>分析係数表!G39</f>
        <v>0.35058043117744608</v>
      </c>
      <c r="K36" s="78">
        <f t="shared" si="3"/>
        <v>6.6685520279872687E-4</v>
      </c>
      <c r="L36" s="79"/>
      <c r="M36" s="80"/>
      <c r="N36" s="81">
        <f>分析係数表!H39</f>
        <v>3.6742106733724505E-3</v>
      </c>
      <c r="O36" s="82">
        <f t="shared" si="4"/>
        <v>4.3589190066956381E-3</v>
      </c>
      <c r="P36" s="76">
        <f>分析係数表!C39</f>
        <v>0.92912172573189522</v>
      </c>
      <c r="Q36" s="82">
        <f t="shared" si="5"/>
        <v>4.0499663498266099E-3</v>
      </c>
      <c r="R36" s="83">
        <v>4.7891185830566969E-3</v>
      </c>
      <c r="S36" s="84">
        <f t="shared" si="6"/>
        <v>6.691264691323643E-3</v>
      </c>
      <c r="T36" s="85">
        <f>分析係数表!F39</f>
        <v>0.70082918739635158</v>
      </c>
      <c r="U36" s="86">
        <f t="shared" si="7"/>
        <v>4.6894335962742477E-3</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投入係数表!AE37</f>
        <v>0</v>
      </c>
      <c r="E37" s="77">
        <f t="shared" si="0"/>
        <v>0</v>
      </c>
      <c r="F37" s="76">
        <f>分析係数表!C40</f>
        <v>1</v>
      </c>
      <c r="G37" s="77">
        <f t="shared" si="1"/>
        <v>0</v>
      </c>
      <c r="H37" s="77">
        <v>2.9512678972949365E-4</v>
      </c>
      <c r="I37" s="77">
        <f t="shared" si="2"/>
        <v>2.9512678972949365E-4</v>
      </c>
      <c r="J37" s="76">
        <f>分析係数表!G40</f>
        <v>0.52103191048487363</v>
      </c>
      <c r="K37" s="78">
        <f t="shared" si="3"/>
        <v>1.5377047508802566E-4</v>
      </c>
      <c r="L37" s="79"/>
      <c r="M37" s="80"/>
      <c r="N37" s="81">
        <f>分析係数表!H40</f>
        <v>3.0720871751886002E-2</v>
      </c>
      <c r="O37" s="82">
        <f t="shared" si="4"/>
        <v>3.6445866523664293E-2</v>
      </c>
      <c r="P37" s="76">
        <f>分析係数表!C40</f>
        <v>1</v>
      </c>
      <c r="Q37" s="82">
        <f t="shared" si="5"/>
        <v>3.6445866523664293E-2</v>
      </c>
      <c r="R37" s="83">
        <v>3.6514246167478663E-2</v>
      </c>
      <c r="S37" s="84">
        <f t="shared" si="6"/>
        <v>3.680937295720816E-2</v>
      </c>
      <c r="T37" s="85">
        <f>分析係数表!F40</f>
        <v>0.71467053460422714</v>
      </c>
      <c r="U37" s="86">
        <f t="shared" si="7"/>
        <v>2.6306574249774336E-2</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投入係数表!AE38</f>
        <v>0</v>
      </c>
      <c r="E38" s="77">
        <f t="shared" si="0"/>
        <v>0</v>
      </c>
      <c r="F38" s="76">
        <f>分析係数表!C41</f>
        <v>0.82470733210104741</v>
      </c>
      <c r="G38" s="77">
        <f t="shared" si="1"/>
        <v>0</v>
      </c>
      <c r="H38" s="77">
        <v>5.3968083683599325E-5</v>
      </c>
      <c r="I38" s="77">
        <f t="shared" si="2"/>
        <v>5.3968083683599325E-5</v>
      </c>
      <c r="J38" s="76">
        <f>分析係数表!G41</f>
        <v>0.4456857268851977</v>
      </c>
      <c r="K38" s="78">
        <f t="shared" si="3"/>
        <v>2.4052804605126144E-5</v>
      </c>
      <c r="L38" s="79"/>
      <c r="M38" s="80"/>
      <c r="N38" s="81">
        <f>分析係数表!H41</f>
        <v>5.0614696842693492E-2</v>
      </c>
      <c r="O38" s="82">
        <f t="shared" si="4"/>
        <v>6.0047009738624708E-2</v>
      </c>
      <c r="P38" s="76">
        <f>分析係数表!C41</f>
        <v>0.82470733210104741</v>
      </c>
      <c r="Q38" s="82">
        <f t="shared" si="5"/>
        <v>4.9521209202186799E-2</v>
      </c>
      <c r="R38" s="83">
        <v>5.0427156446118331E-2</v>
      </c>
      <c r="S38" s="84">
        <f t="shared" si="6"/>
        <v>5.0481124529801927E-2</v>
      </c>
      <c r="T38" s="85">
        <f>分析係数表!F41</f>
        <v>0.54887549610465969</v>
      </c>
      <c r="U38" s="86">
        <f t="shared" si="7"/>
        <v>2.7707852270216139E-2</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投入係数表!AE39</f>
        <v>0</v>
      </c>
      <c r="E39" s="77">
        <f>$C$33*D39</f>
        <v>0</v>
      </c>
      <c r="F39" s="76">
        <f>分析係数表!C42</f>
        <v>0.29129662522202482</v>
      </c>
      <c r="G39" s="77">
        <f>E39*F39</f>
        <v>0</v>
      </c>
      <c r="H39" s="77">
        <v>1.2800744082955284E-3</v>
      </c>
      <c r="I39" s="77">
        <f>C39+H39</f>
        <v>1.2800744082955284E-3</v>
      </c>
      <c r="J39" s="76">
        <f>分析係数表!G42</f>
        <v>0.47878787878787876</v>
      </c>
      <c r="K39" s="78">
        <f>I39*J39</f>
        <v>6.1288411063846514E-4</v>
      </c>
      <c r="L39" s="79"/>
      <c r="M39" s="80"/>
      <c r="N39" s="81">
        <f>分析係数表!H42</f>
        <v>1.2405699916177704E-2</v>
      </c>
      <c r="O39" s="82">
        <f t="shared" si="4"/>
        <v>1.4717566836295539E-2</v>
      </c>
      <c r="P39" s="76">
        <f>分析係数表!C42</f>
        <v>0.29129662522202482</v>
      </c>
      <c r="Q39" s="82">
        <f>O39*P39</f>
        <v>4.2871775508924832E-3</v>
      </c>
      <c r="R39" s="83">
        <v>4.4592203341079894E-3</v>
      </c>
      <c r="S39" s="84">
        <f>I39+R39</f>
        <v>5.7392947424035178E-3</v>
      </c>
      <c r="T39" s="85">
        <f>分析係数表!F42</f>
        <v>0.54848484848484846</v>
      </c>
      <c r="U39" s="86">
        <f>S39*T39</f>
        <v>3.1479162071970808E-3</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投入係数表!AE40</f>
        <v>6.2260189676391804E-3</v>
      </c>
      <c r="E40" s="77">
        <f>$C$33*D40</f>
        <v>0.62260189676391808</v>
      </c>
      <c r="F40" s="76">
        <f>分析係数表!C43</f>
        <v>0.36608222490931075</v>
      </c>
      <c r="G40" s="77">
        <f>E40*F40</f>
        <v>0.22792348760009212</v>
      </c>
      <c r="H40" s="77">
        <v>0.32132688663653941</v>
      </c>
      <c r="I40" s="77">
        <f>C40+H40</f>
        <v>0.32132688663653941</v>
      </c>
      <c r="J40" s="76">
        <f>分析係数表!G43</f>
        <v>0.30578859060402686</v>
      </c>
      <c r="K40" s="78">
        <f>I40*J40</f>
        <v>9.8258095787767299E-2</v>
      </c>
      <c r="L40" s="79"/>
      <c r="M40" s="80"/>
      <c r="N40" s="81">
        <f>分析係数表!H43</f>
        <v>3.4031852472757751E-2</v>
      </c>
      <c r="O40" s="82">
        <f t="shared" si="4"/>
        <v>4.0373865780648568E-2</v>
      </c>
      <c r="P40" s="76">
        <f>分析係数表!C43</f>
        <v>0.36608222490931075</v>
      </c>
      <c r="Q40" s="82">
        <f>O40*P40</f>
        <v>1.4780154613169715E-2</v>
      </c>
      <c r="R40" s="83">
        <v>2.8607211765171732E-2</v>
      </c>
      <c r="S40" s="84">
        <f>I40+R40</f>
        <v>0.34993409840171114</v>
      </c>
      <c r="T40" s="85">
        <f>分析係数表!F43</f>
        <v>0.52740492170022368</v>
      </c>
      <c r="U40" s="86">
        <f>S40*T40</f>
        <v>0.18455696576779282</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投入係数表!AE41</f>
        <v>2.8958227756461304E-4</v>
      </c>
      <c r="E41" s="77">
        <f>$C$33*D41</f>
        <v>2.8958227756461303E-2</v>
      </c>
      <c r="F41" s="76">
        <f>分析係数表!C44</f>
        <v>0.48678129044185614</v>
      </c>
      <c r="G41" s="77">
        <f>E41*F41</f>
        <v>1.4096323476199409E-2</v>
      </c>
      <c r="H41" s="77">
        <v>1.5052864511759561E-2</v>
      </c>
      <c r="I41" s="77">
        <f>C41+H41</f>
        <v>1.5052864511759561E-2</v>
      </c>
      <c r="J41" s="76">
        <f>分析係数表!G44</f>
        <v>0.26951357466063347</v>
      </c>
      <c r="K41" s="78">
        <f>I41*J41</f>
        <v>4.0569513234465105E-3</v>
      </c>
      <c r="L41" s="79"/>
      <c r="M41" s="80"/>
      <c r="N41" s="81">
        <f>分析係数表!H44</f>
        <v>0.10592344230231908</v>
      </c>
      <c r="O41" s="82">
        <f t="shared" si="4"/>
        <v>0.12566282855044231</v>
      </c>
      <c r="P41" s="76">
        <f>分析係数表!C44</f>
        <v>0.48678129044185614</v>
      </c>
      <c r="Q41" s="82">
        <f>O41*P41</f>
        <v>6.1170313842358028E-2</v>
      </c>
      <c r="R41" s="83">
        <v>6.2339717804577165E-2</v>
      </c>
      <c r="S41" s="84">
        <f>I41+R41</f>
        <v>7.7392582316336722E-2</v>
      </c>
      <c r="T41" s="85">
        <f>分析係数表!F44</f>
        <v>0.545814479638009</v>
      </c>
      <c r="U41" s="86">
        <f>S41*T41</f>
        <v>4.2241992044833108E-2</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投入係数表!AE42</f>
        <v>1.4479113878230652E-4</v>
      </c>
      <c r="E42" s="77">
        <f>$C$33*D42</f>
        <v>1.4479113878230651E-2</v>
      </c>
      <c r="F42" s="76">
        <f>分析係数表!C45</f>
        <v>1</v>
      </c>
      <c r="G42" s="77">
        <f>E42*F42</f>
        <v>1.4479113878230651E-2</v>
      </c>
      <c r="H42" s="77">
        <v>2.2769239696250651E-2</v>
      </c>
      <c r="I42" s="77">
        <f>C42+H42</f>
        <v>2.2769239696250651E-2</v>
      </c>
      <c r="J42" s="76">
        <f>分析係数表!G45</f>
        <v>0</v>
      </c>
      <c r="K42" s="78">
        <f>I42*J42</f>
        <v>0</v>
      </c>
      <c r="L42" s="79"/>
      <c r="M42" s="80"/>
      <c r="N42" s="81">
        <f>分析係数表!H45</f>
        <v>0</v>
      </c>
      <c r="O42" s="82">
        <f t="shared" si="4"/>
        <v>0</v>
      </c>
      <c r="P42" s="76">
        <f>分析係数表!C45</f>
        <v>1</v>
      </c>
      <c r="Q42" s="82">
        <f>O42*P42</f>
        <v>0</v>
      </c>
      <c r="R42" s="83">
        <v>1.9756977960241791E-3</v>
      </c>
      <c r="S42" s="84">
        <f>I42+R42</f>
        <v>2.474493749227483E-2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5.0676898573807287E-4</v>
      </c>
      <c r="E43" s="77">
        <f>$C$33*D43</f>
        <v>5.0676898573807284E-2</v>
      </c>
      <c r="F43" s="76">
        <f>分析係数表!C46</f>
        <v>0.13948747815958062</v>
      </c>
      <c r="G43" s="77">
        <f>E43*F43</f>
        <v>7.068792783009226E-3</v>
      </c>
      <c r="H43" s="77">
        <v>1.0798690715785889E-2</v>
      </c>
      <c r="I43" s="77">
        <f>C43+H43</f>
        <v>1.0798690715785889E-2</v>
      </c>
      <c r="J43" s="76">
        <f>分析係数表!G46</f>
        <v>8.3333333333333332E-3</v>
      </c>
      <c r="K43" s="78">
        <f>I43*J43</f>
        <v>8.9989089298215735E-5</v>
      </c>
      <c r="L43" s="79"/>
      <c r="M43" s="80"/>
      <c r="N43" s="81">
        <f>分析係数表!H46</f>
        <v>2.1598211791003075E-2</v>
      </c>
      <c r="O43" s="82">
        <f t="shared" si="4"/>
        <v>2.5623151271298314E-2</v>
      </c>
      <c r="P43" s="76">
        <f>分析係数表!C46</f>
        <v>0.13948747815958062</v>
      </c>
      <c r="Q43" s="82">
        <f>O43*P43</f>
        <v>3.574108753334854E-3</v>
      </c>
      <c r="R43" s="83">
        <v>4.1962477665853301E-3</v>
      </c>
      <c r="S43" s="84">
        <f>I43+R43</f>
        <v>1.4994938482371219E-2</v>
      </c>
      <c r="T43" s="85">
        <f>分析係数表!F46</f>
        <v>0.3125</v>
      </c>
      <c r="U43" s="86">
        <f>S43*T43</f>
        <v>4.6859182757410054E-3</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投入係数表!AE44</f>
        <v>0.10757981611525375</v>
      </c>
      <c r="E44" s="91">
        <f>SUM(E5:E43)</f>
        <v>10.757981611525375</v>
      </c>
      <c r="F44" s="92">
        <f>分析係数表!C47</f>
        <v>0.42491623390916577</v>
      </c>
      <c r="G44" s="91">
        <f>SUM(G5:G43)</f>
        <v>3.0413027299796425</v>
      </c>
      <c r="H44" s="91">
        <f>SUM(H5:H43)</f>
        <v>3.4202231053139815</v>
      </c>
      <c r="I44" s="91">
        <f>SUM(I5:I43)</f>
        <v>103.42022310531397</v>
      </c>
      <c r="J44" s="92">
        <f>分析係数表!G47</f>
        <v>0.25359060670246586</v>
      </c>
      <c r="K44" s="93">
        <f>SUM(K5:K43)</f>
        <v>1.8921135863292144</v>
      </c>
      <c r="L44" s="94">
        <f>最終需要_まとめ!$L$33</f>
        <v>0.627</v>
      </c>
      <c r="M44" s="91">
        <f>K44*L44</f>
        <v>1.1863552186284174</v>
      </c>
      <c r="N44" s="95">
        <f>分析係数表!H47</f>
        <v>1</v>
      </c>
      <c r="O44" s="96">
        <f>SUM(O5:O43)</f>
        <v>1.1863552186284172</v>
      </c>
      <c r="P44" s="92">
        <f>分析係数表!C47</f>
        <v>0.42491623390916577</v>
      </c>
      <c r="Q44" s="96">
        <f>SUM(Q5:Q43)</f>
        <v>0.65953077104069402</v>
      </c>
      <c r="R44" s="91">
        <f>SUM(R5:R43)</f>
        <v>0.73565378726080122</v>
      </c>
      <c r="S44" s="97">
        <f>SUM(S5:S43)</f>
        <v>104.1558768925748</v>
      </c>
      <c r="T44" s="98">
        <f>分析係数表!F47</f>
        <v>0.48809024443512294</v>
      </c>
      <c r="U44" s="99">
        <f>SUM(U5:U43)</f>
        <v>91.80496827956614</v>
      </c>
      <c r="V44" s="100">
        <f>分析係数表!D47</f>
        <v>5.6184371544160214E-2</v>
      </c>
      <c r="W44" s="101">
        <f>SUM(W5:W43)</f>
        <v>1</v>
      </c>
      <c r="X44" s="92">
        <f>分析係数表!E47</f>
        <v>4.7573155469890209E-2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8.7596355991590745E-5</v>
      </c>
      <c r="E5" s="77">
        <f t="shared" ref="E5:E38" si="0">$C$34*D5</f>
        <v>8.7596355991590748E-3</v>
      </c>
      <c r="F5" s="76">
        <f>分析係数表!C8</f>
        <v>9.6723740533421143E-2</v>
      </c>
      <c r="G5" s="77">
        <f t="shared" ref="G5:G38" si="1">E5*F5</f>
        <v>8.4726472086038139E-4</v>
      </c>
      <c r="H5" s="77">
        <f t="array" ref="H5:H43">MMULT(逆行列係数!C5:AO43,'30'!G5:G43)</f>
        <v>1.309564623155692E-3</v>
      </c>
      <c r="I5" s="77">
        <f t="shared" ref="I5:I38" si="2">C5+H5</f>
        <v>1.309564623155692E-3</v>
      </c>
      <c r="J5" s="76">
        <f>分析係数表!G8</f>
        <v>0.11988543371522095</v>
      </c>
      <c r="K5" s="78">
        <f t="shared" ref="K5:K38" si="3">I5*J5</f>
        <v>1.5699772282513002E-4</v>
      </c>
      <c r="L5" s="79" t="s">
        <v>186</v>
      </c>
      <c r="M5" s="80" t="s">
        <v>186</v>
      </c>
      <c r="N5" s="81">
        <f>分析係数表!H8</f>
        <v>1.1260128527521654E-2</v>
      </c>
      <c r="O5" s="82">
        <f t="shared" ref="O5:O43" si="4">$M$44*N5</f>
        <v>0.34866234615060793</v>
      </c>
      <c r="P5" s="76">
        <f>分析係数表!C8</f>
        <v>9.6723740533421143E-2</v>
      </c>
      <c r="Q5" s="82">
        <f t="shared" ref="Q5:Q38" si="5">O5*P5</f>
        <v>3.3723926302845271E-2</v>
      </c>
      <c r="R5" s="83">
        <f t="array" ref="R5:R43">MMULT(逆行列係数!C5:AO43,'30'!Q5:Q43)</f>
        <v>5.7227725210533036E-2</v>
      </c>
      <c r="S5" s="84">
        <f t="shared" ref="S5:S38" si="6">I5+R5</f>
        <v>5.8537289833688728E-2</v>
      </c>
      <c r="T5" s="85">
        <f>分析係数表!F8</f>
        <v>0.45253682487725039</v>
      </c>
      <c r="U5" s="86">
        <f t="shared" ref="U5:U38" si="7">S5*T5</f>
        <v>2.6490279278256847E-2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投入係数表!AF6</f>
        <v>0</v>
      </c>
      <c r="E6" s="77">
        <f t="shared" si="0"/>
        <v>0</v>
      </c>
      <c r="F6" s="76">
        <f>分析係数表!C9</f>
        <v>2.0979020979020935E-2</v>
      </c>
      <c r="G6" s="77">
        <f t="shared" si="1"/>
        <v>0</v>
      </c>
      <c r="H6" s="77">
        <v>2.0926048731211594E-4</v>
      </c>
      <c r="I6" s="77">
        <f t="shared" si="2"/>
        <v>2.0926048731211594E-4</v>
      </c>
      <c r="J6" s="76">
        <f>分析係数表!G9</f>
        <v>0.2857142857142857</v>
      </c>
      <c r="K6" s="78">
        <f t="shared" si="3"/>
        <v>5.9788710660604553E-5</v>
      </c>
      <c r="L6" s="79"/>
      <c r="M6" s="80"/>
      <c r="N6" s="81">
        <f>分析係数表!H9</f>
        <v>6.0072645990500145E-4</v>
      </c>
      <c r="O6" s="82">
        <f t="shared" si="4"/>
        <v>1.8601092908779333E-2</v>
      </c>
      <c r="P6" s="76">
        <f>分析係数表!C9</f>
        <v>2.0979020979020935E-2</v>
      </c>
      <c r="Q6" s="82">
        <f t="shared" si="5"/>
        <v>3.9023271836599919E-4</v>
      </c>
      <c r="R6" s="83">
        <v>4.7698744401135335E-4</v>
      </c>
      <c r="S6" s="84">
        <f t="shared" si="6"/>
        <v>6.8624793132346926E-4</v>
      </c>
      <c r="T6" s="85">
        <f>分析係数表!F9</f>
        <v>0.7142857142857143</v>
      </c>
      <c r="U6" s="86">
        <f t="shared" si="7"/>
        <v>4.9017709380247811E-4</v>
      </c>
      <c r="V6" s="87">
        <f>分析係数表!D9</f>
        <v>0.14285714285714285</v>
      </c>
      <c r="W6" s="88">
        <f t="shared" si="8"/>
        <v>0</v>
      </c>
      <c r="X6" s="76">
        <f>分析係数表!E9</f>
        <v>0</v>
      </c>
      <c r="Y6" s="89">
        <f t="shared" si="9"/>
        <v>0</v>
      </c>
    </row>
    <row r="7" spans="1:25" x14ac:dyDescent="0.2">
      <c r="A7" s="6" t="s">
        <v>220</v>
      </c>
      <c r="B7" s="5" t="s">
        <v>266</v>
      </c>
      <c r="C7" s="90"/>
      <c r="D7" s="76">
        <f>投入係数表!AF7</f>
        <v>0</v>
      </c>
      <c r="E7" s="77">
        <f t="shared" si="0"/>
        <v>0</v>
      </c>
      <c r="F7" s="76">
        <f>分析係数表!C10</f>
        <v>2.5562372188139282E-3</v>
      </c>
      <c r="G7" s="77">
        <f t="shared" si="1"/>
        <v>0</v>
      </c>
      <c r="H7" s="77">
        <v>1.5909705960901912E-6</v>
      </c>
      <c r="I7" s="77">
        <f t="shared" si="2"/>
        <v>1.5909705960901912E-6</v>
      </c>
      <c r="J7" s="76">
        <f>分析係数表!G10</f>
        <v>0.2857142857142857</v>
      </c>
      <c r="K7" s="78">
        <f t="shared" si="3"/>
        <v>4.545630274543403E-7</v>
      </c>
      <c r="L7" s="79"/>
      <c r="M7" s="80"/>
      <c r="N7" s="81">
        <f>分析係数表!H10</f>
        <v>1.1455713886560491E-3</v>
      </c>
      <c r="O7" s="82">
        <f t="shared" si="4"/>
        <v>3.5471851593486169E-2</v>
      </c>
      <c r="P7" s="76">
        <f>分析係数表!C10</f>
        <v>2.5562372188139282E-3</v>
      </c>
      <c r="Q7" s="82">
        <f t="shared" si="5"/>
        <v>9.0674467263513492E-5</v>
      </c>
      <c r="R7" s="83">
        <v>1.9577652033524876E-4</v>
      </c>
      <c r="S7" s="84">
        <f t="shared" si="6"/>
        <v>1.9736749093133895E-4</v>
      </c>
      <c r="T7" s="85">
        <f>分析係数表!F10</f>
        <v>0.5714285714285714</v>
      </c>
      <c r="U7" s="86">
        <f t="shared" si="7"/>
        <v>1.1278142338933653E-4</v>
      </c>
      <c r="V7" s="87">
        <f>分析係数表!D10</f>
        <v>0</v>
      </c>
      <c r="W7" s="88">
        <f t="shared" si="8"/>
        <v>0</v>
      </c>
      <c r="X7" s="76">
        <f>分析係数表!E10</f>
        <v>0</v>
      </c>
      <c r="Y7" s="89">
        <f t="shared" si="9"/>
        <v>0</v>
      </c>
    </row>
    <row r="8" spans="1:25" x14ac:dyDescent="0.2">
      <c r="A8" s="6" t="s">
        <v>221</v>
      </c>
      <c r="B8" s="5" t="s">
        <v>27</v>
      </c>
      <c r="C8" s="90"/>
      <c r="D8" s="76">
        <f>投入係数表!AF8</f>
        <v>0</v>
      </c>
      <c r="E8" s="77">
        <f t="shared" si="0"/>
        <v>0</v>
      </c>
      <c r="F8" s="76">
        <f>分析係数表!C11</f>
        <v>1.0332950631458115E-2</v>
      </c>
      <c r="G8" s="77">
        <f t="shared" si="1"/>
        <v>0</v>
      </c>
      <c r="H8" s="77">
        <v>9.9540788271129318E-4</v>
      </c>
      <c r="I8" s="77">
        <f t="shared" si="2"/>
        <v>9.9540788271129318E-4</v>
      </c>
      <c r="J8" s="76">
        <f>分析係数表!G11</f>
        <v>0.46666666666666667</v>
      </c>
      <c r="K8" s="78">
        <f t="shared" si="3"/>
        <v>4.6452367859860347E-4</v>
      </c>
      <c r="L8" s="79"/>
      <c r="M8" s="80"/>
      <c r="N8" s="81">
        <f>分析係数表!H11</f>
        <v>-1.3970382788488405E-5</v>
      </c>
      <c r="O8" s="82">
        <f t="shared" si="4"/>
        <v>-4.3258355601812401E-4</v>
      </c>
      <c r="P8" s="76">
        <f>分析係数表!C11</f>
        <v>1.0332950631458115E-2</v>
      </c>
      <c r="Q8" s="82">
        <f t="shared" si="5"/>
        <v>-4.4698645283158715E-6</v>
      </c>
      <c r="R8" s="83">
        <v>2.5835172223532052E-4</v>
      </c>
      <c r="S8" s="84">
        <f t="shared" si="6"/>
        <v>1.2537596049466138E-3</v>
      </c>
      <c r="T8" s="85">
        <f>分析係数表!F11</f>
        <v>0.8</v>
      </c>
      <c r="U8" s="86">
        <f t="shared" si="7"/>
        <v>1.003007683957291E-3</v>
      </c>
      <c r="V8" s="87">
        <f>分析係数表!D11</f>
        <v>0</v>
      </c>
      <c r="W8" s="88">
        <f t="shared" si="8"/>
        <v>0</v>
      </c>
      <c r="X8" s="76">
        <f>分析係数表!E11</f>
        <v>0</v>
      </c>
      <c r="Y8" s="89">
        <f t="shared" si="9"/>
        <v>0</v>
      </c>
    </row>
    <row r="9" spans="1:25" x14ac:dyDescent="0.2">
      <c r="A9" s="6" t="s">
        <v>222</v>
      </c>
      <c r="B9" s="5" t="s">
        <v>190</v>
      </c>
      <c r="C9" s="90"/>
      <c r="D9" s="76">
        <f>投入係数表!AF9</f>
        <v>1.7519271198318149E-4</v>
      </c>
      <c r="E9" s="77">
        <f t="shared" si="0"/>
        <v>1.751927119831815E-2</v>
      </c>
      <c r="F9" s="76">
        <f>分析係数表!C12</f>
        <v>0.36438470355319375</v>
      </c>
      <c r="G9" s="77">
        <f t="shared" si="1"/>
        <v>6.3837544420671643E-3</v>
      </c>
      <c r="H9" s="77">
        <v>9.3797600151253498E-3</v>
      </c>
      <c r="I9" s="77">
        <f t="shared" si="2"/>
        <v>9.3797600151253498E-3</v>
      </c>
      <c r="J9" s="76">
        <f>分析係数表!G12</f>
        <v>0.13670989621500027</v>
      </c>
      <c r="K9" s="78">
        <f t="shared" si="3"/>
        <v>1.2823060181893959E-3</v>
      </c>
      <c r="L9" s="79"/>
      <c r="M9" s="80"/>
      <c r="N9" s="81">
        <f>分析係数表!H12</f>
        <v>8.785973735680358E-2</v>
      </c>
      <c r="O9" s="82">
        <f t="shared" si="4"/>
        <v>2.7205179837979818</v>
      </c>
      <c r="P9" s="76">
        <f>分析係数表!C12</f>
        <v>0.36438470355319375</v>
      </c>
      <c r="Q9" s="82">
        <f t="shared" si="5"/>
        <v>0.9913151390373599</v>
      </c>
      <c r="R9" s="83">
        <v>1.1428939454384086</v>
      </c>
      <c r="S9" s="84">
        <f t="shared" si="6"/>
        <v>1.1522737054535339</v>
      </c>
      <c r="T9" s="85">
        <f>分析係数表!F12</f>
        <v>0.3384174917772968</v>
      </c>
      <c r="U9" s="86">
        <f t="shared" si="7"/>
        <v>0.3899495772405166</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投入係数表!AF10</f>
        <v>1.2263489838822705E-3</v>
      </c>
      <c r="E10" s="77">
        <f t="shared" si="0"/>
        <v>0.12263489838822705</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0.42003863289359838</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投入係数表!AF11</f>
        <v>5.1681850035038539E-3</v>
      </c>
      <c r="E11" s="77">
        <f t="shared" si="0"/>
        <v>0.51681850035038535</v>
      </c>
      <c r="F11" s="76">
        <f>分析係数表!C14</f>
        <v>0.26107118015302577</v>
      </c>
      <c r="G11" s="77">
        <f t="shared" si="1"/>
        <v>0.13492641581139206</v>
      </c>
      <c r="H11" s="77">
        <v>0.20968716935432286</v>
      </c>
      <c r="I11" s="77">
        <f t="shared" si="2"/>
        <v>0.20968716935432286</v>
      </c>
      <c r="J11" s="76">
        <f>分析係数表!G14</f>
        <v>0.16373199176766523</v>
      </c>
      <c r="K11" s="78">
        <f t="shared" si="3"/>
        <v>3.4332497886507017E-2</v>
      </c>
      <c r="L11" s="79"/>
      <c r="M11" s="80"/>
      <c r="N11" s="81">
        <f>分析係数表!H14</f>
        <v>1.1316010058675609E-3</v>
      </c>
      <c r="O11" s="82">
        <f t="shared" si="4"/>
        <v>3.5039268037468048E-2</v>
      </c>
      <c r="P11" s="76">
        <f>分析係数表!C14</f>
        <v>0.26107118015302577</v>
      </c>
      <c r="Q11" s="82">
        <f t="shared" si="5"/>
        <v>9.1477430582399787E-3</v>
      </c>
      <c r="R11" s="83">
        <v>4.979703222508549E-2</v>
      </c>
      <c r="S11" s="84">
        <f t="shared" si="6"/>
        <v>0.25948420157940832</v>
      </c>
      <c r="T11" s="85">
        <f>分析係数表!F14</f>
        <v>0.32746398353533046</v>
      </c>
      <c r="U11" s="86">
        <f t="shared" si="7"/>
        <v>8.4971730313677732E-2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投入係数表!AF12</f>
        <v>5.2557813594954455E-4</v>
      </c>
      <c r="E12" s="77">
        <f t="shared" si="0"/>
        <v>5.2557813594954456E-2</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0.2508984624905119</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投入係数表!AF13</f>
        <v>4.8353188507358091E-2</v>
      </c>
      <c r="E13" s="77">
        <f t="shared" si="0"/>
        <v>4.8353188507358089</v>
      </c>
      <c r="F13" s="76">
        <f>分析係数表!C16</f>
        <v>2.7381299155257777E-2</v>
      </c>
      <c r="G13" s="77">
        <f t="shared" si="1"/>
        <v>0.1323973119630544</v>
      </c>
      <c r="H13" s="77">
        <v>0.13669645344110604</v>
      </c>
      <c r="I13" s="77">
        <f t="shared" si="2"/>
        <v>0.13669645344110604</v>
      </c>
      <c r="J13" s="76">
        <f>分析係数表!G16</f>
        <v>3.4146341463414637E-2</v>
      </c>
      <c r="K13" s="78">
        <f t="shared" si="3"/>
        <v>4.6676837760377676E-3</v>
      </c>
      <c r="L13" s="79"/>
      <c r="M13" s="80"/>
      <c r="N13" s="81">
        <f>分析係数表!H16</f>
        <v>1.6149762503492596E-2</v>
      </c>
      <c r="O13" s="82">
        <f t="shared" si="4"/>
        <v>0.50006659075695137</v>
      </c>
      <c r="P13" s="76">
        <f>分析係数表!C16</f>
        <v>2.7381299155257777E-2</v>
      </c>
      <c r="Q13" s="82">
        <f t="shared" si="5"/>
        <v>1.3692472919065949E-2</v>
      </c>
      <c r="R13" s="83">
        <v>1.6110179985323162E-2</v>
      </c>
      <c r="S13" s="84">
        <f t="shared" si="6"/>
        <v>0.15280663342642919</v>
      </c>
      <c r="T13" s="85">
        <f>分析係数表!F16</f>
        <v>0.28292682926829266</v>
      </c>
      <c r="U13" s="86">
        <f t="shared" si="7"/>
        <v>4.3233096286501911E-2</v>
      </c>
      <c r="V13" s="87">
        <f>分析係数表!D16</f>
        <v>0</v>
      </c>
      <c r="W13" s="88">
        <f t="shared" si="8"/>
        <v>0</v>
      </c>
      <c r="X13" s="76">
        <f>分析係数表!E16</f>
        <v>0</v>
      </c>
      <c r="Y13" s="89">
        <f t="shared" si="9"/>
        <v>0</v>
      </c>
    </row>
    <row r="14" spans="1:25" x14ac:dyDescent="0.2">
      <c r="A14" s="6" t="s">
        <v>2</v>
      </c>
      <c r="B14" s="5" t="s">
        <v>364</v>
      </c>
      <c r="C14" s="90"/>
      <c r="D14" s="76">
        <f>投入係数表!AF14</f>
        <v>2.2775052557813596E-3</v>
      </c>
      <c r="E14" s="77">
        <f t="shared" si="0"/>
        <v>0.22775052557813596</v>
      </c>
      <c r="F14" s="76">
        <f>分析係数表!C17</f>
        <v>0.29707112970711302</v>
      </c>
      <c r="G14" s="77">
        <f t="shared" si="1"/>
        <v>6.7658105924885595E-2</v>
      </c>
      <c r="H14" s="77">
        <v>0.11293605453684032</v>
      </c>
      <c r="I14" s="77">
        <f t="shared" si="2"/>
        <v>0.11293605453684032</v>
      </c>
      <c r="J14" s="76">
        <f>分析係数表!G17</f>
        <v>0.2185201483623562</v>
      </c>
      <c r="K14" s="78">
        <f t="shared" si="3"/>
        <v>2.4678803392849495E-2</v>
      </c>
      <c r="L14" s="79"/>
      <c r="M14" s="80"/>
      <c r="N14" s="81">
        <f>分析係数表!H17</f>
        <v>2.8080469404861692E-3</v>
      </c>
      <c r="O14" s="82">
        <f t="shared" si="4"/>
        <v>8.6949294759642914E-2</v>
      </c>
      <c r="P14" s="76">
        <f>分析係数表!C17</f>
        <v>0.29707112970711302</v>
      </c>
      <c r="Q14" s="82">
        <f t="shared" si="5"/>
        <v>2.5830125221483882E-2</v>
      </c>
      <c r="R14" s="83">
        <v>6.6357589785047646E-2</v>
      </c>
      <c r="S14" s="84">
        <f t="shared" si="6"/>
        <v>0.17929364432188796</v>
      </c>
      <c r="T14" s="85">
        <f>分析係数表!F17</f>
        <v>0.34274218897340791</v>
      </c>
      <c r="U14" s="86">
        <f t="shared" si="7"/>
        <v>6.1451496123903507E-2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投入係数表!AF15</f>
        <v>0</v>
      </c>
      <c r="E15" s="77">
        <f t="shared" si="0"/>
        <v>0</v>
      </c>
      <c r="F15" s="76">
        <f>分析係数表!C18</f>
        <v>0.13983739837398379</v>
      </c>
      <c r="G15" s="77">
        <f t="shared" si="1"/>
        <v>0</v>
      </c>
      <c r="H15" s="77">
        <v>3.7355996044951319E-3</v>
      </c>
      <c r="I15" s="77">
        <f t="shared" si="2"/>
        <v>3.7355996044951319E-3</v>
      </c>
      <c r="J15" s="76">
        <f>分析係数表!G18</f>
        <v>0.21606118546845124</v>
      </c>
      <c r="K15" s="78">
        <f t="shared" si="3"/>
        <v>8.0711807898269582E-4</v>
      </c>
      <c r="L15" s="79"/>
      <c r="M15" s="80"/>
      <c r="N15" s="81">
        <f>分析係数表!H18</f>
        <v>4.3308186644314052E-4</v>
      </c>
      <c r="O15" s="82">
        <f t="shared" si="4"/>
        <v>1.3410090236561844E-2</v>
      </c>
      <c r="P15" s="76">
        <f>分析係数表!C18</f>
        <v>0.13983739837398379</v>
      </c>
      <c r="Q15" s="82">
        <f t="shared" si="5"/>
        <v>1.8752321306411692E-3</v>
      </c>
      <c r="R15" s="83">
        <v>4.6458742976996604E-3</v>
      </c>
      <c r="S15" s="84">
        <f t="shared" si="6"/>
        <v>8.3814739021947915E-3</v>
      </c>
      <c r="T15" s="85">
        <f>分析係数表!F18</f>
        <v>0.45793499043977054</v>
      </c>
      <c r="U15" s="86">
        <f t="shared" si="7"/>
        <v>3.8381701712727583E-3</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投入係数表!AF16</f>
        <v>2.6278906797477228E-4</v>
      </c>
      <c r="E16" s="77">
        <f t="shared" si="0"/>
        <v>2.6278906797477228E-2</v>
      </c>
      <c r="F16" s="76">
        <f>分析係数表!C19</f>
        <v>0.18403218975010593</v>
      </c>
      <c r="G16" s="77">
        <f t="shared" si="1"/>
        <v>4.8361647621786782E-3</v>
      </c>
      <c r="H16" s="77">
        <v>1.0856938813516537E-2</v>
      </c>
      <c r="I16" s="77">
        <f t="shared" si="2"/>
        <v>1.0856938813516537E-2</v>
      </c>
      <c r="J16" s="76">
        <f>分析係数表!G19</f>
        <v>5.7747209966260059E-2</v>
      </c>
      <c r="K16" s="78">
        <f t="shared" si="3"/>
        <v>6.2695792525497781E-4</v>
      </c>
      <c r="L16" s="79"/>
      <c r="M16" s="80"/>
      <c r="N16" s="81">
        <f>分析係数表!H19</f>
        <v>-1.1176306230790724E-4</v>
      </c>
      <c r="O16" s="82">
        <f t="shared" si="4"/>
        <v>-3.4606684481449921E-3</v>
      </c>
      <c r="P16" s="76">
        <f>分析係数表!C19</f>
        <v>0.18403218975010593</v>
      </c>
      <c r="Q16" s="82">
        <f t="shared" si="5"/>
        <v>-6.3687439251122377E-4</v>
      </c>
      <c r="R16" s="83">
        <v>3.984146852825941E-3</v>
      </c>
      <c r="S16" s="84">
        <f t="shared" si="6"/>
        <v>1.4841085666342478E-2</v>
      </c>
      <c r="T16" s="85">
        <f>分析係数表!F19</f>
        <v>0.23994290163508955</v>
      </c>
      <c r="U16" s="86">
        <f t="shared" si="7"/>
        <v>3.5610131581971507E-3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投入係数表!AF17</f>
        <v>0</v>
      </c>
      <c r="E17" s="77">
        <f t="shared" si="0"/>
        <v>0</v>
      </c>
      <c r="F17" s="76">
        <f>分析係数表!C20</f>
        <v>2.2594142259414252E-2</v>
      </c>
      <c r="G17" s="77">
        <f t="shared" si="1"/>
        <v>0</v>
      </c>
      <c r="H17" s="77">
        <v>2.7808062959210891E-4</v>
      </c>
      <c r="I17" s="77">
        <f t="shared" si="2"/>
        <v>2.7808062959210891E-4</v>
      </c>
      <c r="J17" s="76">
        <f>分析係数表!G20</f>
        <v>0.10283687943262411</v>
      </c>
      <c r="K17" s="78">
        <f t="shared" si="3"/>
        <v>2.8596944177911909E-5</v>
      </c>
      <c r="L17" s="79"/>
      <c r="M17" s="80"/>
      <c r="N17" s="81">
        <f>分析係数表!H20</f>
        <v>5.3087454596255942E-4</v>
      </c>
      <c r="O17" s="82">
        <f t="shared" si="4"/>
        <v>1.6438175128688712E-2</v>
      </c>
      <c r="P17" s="76">
        <f>分析係数表!C20</f>
        <v>2.2594142259414252E-2</v>
      </c>
      <c r="Q17" s="82">
        <f t="shared" si="5"/>
        <v>3.7140646734275793E-4</v>
      </c>
      <c r="R17" s="83">
        <v>1.0600869285209993E-3</v>
      </c>
      <c r="S17" s="84">
        <f t="shared" si="6"/>
        <v>1.3381675581131082E-3</v>
      </c>
      <c r="T17" s="85">
        <f>分析係数表!F20</f>
        <v>0.22695035460992907</v>
      </c>
      <c r="U17" s="86">
        <f t="shared" si="7"/>
        <v>3.0369760184127274E-4</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投入係数表!AF18</f>
        <v>1.5767344078486335E-3</v>
      </c>
      <c r="E18" s="77">
        <f t="shared" si="0"/>
        <v>0.15767344078486337</v>
      </c>
      <c r="F18" s="76">
        <f>分析係数表!C21</f>
        <v>0.23250388802488331</v>
      </c>
      <c r="G18" s="77">
        <f t="shared" si="1"/>
        <v>3.6659688020741939E-2</v>
      </c>
      <c r="H18" s="77">
        <v>5.0042269925183971E-2</v>
      </c>
      <c r="I18" s="77">
        <f t="shared" si="2"/>
        <v>5.0042269925183971E-2</v>
      </c>
      <c r="J18" s="76">
        <f>分析係数表!G21</f>
        <v>0.28497645450402553</v>
      </c>
      <c r="K18" s="78">
        <f t="shared" si="3"/>
        <v>1.4260868658612355E-2</v>
      </c>
      <c r="L18" s="79"/>
      <c r="M18" s="80"/>
      <c r="N18" s="81">
        <f>分析係数表!H21</f>
        <v>8.9410449846325792E-4</v>
      </c>
      <c r="O18" s="82">
        <f t="shared" si="4"/>
        <v>2.7685347585159937E-2</v>
      </c>
      <c r="P18" s="76">
        <f>分析係数表!C21</f>
        <v>0.23250388802488331</v>
      </c>
      <c r="Q18" s="82">
        <f t="shared" si="5"/>
        <v>6.4369509548699994E-3</v>
      </c>
      <c r="R18" s="83">
        <v>2.1695610012644313E-2</v>
      </c>
      <c r="S18" s="84">
        <f t="shared" si="6"/>
        <v>7.1737879937828292E-2</v>
      </c>
      <c r="T18" s="85">
        <f>分析係数表!F21</f>
        <v>0.42533799179705301</v>
      </c>
      <c r="U18" s="86">
        <f t="shared" si="7"/>
        <v>3.0512845788533985E-2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投入係数表!AF19</f>
        <v>8.7596355991590745E-5</v>
      </c>
      <c r="E19" s="77">
        <f t="shared" si="0"/>
        <v>8.7596355991590748E-3</v>
      </c>
      <c r="F19" s="76">
        <f>分析係数表!C22</f>
        <v>5.4474708171206254E-2</v>
      </c>
      <c r="G19" s="77">
        <f t="shared" si="1"/>
        <v>4.7717859295030006E-4</v>
      </c>
      <c r="H19" s="77">
        <v>2.2521789569672763E-3</v>
      </c>
      <c r="I19" s="77">
        <f t="shared" si="2"/>
        <v>2.2521789569672763E-3</v>
      </c>
      <c r="J19" s="76">
        <f>分析係数表!G22</f>
        <v>0.19423955040393395</v>
      </c>
      <c r="K19" s="78">
        <f t="shared" si="3"/>
        <v>4.3746222803052465E-4</v>
      </c>
      <c r="L19" s="79"/>
      <c r="M19" s="80"/>
      <c r="N19" s="81">
        <f>分析係数表!H22</f>
        <v>4.1911148365465217E-5</v>
      </c>
      <c r="O19" s="82">
        <f t="shared" si="4"/>
        <v>1.2977506680543721E-3</v>
      </c>
      <c r="P19" s="76">
        <f>分析係数表!C22</f>
        <v>5.4474708171206254E-2</v>
      </c>
      <c r="Q19" s="82">
        <f t="shared" si="5"/>
        <v>7.0694588921249886E-5</v>
      </c>
      <c r="R19" s="83">
        <v>7.1772419232913969E-4</v>
      </c>
      <c r="S19" s="84">
        <f t="shared" si="6"/>
        <v>2.9699031492964158E-3</v>
      </c>
      <c r="T19" s="85">
        <f>分析係数表!F22</f>
        <v>0.41201264488935724</v>
      </c>
      <c r="U19" s="86">
        <f t="shared" si="7"/>
        <v>1.223637651606848E-3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8.6516711203624803E-4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投入係数表!AF21</f>
        <v>0</v>
      </c>
      <c r="E21" s="77">
        <f t="shared" si="0"/>
        <v>0</v>
      </c>
      <c r="F21" s="76">
        <f>分析係数表!C24</f>
        <v>0.2430426716141002</v>
      </c>
      <c r="G21" s="77">
        <f t="shared" si="1"/>
        <v>0</v>
      </c>
      <c r="H21" s="77">
        <v>5.2354023181247567E-3</v>
      </c>
      <c r="I21" s="77">
        <f t="shared" si="2"/>
        <v>5.2354023181247567E-3</v>
      </c>
      <c r="J21" s="76">
        <f>分析係数表!G24</f>
        <v>0.20785219399538107</v>
      </c>
      <c r="K21" s="78">
        <f t="shared" si="3"/>
        <v>1.0881898582707347E-3</v>
      </c>
      <c r="L21" s="79"/>
      <c r="M21" s="80"/>
      <c r="N21" s="81">
        <f>分析係数表!H24</f>
        <v>3.3528918692372173E-4</v>
      </c>
      <c r="O21" s="82">
        <f t="shared" si="4"/>
        <v>1.0382005344434977E-2</v>
      </c>
      <c r="P21" s="76">
        <f>分析係数表!C24</f>
        <v>0.2430426716141002</v>
      </c>
      <c r="Q21" s="82">
        <f t="shared" si="5"/>
        <v>2.5232703156233432E-3</v>
      </c>
      <c r="R21" s="83">
        <v>1.0212577269702455E-2</v>
      </c>
      <c r="S21" s="84">
        <f t="shared" si="6"/>
        <v>1.5447979587827211E-2</v>
      </c>
      <c r="T21" s="85">
        <f>分析係数表!F24</f>
        <v>0.39030023094688221</v>
      </c>
      <c r="U21" s="86">
        <f t="shared" si="7"/>
        <v>6.0293500007916829E-3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投入係数表!AF22</f>
        <v>0</v>
      </c>
      <c r="E22" s="77">
        <f t="shared" si="0"/>
        <v>0</v>
      </c>
      <c r="F22" s="76">
        <f>分析係数表!C25</f>
        <v>6.2929061784896545E-3</v>
      </c>
      <c r="G22" s="77">
        <f t="shared" si="1"/>
        <v>0</v>
      </c>
      <c r="H22" s="77">
        <v>3.3751863549045998E-4</v>
      </c>
      <c r="I22" s="77">
        <f t="shared" si="2"/>
        <v>3.3751863549045998E-4</v>
      </c>
      <c r="J22" s="76">
        <f>分析係数表!G25</f>
        <v>0.19805194805194806</v>
      </c>
      <c r="K22" s="78">
        <f t="shared" si="3"/>
        <v>6.6846223262720977E-5</v>
      </c>
      <c r="L22" s="79"/>
      <c r="M22" s="80"/>
      <c r="N22" s="81">
        <f>分析係数表!H25</f>
        <v>4.8896339759709417E-4</v>
      </c>
      <c r="O22" s="82">
        <f t="shared" si="4"/>
        <v>1.5140424460634341E-2</v>
      </c>
      <c r="P22" s="76">
        <f>分析係数表!C25</f>
        <v>6.2929061784896545E-3</v>
      </c>
      <c r="Q22" s="82">
        <f t="shared" si="5"/>
        <v>9.5277270633281738E-5</v>
      </c>
      <c r="R22" s="83">
        <v>9.2815902831046803E-4</v>
      </c>
      <c r="S22" s="84">
        <f t="shared" si="6"/>
        <v>1.2656776638009281E-3</v>
      </c>
      <c r="T22" s="85">
        <f>分析係数表!F25</f>
        <v>0.35389610389610388</v>
      </c>
      <c r="U22" s="86">
        <f t="shared" si="7"/>
        <v>4.4791839400747129E-4</v>
      </c>
      <c r="V22" s="87">
        <f>分析係数表!D25</f>
        <v>9.74025974025974E-3</v>
      </c>
      <c r="W22" s="88">
        <f t="shared" si="8"/>
        <v>0</v>
      </c>
      <c r="X22" s="76">
        <f>分析係数表!E25</f>
        <v>0</v>
      </c>
      <c r="Y22" s="89">
        <f t="shared" si="9"/>
        <v>0</v>
      </c>
    </row>
    <row r="23" spans="1:25" x14ac:dyDescent="0.2">
      <c r="A23" s="6" t="s">
        <v>11</v>
      </c>
      <c r="B23" s="5" t="s">
        <v>35</v>
      </c>
      <c r="C23" s="90"/>
      <c r="D23" s="76">
        <f>投入係数表!AF23</f>
        <v>1.7519271198318149E-4</v>
      </c>
      <c r="E23" s="77">
        <f t="shared" si="0"/>
        <v>1.751927119831815E-2</v>
      </c>
      <c r="F23" s="76">
        <f>分析係数表!C26</f>
        <v>0.11929572403880706</v>
      </c>
      <c r="G23" s="77">
        <f t="shared" si="1"/>
        <v>2.0899741422355828E-3</v>
      </c>
      <c r="H23" s="77">
        <v>5.8331449381160546E-3</v>
      </c>
      <c r="I23" s="77">
        <f t="shared" si="2"/>
        <v>5.8331449381160546E-3</v>
      </c>
      <c r="J23" s="76">
        <f>分析係数表!G26</f>
        <v>0.19690501600853788</v>
      </c>
      <c r="K23" s="78">
        <f t="shared" si="3"/>
        <v>1.1485754974198635E-3</v>
      </c>
      <c r="L23" s="79"/>
      <c r="M23" s="80"/>
      <c r="N23" s="81">
        <f>分析係数表!H26</f>
        <v>1.0477787091366304E-2</v>
      </c>
      <c r="O23" s="82">
        <f t="shared" si="4"/>
        <v>0.324437667013593</v>
      </c>
      <c r="P23" s="76">
        <f>分析係数表!C26</f>
        <v>0.11929572403880706</v>
      </c>
      <c r="Q23" s="82">
        <f t="shared" si="5"/>
        <v>3.8704026391847966E-2</v>
      </c>
      <c r="R23" s="83">
        <v>4.183327090547987E-2</v>
      </c>
      <c r="S23" s="84">
        <f t="shared" si="6"/>
        <v>4.7666415843595926E-2</v>
      </c>
      <c r="T23" s="85">
        <f>分析係数表!F26</f>
        <v>0.33564567769477055</v>
      </c>
      <c r="U23" s="86">
        <f t="shared" si="7"/>
        <v>1.5999026449104503E-2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投入係数表!AF24</f>
        <v>8.7596355991590745E-5</v>
      </c>
      <c r="E24" s="77">
        <f t="shared" si="0"/>
        <v>8.7596355991590748E-3</v>
      </c>
      <c r="F24" s="76">
        <f>分析係数表!C27</f>
        <v>1</v>
      </c>
      <c r="G24" s="77">
        <f t="shared" si="1"/>
        <v>8.7596355991590748E-3</v>
      </c>
      <c r="H24" s="77">
        <v>1.5050035590728842E-2</v>
      </c>
      <c r="I24" s="77">
        <f t="shared" si="2"/>
        <v>1.5050035590728842E-2</v>
      </c>
      <c r="J24" s="76">
        <f>分析係数表!G27</f>
        <v>0.17096018735362997</v>
      </c>
      <c r="K24" s="78">
        <f t="shared" si="3"/>
        <v>2.5729569042698022E-3</v>
      </c>
      <c r="L24" s="79"/>
      <c r="M24" s="80"/>
      <c r="N24" s="81">
        <f>分析係数表!H27</f>
        <v>1.0449846325789327E-2</v>
      </c>
      <c r="O24" s="82">
        <f t="shared" si="4"/>
        <v>0.32357249990155673</v>
      </c>
      <c r="P24" s="76">
        <f>分析係数表!C27</f>
        <v>1</v>
      </c>
      <c r="Q24" s="82">
        <f t="shared" si="5"/>
        <v>0.32357249990155673</v>
      </c>
      <c r="R24" s="83">
        <v>0.3369271445475599</v>
      </c>
      <c r="S24" s="84">
        <f t="shared" si="6"/>
        <v>0.35197718013828871</v>
      </c>
      <c r="T24" s="85">
        <f>分析係数表!F27</f>
        <v>0.32162373145979706</v>
      </c>
      <c r="U24" s="86">
        <f t="shared" si="7"/>
        <v>0.11320421406477359</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投入係数表!AF25</f>
        <v>5.2557813594954455E-4</v>
      </c>
      <c r="E25" s="77">
        <f t="shared" si="0"/>
        <v>5.2557813594954456E-2</v>
      </c>
      <c r="F25" s="76">
        <f>分析係数表!C28</f>
        <v>0.21543700340522132</v>
      </c>
      <c r="G25" s="77">
        <f t="shared" si="1"/>
        <v>1.1322897866427191E-2</v>
      </c>
      <c r="H25" s="77">
        <v>3.7849689459029147E-2</v>
      </c>
      <c r="I25" s="77">
        <f t="shared" si="2"/>
        <v>3.7849689459029147E-2</v>
      </c>
      <c r="J25" s="76">
        <f>分析係数表!G28</f>
        <v>0.12488528602018965</v>
      </c>
      <c r="K25" s="78">
        <f t="shared" si="3"/>
        <v>4.7268692938662125E-3</v>
      </c>
      <c r="L25" s="79"/>
      <c r="M25" s="80"/>
      <c r="N25" s="81">
        <f>分析係数表!H28</f>
        <v>2.0550433081866444E-2</v>
      </c>
      <c r="O25" s="82">
        <f t="shared" si="4"/>
        <v>0.6363304109026604</v>
      </c>
      <c r="P25" s="76">
        <f>分析係数表!C28</f>
        <v>0.21543700340522132</v>
      </c>
      <c r="Q25" s="82">
        <f t="shared" si="5"/>
        <v>0.13708911690048234</v>
      </c>
      <c r="R25" s="83">
        <v>0.15880345614061081</v>
      </c>
      <c r="S25" s="84">
        <f t="shared" si="6"/>
        <v>0.19665314559963995</v>
      </c>
      <c r="T25" s="85">
        <f>分析係数表!F28</f>
        <v>0.21313857448761089</v>
      </c>
      <c r="U25" s="86">
        <f t="shared" si="7"/>
        <v>4.1914371121611851E-2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投入係数表!AF26</f>
        <v>2.8906797477224948E-3</v>
      </c>
      <c r="E26" s="77">
        <f t="shared" si="0"/>
        <v>0.28906797477224949</v>
      </c>
      <c r="F26" s="76">
        <f>分析係数表!C29</f>
        <v>0.11126961483594866</v>
      </c>
      <c r="G26" s="77">
        <f t="shared" si="1"/>
        <v>3.2164482214315927E-2</v>
      </c>
      <c r="H26" s="77">
        <v>4.2452385107837637E-2</v>
      </c>
      <c r="I26" s="77">
        <f t="shared" si="2"/>
        <v>4.2452385107837637E-2</v>
      </c>
      <c r="J26" s="76">
        <f>分析係数表!G29</f>
        <v>0.25072046109510088</v>
      </c>
      <c r="K26" s="78">
        <f t="shared" si="3"/>
        <v>1.0643681568823846E-2</v>
      </c>
      <c r="L26" s="79"/>
      <c r="M26" s="80"/>
      <c r="N26" s="81">
        <f>分析係数表!H29</f>
        <v>9.5976529756915344E-3</v>
      </c>
      <c r="O26" s="82">
        <f t="shared" si="4"/>
        <v>0.29718490298445122</v>
      </c>
      <c r="P26" s="76">
        <f>分析係数表!C29</f>
        <v>0.11126961483594866</v>
      </c>
      <c r="Q26" s="82">
        <f t="shared" si="5"/>
        <v>3.3067649690138659E-2</v>
      </c>
      <c r="R26" s="83">
        <v>4.5988028659306471E-2</v>
      </c>
      <c r="S26" s="84">
        <f t="shared" si="6"/>
        <v>8.8440413767144108E-2</v>
      </c>
      <c r="T26" s="85">
        <f>分析係数表!F29</f>
        <v>0.40201729106628242</v>
      </c>
      <c r="U26" s="86">
        <f t="shared" si="7"/>
        <v>3.5554575563448425E-2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投入係数表!AF27</f>
        <v>3.0658724597056762E-3</v>
      </c>
      <c r="E27" s="77">
        <f t="shared" si="0"/>
        <v>0.30658724597056763</v>
      </c>
      <c r="F27" s="76">
        <f>分析係数表!C30</f>
        <v>1</v>
      </c>
      <c r="G27" s="77">
        <f t="shared" si="1"/>
        <v>0.30658724597056763</v>
      </c>
      <c r="H27" s="77">
        <v>0.34438756403132104</v>
      </c>
      <c r="I27" s="77">
        <f t="shared" si="2"/>
        <v>0.34438756403132104</v>
      </c>
      <c r="J27" s="76">
        <f>分析係数表!G30</f>
        <v>0.34452184927169094</v>
      </c>
      <c r="K27" s="78">
        <f t="shared" si="3"/>
        <v>0.11864904042624359</v>
      </c>
      <c r="L27" s="79"/>
      <c r="M27" s="80"/>
      <c r="N27" s="81">
        <f>分析係数表!H30</f>
        <v>0</v>
      </c>
      <c r="O27" s="82">
        <f t="shared" si="4"/>
        <v>0</v>
      </c>
      <c r="P27" s="76">
        <f>分析係数表!C30</f>
        <v>1</v>
      </c>
      <c r="Q27" s="82">
        <f t="shared" si="5"/>
        <v>0</v>
      </c>
      <c r="R27" s="83">
        <v>9.3547685156759444E-2</v>
      </c>
      <c r="S27" s="84">
        <f t="shared" si="6"/>
        <v>0.43793524918808047</v>
      </c>
      <c r="T27" s="85">
        <f>分析係数表!F30</f>
        <v>0.43989867004433186</v>
      </c>
      <c r="U27" s="86">
        <f t="shared" si="7"/>
        <v>0.19264713368336966</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投入係数表!AF28</f>
        <v>6.9201121233356689E-3</v>
      </c>
      <c r="E28" s="77">
        <f t="shared" si="0"/>
        <v>0.69201121233356688</v>
      </c>
      <c r="F28" s="76">
        <f>分析係数表!C31</f>
        <v>4.9334728658992355E-2</v>
      </c>
      <c r="G28" s="77">
        <f t="shared" si="1"/>
        <v>3.4140185389456866E-2</v>
      </c>
      <c r="H28" s="77">
        <v>4.0379901405081742E-2</v>
      </c>
      <c r="I28" s="77">
        <f t="shared" si="2"/>
        <v>4.0379901405081742E-2</v>
      </c>
      <c r="J28" s="76">
        <f>分析係数表!G31</f>
        <v>6.9277108433734941E-2</v>
      </c>
      <c r="K28" s="78">
        <f t="shared" si="3"/>
        <v>2.7974028081833736E-3</v>
      </c>
      <c r="L28" s="79"/>
      <c r="M28" s="80"/>
      <c r="N28" s="81">
        <f>分析係数表!H31</f>
        <v>2.1570271025426097E-2</v>
      </c>
      <c r="O28" s="82">
        <f t="shared" si="4"/>
        <v>0.66790901049198348</v>
      </c>
      <c r="P28" s="76">
        <f>分析係数表!C31</f>
        <v>4.9334728658992355E-2</v>
      </c>
      <c r="Q28" s="82">
        <f t="shared" si="5"/>
        <v>3.295110980151808E-2</v>
      </c>
      <c r="R28" s="83">
        <v>4.6802733999614154E-2</v>
      </c>
      <c r="S28" s="84">
        <f t="shared" si="6"/>
        <v>8.7182635404695896E-2</v>
      </c>
      <c r="T28" s="85">
        <f>分析係数表!F31</f>
        <v>0.34337349397590361</v>
      </c>
      <c r="U28" s="86">
        <f t="shared" si="7"/>
        <v>2.9936206132937748E-2</v>
      </c>
      <c r="V28" s="87">
        <f>分析係数表!D31</f>
        <v>0</v>
      </c>
      <c r="W28" s="88">
        <f t="shared" si="8"/>
        <v>0</v>
      </c>
      <c r="X28" s="76">
        <f>分析係数表!E31</f>
        <v>0</v>
      </c>
      <c r="Y28" s="89">
        <f t="shared" si="9"/>
        <v>0</v>
      </c>
    </row>
    <row r="29" spans="1:25" x14ac:dyDescent="0.2">
      <c r="A29" s="6" t="s">
        <v>17</v>
      </c>
      <c r="B29" s="5" t="s">
        <v>272</v>
      </c>
      <c r="C29" s="90"/>
      <c r="D29" s="76">
        <f>投入係数表!AF29</f>
        <v>1.4891380518570428E-3</v>
      </c>
      <c r="E29" s="77">
        <f t="shared" si="0"/>
        <v>0.1489138051857043</v>
      </c>
      <c r="F29" s="76">
        <f>分析係数表!C32</f>
        <v>0.42352941176470593</v>
      </c>
      <c r="G29" s="77">
        <f t="shared" si="1"/>
        <v>6.3069376313945352E-2</v>
      </c>
      <c r="H29" s="77">
        <v>7.2332329676004795E-2</v>
      </c>
      <c r="I29" s="77">
        <f t="shared" si="2"/>
        <v>7.2332329676004795E-2</v>
      </c>
      <c r="J29" s="76">
        <f>分析係数表!G32</f>
        <v>0.14012738853503184</v>
      </c>
      <c r="K29" s="78">
        <f t="shared" si="3"/>
        <v>1.0135740464153538E-2</v>
      </c>
      <c r="L29" s="79"/>
      <c r="M29" s="80"/>
      <c r="N29" s="81">
        <f>分析係数表!H32</f>
        <v>6.3146130203967591E-3</v>
      </c>
      <c r="O29" s="82">
        <f t="shared" si="4"/>
        <v>0.19552776732019206</v>
      </c>
      <c r="P29" s="76">
        <f>分析係数表!C32</f>
        <v>0.42352941176470593</v>
      </c>
      <c r="Q29" s="82">
        <f t="shared" si="5"/>
        <v>8.281176027678723E-2</v>
      </c>
      <c r="R29" s="83">
        <v>0.10998419840696362</v>
      </c>
      <c r="S29" s="84">
        <f t="shared" si="6"/>
        <v>0.18231652808296842</v>
      </c>
      <c r="T29" s="85">
        <f>分析係数表!F32</f>
        <v>0.48195329087048833</v>
      </c>
      <c r="U29" s="86">
        <f t="shared" si="7"/>
        <v>8.7868050689668437E-2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投入係数表!AF30</f>
        <v>2.8906797477224948E-3</v>
      </c>
      <c r="E30" s="77">
        <f t="shared" si="0"/>
        <v>0.28906797477224949</v>
      </c>
      <c r="F30" s="76">
        <f>分析係数表!C33</f>
        <v>1</v>
      </c>
      <c r="G30" s="77">
        <f t="shared" si="1"/>
        <v>0.28906797477224949</v>
      </c>
      <c r="H30" s="77">
        <v>0.30671657222099147</v>
      </c>
      <c r="I30" s="77">
        <f t="shared" si="2"/>
        <v>0.30671657222099147</v>
      </c>
      <c r="J30" s="76">
        <f>分析係数表!G33</f>
        <v>0.50642927794263104</v>
      </c>
      <c r="K30" s="78">
        <f t="shared" si="3"/>
        <v>0.15533025220291555</v>
      </c>
      <c r="L30" s="79"/>
      <c r="M30" s="80"/>
      <c r="N30" s="81">
        <f>分析係数表!H33</f>
        <v>9.2204526404023469E-4</v>
      </c>
      <c r="O30" s="82">
        <f t="shared" si="4"/>
        <v>2.8550514697196185E-2</v>
      </c>
      <c r="P30" s="76">
        <f>分析係数表!C33</f>
        <v>1</v>
      </c>
      <c r="Q30" s="82">
        <f t="shared" si="5"/>
        <v>2.8550514697196185E-2</v>
      </c>
      <c r="R30" s="83">
        <v>8.0308409069785286E-2</v>
      </c>
      <c r="S30" s="84">
        <f t="shared" si="6"/>
        <v>0.38702498129077678</v>
      </c>
      <c r="T30" s="85">
        <f>分析係数表!F33</f>
        <v>0.64094955489614247</v>
      </c>
      <c r="U30" s="86">
        <f t="shared" si="7"/>
        <v>0.24806348949201124</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投入係数表!AF31</f>
        <v>1.2175893482831114E-2</v>
      </c>
      <c r="E31" s="77">
        <f t="shared" si="0"/>
        <v>1.2175893482831113</v>
      </c>
      <c r="F31" s="76">
        <f>分析係数表!C34</f>
        <v>1</v>
      </c>
      <c r="G31" s="77">
        <f t="shared" si="1"/>
        <v>1.2175893482831113</v>
      </c>
      <c r="H31" s="77">
        <v>1.5353046358494642</v>
      </c>
      <c r="I31" s="77">
        <f t="shared" si="2"/>
        <v>1.5353046358494642</v>
      </c>
      <c r="J31" s="76">
        <f>分析係数表!G34</f>
        <v>0.4248177722781849</v>
      </c>
      <c r="K31" s="78">
        <f t="shared" si="3"/>
        <v>0.65222469516993931</v>
      </c>
      <c r="L31" s="79"/>
      <c r="M31" s="80"/>
      <c r="N31" s="81">
        <f>分析係数表!H34</f>
        <v>0.15535065660799105</v>
      </c>
      <c r="O31" s="82">
        <f t="shared" si="4"/>
        <v>4.8103291429215389</v>
      </c>
      <c r="P31" s="76">
        <f>分析係数表!C34</f>
        <v>1</v>
      </c>
      <c r="Q31" s="82">
        <f t="shared" si="5"/>
        <v>4.8103291429215389</v>
      </c>
      <c r="R31" s="83">
        <v>5.2891453112766049</v>
      </c>
      <c r="S31" s="84">
        <f t="shared" si="6"/>
        <v>6.8244499471260696</v>
      </c>
      <c r="T31" s="85">
        <f>分析係数表!F34</f>
        <v>0.6980530152162564</v>
      </c>
      <c r="U31" s="86">
        <f t="shared" si="7"/>
        <v>4.7638278627837742</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投入係数表!AF32</f>
        <v>1.1037140854940435E-2</v>
      </c>
      <c r="E32" s="77">
        <f t="shared" si="0"/>
        <v>1.1037140854940435</v>
      </c>
      <c r="F32" s="76">
        <f>分析係数表!C35</f>
        <v>0.10396681358568838</v>
      </c>
      <c r="G32" s="77">
        <f t="shared" si="1"/>
        <v>0.11474963657845774</v>
      </c>
      <c r="H32" s="77">
        <v>0.13716446923560593</v>
      </c>
      <c r="I32" s="77">
        <f t="shared" si="2"/>
        <v>0.13716446923560593</v>
      </c>
      <c r="J32" s="76">
        <f>分析係数表!G35</f>
        <v>0.31658878504672899</v>
      </c>
      <c r="K32" s="78">
        <f t="shared" si="3"/>
        <v>4.342473266687992E-2</v>
      </c>
      <c r="L32" s="79"/>
      <c r="M32" s="80"/>
      <c r="N32" s="81">
        <f>分析係数表!H35</f>
        <v>5.9164571109248394E-2</v>
      </c>
      <c r="O32" s="82">
        <f t="shared" si="4"/>
        <v>1.8319913597367552</v>
      </c>
      <c r="P32" s="76">
        <f>分析係数表!C35</f>
        <v>0.10396681358568838</v>
      </c>
      <c r="Q32" s="82">
        <f t="shared" si="5"/>
        <v>0.19046630418834301</v>
      </c>
      <c r="R32" s="83">
        <v>0.24975115179117086</v>
      </c>
      <c r="S32" s="84">
        <f t="shared" si="6"/>
        <v>0.38691562102677679</v>
      </c>
      <c r="T32" s="85">
        <f>分析係数表!F35</f>
        <v>0.6460280373831776</v>
      </c>
      <c r="U32" s="86">
        <f t="shared" si="7"/>
        <v>0.24995833928482195</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投入係数表!AF33</f>
        <v>1.7694463910301331E-2</v>
      </c>
      <c r="E33" s="77">
        <f t="shared" si="0"/>
        <v>1.7694463910301332</v>
      </c>
      <c r="F33" s="76">
        <f>分析係数表!C36</f>
        <v>0.7690462911321807</v>
      </c>
      <c r="G33" s="77">
        <f t="shared" si="1"/>
        <v>1.3607861843789464</v>
      </c>
      <c r="H33" s="77">
        <v>1.4605143849385309</v>
      </c>
      <c r="I33" s="77">
        <f t="shared" si="2"/>
        <v>1.4605143849385309</v>
      </c>
      <c r="J33" s="76">
        <f>分析係数表!G36</f>
        <v>1.0642148700499529E-2</v>
      </c>
      <c r="K33" s="78">
        <f t="shared" si="3"/>
        <v>1.5543011263734455E-2</v>
      </c>
      <c r="L33" s="79"/>
      <c r="M33" s="80"/>
      <c r="N33" s="81">
        <f>分析係数表!H36</f>
        <v>0.21434758312377758</v>
      </c>
      <c r="O33" s="82">
        <f t="shared" si="4"/>
        <v>6.6371294999860764</v>
      </c>
      <c r="P33" s="76">
        <f>分析係数表!C36</f>
        <v>0.7690462911321807</v>
      </c>
      <c r="Q33" s="82">
        <f t="shared" si="5"/>
        <v>5.1042598257282767</v>
      </c>
      <c r="R33" s="83">
        <v>5.3315534333589358</v>
      </c>
      <c r="S33" s="84">
        <f t="shared" si="6"/>
        <v>6.7920678182974665</v>
      </c>
      <c r="T33" s="85">
        <f>分析係数表!F36</f>
        <v>0.89162383262144351</v>
      </c>
      <c r="U33" s="86">
        <f t="shared" si="7"/>
        <v>6.0559695395751536</v>
      </c>
      <c r="V33" s="87">
        <f>分析係数表!D36</f>
        <v>7.3843480778976326E-3</v>
      </c>
      <c r="W33" s="88">
        <f t="shared" si="8"/>
        <v>0</v>
      </c>
      <c r="X33" s="76">
        <f>分析係数表!E36</f>
        <v>2.3890537899080577E-3</v>
      </c>
      <c r="Y33" s="89">
        <f t="shared" si="9"/>
        <v>0</v>
      </c>
    </row>
    <row r="34" spans="1:25" x14ac:dyDescent="0.2">
      <c r="A34" s="6" t="s">
        <v>22</v>
      </c>
      <c r="B34" s="5" t="s">
        <v>377</v>
      </c>
      <c r="C34" s="75">
        <f>最終需要_まとめ!C35</f>
        <v>100</v>
      </c>
      <c r="D34" s="76">
        <f>投入係数表!AF34</f>
        <v>4.6163279607568324E-2</v>
      </c>
      <c r="E34" s="77">
        <f t="shared" si="0"/>
        <v>4.6163279607568324</v>
      </c>
      <c r="F34" s="76">
        <f>分析係数表!C37</f>
        <v>0.51946958535045251</v>
      </c>
      <c r="G34" s="77">
        <f t="shared" si="1"/>
        <v>2.3980419716160517</v>
      </c>
      <c r="H34" s="77">
        <v>2.5393957735155106</v>
      </c>
      <c r="I34" s="77">
        <f t="shared" si="2"/>
        <v>102.53939577351551</v>
      </c>
      <c r="J34" s="76">
        <f>分析係数表!G37</f>
        <v>0.46066923615977573</v>
      </c>
      <c r="K34" s="78">
        <f t="shared" si="3"/>
        <v>47.236745127270325</v>
      </c>
      <c r="L34" s="79"/>
      <c r="M34" s="80"/>
      <c r="N34" s="81">
        <f>分析係数表!H37</f>
        <v>4.5948588991338364E-2</v>
      </c>
      <c r="O34" s="82">
        <f t="shared" si="4"/>
        <v>1.4227673157436098</v>
      </c>
      <c r="P34" s="76">
        <f>分析係数表!C37</f>
        <v>0.51946958535045251</v>
      </c>
      <c r="Q34" s="82">
        <f t="shared" si="5"/>
        <v>0.73908434755950936</v>
      </c>
      <c r="R34" s="83">
        <v>0.89594990254586815</v>
      </c>
      <c r="S34" s="84">
        <f t="shared" si="6"/>
        <v>103.43534567606137</v>
      </c>
      <c r="T34" s="85">
        <f>分析係数表!F37</f>
        <v>0.70891730903994399</v>
      </c>
      <c r="U34" s="86">
        <f t="shared" si="7"/>
        <v>73.327106916289836</v>
      </c>
      <c r="V34" s="87">
        <f>分析係数表!D37</f>
        <v>0.1050280308339173</v>
      </c>
      <c r="W34" s="88">
        <f t="shared" si="8"/>
        <v>11</v>
      </c>
      <c r="X34" s="76">
        <f>分析係数表!E37</f>
        <v>9.4341275402943237E-2</v>
      </c>
      <c r="Y34" s="89">
        <f t="shared" si="9"/>
        <v>10</v>
      </c>
    </row>
    <row r="35" spans="1:25" x14ac:dyDescent="0.2">
      <c r="A35" s="6" t="s">
        <v>23</v>
      </c>
      <c r="B35" s="5" t="s">
        <v>193</v>
      </c>
      <c r="C35" s="90"/>
      <c r="D35" s="76">
        <f>投入係数表!AF35</f>
        <v>1.1913104414856343E-2</v>
      </c>
      <c r="E35" s="77">
        <f t="shared" si="0"/>
        <v>1.1913104414856344</v>
      </c>
      <c r="F35" s="76">
        <f>分析係数表!C38</f>
        <v>5.5966094327320137E-2</v>
      </c>
      <c r="G35" s="77">
        <f t="shared" si="1"/>
        <v>6.6672992541306403E-2</v>
      </c>
      <c r="H35" s="77">
        <v>0.10098556462692615</v>
      </c>
      <c r="I35" s="77">
        <f t="shared" si="2"/>
        <v>0.10098556462692615</v>
      </c>
      <c r="J35" s="76">
        <f>分析係数表!G38</f>
        <v>0.18817204301075269</v>
      </c>
      <c r="K35" s="78">
        <f t="shared" si="3"/>
        <v>1.9002660010443092E-2</v>
      </c>
      <c r="L35" s="79"/>
      <c r="M35" s="80"/>
      <c r="N35" s="81">
        <f>分析係数表!H38</f>
        <v>4.1086895780944398E-2</v>
      </c>
      <c r="O35" s="82">
        <f t="shared" si="4"/>
        <v>1.2722282382493026</v>
      </c>
      <c r="P35" s="76">
        <f>分析係数表!C38</f>
        <v>5.5966094327320137E-2</v>
      </c>
      <c r="Q35" s="82">
        <f t="shared" si="5"/>
        <v>7.1201645587740794E-2</v>
      </c>
      <c r="R35" s="83">
        <v>9.8262628148883091E-2</v>
      </c>
      <c r="S35" s="84">
        <f t="shared" si="6"/>
        <v>0.19924819277580924</v>
      </c>
      <c r="T35" s="85">
        <f>分析係数表!F38</f>
        <v>0.42473118279569894</v>
      </c>
      <c r="U35" s="86">
        <f t="shared" si="7"/>
        <v>8.46269205875749E-2</v>
      </c>
      <c r="V35" s="87">
        <f>分析係数表!D38</f>
        <v>5.0179211469534052E-2</v>
      </c>
      <c r="W35" s="88">
        <f t="shared" si="8"/>
        <v>0</v>
      </c>
      <c r="X35" s="76">
        <f>分析係数表!E38</f>
        <v>6.2724014336917558E-2</v>
      </c>
      <c r="Y35" s="89">
        <f t="shared" si="9"/>
        <v>0</v>
      </c>
    </row>
    <row r="36" spans="1:25" x14ac:dyDescent="0.2">
      <c r="A36" s="6" t="s">
        <v>24</v>
      </c>
      <c r="B36" s="5" t="s">
        <v>39</v>
      </c>
      <c r="C36" s="90"/>
      <c r="D36" s="76">
        <f>投入係数表!AF36</f>
        <v>0</v>
      </c>
      <c r="E36" s="77">
        <f t="shared" si="0"/>
        <v>0</v>
      </c>
      <c r="F36" s="76">
        <f>分析係数表!C39</f>
        <v>0.92912172573189522</v>
      </c>
      <c r="G36" s="77">
        <f t="shared" si="1"/>
        <v>0</v>
      </c>
      <c r="H36" s="77">
        <v>3.511877640389878E-2</v>
      </c>
      <c r="I36" s="77">
        <f t="shared" si="2"/>
        <v>3.511877640389878E-2</v>
      </c>
      <c r="J36" s="76">
        <f>分析係数表!G39</f>
        <v>0.35058043117744608</v>
      </c>
      <c r="K36" s="78">
        <f t="shared" si="3"/>
        <v>1.2311955774103154E-2</v>
      </c>
      <c r="L36" s="79"/>
      <c r="M36" s="80"/>
      <c r="N36" s="81">
        <f>分析係数表!H39</f>
        <v>3.6742106733724505E-3</v>
      </c>
      <c r="O36" s="82">
        <f t="shared" si="4"/>
        <v>0.11376947523276662</v>
      </c>
      <c r="P36" s="76">
        <f>分析係数表!C39</f>
        <v>0.92912172573189522</v>
      </c>
      <c r="Q36" s="82">
        <f t="shared" si="5"/>
        <v>0.10570569116388023</v>
      </c>
      <c r="R36" s="83">
        <v>0.12499785088571522</v>
      </c>
      <c r="S36" s="84">
        <f t="shared" si="6"/>
        <v>0.16011662728961401</v>
      </c>
      <c r="T36" s="85">
        <f>分析係数表!F39</f>
        <v>0.70082918739635158</v>
      </c>
      <c r="U36" s="86">
        <f t="shared" si="7"/>
        <v>0.11221440579202469</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投入係数表!AF37</f>
        <v>1.7519271198318149E-4</v>
      </c>
      <c r="E37" s="77">
        <f t="shared" si="0"/>
        <v>1.751927119831815E-2</v>
      </c>
      <c r="F37" s="76">
        <f>分析係数表!C40</f>
        <v>1</v>
      </c>
      <c r="G37" s="77">
        <f t="shared" si="1"/>
        <v>1.751927119831815E-2</v>
      </c>
      <c r="H37" s="77">
        <v>1.9413541989976496E-2</v>
      </c>
      <c r="I37" s="77">
        <f t="shared" si="2"/>
        <v>1.9413541989976496E-2</v>
      </c>
      <c r="J37" s="76">
        <f>分析係数表!G40</f>
        <v>0.52103191048487363</v>
      </c>
      <c r="K37" s="78">
        <f t="shared" si="3"/>
        <v>1.011507487231577E-2</v>
      </c>
      <c r="L37" s="79"/>
      <c r="M37" s="80"/>
      <c r="N37" s="81">
        <f>分析係数表!H40</f>
        <v>3.0720871751886002E-2</v>
      </c>
      <c r="O37" s="82">
        <f t="shared" si="4"/>
        <v>0.95125123968385472</v>
      </c>
      <c r="P37" s="76">
        <f>分析係数表!C40</f>
        <v>1</v>
      </c>
      <c r="Q37" s="82">
        <f t="shared" si="5"/>
        <v>0.95125123968385472</v>
      </c>
      <c r="R37" s="83">
        <v>0.953035974885728</v>
      </c>
      <c r="S37" s="84">
        <f t="shared" si="6"/>
        <v>0.97244951687570447</v>
      </c>
      <c r="T37" s="85">
        <f>分析係数表!F40</f>
        <v>0.71467053460422714</v>
      </c>
      <c r="U37" s="86">
        <f t="shared" si="7"/>
        <v>0.69498101610118213</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投入係数表!AF38</f>
        <v>1.0511562718990891E-3</v>
      </c>
      <c r="E38" s="77">
        <f t="shared" si="0"/>
        <v>0.10511562718990891</v>
      </c>
      <c r="F38" s="76">
        <f>分析係数表!C41</f>
        <v>0.82470733210104741</v>
      </c>
      <c r="G38" s="77">
        <f t="shared" si="1"/>
        <v>8.6689628461918092E-2</v>
      </c>
      <c r="H38" s="77">
        <v>9.0816323870797591E-2</v>
      </c>
      <c r="I38" s="77">
        <f t="shared" si="2"/>
        <v>9.0816323870797591E-2</v>
      </c>
      <c r="J38" s="76">
        <f>分析係数表!G41</f>
        <v>0.4456857268851977</v>
      </c>
      <c r="K38" s="78">
        <f t="shared" si="3"/>
        <v>4.0475539317397953E-2</v>
      </c>
      <c r="L38" s="79"/>
      <c r="M38" s="80"/>
      <c r="N38" s="81">
        <f>分析係数表!H41</f>
        <v>5.0614696842693492E-2</v>
      </c>
      <c r="O38" s="82">
        <f t="shared" si="4"/>
        <v>1.5672502234536634</v>
      </c>
      <c r="P38" s="76">
        <f>分析係数表!C41</f>
        <v>0.82470733210104741</v>
      </c>
      <c r="Q38" s="82">
        <f t="shared" si="5"/>
        <v>1.2925227505192411</v>
      </c>
      <c r="R38" s="83">
        <v>1.3161683246563929</v>
      </c>
      <c r="S38" s="84">
        <f t="shared" si="6"/>
        <v>1.4069846485271904</v>
      </c>
      <c r="T38" s="85">
        <f>分析係数表!F41</f>
        <v>0.54887549610465969</v>
      </c>
      <c r="U38" s="86">
        <f t="shared" si="7"/>
        <v>0.77225939697200185</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投入係数表!AF39</f>
        <v>1.6643307638402243E-3</v>
      </c>
      <c r="E39" s="77">
        <f>$C$34*D39</f>
        <v>0.16643307638402244</v>
      </c>
      <c r="F39" s="76">
        <f>分析係数表!C42</f>
        <v>0.29129662522202482</v>
      </c>
      <c r="G39" s="77">
        <f>E39*F39</f>
        <v>4.8481393475985214E-2</v>
      </c>
      <c r="H39" s="77">
        <v>5.2630873854632165E-2</v>
      </c>
      <c r="I39" s="77">
        <f>C39+H39</f>
        <v>5.2630873854632165E-2</v>
      </c>
      <c r="J39" s="76">
        <f>分析係数表!G42</f>
        <v>0.47878787878787876</v>
      </c>
      <c r="K39" s="78">
        <f>I39*J39</f>
        <v>2.5199024451611762E-2</v>
      </c>
      <c r="L39" s="79"/>
      <c r="M39" s="80"/>
      <c r="N39" s="81">
        <f>分析係数表!H42</f>
        <v>1.2405699916177704E-2</v>
      </c>
      <c r="O39" s="82">
        <f t="shared" si="4"/>
        <v>0.38413419774409413</v>
      </c>
      <c r="P39" s="76">
        <f>分析係数表!C42</f>
        <v>0.29129662522202482</v>
      </c>
      <c r="Q39" s="82">
        <f>O39*P39</f>
        <v>0.11189699543522456</v>
      </c>
      <c r="R39" s="83">
        <v>0.11638737874676278</v>
      </c>
      <c r="S39" s="84">
        <f>I39+R39</f>
        <v>0.16901825260139494</v>
      </c>
      <c r="T39" s="85">
        <f>分析係数表!F42</f>
        <v>0.54848484848484846</v>
      </c>
      <c r="U39" s="86">
        <f>S39*T39</f>
        <v>9.2703950669249954E-2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投入係数表!AF40</f>
        <v>7.4982480728801676E-2</v>
      </c>
      <c r="E40" s="77">
        <f>$C$34*D40</f>
        <v>7.4982480728801679</v>
      </c>
      <c r="F40" s="76">
        <f>分析係数表!C43</f>
        <v>0.36608222490931075</v>
      </c>
      <c r="G40" s="77">
        <f>E40*F40</f>
        <v>2.7449753374419235</v>
      </c>
      <c r="H40" s="77">
        <v>3.0462244345590066</v>
      </c>
      <c r="I40" s="77">
        <f>C40+H40</f>
        <v>3.0462244345590066</v>
      </c>
      <c r="J40" s="76">
        <f>分析係数表!G43</f>
        <v>0.30578859060402686</v>
      </c>
      <c r="K40" s="78">
        <f>I40*J40</f>
        <v>0.93150067650734725</v>
      </c>
      <c r="L40" s="79"/>
      <c r="M40" s="80"/>
      <c r="N40" s="81">
        <f>分析係数表!H43</f>
        <v>3.4031852472757751E-2</v>
      </c>
      <c r="O40" s="82">
        <f t="shared" si="4"/>
        <v>1.05377354246015</v>
      </c>
      <c r="P40" s="76">
        <f>分析係数表!C43</f>
        <v>0.36608222490931075</v>
      </c>
      <c r="Q40" s="82">
        <f>O40*P40</f>
        <v>0.38576776297437776</v>
      </c>
      <c r="R40" s="83">
        <v>0.74665931287019893</v>
      </c>
      <c r="S40" s="84">
        <f>I40+R40</f>
        <v>3.7928837474292054</v>
      </c>
      <c r="T40" s="85">
        <f>分析係数表!F43</f>
        <v>0.52740492170022368</v>
      </c>
      <c r="U40" s="86">
        <f>S40*T40</f>
        <v>2.0003855558309511</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投入係数表!AF41</f>
        <v>4.3798177995795374E-4</v>
      </c>
      <c r="E41" s="77">
        <f>$C$34*D41</f>
        <v>4.379817799579537E-2</v>
      </c>
      <c r="F41" s="76">
        <f>分析係数表!C44</f>
        <v>0.48678129044185614</v>
      </c>
      <c r="G41" s="77">
        <f>E41*F41</f>
        <v>2.132013360379538E-2</v>
      </c>
      <c r="H41" s="77">
        <v>2.8682324413039893E-2</v>
      </c>
      <c r="I41" s="77">
        <f>C41+H41</f>
        <v>2.8682324413039893E-2</v>
      </c>
      <c r="J41" s="76">
        <f>分析係数表!G44</f>
        <v>0.26951357466063347</v>
      </c>
      <c r="K41" s="78">
        <f>I41*J41</f>
        <v>7.7302757821343373E-3</v>
      </c>
      <c r="L41" s="79"/>
      <c r="M41" s="80"/>
      <c r="N41" s="81">
        <f>分析係数表!H44</f>
        <v>0.10592344230231908</v>
      </c>
      <c r="O41" s="82">
        <f t="shared" si="4"/>
        <v>3.279848521729416</v>
      </c>
      <c r="P41" s="76">
        <f>分析係数表!C44</f>
        <v>0.48678129044185614</v>
      </c>
      <c r="Q41" s="82">
        <f>O41*P41</f>
        <v>1.5965688958612594</v>
      </c>
      <c r="R41" s="83">
        <v>1.6270907924398437</v>
      </c>
      <c r="S41" s="84">
        <f>I41+R41</f>
        <v>1.6557731168528835</v>
      </c>
      <c r="T41" s="85">
        <f>分析係数表!F44</f>
        <v>0.545814479638009</v>
      </c>
      <c r="U41" s="86">
        <f>S41*T41</f>
        <v>0.90374494217366086</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投入係数表!AF42</f>
        <v>3.1534688156972671E-3</v>
      </c>
      <c r="E42" s="77">
        <f>$C$34*D42</f>
        <v>0.31534688156972673</v>
      </c>
      <c r="F42" s="76">
        <f>分析係数表!C45</f>
        <v>1</v>
      </c>
      <c r="G42" s="77">
        <f>E42*F42</f>
        <v>0.31534688156972673</v>
      </c>
      <c r="H42" s="77">
        <v>0.34409649866923614</v>
      </c>
      <c r="I42" s="77">
        <f>C42+H42</f>
        <v>0.34409649866923614</v>
      </c>
      <c r="J42" s="76">
        <f>分析係数表!G45</f>
        <v>0</v>
      </c>
      <c r="K42" s="78">
        <f>I42*J42</f>
        <v>0</v>
      </c>
      <c r="L42" s="79"/>
      <c r="M42" s="80"/>
      <c r="N42" s="81">
        <f>分析係数表!H45</f>
        <v>0</v>
      </c>
      <c r="O42" s="82">
        <f t="shared" si="4"/>
        <v>0</v>
      </c>
      <c r="P42" s="76">
        <f>分析係数表!C45</f>
        <v>1</v>
      </c>
      <c r="Q42" s="82">
        <f>O42*P42</f>
        <v>0</v>
      </c>
      <c r="R42" s="83">
        <v>5.1566478093980184E-2</v>
      </c>
      <c r="S42" s="84">
        <f>I42+R42</f>
        <v>0.39566297676321632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1.3489838822704976E-2</v>
      </c>
      <c r="E43" s="77">
        <f>$C$34*D43</f>
        <v>1.3489838822704976</v>
      </c>
      <c r="F43" s="76">
        <f>分析係数表!C46</f>
        <v>0.13948747815958062</v>
      </c>
      <c r="G43" s="77">
        <f>E43*F43</f>
        <v>0.18816635981583232</v>
      </c>
      <c r="H43" s="77">
        <v>0.19937312021107917</v>
      </c>
      <c r="I43" s="77">
        <f>C43+H43</f>
        <v>0.19937312021107917</v>
      </c>
      <c r="J43" s="76">
        <f>分析係数表!G46</f>
        <v>8.3333333333333332E-3</v>
      </c>
      <c r="K43" s="78">
        <f>I43*J43</f>
        <v>1.6614426684256596E-3</v>
      </c>
      <c r="L43" s="79"/>
      <c r="M43" s="80"/>
      <c r="N43" s="81">
        <f>分析係数表!H46</f>
        <v>2.1598211791003075E-2</v>
      </c>
      <c r="O43" s="82">
        <f t="shared" si="4"/>
        <v>0.66877417760401969</v>
      </c>
      <c r="P43" s="76">
        <f>分析係数表!C46</f>
        <v>0.13948747815958062</v>
      </c>
      <c r="Q43" s="82">
        <f>O43*P43</f>
        <v>9.3285623492232184E-2</v>
      </c>
      <c r="R43" s="83">
        <v>0.10952369282791234</v>
      </c>
      <c r="S43" s="84">
        <f>I43+R43</f>
        <v>0.30889681303899152</v>
      </c>
      <c r="T43" s="85">
        <f>分析係数表!F46</f>
        <v>0.3125</v>
      </c>
      <c r="U43" s="86">
        <f>S43*T43</f>
        <v>9.6530254074684851E-2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投入係数表!AF44</f>
        <v>0.27172389628591448</v>
      </c>
      <c r="E44" s="91">
        <f>SUM(E5:E43)</f>
        <v>27.172389628591453</v>
      </c>
      <c r="F44" s="92">
        <f>分析係数表!C47</f>
        <v>0.42491623390916577</v>
      </c>
      <c r="G44" s="91">
        <f>SUM(G5:G43)</f>
        <v>9.7117267954718614</v>
      </c>
      <c r="H44" s="91">
        <f>SUM(H5:H43)</f>
        <v>10.998675594761357</v>
      </c>
      <c r="I44" s="91">
        <f>SUM(I5:I43)</f>
        <v>110.99867559476137</v>
      </c>
      <c r="J44" s="92">
        <f>分析係数表!G47</f>
        <v>0.25359060670246586</v>
      </c>
      <c r="K44" s="93">
        <f>SUM(K5:K43)</f>
        <v>49.384897830585828</v>
      </c>
      <c r="L44" s="94">
        <f>最終需要_まとめ!$L$33</f>
        <v>0.627</v>
      </c>
      <c r="M44" s="91">
        <f>K44*L44</f>
        <v>30.964330939777316</v>
      </c>
      <c r="N44" s="95">
        <f>分析係数表!H47</f>
        <v>1</v>
      </c>
      <c r="O44" s="96">
        <f>SUM(O5:O43)</f>
        <v>30.964330939777316</v>
      </c>
      <c r="P44" s="92">
        <f>分析係数表!C47</f>
        <v>0.42491623390916577</v>
      </c>
      <c r="Q44" s="96">
        <f>SUM(Q5:Q43)</f>
        <v>17.214008703970624</v>
      </c>
      <c r="R44" s="91">
        <f>SUM(R5:R43)</f>
        <v>19.20084892632709</v>
      </c>
      <c r="S44" s="97">
        <f>SUM(S5:S43)</f>
        <v>130.19952452108842</v>
      </c>
      <c r="T44" s="98">
        <f>分析係数表!F47</f>
        <v>0.48809024443512294</v>
      </c>
      <c r="U44" s="99">
        <f>SUM(U5:U43)</f>
        <v>90.573114945542088</v>
      </c>
      <c r="V44" s="100">
        <f>分析係数表!D47</f>
        <v>5.6184371544160214E-2</v>
      </c>
      <c r="W44" s="101">
        <f>SUM(W5:W43)</f>
        <v>11</v>
      </c>
      <c r="X44" s="92">
        <f>分析係数表!E47</f>
        <v>4.7573155469890209E-2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9.6723740533421143E-2</v>
      </c>
      <c r="G5" s="77">
        <f t="shared" ref="G5:G38" si="1">E5*F5</f>
        <v>0</v>
      </c>
      <c r="H5" s="77">
        <f t="array" ref="H5:H43">MMULT(逆行列係数!C5:AO43,'31'!G5:G43)</f>
        <v>4.1119336152625249E-3</v>
      </c>
      <c r="I5" s="77">
        <f t="shared" ref="I5:I38" si="2">C5+H5</f>
        <v>4.1119336152625249E-3</v>
      </c>
      <c r="J5" s="76">
        <f>分析係数表!G8</f>
        <v>0.11988543371522095</v>
      </c>
      <c r="K5" s="78">
        <f t="shared" ref="K5:K38" si="3">I5*J5</f>
        <v>4.9296094487394425E-4</v>
      </c>
      <c r="L5" s="79" t="s">
        <v>187</v>
      </c>
      <c r="M5" s="80" t="s">
        <v>187</v>
      </c>
      <c r="N5" s="81">
        <f>分析係数表!H8</f>
        <v>1.1260128527521654E-2</v>
      </c>
      <c r="O5" s="82">
        <f t="shared" ref="O5:O43" si="4">$M$44*N5</f>
        <v>0.16397023807316369</v>
      </c>
      <c r="P5" s="76">
        <f>分析係数表!C8</f>
        <v>9.6723740533421143E-2</v>
      </c>
      <c r="Q5" s="82">
        <f t="shared" ref="Q5:Q38" si="5">O5*P5</f>
        <v>1.5859814762591979E-2</v>
      </c>
      <c r="R5" s="83">
        <f t="array" ref="R5:R43">MMULT(逆行列係数!C5:AO43,'31'!Q5:Q43)</f>
        <v>2.6913269616740735E-2</v>
      </c>
      <c r="S5" s="84">
        <f t="shared" ref="S5:S38" si="6">I5+R5</f>
        <v>3.1025203232003258E-2</v>
      </c>
      <c r="T5" s="85">
        <f>分析係数表!F8</f>
        <v>0.45253682487725039</v>
      </c>
      <c r="U5" s="86">
        <f t="shared" ref="U5:U38" si="7">S5*T5</f>
        <v>1.4040046961782161E-2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投入係数表!AG6</f>
        <v>0</v>
      </c>
      <c r="E6" s="77">
        <f t="shared" si="0"/>
        <v>0</v>
      </c>
      <c r="F6" s="76">
        <f>分析係数表!C9</f>
        <v>2.0979020979020935E-2</v>
      </c>
      <c r="G6" s="77">
        <f t="shared" si="1"/>
        <v>0</v>
      </c>
      <c r="H6" s="77">
        <v>2.3559259184710173E-4</v>
      </c>
      <c r="I6" s="77">
        <f t="shared" si="2"/>
        <v>2.3559259184710173E-4</v>
      </c>
      <c r="J6" s="76">
        <f>分析係数表!G9</f>
        <v>0.2857142857142857</v>
      </c>
      <c r="K6" s="78">
        <f t="shared" si="3"/>
        <v>6.7312169099171916E-5</v>
      </c>
      <c r="L6" s="79"/>
      <c r="M6" s="80"/>
      <c r="N6" s="81">
        <f>分析係数表!H9</f>
        <v>6.0072645990500145E-4</v>
      </c>
      <c r="O6" s="82">
        <f t="shared" si="4"/>
        <v>8.74779185750129E-3</v>
      </c>
      <c r="P6" s="76">
        <f>分析係数表!C9</f>
        <v>2.0979020979020935E-2</v>
      </c>
      <c r="Q6" s="82">
        <f t="shared" si="5"/>
        <v>1.8352010889862808E-4</v>
      </c>
      <c r="R6" s="83">
        <v>2.2431944721288362E-4</v>
      </c>
      <c r="S6" s="84">
        <f t="shared" si="6"/>
        <v>4.5991203905998532E-4</v>
      </c>
      <c r="T6" s="85">
        <f>分析係数表!F9</f>
        <v>0.7142857142857143</v>
      </c>
      <c r="U6" s="86">
        <f t="shared" si="7"/>
        <v>3.2850859932856093E-4</v>
      </c>
      <c r="V6" s="87">
        <f>分析係数表!D9</f>
        <v>0.14285714285714285</v>
      </c>
      <c r="W6" s="88">
        <f t="shared" si="8"/>
        <v>0</v>
      </c>
      <c r="X6" s="76">
        <f>分析係数表!E9</f>
        <v>0</v>
      </c>
      <c r="Y6" s="89">
        <f t="shared" si="9"/>
        <v>0</v>
      </c>
    </row>
    <row r="7" spans="1:25" x14ac:dyDescent="0.2">
      <c r="A7" s="6" t="s">
        <v>220</v>
      </c>
      <c r="B7" s="5" t="s">
        <v>266</v>
      </c>
      <c r="C7" s="90"/>
      <c r="D7" s="76">
        <f>投入係数表!AG7</f>
        <v>0</v>
      </c>
      <c r="E7" s="77">
        <f t="shared" si="0"/>
        <v>0</v>
      </c>
      <c r="F7" s="76">
        <f>分析係数表!C10</f>
        <v>2.5562372188139282E-3</v>
      </c>
      <c r="G7" s="77">
        <f t="shared" si="1"/>
        <v>0</v>
      </c>
      <c r="H7" s="77">
        <v>2.1433067249540571E-5</v>
      </c>
      <c r="I7" s="77">
        <f t="shared" si="2"/>
        <v>2.1433067249540571E-5</v>
      </c>
      <c r="J7" s="76">
        <f>分析係数表!G10</f>
        <v>0.2857142857142857</v>
      </c>
      <c r="K7" s="78">
        <f t="shared" si="3"/>
        <v>6.1237334998687339E-6</v>
      </c>
      <c r="L7" s="79"/>
      <c r="M7" s="80"/>
      <c r="N7" s="81">
        <f>分析係数表!H10</f>
        <v>1.1455713886560491E-3</v>
      </c>
      <c r="O7" s="82">
        <f t="shared" si="4"/>
        <v>1.6681835635235016E-2</v>
      </c>
      <c r="P7" s="76">
        <f>分析係数表!C10</f>
        <v>2.5562372188139282E-3</v>
      </c>
      <c r="Q7" s="82">
        <f t="shared" si="5"/>
        <v>4.2642729128924239E-5</v>
      </c>
      <c r="R7" s="83">
        <v>9.2070517516221125E-5</v>
      </c>
      <c r="S7" s="84">
        <f t="shared" si="6"/>
        <v>1.1350358476576169E-4</v>
      </c>
      <c r="T7" s="85">
        <f>分析係数表!F10</f>
        <v>0.5714285714285714</v>
      </c>
      <c r="U7" s="86">
        <f t="shared" si="7"/>
        <v>6.485919129472096E-5</v>
      </c>
      <c r="V7" s="87">
        <f>分析係数表!D10</f>
        <v>0</v>
      </c>
      <c r="W7" s="88">
        <f t="shared" si="8"/>
        <v>0</v>
      </c>
      <c r="X7" s="76">
        <f>分析係数表!E10</f>
        <v>0</v>
      </c>
      <c r="Y7" s="89">
        <f t="shared" si="9"/>
        <v>0</v>
      </c>
    </row>
    <row r="8" spans="1:25" x14ac:dyDescent="0.2">
      <c r="A8" s="6" t="s">
        <v>221</v>
      </c>
      <c r="B8" s="5" t="s">
        <v>27</v>
      </c>
      <c r="C8" s="90"/>
      <c r="D8" s="76">
        <f>投入係数表!AG8</f>
        <v>0</v>
      </c>
      <c r="E8" s="77">
        <f t="shared" si="0"/>
        <v>0</v>
      </c>
      <c r="F8" s="76">
        <f>分析係数表!C11</f>
        <v>1.0332950631458115E-2</v>
      </c>
      <c r="G8" s="77">
        <f t="shared" si="1"/>
        <v>0</v>
      </c>
      <c r="H8" s="77">
        <v>1.9253948233130438E-4</v>
      </c>
      <c r="I8" s="77">
        <f t="shared" si="2"/>
        <v>1.9253948233130438E-4</v>
      </c>
      <c r="J8" s="76">
        <f>分析係数表!G11</f>
        <v>0.46666666666666667</v>
      </c>
      <c r="K8" s="78">
        <f t="shared" si="3"/>
        <v>8.9851758421275385E-5</v>
      </c>
      <c r="L8" s="79"/>
      <c r="M8" s="80"/>
      <c r="N8" s="81">
        <f>分析係数表!H11</f>
        <v>-1.3970382788488405E-5</v>
      </c>
      <c r="O8" s="82">
        <f t="shared" si="4"/>
        <v>-2.0343701994189045E-4</v>
      </c>
      <c r="P8" s="76">
        <f>分析係数表!C11</f>
        <v>1.0332950631458115E-2</v>
      </c>
      <c r="Q8" s="82">
        <f t="shared" si="5"/>
        <v>-2.1021046836705141E-6</v>
      </c>
      <c r="R8" s="83">
        <v>1.2149861856100376E-4</v>
      </c>
      <c r="S8" s="84">
        <f t="shared" si="6"/>
        <v>3.1403810089230817E-4</v>
      </c>
      <c r="T8" s="85">
        <f>分析係数表!F11</f>
        <v>0.8</v>
      </c>
      <c r="U8" s="86">
        <f t="shared" si="7"/>
        <v>2.5123048071384657E-4</v>
      </c>
      <c r="V8" s="87">
        <f>分析係数表!D11</f>
        <v>0</v>
      </c>
      <c r="W8" s="88">
        <f t="shared" si="8"/>
        <v>0</v>
      </c>
      <c r="X8" s="76">
        <f>分析係数表!E11</f>
        <v>0</v>
      </c>
      <c r="Y8" s="89">
        <f t="shared" si="9"/>
        <v>0</v>
      </c>
    </row>
    <row r="9" spans="1:25" x14ac:dyDescent="0.2">
      <c r="A9" s="6" t="s">
        <v>222</v>
      </c>
      <c r="B9" s="5" t="s">
        <v>190</v>
      </c>
      <c r="C9" s="90"/>
      <c r="D9" s="76">
        <f>投入係数表!AG9</f>
        <v>0</v>
      </c>
      <c r="E9" s="77">
        <f t="shared" si="0"/>
        <v>0</v>
      </c>
      <c r="F9" s="76">
        <f>分析係数表!C12</f>
        <v>0.36438470355319375</v>
      </c>
      <c r="G9" s="77">
        <f t="shared" si="1"/>
        <v>0</v>
      </c>
      <c r="H9" s="77">
        <v>7.8403689207468152E-2</v>
      </c>
      <c r="I9" s="77">
        <f t="shared" si="2"/>
        <v>7.8403689207468152E-2</v>
      </c>
      <c r="J9" s="76">
        <f>分析係数表!G12</f>
        <v>0.13670989621500027</v>
      </c>
      <c r="K9" s="78">
        <f t="shared" si="3"/>
        <v>1.0718560214426107E-2</v>
      </c>
      <c r="L9" s="79"/>
      <c r="M9" s="80"/>
      <c r="N9" s="81">
        <f>分析係数表!H12</f>
        <v>8.785973735680358E-2</v>
      </c>
      <c r="O9" s="82">
        <f t="shared" si="4"/>
        <v>1.279415418414549</v>
      </c>
      <c r="P9" s="76">
        <f>分析係数表!C12</f>
        <v>0.36438470355319375</v>
      </c>
      <c r="Q9" s="82">
        <f t="shared" si="5"/>
        <v>0.46619940796037079</v>
      </c>
      <c r="R9" s="83">
        <v>0.53748445851667537</v>
      </c>
      <c r="S9" s="84">
        <f t="shared" si="6"/>
        <v>0.61588814772414358</v>
      </c>
      <c r="T9" s="85">
        <f>分析係数表!F12</f>
        <v>0.3384174917772968</v>
      </c>
      <c r="U9" s="86">
        <f t="shared" si="7"/>
        <v>0.20842732216816992</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0.19753734636357562</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投入係数表!AG11</f>
        <v>3.5842293906810036E-3</v>
      </c>
      <c r="E11" s="77">
        <f t="shared" si="0"/>
        <v>0.35842293906810035</v>
      </c>
      <c r="F11" s="76">
        <f>分析係数表!C14</f>
        <v>0.26107118015302577</v>
      </c>
      <c r="G11" s="77">
        <f t="shared" si="1"/>
        <v>9.3573899696425003E-2</v>
      </c>
      <c r="H11" s="77">
        <v>0.20539573968538416</v>
      </c>
      <c r="I11" s="77">
        <f t="shared" si="2"/>
        <v>0.20539573968538416</v>
      </c>
      <c r="J11" s="76">
        <f>分析係数表!G14</f>
        <v>0.16373199176766523</v>
      </c>
      <c r="K11" s="78">
        <f t="shared" si="3"/>
        <v>3.3629853559280831E-2</v>
      </c>
      <c r="L11" s="79"/>
      <c r="M11" s="80"/>
      <c r="N11" s="81">
        <f>分析係数表!H14</f>
        <v>1.1316010058675609E-3</v>
      </c>
      <c r="O11" s="82">
        <f t="shared" si="4"/>
        <v>1.6478398615293127E-2</v>
      </c>
      <c r="P11" s="76">
        <f>分析係数表!C14</f>
        <v>0.26107118015302577</v>
      </c>
      <c r="Q11" s="82">
        <f t="shared" si="5"/>
        <v>4.302034973526562E-3</v>
      </c>
      <c r="R11" s="83">
        <v>2.341873540240913E-2</v>
      </c>
      <c r="S11" s="84">
        <f t="shared" si="6"/>
        <v>0.22881447508779329</v>
      </c>
      <c r="T11" s="85">
        <f>分析係数表!F14</f>
        <v>0.32746398353533046</v>
      </c>
      <c r="U11" s="86">
        <f t="shared" si="7"/>
        <v>7.4928499502794427E-2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0.11799347156629644</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投入係数表!AG13</f>
        <v>0</v>
      </c>
      <c r="E13" s="77">
        <f t="shared" si="0"/>
        <v>0</v>
      </c>
      <c r="F13" s="76">
        <f>分析係数表!C16</f>
        <v>2.7381299155257777E-2</v>
      </c>
      <c r="G13" s="77">
        <f t="shared" si="1"/>
        <v>0</v>
      </c>
      <c r="H13" s="77">
        <v>2.7409761729649063E-3</v>
      </c>
      <c r="I13" s="77">
        <f t="shared" si="2"/>
        <v>2.7409761729649063E-3</v>
      </c>
      <c r="J13" s="76">
        <f>分析係数表!G16</f>
        <v>3.4146341463414637E-2</v>
      </c>
      <c r="K13" s="78">
        <f t="shared" si="3"/>
        <v>9.3594308345143145E-5</v>
      </c>
      <c r="L13" s="79"/>
      <c r="M13" s="80"/>
      <c r="N13" s="81">
        <f>分析係数表!H16</f>
        <v>1.6149762503492596E-2</v>
      </c>
      <c r="O13" s="82">
        <f t="shared" si="4"/>
        <v>0.23517319505282536</v>
      </c>
      <c r="P13" s="76">
        <f>分析係数表!C16</f>
        <v>2.7381299155257777E-2</v>
      </c>
      <c r="Q13" s="82">
        <f t="shared" si="5"/>
        <v>6.4393476070391991E-3</v>
      </c>
      <c r="R13" s="83">
        <v>7.5763559694911669E-3</v>
      </c>
      <c r="S13" s="84">
        <f t="shared" si="6"/>
        <v>1.0317332142456073E-2</v>
      </c>
      <c r="T13" s="85">
        <f>分析係数表!F16</f>
        <v>0.28292682926829266</v>
      </c>
      <c r="U13" s="86">
        <f t="shared" si="7"/>
        <v>2.9190500695729375E-3</v>
      </c>
      <c r="V13" s="87">
        <f>分析係数表!D16</f>
        <v>0</v>
      </c>
      <c r="W13" s="88">
        <f t="shared" si="8"/>
        <v>0</v>
      </c>
      <c r="X13" s="76">
        <f>分析係数表!E16</f>
        <v>0</v>
      </c>
      <c r="Y13" s="89">
        <f t="shared" si="9"/>
        <v>0</v>
      </c>
    </row>
    <row r="14" spans="1:25" x14ac:dyDescent="0.2">
      <c r="A14" s="6" t="s">
        <v>2</v>
      </c>
      <c r="B14" s="5" t="s">
        <v>364</v>
      </c>
      <c r="C14" s="90"/>
      <c r="D14" s="76">
        <f>投入係数表!AG14</f>
        <v>1.7921146953405018E-3</v>
      </c>
      <c r="E14" s="77">
        <f t="shared" si="0"/>
        <v>0.17921146953405018</v>
      </c>
      <c r="F14" s="76">
        <f>分析係数表!C17</f>
        <v>0.29707112970711302</v>
      </c>
      <c r="G14" s="77">
        <f t="shared" si="1"/>
        <v>5.3238553710952152E-2</v>
      </c>
      <c r="H14" s="77">
        <v>0.12389841064690764</v>
      </c>
      <c r="I14" s="77">
        <f t="shared" si="2"/>
        <v>0.12389841064690764</v>
      </c>
      <c r="J14" s="76">
        <f>分析係数表!G17</f>
        <v>0.2185201483623562</v>
      </c>
      <c r="K14" s="78">
        <f t="shared" si="3"/>
        <v>2.7074299076422389E-2</v>
      </c>
      <c r="L14" s="79"/>
      <c r="M14" s="80"/>
      <c r="N14" s="81">
        <f>分析係数表!H17</f>
        <v>2.8080469404861692E-3</v>
      </c>
      <c r="O14" s="82">
        <f t="shared" si="4"/>
        <v>4.0890841008319974E-2</v>
      </c>
      <c r="P14" s="76">
        <f>分析係数表!C17</f>
        <v>0.29707112970711302</v>
      </c>
      <c r="Q14" s="82">
        <f t="shared" si="5"/>
        <v>1.2147488333015559E-2</v>
      </c>
      <c r="R14" s="83">
        <v>3.12068966297714E-2</v>
      </c>
      <c r="S14" s="84">
        <f t="shared" si="6"/>
        <v>0.15510530727667904</v>
      </c>
      <c r="T14" s="85">
        <f>分析係数表!F17</f>
        <v>0.34274218897340791</v>
      </c>
      <c r="U14" s="86">
        <f t="shared" si="7"/>
        <v>5.3161132537402025E-2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投入係数表!AG15</f>
        <v>0</v>
      </c>
      <c r="E15" s="77">
        <f t="shared" si="0"/>
        <v>0</v>
      </c>
      <c r="F15" s="76">
        <f>分析係数表!C18</f>
        <v>0.13983739837398379</v>
      </c>
      <c r="G15" s="77">
        <f t="shared" si="1"/>
        <v>0</v>
      </c>
      <c r="H15" s="77">
        <v>9.2219355089830403E-3</v>
      </c>
      <c r="I15" s="77">
        <f t="shared" si="2"/>
        <v>9.2219355089830403E-3</v>
      </c>
      <c r="J15" s="76">
        <f>分析係数表!G18</f>
        <v>0.21606118546845124</v>
      </c>
      <c r="K15" s="78">
        <f t="shared" si="3"/>
        <v>1.9925023183844808E-3</v>
      </c>
      <c r="L15" s="79"/>
      <c r="M15" s="80"/>
      <c r="N15" s="81">
        <f>分析係数表!H18</f>
        <v>4.3308186644314052E-4</v>
      </c>
      <c r="O15" s="82">
        <f t="shared" si="4"/>
        <v>6.3065476181986034E-3</v>
      </c>
      <c r="P15" s="76">
        <f>分析係数表!C18</f>
        <v>0.13983739837398379</v>
      </c>
      <c r="Q15" s="82">
        <f t="shared" si="5"/>
        <v>8.8189121165053671E-4</v>
      </c>
      <c r="R15" s="83">
        <v>2.1848792192855409E-3</v>
      </c>
      <c r="S15" s="84">
        <f t="shared" si="6"/>
        <v>1.1406814728268582E-2</v>
      </c>
      <c r="T15" s="85">
        <f>分析係数表!F18</f>
        <v>0.45793499043977054</v>
      </c>
      <c r="U15" s="86">
        <f t="shared" si="7"/>
        <v>5.2235795935379071E-3</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投入係数表!AG16</f>
        <v>0</v>
      </c>
      <c r="E16" s="77">
        <f t="shared" si="0"/>
        <v>0</v>
      </c>
      <c r="F16" s="76">
        <f>分析係数表!C19</f>
        <v>0.18403218975010593</v>
      </c>
      <c r="G16" s="77">
        <f t="shared" si="1"/>
        <v>0</v>
      </c>
      <c r="H16" s="77">
        <v>7.691436686358708E-3</v>
      </c>
      <c r="I16" s="77">
        <f t="shared" si="2"/>
        <v>7.691436686358708E-3</v>
      </c>
      <c r="J16" s="76">
        <f>分析係数表!G19</f>
        <v>5.7747209966260059E-2</v>
      </c>
      <c r="K16" s="78">
        <f t="shared" si="3"/>
        <v>4.4415900926935185E-4</v>
      </c>
      <c r="L16" s="79"/>
      <c r="M16" s="80"/>
      <c r="N16" s="81">
        <f>分析係数表!H19</f>
        <v>-1.1176306230790724E-4</v>
      </c>
      <c r="O16" s="82">
        <f t="shared" si="4"/>
        <v>-1.6274961595351236E-3</v>
      </c>
      <c r="P16" s="76">
        <f>分析係数表!C19</f>
        <v>0.18403218975010593</v>
      </c>
      <c r="Q16" s="82">
        <f t="shared" si="5"/>
        <v>-2.9951168204913654E-4</v>
      </c>
      <c r="R16" s="83">
        <v>1.8736795503983795E-3</v>
      </c>
      <c r="S16" s="84">
        <f t="shared" si="6"/>
        <v>9.5651162367570881E-3</v>
      </c>
      <c r="T16" s="85">
        <f>分析係数表!F19</f>
        <v>0.23994290163508955</v>
      </c>
      <c r="U16" s="86">
        <f t="shared" si="7"/>
        <v>2.2950817443244038E-3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投入係数表!AG17</f>
        <v>0</v>
      </c>
      <c r="E17" s="77">
        <f t="shared" si="0"/>
        <v>0</v>
      </c>
      <c r="F17" s="76">
        <f>分析係数表!C20</f>
        <v>2.2594142259414252E-2</v>
      </c>
      <c r="G17" s="77">
        <f t="shared" si="1"/>
        <v>0</v>
      </c>
      <c r="H17" s="77">
        <v>4.4187003712422597E-4</v>
      </c>
      <c r="I17" s="77">
        <f t="shared" si="2"/>
        <v>4.4187003712422597E-4</v>
      </c>
      <c r="J17" s="76">
        <f>分析係数表!G20</f>
        <v>0.10283687943262411</v>
      </c>
      <c r="K17" s="78">
        <f t="shared" si="3"/>
        <v>4.5440535732633167E-5</v>
      </c>
      <c r="L17" s="79"/>
      <c r="M17" s="80"/>
      <c r="N17" s="81">
        <f>分析係数表!H20</f>
        <v>5.3087454596255942E-4</v>
      </c>
      <c r="O17" s="82">
        <f t="shared" si="4"/>
        <v>7.7306067577918372E-3</v>
      </c>
      <c r="P17" s="76">
        <f>分析係数表!C20</f>
        <v>2.2594142259414252E-2</v>
      </c>
      <c r="Q17" s="82">
        <f t="shared" si="5"/>
        <v>1.7466642883713794E-4</v>
      </c>
      <c r="R17" s="83">
        <v>4.985416634945511E-4</v>
      </c>
      <c r="S17" s="84">
        <f t="shared" si="6"/>
        <v>9.4041170061877712E-4</v>
      </c>
      <c r="T17" s="85">
        <f>分析係数表!F20</f>
        <v>0.22695035460992907</v>
      </c>
      <c r="U17" s="86">
        <f t="shared" si="7"/>
        <v>2.1342676893475792E-4</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投入係数表!AG18</f>
        <v>0</v>
      </c>
      <c r="E18" s="77">
        <f t="shared" si="0"/>
        <v>0</v>
      </c>
      <c r="F18" s="76">
        <f>分析係数表!C21</f>
        <v>0.23250388802488331</v>
      </c>
      <c r="G18" s="77">
        <f t="shared" si="1"/>
        <v>0</v>
      </c>
      <c r="H18" s="77">
        <v>2.9046154247004852E-2</v>
      </c>
      <c r="I18" s="77">
        <f t="shared" si="2"/>
        <v>2.9046154247004852E-2</v>
      </c>
      <c r="J18" s="76">
        <f>分析係数表!G21</f>
        <v>0.28497645450402553</v>
      </c>
      <c r="K18" s="78">
        <f t="shared" si="3"/>
        <v>8.2774700542884855E-3</v>
      </c>
      <c r="L18" s="79"/>
      <c r="M18" s="80"/>
      <c r="N18" s="81">
        <f>分析係数表!H21</f>
        <v>8.9410449846325792E-4</v>
      </c>
      <c r="O18" s="82">
        <f t="shared" si="4"/>
        <v>1.3019969276280989E-2</v>
      </c>
      <c r="P18" s="76">
        <f>分析係数表!C21</f>
        <v>0.23250388802488331</v>
      </c>
      <c r="Q18" s="82">
        <f t="shared" si="5"/>
        <v>3.0271934786998559E-3</v>
      </c>
      <c r="R18" s="83">
        <v>1.0203092987216736E-2</v>
      </c>
      <c r="S18" s="84">
        <f t="shared" si="6"/>
        <v>3.9249247234221588E-2</v>
      </c>
      <c r="T18" s="85">
        <f>分析係数表!F21</f>
        <v>0.42533799179705301</v>
      </c>
      <c r="U18" s="86">
        <f t="shared" si="7"/>
        <v>1.6694195998149846E-2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投入係数表!AG19</f>
        <v>0</v>
      </c>
      <c r="E19" s="77">
        <f t="shared" si="0"/>
        <v>0</v>
      </c>
      <c r="F19" s="76">
        <f>分析係数表!C22</f>
        <v>5.4474708171206254E-2</v>
      </c>
      <c r="G19" s="77">
        <f t="shared" si="1"/>
        <v>0</v>
      </c>
      <c r="H19" s="77">
        <v>3.1610861359928572E-3</v>
      </c>
      <c r="I19" s="77">
        <f t="shared" si="2"/>
        <v>3.1610861359928572E-3</v>
      </c>
      <c r="J19" s="76">
        <f>分析係数表!G22</f>
        <v>0.19423955040393395</v>
      </c>
      <c r="K19" s="78">
        <f t="shared" si="3"/>
        <v>6.1400794984336137E-4</v>
      </c>
      <c r="L19" s="79"/>
      <c r="M19" s="80"/>
      <c r="N19" s="81">
        <f>分析係数表!H22</f>
        <v>4.1911148365465217E-5</v>
      </c>
      <c r="O19" s="82">
        <f t="shared" si="4"/>
        <v>6.1031105982567132E-4</v>
      </c>
      <c r="P19" s="76">
        <f>分析係数表!C22</f>
        <v>5.4474708171206254E-2</v>
      </c>
      <c r="Q19" s="82">
        <f t="shared" si="5"/>
        <v>3.3246516877663046E-5</v>
      </c>
      <c r="R19" s="83">
        <v>3.3753402966044062E-4</v>
      </c>
      <c r="S19" s="84">
        <f t="shared" si="6"/>
        <v>3.498620165653298E-3</v>
      </c>
      <c r="T19" s="85">
        <f>分析係数表!F22</f>
        <v>0.41201264488935724</v>
      </c>
      <c r="U19" s="86">
        <f t="shared" si="7"/>
        <v>1.4414757479140564E-3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4.068740398837809E-4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投入係数表!AG21</f>
        <v>0</v>
      </c>
      <c r="E21" s="77">
        <f t="shared" si="0"/>
        <v>0</v>
      </c>
      <c r="F21" s="76">
        <f>分析係数表!C24</f>
        <v>0.2430426716141002</v>
      </c>
      <c r="G21" s="77">
        <f t="shared" si="1"/>
        <v>0</v>
      </c>
      <c r="H21" s="77">
        <v>8.2031225775773958E-3</v>
      </c>
      <c r="I21" s="77">
        <f t="shared" si="2"/>
        <v>8.2031225775773958E-3</v>
      </c>
      <c r="J21" s="76">
        <f>分析係数表!G24</f>
        <v>0.20785219399538107</v>
      </c>
      <c r="K21" s="78">
        <f t="shared" si="3"/>
        <v>1.7050370253625074E-3</v>
      </c>
      <c r="L21" s="79"/>
      <c r="M21" s="80"/>
      <c r="N21" s="81">
        <f>分析係数表!H24</f>
        <v>3.3528918692372173E-4</v>
      </c>
      <c r="O21" s="82">
        <f t="shared" si="4"/>
        <v>4.8824884786053705E-3</v>
      </c>
      <c r="P21" s="76">
        <f>分析係数表!C24</f>
        <v>0.2430426716141002</v>
      </c>
      <c r="Q21" s="82">
        <f t="shared" si="5"/>
        <v>1.1866530439653127E-3</v>
      </c>
      <c r="R21" s="83">
        <v>4.8028092070783873E-3</v>
      </c>
      <c r="S21" s="84">
        <f t="shared" si="6"/>
        <v>1.3005931784655783E-2</v>
      </c>
      <c r="T21" s="85">
        <f>分析係数表!F24</f>
        <v>0.39030023094688221</v>
      </c>
      <c r="U21" s="86">
        <f t="shared" si="7"/>
        <v>5.0762181792305483E-3</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投入係数表!AG22</f>
        <v>1.7921146953405018E-3</v>
      </c>
      <c r="E22" s="77">
        <f t="shared" si="0"/>
        <v>0.17921146953405018</v>
      </c>
      <c r="F22" s="76">
        <f>分析係数表!C25</f>
        <v>6.2929061784896545E-3</v>
      </c>
      <c r="G22" s="77">
        <f t="shared" si="1"/>
        <v>1.1277609638870349E-3</v>
      </c>
      <c r="H22" s="77">
        <v>1.6957475731157049E-3</v>
      </c>
      <c r="I22" s="77">
        <f t="shared" si="2"/>
        <v>1.6957475731157049E-3</v>
      </c>
      <c r="J22" s="76">
        <f>分析係数表!G25</f>
        <v>0.19805194805194806</v>
      </c>
      <c r="K22" s="78">
        <f t="shared" si="3"/>
        <v>3.3584611025992857E-4</v>
      </c>
      <c r="L22" s="79"/>
      <c r="M22" s="80"/>
      <c r="N22" s="81">
        <f>分析係数表!H25</f>
        <v>4.8896339759709417E-4</v>
      </c>
      <c r="O22" s="82">
        <f t="shared" si="4"/>
        <v>7.1202956979661653E-3</v>
      </c>
      <c r="P22" s="76">
        <f>分析係数表!C25</f>
        <v>6.2929061784896545E-3</v>
      </c>
      <c r="Q22" s="82">
        <f t="shared" si="5"/>
        <v>4.4807352790404589E-5</v>
      </c>
      <c r="R22" s="83">
        <v>4.3649811493003511E-4</v>
      </c>
      <c r="S22" s="84">
        <f t="shared" si="6"/>
        <v>2.1322456880457398E-3</v>
      </c>
      <c r="T22" s="85">
        <f>分析係数表!F25</f>
        <v>0.35389610389610388</v>
      </c>
      <c r="U22" s="86">
        <f t="shared" si="7"/>
        <v>7.5459344154865464E-4</v>
      </c>
      <c r="V22" s="87">
        <f>分析係数表!D25</f>
        <v>9.74025974025974E-3</v>
      </c>
      <c r="W22" s="88">
        <f t="shared" si="8"/>
        <v>0</v>
      </c>
      <c r="X22" s="76">
        <f>分析係数表!E25</f>
        <v>0</v>
      </c>
      <c r="Y22" s="89">
        <f t="shared" si="9"/>
        <v>0</v>
      </c>
    </row>
    <row r="23" spans="1:25" x14ac:dyDescent="0.2">
      <c r="A23" s="6" t="s">
        <v>11</v>
      </c>
      <c r="B23" s="5" t="s">
        <v>35</v>
      </c>
      <c r="C23" s="90"/>
      <c r="D23" s="76">
        <f>投入係数表!AG23</f>
        <v>0</v>
      </c>
      <c r="E23" s="77">
        <f t="shared" si="0"/>
        <v>0</v>
      </c>
      <c r="F23" s="76">
        <f>分析係数表!C26</f>
        <v>0.11929572403880706</v>
      </c>
      <c r="G23" s="77">
        <f t="shared" si="1"/>
        <v>0</v>
      </c>
      <c r="H23" s="77">
        <v>6.6244133071456874E-3</v>
      </c>
      <c r="I23" s="77">
        <f t="shared" si="2"/>
        <v>6.6244133071456874E-3</v>
      </c>
      <c r="J23" s="76">
        <f>分析係数表!G26</f>
        <v>0.19690501600853788</v>
      </c>
      <c r="K23" s="78">
        <f t="shared" si="3"/>
        <v>1.304380208290693E-3</v>
      </c>
      <c r="L23" s="79"/>
      <c r="M23" s="80"/>
      <c r="N23" s="81">
        <f>分析係数表!H26</f>
        <v>1.0477787091366304E-2</v>
      </c>
      <c r="O23" s="82">
        <f t="shared" si="4"/>
        <v>0.15257776495641784</v>
      </c>
      <c r="P23" s="76">
        <f>分析係数表!C26</f>
        <v>0.11929572403880706</v>
      </c>
      <c r="Q23" s="82">
        <f t="shared" si="5"/>
        <v>1.820187494269879E-2</v>
      </c>
      <c r="R23" s="83">
        <v>1.9673507809150406E-2</v>
      </c>
      <c r="S23" s="84">
        <f t="shared" si="6"/>
        <v>2.6297921116296093E-2</v>
      </c>
      <c r="T23" s="85">
        <f>分析係数表!F26</f>
        <v>0.33564567769477055</v>
      </c>
      <c r="U23" s="86">
        <f t="shared" si="7"/>
        <v>8.8267835550428185E-3</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投入係数表!AG24</f>
        <v>0</v>
      </c>
      <c r="E24" s="77">
        <f t="shared" si="0"/>
        <v>0</v>
      </c>
      <c r="F24" s="76">
        <f>分析係数表!C27</f>
        <v>1</v>
      </c>
      <c r="G24" s="77">
        <f t="shared" si="1"/>
        <v>0</v>
      </c>
      <c r="H24" s="77">
        <v>1.0408387267906345E-2</v>
      </c>
      <c r="I24" s="77">
        <f t="shared" si="2"/>
        <v>1.0408387267906345E-2</v>
      </c>
      <c r="J24" s="76">
        <f>分析係数表!G27</f>
        <v>0.17096018735362997</v>
      </c>
      <c r="K24" s="78">
        <f t="shared" si="3"/>
        <v>1.7794198373704054E-3</v>
      </c>
      <c r="L24" s="79"/>
      <c r="M24" s="80"/>
      <c r="N24" s="81">
        <f>分析係数表!H27</f>
        <v>1.0449846325789327E-2</v>
      </c>
      <c r="O24" s="82">
        <f t="shared" si="4"/>
        <v>0.15217089091653405</v>
      </c>
      <c r="P24" s="76">
        <f>分析係数表!C27</f>
        <v>1</v>
      </c>
      <c r="Q24" s="82">
        <f t="shared" si="5"/>
        <v>0.15217089091653405</v>
      </c>
      <c r="R24" s="83">
        <v>0.15845136337409549</v>
      </c>
      <c r="S24" s="84">
        <f t="shared" si="6"/>
        <v>0.16885975064200184</v>
      </c>
      <c r="T24" s="85">
        <f>分析係数表!F27</f>
        <v>0.32162373145979706</v>
      </c>
      <c r="U24" s="86">
        <f t="shared" si="7"/>
        <v>5.4309303094851498E-2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投入係数表!AG25</f>
        <v>0</v>
      </c>
      <c r="E25" s="77">
        <f t="shared" si="0"/>
        <v>0</v>
      </c>
      <c r="F25" s="76">
        <f>分析係数表!C28</f>
        <v>0.21543700340522132</v>
      </c>
      <c r="G25" s="77">
        <f t="shared" si="1"/>
        <v>0</v>
      </c>
      <c r="H25" s="77">
        <v>4.4323128789659744E-2</v>
      </c>
      <c r="I25" s="77">
        <f t="shared" si="2"/>
        <v>4.4323128789659744E-2</v>
      </c>
      <c r="J25" s="76">
        <f>分析係数表!G28</f>
        <v>0.12488528602018965</v>
      </c>
      <c r="K25" s="78">
        <f t="shared" si="3"/>
        <v>5.5353066162063596E-3</v>
      </c>
      <c r="L25" s="79"/>
      <c r="M25" s="80"/>
      <c r="N25" s="81">
        <f>分析係数表!H28</f>
        <v>2.0550433081866444E-2</v>
      </c>
      <c r="O25" s="82">
        <f t="shared" si="4"/>
        <v>0.29925585633452084</v>
      </c>
      <c r="P25" s="76">
        <f>分析係数表!C28</f>
        <v>0.21543700340522132</v>
      </c>
      <c r="Q25" s="82">
        <f t="shared" si="5"/>
        <v>6.4470784940172582E-2</v>
      </c>
      <c r="R25" s="83">
        <v>7.4682685978856314E-2</v>
      </c>
      <c r="S25" s="84">
        <f t="shared" si="6"/>
        <v>0.11900581476851606</v>
      </c>
      <c r="T25" s="85">
        <f>分析係数表!F28</f>
        <v>0.21313857448761089</v>
      </c>
      <c r="U25" s="86">
        <f t="shared" si="7"/>
        <v>2.5364729715498184E-2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投入係数表!AG26</f>
        <v>8.9605734767025085E-3</v>
      </c>
      <c r="E26" s="77">
        <f t="shared" si="0"/>
        <v>0.8960573476702508</v>
      </c>
      <c r="F26" s="76">
        <f>分析係数表!C29</f>
        <v>0.11126961483594866</v>
      </c>
      <c r="G26" s="77">
        <f t="shared" si="1"/>
        <v>9.9703955946190539E-2</v>
      </c>
      <c r="H26" s="77">
        <v>0.11726937695843381</v>
      </c>
      <c r="I26" s="77">
        <f t="shared" si="2"/>
        <v>0.11726937695843381</v>
      </c>
      <c r="J26" s="76">
        <f>分析係数表!G29</f>
        <v>0.25072046109510088</v>
      </c>
      <c r="K26" s="78">
        <f t="shared" si="3"/>
        <v>2.9401832263353724E-2</v>
      </c>
      <c r="L26" s="79"/>
      <c r="M26" s="80"/>
      <c r="N26" s="81">
        <f>分析係数表!H29</f>
        <v>9.5976529756915344E-3</v>
      </c>
      <c r="O26" s="82">
        <f t="shared" si="4"/>
        <v>0.13976123270007873</v>
      </c>
      <c r="P26" s="76">
        <f>分析係数表!C29</f>
        <v>0.11126961483594866</v>
      </c>
      <c r="Q26" s="82">
        <f t="shared" si="5"/>
        <v>1.5551178531535153E-2</v>
      </c>
      <c r="R26" s="83">
        <v>2.1627422895057025E-2</v>
      </c>
      <c r="S26" s="84">
        <f t="shared" si="6"/>
        <v>0.13889679985349085</v>
      </c>
      <c r="T26" s="85">
        <f>分析係数表!F29</f>
        <v>0.40201729106628242</v>
      </c>
      <c r="U26" s="86">
        <f t="shared" si="7"/>
        <v>5.5838915214876002E-2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投入係数表!AG27</f>
        <v>8.9605734767025085E-3</v>
      </c>
      <c r="E27" s="77">
        <f t="shared" si="0"/>
        <v>0.8960573476702508</v>
      </c>
      <c r="F27" s="76">
        <f>分析係数表!C30</f>
        <v>1</v>
      </c>
      <c r="G27" s="77">
        <f t="shared" si="1"/>
        <v>0.8960573476702508</v>
      </c>
      <c r="H27" s="77">
        <v>0.94524209256453029</v>
      </c>
      <c r="I27" s="77">
        <f t="shared" si="2"/>
        <v>0.94524209256453029</v>
      </c>
      <c r="J27" s="76">
        <f>分析係数表!G30</f>
        <v>0.34452184927169094</v>
      </c>
      <c r="K27" s="78">
        <f t="shared" si="3"/>
        <v>0.32565655373977481</v>
      </c>
      <c r="L27" s="79"/>
      <c r="M27" s="80"/>
      <c r="N27" s="81">
        <f>分析係数表!H30</f>
        <v>0</v>
      </c>
      <c r="O27" s="82">
        <f t="shared" si="4"/>
        <v>0</v>
      </c>
      <c r="P27" s="76">
        <f>分析係数表!C30</f>
        <v>1</v>
      </c>
      <c r="Q27" s="82">
        <f t="shared" si="5"/>
        <v>0</v>
      </c>
      <c r="R27" s="83">
        <v>4.3993956834447991E-2</v>
      </c>
      <c r="S27" s="84">
        <f t="shared" si="6"/>
        <v>0.98923604939897825</v>
      </c>
      <c r="T27" s="85">
        <f>分析係数表!F30</f>
        <v>0.43989867004433186</v>
      </c>
      <c r="U27" s="86">
        <f t="shared" si="7"/>
        <v>0.43516362249051949</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投入係数表!AG28</f>
        <v>3.5842293906810036E-3</v>
      </c>
      <c r="E28" s="77">
        <f t="shared" si="0"/>
        <v>0.35842293906810035</v>
      </c>
      <c r="F28" s="76">
        <f>分析係数表!C31</f>
        <v>4.9334728658992355E-2</v>
      </c>
      <c r="G28" s="77">
        <f t="shared" si="1"/>
        <v>1.7682698444083281E-2</v>
      </c>
      <c r="H28" s="77">
        <v>2.8592162688082609E-2</v>
      </c>
      <c r="I28" s="77">
        <f t="shared" si="2"/>
        <v>2.8592162688082609E-2</v>
      </c>
      <c r="J28" s="76">
        <f>分析係数表!G31</f>
        <v>6.9277108433734941E-2</v>
      </c>
      <c r="K28" s="78">
        <f t="shared" si="3"/>
        <v>1.980782354897289E-3</v>
      </c>
      <c r="L28" s="79"/>
      <c r="M28" s="80"/>
      <c r="N28" s="81">
        <f>分析係数表!H31</f>
        <v>2.1570271025426097E-2</v>
      </c>
      <c r="O28" s="82">
        <f t="shared" si="4"/>
        <v>0.31410675879027883</v>
      </c>
      <c r="P28" s="76">
        <f>分析係数表!C31</f>
        <v>4.9334728658992355E-2</v>
      </c>
      <c r="Q28" s="82">
        <f t="shared" si="5"/>
        <v>1.5496371714873967E-2</v>
      </c>
      <c r="R28" s="83">
        <v>2.201056558334728E-2</v>
      </c>
      <c r="S28" s="84">
        <f t="shared" si="6"/>
        <v>5.0602728271429892E-2</v>
      </c>
      <c r="T28" s="85">
        <f>分析係数表!F31</f>
        <v>0.34337349397590361</v>
      </c>
      <c r="U28" s="86">
        <f t="shared" si="7"/>
        <v>1.7375635611274119E-2</v>
      </c>
      <c r="V28" s="87">
        <f>分析係数表!D31</f>
        <v>0</v>
      </c>
      <c r="W28" s="88">
        <f t="shared" si="8"/>
        <v>0</v>
      </c>
      <c r="X28" s="76">
        <f>分析係数表!E31</f>
        <v>0</v>
      </c>
      <c r="Y28" s="89">
        <f t="shared" si="9"/>
        <v>0</v>
      </c>
    </row>
    <row r="29" spans="1:25" x14ac:dyDescent="0.2">
      <c r="A29" s="6" t="s">
        <v>17</v>
      </c>
      <c r="B29" s="5" t="s">
        <v>272</v>
      </c>
      <c r="C29" s="90"/>
      <c r="D29" s="76">
        <f>投入係数表!AG29</f>
        <v>0</v>
      </c>
      <c r="E29" s="77">
        <f t="shared" si="0"/>
        <v>0</v>
      </c>
      <c r="F29" s="76">
        <f>分析係数表!C32</f>
        <v>0.42352941176470593</v>
      </c>
      <c r="G29" s="77">
        <f t="shared" si="1"/>
        <v>0</v>
      </c>
      <c r="H29" s="77">
        <v>1.7105946380693418E-2</v>
      </c>
      <c r="I29" s="77">
        <f t="shared" si="2"/>
        <v>1.7105946380693418E-2</v>
      </c>
      <c r="J29" s="76">
        <f>分析係数表!G32</f>
        <v>0.14012738853503184</v>
      </c>
      <c r="K29" s="78">
        <f t="shared" si="3"/>
        <v>2.3970115947468482E-3</v>
      </c>
      <c r="L29" s="79"/>
      <c r="M29" s="80"/>
      <c r="N29" s="81">
        <f>分析係数表!H32</f>
        <v>6.3146130203967591E-3</v>
      </c>
      <c r="O29" s="82">
        <f t="shared" si="4"/>
        <v>9.1953533013734476E-2</v>
      </c>
      <c r="P29" s="76">
        <f>分析係数表!C32</f>
        <v>0.42352941176470593</v>
      </c>
      <c r="Q29" s="82">
        <f t="shared" si="5"/>
        <v>3.8945025746993427E-2</v>
      </c>
      <c r="R29" s="83">
        <v>5.1723782037782426E-2</v>
      </c>
      <c r="S29" s="84">
        <f t="shared" si="6"/>
        <v>6.8829728418475844E-2</v>
      </c>
      <c r="T29" s="85">
        <f>分析係数表!F32</f>
        <v>0.48195329087048833</v>
      </c>
      <c r="U29" s="86">
        <f t="shared" si="7"/>
        <v>3.3172714121006405E-2</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投入係数表!AG30</f>
        <v>5.3763440860215058E-3</v>
      </c>
      <c r="E30" s="77">
        <f t="shared" si="0"/>
        <v>0.53763440860215062</v>
      </c>
      <c r="F30" s="76">
        <f>分析係数表!C33</f>
        <v>1</v>
      </c>
      <c r="G30" s="77">
        <f t="shared" si="1"/>
        <v>0.53763440860215062</v>
      </c>
      <c r="H30" s="77">
        <v>0.58653738392473342</v>
      </c>
      <c r="I30" s="77">
        <f t="shared" si="2"/>
        <v>0.58653738392473342</v>
      </c>
      <c r="J30" s="76">
        <f>分析係数表!G33</f>
        <v>0.50642927794263104</v>
      </c>
      <c r="K30" s="78">
        <f t="shared" si="3"/>
        <v>0.2970397038273625</v>
      </c>
      <c r="L30" s="79"/>
      <c r="M30" s="80"/>
      <c r="N30" s="81">
        <f>分析係数表!H33</f>
        <v>9.2204526404023469E-4</v>
      </c>
      <c r="O30" s="82">
        <f t="shared" si="4"/>
        <v>1.3426843316164769E-2</v>
      </c>
      <c r="P30" s="76">
        <f>分析係数表!C33</f>
        <v>1</v>
      </c>
      <c r="Q30" s="82">
        <f t="shared" si="5"/>
        <v>1.3426843316164769E-2</v>
      </c>
      <c r="R30" s="83">
        <v>3.7767740336266745E-2</v>
      </c>
      <c r="S30" s="84">
        <f t="shared" si="6"/>
        <v>0.62430512426100015</v>
      </c>
      <c r="T30" s="85">
        <f>分析係数表!F33</f>
        <v>0.64094955489614247</v>
      </c>
      <c r="U30" s="86">
        <f t="shared" si="7"/>
        <v>0.40014809151446895</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投入係数表!AG31</f>
        <v>8.9605734767025085E-3</v>
      </c>
      <c r="E31" s="77">
        <f t="shared" si="0"/>
        <v>0.8960573476702508</v>
      </c>
      <c r="F31" s="76">
        <f>分析係数表!C34</f>
        <v>1</v>
      </c>
      <c r="G31" s="77">
        <f t="shared" si="1"/>
        <v>0.8960573476702508</v>
      </c>
      <c r="H31" s="77">
        <v>1.5120843824276731</v>
      </c>
      <c r="I31" s="77">
        <f t="shared" si="2"/>
        <v>1.5120843824276731</v>
      </c>
      <c r="J31" s="76">
        <f>分析係数表!G34</f>
        <v>0.4248177722781849</v>
      </c>
      <c r="K31" s="78">
        <f t="shared" si="3"/>
        <v>0.64236031883955902</v>
      </c>
      <c r="L31" s="79"/>
      <c r="M31" s="80"/>
      <c r="N31" s="81">
        <f>分析係数表!H34</f>
        <v>0.15535065660799105</v>
      </c>
      <c r="O31" s="82">
        <f t="shared" si="4"/>
        <v>2.2622196617538215</v>
      </c>
      <c r="P31" s="76">
        <f>分析係数表!C34</f>
        <v>1</v>
      </c>
      <c r="Q31" s="82">
        <f t="shared" si="5"/>
        <v>2.2622196617538215</v>
      </c>
      <c r="R31" s="83">
        <v>2.4873991283215879</v>
      </c>
      <c r="S31" s="84">
        <f t="shared" si="6"/>
        <v>3.9994835107492612</v>
      </c>
      <c r="T31" s="85">
        <f>分析係数表!F34</f>
        <v>0.6980530152162564</v>
      </c>
      <c r="U31" s="86">
        <f t="shared" si="7"/>
        <v>2.7918515239862205</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投入係数表!AG32</f>
        <v>3.5842293906810036E-3</v>
      </c>
      <c r="E32" s="77">
        <f t="shared" si="0"/>
        <v>0.35842293906810035</v>
      </c>
      <c r="F32" s="76">
        <f>分析係数表!C35</f>
        <v>0.10396681358568838</v>
      </c>
      <c r="G32" s="77">
        <f t="shared" si="1"/>
        <v>3.7264090890927734E-2</v>
      </c>
      <c r="H32" s="77">
        <v>5.8792501916159395E-2</v>
      </c>
      <c r="I32" s="77">
        <f t="shared" si="2"/>
        <v>5.8792501916159395E-2</v>
      </c>
      <c r="J32" s="76">
        <f>分析係数表!G35</f>
        <v>0.31658878504672899</v>
      </c>
      <c r="K32" s="78">
        <f t="shared" si="3"/>
        <v>1.8613046751494389E-2</v>
      </c>
      <c r="L32" s="79"/>
      <c r="M32" s="80"/>
      <c r="N32" s="81">
        <f>分析係数表!H35</f>
        <v>5.9164571109248394E-2</v>
      </c>
      <c r="O32" s="82">
        <f t="shared" si="4"/>
        <v>0.86155577945390605</v>
      </c>
      <c r="P32" s="76">
        <f>分析係数表!C35</f>
        <v>0.10396681358568838</v>
      </c>
      <c r="Q32" s="82">
        <f t="shared" si="5"/>
        <v>8.9573209116156696E-2</v>
      </c>
      <c r="R32" s="83">
        <v>0.11745390998016068</v>
      </c>
      <c r="S32" s="84">
        <f t="shared" si="6"/>
        <v>0.17624641189632007</v>
      </c>
      <c r="T32" s="85">
        <f>分析係数表!F35</f>
        <v>0.6460280373831776</v>
      </c>
      <c r="U32" s="86">
        <f t="shared" si="7"/>
        <v>0.11386012357320678</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投入係数表!AG33</f>
        <v>1.2544802867383513E-2</v>
      </c>
      <c r="E33" s="77">
        <f t="shared" si="0"/>
        <v>1.2544802867383513</v>
      </c>
      <c r="F33" s="76">
        <f>分析係数表!C36</f>
        <v>0.7690462911321807</v>
      </c>
      <c r="G33" s="77">
        <f t="shared" si="1"/>
        <v>0.96475341181456364</v>
      </c>
      <c r="H33" s="77">
        <v>1.0843832791653694</v>
      </c>
      <c r="I33" s="77">
        <f t="shared" si="2"/>
        <v>1.0843832791653694</v>
      </c>
      <c r="J33" s="76">
        <f>分析係数表!G36</f>
        <v>1.0642148700499529E-2</v>
      </c>
      <c r="K33" s="78">
        <f t="shared" si="3"/>
        <v>1.1540168105213154E-2</v>
      </c>
      <c r="L33" s="79"/>
      <c r="M33" s="80"/>
      <c r="N33" s="81">
        <f>分析係数表!H36</f>
        <v>0.21434758312377758</v>
      </c>
      <c r="O33" s="82">
        <f t="shared" si="4"/>
        <v>3.1213341969684247</v>
      </c>
      <c r="P33" s="76">
        <f>分析係数表!C36</f>
        <v>0.7690462911321807</v>
      </c>
      <c r="Q33" s="82">
        <f t="shared" si="5"/>
        <v>2.4004504875626105</v>
      </c>
      <c r="R33" s="83">
        <v>2.5073429793019066</v>
      </c>
      <c r="S33" s="84">
        <f t="shared" si="6"/>
        <v>3.591726258467276</v>
      </c>
      <c r="T33" s="85">
        <f>分析係数表!F36</f>
        <v>0.89162383262144351</v>
      </c>
      <c r="U33" s="86">
        <f t="shared" si="7"/>
        <v>3.2024687323016701</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投入係数表!AG34</f>
        <v>1.6129032258064516E-2</v>
      </c>
      <c r="E34" s="77">
        <f t="shared" si="0"/>
        <v>1.6129032258064515</v>
      </c>
      <c r="F34" s="76">
        <f>分析係数表!C37</f>
        <v>0.51946958535045251</v>
      </c>
      <c r="G34" s="77">
        <f t="shared" si="1"/>
        <v>0.83785416992008466</v>
      </c>
      <c r="H34" s="77">
        <v>1.0032032591797537</v>
      </c>
      <c r="I34" s="77">
        <f t="shared" si="2"/>
        <v>1.0032032591797537</v>
      </c>
      <c r="J34" s="76">
        <f>分析係数表!G37</f>
        <v>0.46066923615977573</v>
      </c>
      <c r="K34" s="78">
        <f t="shared" si="3"/>
        <v>0.46214487911933466</v>
      </c>
      <c r="L34" s="79"/>
      <c r="M34" s="80"/>
      <c r="N34" s="81">
        <f>分析係数表!H37</f>
        <v>4.5948588991338364E-2</v>
      </c>
      <c r="O34" s="82">
        <f t="shared" si="4"/>
        <v>0.66910435858887762</v>
      </c>
      <c r="P34" s="76">
        <f>分析係数表!C37</f>
        <v>0.51946958535045251</v>
      </c>
      <c r="Q34" s="82">
        <f t="shared" si="5"/>
        <v>0.34757936371234477</v>
      </c>
      <c r="R34" s="83">
        <v>0.42135068625567906</v>
      </c>
      <c r="S34" s="84">
        <f t="shared" si="6"/>
        <v>1.4245539454354328</v>
      </c>
      <c r="T34" s="85">
        <f>分析係数表!F37</f>
        <v>0.70891730903994399</v>
      </c>
      <c r="U34" s="86">
        <f t="shared" si="7"/>
        <v>1.0098909495803221</v>
      </c>
      <c r="V34" s="87">
        <f>分析係数表!D37</f>
        <v>0.1050280308339173</v>
      </c>
      <c r="W34" s="88">
        <f t="shared" si="8"/>
        <v>0</v>
      </c>
      <c r="X34" s="76">
        <f>分析係数表!E37</f>
        <v>9.4341275402943237E-2</v>
      </c>
      <c r="Y34" s="89">
        <f t="shared" si="9"/>
        <v>0</v>
      </c>
    </row>
    <row r="35" spans="1:25" x14ac:dyDescent="0.2">
      <c r="A35" s="6" t="s">
        <v>23</v>
      </c>
      <c r="B35" s="5" t="s">
        <v>193</v>
      </c>
      <c r="C35" s="75">
        <f>最終需要_まとめ!C36</f>
        <v>100</v>
      </c>
      <c r="D35" s="76">
        <f>投入係数表!AG35</f>
        <v>0.29032258064516131</v>
      </c>
      <c r="E35" s="77">
        <f t="shared" si="0"/>
        <v>29.032258064516132</v>
      </c>
      <c r="F35" s="76">
        <f>分析係数表!C38</f>
        <v>5.5966094327320137E-2</v>
      </c>
      <c r="G35" s="77">
        <f t="shared" si="1"/>
        <v>1.6248220933738107</v>
      </c>
      <c r="H35" s="77">
        <v>1.7057467344513686</v>
      </c>
      <c r="I35" s="77">
        <f t="shared" si="2"/>
        <v>101.70574673445137</v>
      </c>
      <c r="J35" s="76">
        <f>分析係数表!G38</f>
        <v>0.18817204301075269</v>
      </c>
      <c r="K35" s="78">
        <f t="shared" si="3"/>
        <v>19.138178148955902</v>
      </c>
      <c r="L35" s="79"/>
      <c r="M35" s="80"/>
      <c r="N35" s="81">
        <f>分析係数表!H38</f>
        <v>4.1086895780944398E-2</v>
      </c>
      <c r="O35" s="82">
        <f t="shared" si="4"/>
        <v>0.59830827564909972</v>
      </c>
      <c r="P35" s="76">
        <f>分析係数表!C38</f>
        <v>5.5966094327320137E-2</v>
      </c>
      <c r="Q35" s="82">
        <f t="shared" si="5"/>
        <v>3.348497739179377E-2</v>
      </c>
      <c r="R35" s="83">
        <v>4.6211317938838523E-2</v>
      </c>
      <c r="S35" s="84">
        <f t="shared" si="6"/>
        <v>101.75195805239021</v>
      </c>
      <c r="T35" s="85">
        <f>分析係数表!F38</f>
        <v>0.42473118279569894</v>
      </c>
      <c r="U35" s="86">
        <f t="shared" si="7"/>
        <v>43.217229495370034</v>
      </c>
      <c r="V35" s="87">
        <f>分析係数表!D38</f>
        <v>5.0179211469534052E-2</v>
      </c>
      <c r="W35" s="88">
        <f t="shared" si="8"/>
        <v>5</v>
      </c>
      <c r="X35" s="76">
        <f>分析係数表!E38</f>
        <v>6.2724014336917558E-2</v>
      </c>
      <c r="Y35" s="89">
        <f t="shared" si="9"/>
        <v>6</v>
      </c>
    </row>
    <row r="36" spans="1:25" x14ac:dyDescent="0.2">
      <c r="A36" s="6" t="s">
        <v>24</v>
      </c>
      <c r="B36" s="5" t="s">
        <v>39</v>
      </c>
      <c r="C36" s="90"/>
      <c r="D36" s="76">
        <f>投入係数表!AG36</f>
        <v>0</v>
      </c>
      <c r="E36" s="77">
        <f t="shared" si="0"/>
        <v>0</v>
      </c>
      <c r="F36" s="76">
        <f>分析係数表!C39</f>
        <v>0.92912172573189522</v>
      </c>
      <c r="G36" s="77">
        <f t="shared" si="1"/>
        <v>0</v>
      </c>
      <c r="H36" s="77">
        <v>2.4737972105329343E-2</v>
      </c>
      <c r="I36" s="77">
        <f t="shared" si="2"/>
        <v>2.4737972105329343E-2</v>
      </c>
      <c r="J36" s="76">
        <f>分析係数表!G39</f>
        <v>0.35058043117744608</v>
      </c>
      <c r="K36" s="78">
        <f t="shared" si="3"/>
        <v>8.6726489271419949E-3</v>
      </c>
      <c r="L36" s="79"/>
      <c r="M36" s="80"/>
      <c r="N36" s="81">
        <f>分析係数表!H39</f>
        <v>3.6742106733724505E-3</v>
      </c>
      <c r="O36" s="82">
        <f t="shared" si="4"/>
        <v>5.3503936244717186E-2</v>
      </c>
      <c r="P36" s="76">
        <f>分析係数表!C39</f>
        <v>0.92912172573189522</v>
      </c>
      <c r="Q36" s="82">
        <f t="shared" si="5"/>
        <v>4.9711669577140932E-2</v>
      </c>
      <c r="R36" s="83">
        <v>5.8784458931826072E-2</v>
      </c>
      <c r="S36" s="84">
        <f t="shared" si="6"/>
        <v>8.3522431037155412E-2</v>
      </c>
      <c r="T36" s="85">
        <f>分析係数表!F39</f>
        <v>0.70082918739635158</v>
      </c>
      <c r="U36" s="86">
        <f t="shared" si="7"/>
        <v>5.8534957473137444E-2</v>
      </c>
      <c r="V36" s="87">
        <f>分析係数表!D39</f>
        <v>7.5621890547263676E-2</v>
      </c>
      <c r="W36" s="88">
        <f t="shared" si="8"/>
        <v>0</v>
      </c>
      <c r="X36" s="76">
        <f>分析係数表!E39</f>
        <v>9.5854063018242119E-2</v>
      </c>
      <c r="Y36" s="89">
        <f t="shared" si="9"/>
        <v>0</v>
      </c>
    </row>
    <row r="37" spans="1:25" x14ac:dyDescent="0.2">
      <c r="A37" s="6" t="s">
        <v>25</v>
      </c>
      <c r="B37" s="5" t="s">
        <v>40</v>
      </c>
      <c r="C37" s="90"/>
      <c r="D37" s="76">
        <f>投入係数表!AG37</f>
        <v>0</v>
      </c>
      <c r="E37" s="77">
        <f t="shared" si="0"/>
        <v>0</v>
      </c>
      <c r="F37" s="76">
        <f>分析係数表!C40</f>
        <v>1</v>
      </c>
      <c r="G37" s="77">
        <f t="shared" si="1"/>
        <v>0</v>
      </c>
      <c r="H37" s="77">
        <v>3.2048355443984777E-3</v>
      </c>
      <c r="I37" s="77">
        <f t="shared" si="2"/>
        <v>3.2048355443984777E-3</v>
      </c>
      <c r="J37" s="76">
        <f>分析係数表!G40</f>
        <v>0.52103191048487363</v>
      </c>
      <c r="K37" s="78">
        <f t="shared" si="3"/>
        <v>1.6698215864877689E-3</v>
      </c>
      <c r="L37" s="79"/>
      <c r="M37" s="80"/>
      <c r="N37" s="81">
        <f>分析係数表!H40</f>
        <v>3.0720871751886002E-2</v>
      </c>
      <c r="O37" s="82">
        <f t="shared" si="4"/>
        <v>0.44735800685221705</v>
      </c>
      <c r="P37" s="76">
        <f>分析係数表!C40</f>
        <v>1</v>
      </c>
      <c r="Q37" s="82">
        <f t="shared" si="5"/>
        <v>0.44735800685221705</v>
      </c>
      <c r="R37" s="83">
        <v>0.44819733882820939</v>
      </c>
      <c r="S37" s="84">
        <f t="shared" si="6"/>
        <v>0.45140217437260788</v>
      </c>
      <c r="T37" s="85">
        <f>分析係数表!F40</f>
        <v>0.71467053460422714</v>
      </c>
      <c r="U37" s="86">
        <f t="shared" si="7"/>
        <v>0.32260383328038222</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投入係数表!AG38</f>
        <v>0</v>
      </c>
      <c r="E38" s="77">
        <f t="shared" si="0"/>
        <v>0</v>
      </c>
      <c r="F38" s="76">
        <f>分析係数表!C41</f>
        <v>0.82470733210104741</v>
      </c>
      <c r="G38" s="77">
        <f t="shared" si="1"/>
        <v>0</v>
      </c>
      <c r="H38" s="77">
        <v>1.1563020365715749E-3</v>
      </c>
      <c r="I38" s="77">
        <f t="shared" si="2"/>
        <v>1.1563020365715749E-3</v>
      </c>
      <c r="J38" s="76">
        <f>分析係数表!G41</f>
        <v>0.4456857268851977</v>
      </c>
      <c r="K38" s="78">
        <f t="shared" si="3"/>
        <v>5.1534731366823677E-4</v>
      </c>
      <c r="L38" s="79"/>
      <c r="M38" s="80"/>
      <c r="N38" s="81">
        <f>分析係数表!H41</f>
        <v>5.0614696842693492E-2</v>
      </c>
      <c r="O38" s="82">
        <f t="shared" si="4"/>
        <v>0.73705232324946912</v>
      </c>
      <c r="P38" s="76">
        <f>分析係数表!C41</f>
        <v>0.82470733210104741</v>
      </c>
      <c r="Q38" s="82">
        <f t="shared" si="5"/>
        <v>0.60785245512594843</v>
      </c>
      <c r="R38" s="83">
        <v>0.61897258456765947</v>
      </c>
      <c r="S38" s="84">
        <f t="shared" si="6"/>
        <v>0.62012888660423104</v>
      </c>
      <c r="T38" s="85">
        <f>分析係数表!F41</f>
        <v>0.54887549610465969</v>
      </c>
      <c r="U38" s="86">
        <f t="shared" si="7"/>
        <v>0.34037355028372757</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投入係数表!AG39</f>
        <v>1.7921146953405018E-3</v>
      </c>
      <c r="E39" s="77">
        <f>$C$35*D39</f>
        <v>0.17921146953405018</v>
      </c>
      <c r="F39" s="76">
        <f>分析係数表!C42</f>
        <v>0.29129662522202482</v>
      </c>
      <c r="G39" s="77">
        <f>E39*F39</f>
        <v>5.2203696276348535E-2</v>
      </c>
      <c r="H39" s="77">
        <v>5.885921500213203E-2</v>
      </c>
      <c r="I39" s="77">
        <f>C39+H39</f>
        <v>5.885921500213203E-2</v>
      </c>
      <c r="J39" s="76">
        <f>分析係数表!G42</f>
        <v>0.47878787878787876</v>
      </c>
      <c r="K39" s="78">
        <f>I39*J39</f>
        <v>2.8181078697990487E-2</v>
      </c>
      <c r="L39" s="79"/>
      <c r="M39" s="80"/>
      <c r="N39" s="81">
        <f>分析係数表!H42</f>
        <v>1.2405699916177704E-2</v>
      </c>
      <c r="O39" s="82">
        <f t="shared" si="4"/>
        <v>0.18065207370839872</v>
      </c>
      <c r="P39" s="76">
        <f>分析係数表!C42</f>
        <v>0.29129662522202482</v>
      </c>
      <c r="Q39" s="82">
        <f>O39*P39</f>
        <v>5.2623339410617025E-2</v>
      </c>
      <c r="R39" s="83">
        <v>5.4735093744750461E-2</v>
      </c>
      <c r="S39" s="84">
        <f>I39+R39</f>
        <v>0.11359430874688249</v>
      </c>
      <c r="T39" s="85">
        <f>分析係数表!F42</f>
        <v>0.54848484848484846</v>
      </c>
      <c r="U39" s="86">
        <f>S39*T39</f>
        <v>6.2304757221774941E-2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投入係数表!AG40</f>
        <v>0.13440860215053763</v>
      </c>
      <c r="E40" s="77">
        <f>$C$35*D40</f>
        <v>13.440860215053762</v>
      </c>
      <c r="F40" s="76">
        <f>分析係数表!C43</f>
        <v>0.36608222490931075</v>
      </c>
      <c r="G40" s="77">
        <f>E40*F40</f>
        <v>4.920460012221918</v>
      </c>
      <c r="H40" s="77">
        <v>5.4043127765017829</v>
      </c>
      <c r="I40" s="77">
        <f>C40+H40</f>
        <v>5.4043127765017829</v>
      </c>
      <c r="J40" s="76">
        <f>分析係数表!G43</f>
        <v>0.30578859060402686</v>
      </c>
      <c r="K40" s="78">
        <f>I40*J40</f>
        <v>1.6525771871098154</v>
      </c>
      <c r="L40" s="79"/>
      <c r="M40" s="80"/>
      <c r="N40" s="81">
        <f>分析係数表!H43</f>
        <v>3.4031852472757751E-2</v>
      </c>
      <c r="O40" s="82">
        <f t="shared" si="4"/>
        <v>0.49557258057844505</v>
      </c>
      <c r="P40" s="76">
        <f>分析係数表!C43</f>
        <v>0.36608222490931075</v>
      </c>
      <c r="Q40" s="82">
        <f>O40*P40</f>
        <v>0.18142031290220584</v>
      </c>
      <c r="R40" s="83">
        <v>0.35114174685782268</v>
      </c>
      <c r="S40" s="84">
        <f>I40+R40</f>
        <v>5.7554545233596057</v>
      </c>
      <c r="T40" s="85">
        <f>分析係数表!F43</f>
        <v>0.52740492170022368</v>
      </c>
      <c r="U40" s="86">
        <f>S40*T40</f>
        <v>3.0354550422416713</v>
      </c>
      <c r="V40" s="87">
        <f>分析係数表!D43</f>
        <v>0.10752237136465324</v>
      </c>
      <c r="W40" s="88">
        <f>ROUND(S40*V40,0)</f>
        <v>1</v>
      </c>
      <c r="X40" s="76">
        <f>分析係数表!E43</f>
        <v>8.2074944071588371E-2</v>
      </c>
      <c r="Y40" s="89">
        <f>ROUND(S40*X40,0)</f>
        <v>0</v>
      </c>
    </row>
    <row r="41" spans="1:25" x14ac:dyDescent="0.2">
      <c r="A41" s="6" t="s">
        <v>340</v>
      </c>
      <c r="B41" s="5" t="s">
        <v>42</v>
      </c>
      <c r="C41" s="90"/>
      <c r="D41" s="76">
        <f>投入係数表!AG41</f>
        <v>3.7634408602150539E-2</v>
      </c>
      <c r="E41" s="77">
        <f>$C$35*D41</f>
        <v>3.763440860215054</v>
      </c>
      <c r="F41" s="76">
        <f>分析係数表!C44</f>
        <v>0.48678129044185614</v>
      </c>
      <c r="G41" s="77">
        <f>E41*F41</f>
        <v>1.8319725984370931</v>
      </c>
      <c r="H41" s="77">
        <v>1.8871416859260308</v>
      </c>
      <c r="I41" s="77">
        <f>C41+H41</f>
        <v>1.8871416859260308</v>
      </c>
      <c r="J41" s="76">
        <f>分析係数表!G44</f>
        <v>0.26951357466063347</v>
      </c>
      <c r="K41" s="78">
        <f>I41*J41</f>
        <v>0.50861030166501908</v>
      </c>
      <c r="L41" s="79"/>
      <c r="M41" s="80"/>
      <c r="N41" s="81">
        <f>分析係数表!H44</f>
        <v>0.10592344230231908</v>
      </c>
      <c r="O41" s="82">
        <f t="shared" si="4"/>
        <v>1.5424594851994131</v>
      </c>
      <c r="P41" s="76">
        <f>分析係数表!C44</f>
        <v>0.48678129044185614</v>
      </c>
      <c r="Q41" s="82">
        <f>O41*P41</f>
        <v>0.75084041865965145</v>
      </c>
      <c r="R41" s="83">
        <v>0.76519437085348285</v>
      </c>
      <c r="S41" s="84">
        <f>I41+R41</f>
        <v>2.6523360567795136</v>
      </c>
      <c r="T41" s="85">
        <f>分析係数表!F44</f>
        <v>0.545814479638009</v>
      </c>
      <c r="U41" s="86">
        <f>S41*T41</f>
        <v>1.4476834246562389</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投入係数表!AG42</f>
        <v>5.3763440860215058E-3</v>
      </c>
      <c r="E42" s="77">
        <f>$C$35*D42</f>
        <v>0.53763440860215062</v>
      </c>
      <c r="F42" s="76">
        <f>分析係数表!C45</f>
        <v>1</v>
      </c>
      <c r="G42" s="77">
        <f>E42*F42</f>
        <v>0.53763440860215062</v>
      </c>
      <c r="H42" s="77">
        <v>0.58713009919891812</v>
      </c>
      <c r="I42" s="77">
        <f>C42+H42</f>
        <v>0.58713009919891812</v>
      </c>
      <c r="J42" s="76">
        <f>分析係数表!G45</f>
        <v>0</v>
      </c>
      <c r="K42" s="78">
        <f>I42*J42</f>
        <v>0</v>
      </c>
      <c r="L42" s="79"/>
      <c r="M42" s="80"/>
      <c r="N42" s="81">
        <f>分析係数表!H45</f>
        <v>0</v>
      </c>
      <c r="O42" s="82">
        <f t="shared" si="4"/>
        <v>0</v>
      </c>
      <c r="P42" s="76">
        <f>分析係数表!C45</f>
        <v>1</v>
      </c>
      <c r="Q42" s="82">
        <f>O42*P42</f>
        <v>0</v>
      </c>
      <c r="R42" s="83">
        <v>2.4250877053446251E-2</v>
      </c>
      <c r="S42" s="84">
        <f>I42+R42</f>
        <v>0.61138097625236432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8.9605734767025085E-3</v>
      </c>
      <c r="E43" s="77">
        <f>$C$35*D43</f>
        <v>0.8960573476702508</v>
      </c>
      <c r="F43" s="76">
        <f>分析係数表!C46</f>
        <v>0.13948747815958062</v>
      </c>
      <c r="G43" s="77">
        <f>E43*F43</f>
        <v>0.12498877971288586</v>
      </c>
      <c r="H43" s="77">
        <v>0.14044016310849047</v>
      </c>
      <c r="I43" s="77">
        <f>C43+H43</f>
        <v>0.14044016310849047</v>
      </c>
      <c r="J43" s="76">
        <f>分析係数表!G46</f>
        <v>8.3333333333333332E-3</v>
      </c>
      <c r="K43" s="78">
        <f>I43*J43</f>
        <v>1.1703346925707539E-3</v>
      </c>
      <c r="L43" s="79"/>
      <c r="M43" s="80"/>
      <c r="N43" s="81">
        <f>分析係数表!H46</f>
        <v>2.1598211791003075E-2</v>
      </c>
      <c r="O43" s="82">
        <f t="shared" si="4"/>
        <v>0.31451363283016265</v>
      </c>
      <c r="P43" s="76">
        <f>分析係数表!C46</f>
        <v>0.13948747815958062</v>
      </c>
      <c r="Q43" s="82">
        <f>O43*P43</f>
        <v>4.387071349028767E-2</v>
      </c>
      <c r="R43" s="83">
        <v>5.1507213743945401E-2</v>
      </c>
      <c r="S43" s="84">
        <f>I43+R43</f>
        <v>0.19194737685243587</v>
      </c>
      <c r="T43" s="85">
        <f>分析係数表!F46</f>
        <v>0.3125</v>
      </c>
      <c r="U43" s="86">
        <f>S43*T43</f>
        <v>5.9983555266386213E-2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投入係数表!AG44</f>
        <v>0.55376344086021501</v>
      </c>
      <c r="E44" s="91">
        <f>SUM(E5:E43)</f>
        <v>55.376344086021511</v>
      </c>
      <c r="F44" s="92">
        <f>分析係数表!C47</f>
        <v>0.42491623390916577</v>
      </c>
      <c r="G44" s="91">
        <f>SUM(G5:G43)</f>
        <v>13.527029233953973</v>
      </c>
      <c r="H44" s="91">
        <f>SUM(H5:H43)</f>
        <v>15.701757765680734</v>
      </c>
      <c r="I44" s="91">
        <f>SUM(I5:I43)</f>
        <v>115.70175776568072</v>
      </c>
      <c r="J44" s="92">
        <f>分析係数表!G47</f>
        <v>0.25359060670246586</v>
      </c>
      <c r="K44" s="93">
        <f>SUM(K5:K43)</f>
        <v>23.224915290973712</v>
      </c>
      <c r="L44" s="94">
        <f>最終需要_まとめ!$L$33</f>
        <v>0.627</v>
      </c>
      <c r="M44" s="91">
        <f>K44*L44</f>
        <v>14.562021887440517</v>
      </c>
      <c r="N44" s="95">
        <f>分析係数表!H47</f>
        <v>1</v>
      </c>
      <c r="O44" s="96">
        <f>SUM(O5:O43)</f>
        <v>14.562021887440515</v>
      </c>
      <c r="P44" s="92">
        <f>分析係数表!C47</f>
        <v>0.42491623390916577</v>
      </c>
      <c r="Q44" s="96">
        <f>SUM(Q5:Q43)</f>
        <v>8.095468686384427</v>
      </c>
      <c r="R44" s="91">
        <f>SUM(R5:R43)</f>
        <v>9.0298473707187625</v>
      </c>
      <c r="S44" s="97">
        <f>SUM(S5:S43)</f>
        <v>124.73160513639949</v>
      </c>
      <c r="T44" s="98">
        <f>分析係数表!F47</f>
        <v>0.48809024443512294</v>
      </c>
      <c r="U44" s="99">
        <f>SUM(U5:U43)</f>
        <v>57.07825896153701</v>
      </c>
      <c r="V44" s="100">
        <f>分析係数表!D47</f>
        <v>5.6184371544160214E-2</v>
      </c>
      <c r="W44" s="101">
        <f>SUM(W5:W43)</f>
        <v>6</v>
      </c>
      <c r="X44" s="92">
        <f>分析係数表!E47</f>
        <v>4.7573155469890209E-2</v>
      </c>
      <c r="Y44" s="102">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9.6723740533421143E-2</v>
      </c>
      <c r="G5" s="77">
        <f t="shared" ref="G5:G38" si="1">E5*F5</f>
        <v>0</v>
      </c>
      <c r="H5" s="77">
        <f t="array" ref="H5:H43">MMULT(逆行列係数!C5:AO43,'32'!G5:G43)</f>
        <v>6.2545688203963928E-4</v>
      </c>
      <c r="I5" s="77">
        <f t="shared" ref="I5:I38" si="2">C5+H5</f>
        <v>6.2545688203963928E-4</v>
      </c>
      <c r="J5" s="76">
        <f>分析係数表!G8</f>
        <v>0.11988543371522095</v>
      </c>
      <c r="K5" s="78">
        <f t="shared" ref="K5:K38" si="3">I5*J5</f>
        <v>7.498316957349195E-5</v>
      </c>
      <c r="L5" s="79" t="s">
        <v>187</v>
      </c>
      <c r="M5" s="80" t="s">
        <v>187</v>
      </c>
      <c r="N5" s="81">
        <f>分析係数表!H8</f>
        <v>1.1260128527521654E-2</v>
      </c>
      <c r="O5" s="82">
        <f t="shared" ref="O5:O43" si="4">$M$44*N5</f>
        <v>0.27924565265925083</v>
      </c>
      <c r="P5" s="76">
        <f>分析係数表!C8</f>
        <v>9.6723740533421143E-2</v>
      </c>
      <c r="Q5" s="82">
        <f t="shared" ref="Q5:Q38" si="5">O5*P5</f>
        <v>2.7009684052899222E-2</v>
      </c>
      <c r="R5" s="83">
        <f t="array" ref="R5:R43">MMULT(逆行列係数!C5:AO43,'32'!Q5:Q43)</f>
        <v>4.5834010047407281E-2</v>
      </c>
      <c r="S5" s="84">
        <f t="shared" ref="S5:S38" si="6">I5+R5</f>
        <v>4.645946692944692E-2</v>
      </c>
      <c r="T5" s="85">
        <f>分析係数表!F8</f>
        <v>0.45253682487725039</v>
      </c>
      <c r="U5" s="86">
        <f t="shared" ref="U5:U38" si="7">S5*T5</f>
        <v>2.1024619649741526E-2</v>
      </c>
      <c r="V5" s="87">
        <f>分析係数表!D8</f>
        <v>0.34574468085106386</v>
      </c>
      <c r="W5" s="88">
        <f t="shared" ref="W5:W38" si="8">ROUND(S5*V5,0)</f>
        <v>0</v>
      </c>
      <c r="X5" s="76">
        <f>分析係数表!E8</f>
        <v>0.19353518821603927</v>
      </c>
      <c r="Y5" s="89">
        <f t="shared" ref="Y5:Y38" si="9">ROUND(S5*X5,0)</f>
        <v>0</v>
      </c>
    </row>
    <row r="6" spans="1:25" x14ac:dyDescent="0.2">
      <c r="A6" s="6" t="s">
        <v>219</v>
      </c>
      <c r="B6" s="5" t="s">
        <v>265</v>
      </c>
      <c r="C6" s="90"/>
      <c r="D6" s="76">
        <f>投入係数表!AH6</f>
        <v>0</v>
      </c>
      <c r="E6" s="77">
        <f t="shared" si="0"/>
        <v>0</v>
      </c>
      <c r="F6" s="76">
        <f>分析係数表!C9</f>
        <v>2.0979020979020935E-2</v>
      </c>
      <c r="G6" s="77">
        <f t="shared" si="1"/>
        <v>0</v>
      </c>
      <c r="H6" s="77">
        <v>1.3375118594502903E-4</v>
      </c>
      <c r="I6" s="77">
        <f t="shared" si="2"/>
        <v>1.3375118594502903E-4</v>
      </c>
      <c r="J6" s="76">
        <f>分析係数表!G9</f>
        <v>0.2857142857142857</v>
      </c>
      <c r="K6" s="78">
        <f t="shared" si="3"/>
        <v>3.8214624555722579E-5</v>
      </c>
      <c r="L6" s="79"/>
      <c r="M6" s="80"/>
      <c r="N6" s="81">
        <f>分析係数表!H9</f>
        <v>6.0072645990500145E-4</v>
      </c>
      <c r="O6" s="82">
        <f t="shared" si="4"/>
        <v>1.489772092350842E-2</v>
      </c>
      <c r="P6" s="76">
        <f>分析係数表!C9</f>
        <v>2.0979020979020935E-2</v>
      </c>
      <c r="Q6" s="82">
        <f t="shared" si="5"/>
        <v>3.1253959979388228E-4</v>
      </c>
      <c r="R6" s="83">
        <v>3.8202195213727692E-4</v>
      </c>
      <c r="S6" s="84">
        <f t="shared" si="6"/>
        <v>5.1577313808230598E-4</v>
      </c>
      <c r="T6" s="85">
        <f>分析係数表!F9</f>
        <v>0.7142857142857143</v>
      </c>
      <c r="U6" s="86">
        <f t="shared" si="7"/>
        <v>3.6840938434450429E-4</v>
      </c>
      <c r="V6" s="87">
        <f>分析係数表!D9</f>
        <v>0.14285714285714285</v>
      </c>
      <c r="W6" s="88">
        <f t="shared" si="8"/>
        <v>0</v>
      </c>
      <c r="X6" s="76">
        <f>分析係数表!E9</f>
        <v>0</v>
      </c>
      <c r="Y6" s="89">
        <f t="shared" si="9"/>
        <v>0</v>
      </c>
    </row>
    <row r="7" spans="1:25" x14ac:dyDescent="0.2">
      <c r="A7" s="6" t="s">
        <v>220</v>
      </c>
      <c r="B7" s="5" t="s">
        <v>266</v>
      </c>
      <c r="C7" s="90"/>
      <c r="D7" s="76">
        <f>投入係数表!AH7</f>
        <v>0</v>
      </c>
      <c r="E7" s="77">
        <f t="shared" si="0"/>
        <v>0</v>
      </c>
      <c r="F7" s="76">
        <f>分析係数表!C10</f>
        <v>2.5562372188139282E-3</v>
      </c>
      <c r="G7" s="77">
        <f t="shared" si="1"/>
        <v>0</v>
      </c>
      <c r="H7" s="77">
        <v>2.8680069166367168E-6</v>
      </c>
      <c r="I7" s="77">
        <f t="shared" si="2"/>
        <v>2.8680069166367168E-6</v>
      </c>
      <c r="J7" s="76">
        <f>分析係数表!G10</f>
        <v>0.2857142857142857</v>
      </c>
      <c r="K7" s="78">
        <f t="shared" si="3"/>
        <v>8.1943054761049042E-7</v>
      </c>
      <c r="L7" s="79"/>
      <c r="M7" s="80"/>
      <c r="N7" s="81">
        <f>分析係数表!H10</f>
        <v>1.1455713886560491E-3</v>
      </c>
      <c r="O7" s="82">
        <f t="shared" si="4"/>
        <v>2.8409607342504428E-2</v>
      </c>
      <c r="P7" s="76">
        <f>分析係数表!C10</f>
        <v>2.5562372188139282E-3</v>
      </c>
      <c r="Q7" s="82">
        <f t="shared" si="5"/>
        <v>7.2621695660799265E-5</v>
      </c>
      <c r="R7" s="83">
        <v>1.5679852671202549E-4</v>
      </c>
      <c r="S7" s="84">
        <f t="shared" si="6"/>
        <v>1.5966653362866221E-4</v>
      </c>
      <c r="T7" s="85">
        <f>分析係数表!F10</f>
        <v>0.5714285714285714</v>
      </c>
      <c r="U7" s="86">
        <f t="shared" si="7"/>
        <v>9.1238019216378403E-5</v>
      </c>
      <c r="V7" s="87">
        <f>分析係数表!D10</f>
        <v>0</v>
      </c>
      <c r="W7" s="88">
        <f t="shared" si="8"/>
        <v>0</v>
      </c>
      <c r="X7" s="76">
        <f>分析係数表!E10</f>
        <v>0</v>
      </c>
      <c r="Y7" s="89">
        <f t="shared" si="9"/>
        <v>0</v>
      </c>
    </row>
    <row r="8" spans="1:25" x14ac:dyDescent="0.2">
      <c r="A8" s="6" t="s">
        <v>221</v>
      </c>
      <c r="B8" s="5" t="s">
        <v>27</v>
      </c>
      <c r="C8" s="90"/>
      <c r="D8" s="76">
        <f>投入係数表!AH8</f>
        <v>0</v>
      </c>
      <c r="E8" s="77">
        <f t="shared" si="0"/>
        <v>0</v>
      </c>
      <c r="F8" s="76">
        <f>分析係数表!C11</f>
        <v>1.0332950631458115E-2</v>
      </c>
      <c r="G8" s="77">
        <f t="shared" si="1"/>
        <v>0</v>
      </c>
      <c r="H8" s="77">
        <v>5.2344264498992144E-4</v>
      </c>
      <c r="I8" s="77">
        <f t="shared" si="2"/>
        <v>5.2344264498992144E-4</v>
      </c>
      <c r="J8" s="76">
        <f>分析係数表!G11</f>
        <v>0.46666666666666667</v>
      </c>
      <c r="K8" s="78">
        <f t="shared" si="3"/>
        <v>2.4427323432863E-4</v>
      </c>
      <c r="L8" s="79"/>
      <c r="M8" s="80"/>
      <c r="N8" s="81">
        <f>分析係数表!H11</f>
        <v>-1.3970382788488405E-5</v>
      </c>
      <c r="O8" s="82">
        <f t="shared" si="4"/>
        <v>-3.4645862612810282E-4</v>
      </c>
      <c r="P8" s="76">
        <f>分析係数表!C11</f>
        <v>1.0332950631458115E-2</v>
      </c>
      <c r="Q8" s="82">
        <f t="shared" si="5"/>
        <v>-3.5799398796244913E-6</v>
      </c>
      <c r="R8" s="83">
        <v>2.0691536120186744E-4</v>
      </c>
      <c r="S8" s="84">
        <f t="shared" si="6"/>
        <v>7.3035800619178891E-4</v>
      </c>
      <c r="T8" s="85">
        <f>分析係数表!F11</f>
        <v>0.8</v>
      </c>
      <c r="U8" s="86">
        <f t="shared" si="7"/>
        <v>5.8428640495343119E-4</v>
      </c>
      <c r="V8" s="87">
        <f>分析係数表!D11</f>
        <v>0</v>
      </c>
      <c r="W8" s="88">
        <f t="shared" si="8"/>
        <v>0</v>
      </c>
      <c r="X8" s="76">
        <f>分析係数表!E11</f>
        <v>0</v>
      </c>
      <c r="Y8" s="89">
        <f t="shared" si="9"/>
        <v>0</v>
      </c>
    </row>
    <row r="9" spans="1:25" x14ac:dyDescent="0.2">
      <c r="A9" s="6" t="s">
        <v>222</v>
      </c>
      <c r="B9" s="5" t="s">
        <v>190</v>
      </c>
      <c r="C9" s="90"/>
      <c r="D9" s="76">
        <f>投入係数表!AH9</f>
        <v>3.3167495854063018E-4</v>
      </c>
      <c r="E9" s="77">
        <f t="shared" si="0"/>
        <v>3.316749585406302E-2</v>
      </c>
      <c r="F9" s="76">
        <f>分析係数表!C12</f>
        <v>0.36438470355319375</v>
      </c>
      <c r="G9" s="77">
        <f t="shared" si="1"/>
        <v>1.2085728144384536E-2</v>
      </c>
      <c r="H9" s="77">
        <v>1.5340687448809535E-2</v>
      </c>
      <c r="I9" s="77">
        <f t="shared" si="2"/>
        <v>1.5340687448809535E-2</v>
      </c>
      <c r="J9" s="76">
        <f>分析係数表!G12</f>
        <v>0.13670989621500027</v>
      </c>
      <c r="K9" s="78">
        <f t="shared" si="3"/>
        <v>2.0972237889935086E-3</v>
      </c>
      <c r="L9" s="79"/>
      <c r="M9" s="80"/>
      <c r="N9" s="81">
        <f>分析係数表!H12</f>
        <v>8.785973735680358E-2</v>
      </c>
      <c r="O9" s="82">
        <f t="shared" si="4"/>
        <v>2.1788782997196385</v>
      </c>
      <c r="P9" s="76">
        <f>分析係数表!C12</f>
        <v>0.36438470355319375</v>
      </c>
      <c r="Q9" s="82">
        <f t="shared" si="5"/>
        <v>0.79394992332182734</v>
      </c>
      <c r="R9" s="83">
        <v>0.91535024999916581</v>
      </c>
      <c r="S9" s="84">
        <f t="shared" si="6"/>
        <v>0.93069093744797537</v>
      </c>
      <c r="T9" s="85">
        <f>分析係数表!F12</f>
        <v>0.3384174917772968</v>
      </c>
      <c r="U9" s="86">
        <f t="shared" si="7"/>
        <v>0.31496209267100483</v>
      </c>
      <c r="V9" s="87">
        <f>分析係数表!D12</f>
        <v>3.0726494998210604E-2</v>
      </c>
      <c r="W9" s="88">
        <f t="shared" si="8"/>
        <v>0</v>
      </c>
      <c r="X9" s="76">
        <f>分析係数表!E12</f>
        <v>3.3691780705192659E-2</v>
      </c>
      <c r="Y9" s="89">
        <f t="shared" si="9"/>
        <v>0</v>
      </c>
    </row>
    <row r="10" spans="1:25" x14ac:dyDescent="0.2">
      <c r="A10" s="6" t="s">
        <v>223</v>
      </c>
      <c r="B10" s="5" t="s">
        <v>28</v>
      </c>
      <c r="C10" s="90"/>
      <c r="D10" s="76">
        <f>投入係数表!AH10</f>
        <v>3.3167495854063019E-3</v>
      </c>
      <c r="E10" s="77">
        <f t="shared" si="0"/>
        <v>0.33167495854063017</v>
      </c>
      <c r="F10" s="76">
        <f>分析係数表!C13</f>
        <v>0</v>
      </c>
      <c r="G10" s="77">
        <f t="shared" si="1"/>
        <v>0</v>
      </c>
      <c r="H10" s="77">
        <v>0</v>
      </c>
      <c r="I10" s="77">
        <f t="shared" si="2"/>
        <v>0</v>
      </c>
      <c r="J10" s="76">
        <f>分析係数表!G13</f>
        <v>0.24390243902439024</v>
      </c>
      <c r="K10" s="78">
        <f t="shared" si="3"/>
        <v>0</v>
      </c>
      <c r="L10" s="79"/>
      <c r="M10" s="80"/>
      <c r="N10" s="81">
        <f>分析係数表!H13</f>
        <v>1.3565241687622241E-2</v>
      </c>
      <c r="O10" s="82">
        <f t="shared" si="4"/>
        <v>0.33641132597038781</v>
      </c>
      <c r="P10" s="76">
        <f>分析係数表!C13</f>
        <v>0</v>
      </c>
      <c r="Q10" s="82">
        <f t="shared" si="5"/>
        <v>0</v>
      </c>
      <c r="R10" s="83">
        <v>0</v>
      </c>
      <c r="S10" s="84">
        <f t="shared" si="6"/>
        <v>0</v>
      </c>
      <c r="T10" s="85">
        <f>分析係数表!F13</f>
        <v>0.38327526132404183</v>
      </c>
      <c r="U10" s="86">
        <f t="shared" si="7"/>
        <v>0</v>
      </c>
      <c r="V10" s="87">
        <f>分析係数表!D13</f>
        <v>0.28222996515679444</v>
      </c>
      <c r="W10" s="88">
        <f t="shared" si="8"/>
        <v>0</v>
      </c>
      <c r="X10" s="76">
        <f>分析係数表!E13</f>
        <v>0.26829268292682928</v>
      </c>
      <c r="Y10" s="89">
        <f t="shared" si="9"/>
        <v>0</v>
      </c>
    </row>
    <row r="11" spans="1:25" x14ac:dyDescent="0.2">
      <c r="A11" s="6" t="s">
        <v>224</v>
      </c>
      <c r="B11" s="5" t="s">
        <v>267</v>
      </c>
      <c r="C11" s="90"/>
      <c r="D11" s="76">
        <f>投入係数表!AH11</f>
        <v>1.3266998341625207E-3</v>
      </c>
      <c r="E11" s="77">
        <f t="shared" si="0"/>
        <v>0.13266998341625208</v>
      </c>
      <c r="F11" s="76">
        <f>分析係数表!C14</f>
        <v>0.26107118015302577</v>
      </c>
      <c r="G11" s="77">
        <f t="shared" si="1"/>
        <v>3.4636309141363286E-2</v>
      </c>
      <c r="H11" s="77">
        <v>0.13120436174796005</v>
      </c>
      <c r="I11" s="77">
        <f t="shared" si="2"/>
        <v>0.13120436174796005</v>
      </c>
      <c r="J11" s="76">
        <f>分析係数表!G14</f>
        <v>0.16373199176766523</v>
      </c>
      <c r="K11" s="78">
        <f t="shared" si="3"/>
        <v>2.1482351477598766E-2</v>
      </c>
      <c r="L11" s="79"/>
      <c r="M11" s="80"/>
      <c r="N11" s="81">
        <f>分析係数表!H14</f>
        <v>1.1316010058675609E-3</v>
      </c>
      <c r="O11" s="82">
        <f t="shared" si="4"/>
        <v>2.8063148716376329E-2</v>
      </c>
      <c r="P11" s="76">
        <f>分析係数表!C14</f>
        <v>0.26107118015302577</v>
      </c>
      <c r="Q11" s="82">
        <f t="shared" si="5"/>
        <v>7.3264793541942385E-3</v>
      </c>
      <c r="R11" s="83">
        <v>3.9882725845540791E-2</v>
      </c>
      <c r="S11" s="84">
        <f t="shared" si="6"/>
        <v>0.17108708759350083</v>
      </c>
      <c r="T11" s="85">
        <f>分析係数表!F14</f>
        <v>0.32746398353533046</v>
      </c>
      <c r="U11" s="86">
        <f t="shared" si="7"/>
        <v>5.6024859234825794E-2</v>
      </c>
      <c r="V11" s="87">
        <f>分析係数表!D14</f>
        <v>5.5339583809741598E-2</v>
      </c>
      <c r="W11" s="88">
        <f t="shared" si="8"/>
        <v>0</v>
      </c>
      <c r="X11" s="76">
        <f>分析係数表!E14</f>
        <v>5.3281500114337986E-2</v>
      </c>
      <c r="Y11" s="89">
        <f t="shared" si="9"/>
        <v>0</v>
      </c>
    </row>
    <row r="12" spans="1:25" x14ac:dyDescent="0.2">
      <c r="A12" s="6" t="s">
        <v>225</v>
      </c>
      <c r="B12" s="5" t="s">
        <v>29</v>
      </c>
      <c r="C12" s="90"/>
      <c r="D12" s="76">
        <f>投入係数表!AH12</f>
        <v>9.9502487562189048E-4</v>
      </c>
      <c r="E12" s="77">
        <f t="shared" si="0"/>
        <v>9.9502487562189046E-2</v>
      </c>
      <c r="F12" s="76">
        <f>分析係数表!C15</f>
        <v>0</v>
      </c>
      <c r="G12" s="77">
        <f t="shared" si="1"/>
        <v>0</v>
      </c>
      <c r="H12" s="77">
        <v>0</v>
      </c>
      <c r="I12" s="77">
        <f t="shared" si="2"/>
        <v>0</v>
      </c>
      <c r="J12" s="76">
        <f>分析係数表!G15</f>
        <v>9.5504335919671376E-2</v>
      </c>
      <c r="K12" s="78">
        <f t="shared" si="3"/>
        <v>0</v>
      </c>
      <c r="L12" s="79"/>
      <c r="M12" s="80"/>
      <c r="N12" s="81">
        <f>分析係数表!H15</f>
        <v>8.1028220173232739E-3</v>
      </c>
      <c r="O12" s="82">
        <f t="shared" si="4"/>
        <v>0.20094600315429959</v>
      </c>
      <c r="P12" s="76">
        <f>分析係数表!C15</f>
        <v>0</v>
      </c>
      <c r="Q12" s="82">
        <f t="shared" si="5"/>
        <v>0</v>
      </c>
      <c r="R12" s="83">
        <v>0</v>
      </c>
      <c r="S12" s="84">
        <f t="shared" si="6"/>
        <v>0</v>
      </c>
      <c r="T12" s="85">
        <f>分析係数表!F15</f>
        <v>0.30328617069831126</v>
      </c>
      <c r="U12" s="86">
        <f t="shared" si="7"/>
        <v>0</v>
      </c>
      <c r="V12" s="87">
        <f>分析係数表!D15</f>
        <v>1.5403925148334094E-2</v>
      </c>
      <c r="W12" s="88">
        <f t="shared" si="8"/>
        <v>0</v>
      </c>
      <c r="X12" s="76">
        <f>分析係数表!E15</f>
        <v>1.3692377909630305E-2</v>
      </c>
      <c r="Y12" s="89">
        <f t="shared" si="9"/>
        <v>0</v>
      </c>
    </row>
    <row r="13" spans="1:25" x14ac:dyDescent="0.2">
      <c r="A13" s="6" t="s">
        <v>226</v>
      </c>
      <c r="B13" s="5" t="s">
        <v>30</v>
      </c>
      <c r="C13" s="90"/>
      <c r="D13" s="76">
        <f>投入係数表!AH13</f>
        <v>1.0945273631840797E-2</v>
      </c>
      <c r="E13" s="77">
        <f t="shared" si="0"/>
        <v>1.0945273631840797</v>
      </c>
      <c r="F13" s="76">
        <f>分析係数表!C16</f>
        <v>2.7381299155257777E-2</v>
      </c>
      <c r="G13" s="77">
        <f t="shared" si="1"/>
        <v>2.9969581164958764E-2</v>
      </c>
      <c r="H13" s="77">
        <v>3.3667634591344212E-2</v>
      </c>
      <c r="I13" s="77">
        <f t="shared" si="2"/>
        <v>3.3667634591344212E-2</v>
      </c>
      <c r="J13" s="76">
        <f>分析係数表!G16</f>
        <v>3.4146341463414637E-2</v>
      </c>
      <c r="K13" s="78">
        <f t="shared" si="3"/>
        <v>1.1496265470215098E-3</v>
      </c>
      <c r="L13" s="79"/>
      <c r="M13" s="80"/>
      <c r="N13" s="81">
        <f>分析係数表!H16</f>
        <v>1.6149762503492596E-2</v>
      </c>
      <c r="O13" s="82">
        <f t="shared" si="4"/>
        <v>0.40050617180408682</v>
      </c>
      <c r="P13" s="76">
        <f>分析係数表!C16</f>
        <v>2.7381299155257777E-2</v>
      </c>
      <c r="Q13" s="82">
        <f t="shared" si="5"/>
        <v>1.0966379303694769E-2</v>
      </c>
      <c r="R13" s="83">
        <v>1.2902734620262979E-2</v>
      </c>
      <c r="S13" s="84">
        <f t="shared" si="6"/>
        <v>4.657036921160719E-2</v>
      </c>
      <c r="T13" s="85">
        <f>分析係数表!F16</f>
        <v>0.28292682926829266</v>
      </c>
      <c r="U13" s="86">
        <f t="shared" si="7"/>
        <v>1.3176006898893741E-2</v>
      </c>
      <c r="V13" s="87">
        <f>分析係数表!D16</f>
        <v>0</v>
      </c>
      <c r="W13" s="88">
        <f t="shared" si="8"/>
        <v>0</v>
      </c>
      <c r="X13" s="76">
        <f>分析係数表!E16</f>
        <v>0</v>
      </c>
      <c r="Y13" s="89">
        <f t="shared" si="9"/>
        <v>0</v>
      </c>
    </row>
    <row r="14" spans="1:25" x14ac:dyDescent="0.2">
      <c r="A14" s="6" t="s">
        <v>2</v>
      </c>
      <c r="B14" s="5" t="s">
        <v>364</v>
      </c>
      <c r="C14" s="90"/>
      <c r="D14" s="76">
        <f>投入係数表!AH14</f>
        <v>1.990049751243781E-3</v>
      </c>
      <c r="E14" s="77">
        <f t="shared" si="0"/>
        <v>0.19900497512437809</v>
      </c>
      <c r="F14" s="76">
        <f>分析係数表!C17</f>
        <v>0.29707112970711302</v>
      </c>
      <c r="G14" s="77">
        <f t="shared" si="1"/>
        <v>5.9118632777534923E-2</v>
      </c>
      <c r="H14" s="77">
        <v>0.13596445067907989</v>
      </c>
      <c r="I14" s="77">
        <f t="shared" si="2"/>
        <v>0.13596445067907989</v>
      </c>
      <c r="J14" s="76">
        <f>分析係数表!G17</f>
        <v>0.2185201483623562</v>
      </c>
      <c r="K14" s="78">
        <f t="shared" si="3"/>
        <v>2.9710971934398801E-2</v>
      </c>
      <c r="L14" s="79"/>
      <c r="M14" s="80"/>
      <c r="N14" s="81">
        <f>分析係数表!H17</f>
        <v>2.8080469404861692E-3</v>
      </c>
      <c r="O14" s="82">
        <f t="shared" si="4"/>
        <v>6.9638183851748664E-2</v>
      </c>
      <c r="P14" s="76">
        <f>分析係数表!C17</f>
        <v>0.29707112970711302</v>
      </c>
      <c r="Q14" s="82">
        <f t="shared" si="5"/>
        <v>2.0687493947590611E-2</v>
      </c>
      <c r="R14" s="83">
        <v>5.3146170422475839E-2</v>
      </c>
      <c r="S14" s="84">
        <f t="shared" si="6"/>
        <v>0.18911062110155574</v>
      </c>
      <c r="T14" s="85">
        <f>分析係数表!F17</f>
        <v>0.34274218897340791</v>
      </c>
      <c r="U14" s="86">
        <f t="shared" si="7"/>
        <v>6.4816188234467956E-2</v>
      </c>
      <c r="V14" s="87">
        <f>分析係数表!D17</f>
        <v>3.2187087445778591E-2</v>
      </c>
      <c r="W14" s="88">
        <f t="shared" si="8"/>
        <v>0</v>
      </c>
      <c r="X14" s="76">
        <f>分析係数表!E17</f>
        <v>3.1118375557930469E-2</v>
      </c>
      <c r="Y14" s="89">
        <f t="shared" si="9"/>
        <v>0</v>
      </c>
    </row>
    <row r="15" spans="1:25" x14ac:dyDescent="0.2">
      <c r="A15" s="6" t="s">
        <v>3</v>
      </c>
      <c r="B15" s="5" t="s">
        <v>31</v>
      </c>
      <c r="C15" s="90"/>
      <c r="D15" s="76">
        <f>投入係数表!AH15</f>
        <v>3.3167495854063018E-4</v>
      </c>
      <c r="E15" s="77">
        <f t="shared" si="0"/>
        <v>3.316749585406302E-2</v>
      </c>
      <c r="F15" s="76">
        <f>分析係数表!C18</f>
        <v>0.13983739837398379</v>
      </c>
      <c r="G15" s="77">
        <f t="shared" si="1"/>
        <v>4.6380563308120659E-3</v>
      </c>
      <c r="H15" s="77">
        <v>1.3635169776280662E-2</v>
      </c>
      <c r="I15" s="77">
        <f t="shared" si="2"/>
        <v>1.3635169776280662E-2</v>
      </c>
      <c r="J15" s="76">
        <f>分析係数表!G18</f>
        <v>0.21606118546845124</v>
      </c>
      <c r="K15" s="78">
        <f t="shared" si="3"/>
        <v>2.9460309459267971E-3</v>
      </c>
      <c r="L15" s="79"/>
      <c r="M15" s="80"/>
      <c r="N15" s="81">
        <f>分析係数表!H18</f>
        <v>4.3308186644314052E-4</v>
      </c>
      <c r="O15" s="82">
        <f t="shared" si="4"/>
        <v>1.0740217409971185E-2</v>
      </c>
      <c r="P15" s="76">
        <f>分析係数表!C18</f>
        <v>0.13983739837398379</v>
      </c>
      <c r="Q15" s="82">
        <f t="shared" si="5"/>
        <v>1.501884060581337E-3</v>
      </c>
      <c r="R15" s="83">
        <v>3.720907103268277E-3</v>
      </c>
      <c r="S15" s="84">
        <f t="shared" si="6"/>
        <v>1.7356076879548939E-2</v>
      </c>
      <c r="T15" s="85">
        <f>分析係数表!F18</f>
        <v>0.45793499043977054</v>
      </c>
      <c r="U15" s="86">
        <f t="shared" si="7"/>
        <v>7.9479548999081655E-3</v>
      </c>
      <c r="V15" s="87">
        <f>分析係数表!D18</f>
        <v>4.2065009560229447E-2</v>
      </c>
      <c r="W15" s="88">
        <f t="shared" si="8"/>
        <v>0</v>
      </c>
      <c r="X15" s="76">
        <f>分析係数表!E18</f>
        <v>2.9636711281070746E-2</v>
      </c>
      <c r="Y15" s="89">
        <f t="shared" si="9"/>
        <v>0</v>
      </c>
    </row>
    <row r="16" spans="1:25" x14ac:dyDescent="0.2">
      <c r="A16" s="6" t="s">
        <v>4</v>
      </c>
      <c r="B16" s="5" t="s">
        <v>32</v>
      </c>
      <c r="C16" s="90"/>
      <c r="D16" s="76">
        <f>投入係数表!AH16</f>
        <v>0</v>
      </c>
      <c r="E16" s="77">
        <f t="shared" si="0"/>
        <v>0</v>
      </c>
      <c r="F16" s="76">
        <f>分析係数表!C19</f>
        <v>0.18403218975010593</v>
      </c>
      <c r="G16" s="77">
        <f t="shared" si="1"/>
        <v>0</v>
      </c>
      <c r="H16" s="77">
        <v>1.4692369384758441E-2</v>
      </c>
      <c r="I16" s="77">
        <f t="shared" si="2"/>
        <v>1.4692369384758441E-2</v>
      </c>
      <c r="J16" s="76">
        <f>分析係数表!G19</f>
        <v>5.7747209966260059E-2</v>
      </c>
      <c r="K16" s="78">
        <f t="shared" si="3"/>
        <v>8.4844333976349679E-4</v>
      </c>
      <c r="L16" s="79"/>
      <c r="M16" s="80"/>
      <c r="N16" s="81">
        <f>分析係数表!H19</f>
        <v>-1.1176306230790724E-4</v>
      </c>
      <c r="O16" s="82">
        <f t="shared" si="4"/>
        <v>-2.7716690090248226E-3</v>
      </c>
      <c r="P16" s="76">
        <f>分析係数表!C19</f>
        <v>0.18403218975010593</v>
      </c>
      <c r="Q16" s="82">
        <f t="shared" si="5"/>
        <v>-5.1007631699334427E-4</v>
      </c>
      <c r="R16" s="83">
        <v>3.1909258355277094E-3</v>
      </c>
      <c r="S16" s="84">
        <f t="shared" si="6"/>
        <v>1.7883295220286151E-2</v>
      </c>
      <c r="T16" s="85">
        <f>分析係数表!F19</f>
        <v>0.23994290163508955</v>
      </c>
      <c r="U16" s="86">
        <f t="shared" si="7"/>
        <v>4.290969745952387E-3</v>
      </c>
      <c r="V16" s="87">
        <f>分析係数表!D19</f>
        <v>1.5831819361536464E-2</v>
      </c>
      <c r="W16" s="88">
        <f t="shared" si="8"/>
        <v>0</v>
      </c>
      <c r="X16" s="76">
        <f>分析係数表!E19</f>
        <v>1.544251232805606E-2</v>
      </c>
      <c r="Y16" s="89">
        <f t="shared" si="9"/>
        <v>0</v>
      </c>
    </row>
    <row r="17" spans="1:25" x14ac:dyDescent="0.2">
      <c r="A17" s="6" t="s">
        <v>5</v>
      </c>
      <c r="B17" s="5" t="s">
        <v>33</v>
      </c>
      <c r="C17" s="90"/>
      <c r="D17" s="76">
        <f>投入係数表!AH17</f>
        <v>3.3167495854063018E-4</v>
      </c>
      <c r="E17" s="77">
        <f t="shared" si="0"/>
        <v>3.316749585406302E-2</v>
      </c>
      <c r="F17" s="76">
        <f>分析係数表!C20</f>
        <v>2.2594142259414252E-2</v>
      </c>
      <c r="G17" s="77">
        <f t="shared" si="1"/>
        <v>7.4939111971523227E-4</v>
      </c>
      <c r="H17" s="77">
        <v>1.6765740843936977E-3</v>
      </c>
      <c r="I17" s="77">
        <f t="shared" si="2"/>
        <v>1.6765740843936977E-3</v>
      </c>
      <c r="J17" s="76">
        <f>分析係数表!G20</f>
        <v>0.10283687943262411</v>
      </c>
      <c r="K17" s="78">
        <f t="shared" si="3"/>
        <v>1.7241364697665685E-4</v>
      </c>
      <c r="L17" s="79"/>
      <c r="M17" s="80"/>
      <c r="N17" s="81">
        <f>分析係数表!H20</f>
        <v>5.3087454596255942E-4</v>
      </c>
      <c r="O17" s="82">
        <f t="shared" si="4"/>
        <v>1.3165427792867907E-2</v>
      </c>
      <c r="P17" s="76">
        <f>分析係数表!C20</f>
        <v>2.2594142259414252E-2</v>
      </c>
      <c r="Q17" s="82">
        <f t="shared" si="5"/>
        <v>2.974615484581037E-4</v>
      </c>
      <c r="R17" s="83">
        <v>8.4902963999019382E-4</v>
      </c>
      <c r="S17" s="84">
        <f t="shared" si="6"/>
        <v>2.5256037243838914E-3</v>
      </c>
      <c r="T17" s="85">
        <f>分析係数表!F20</f>
        <v>0.22695035460992907</v>
      </c>
      <c r="U17" s="86">
        <f t="shared" si="7"/>
        <v>5.7318666085308173E-4</v>
      </c>
      <c r="V17" s="87">
        <f>分析係数表!D20</f>
        <v>0.11702127659574468</v>
      </c>
      <c r="W17" s="88">
        <f t="shared" si="8"/>
        <v>0</v>
      </c>
      <c r="X17" s="76">
        <f>分析係数表!E20</f>
        <v>0.10638297872340426</v>
      </c>
      <c r="Y17" s="89">
        <f t="shared" si="9"/>
        <v>0</v>
      </c>
    </row>
    <row r="18" spans="1:25" x14ac:dyDescent="0.2">
      <c r="A18" s="6" t="s">
        <v>6</v>
      </c>
      <c r="B18" s="5" t="s">
        <v>34</v>
      </c>
      <c r="C18" s="90"/>
      <c r="D18" s="76">
        <f>投入係数表!AH18</f>
        <v>4.6434494195688224E-3</v>
      </c>
      <c r="E18" s="77">
        <f t="shared" si="0"/>
        <v>0.46434494195688225</v>
      </c>
      <c r="F18" s="76">
        <f>分析係数表!C21</f>
        <v>0.23250388802488331</v>
      </c>
      <c r="G18" s="77">
        <f t="shared" si="1"/>
        <v>0.10796200438966388</v>
      </c>
      <c r="H18" s="77">
        <v>0.1373085310868026</v>
      </c>
      <c r="I18" s="77">
        <f t="shared" si="2"/>
        <v>0.1373085310868026</v>
      </c>
      <c r="J18" s="76">
        <f>分析係数表!G21</f>
        <v>0.28497645450402553</v>
      </c>
      <c r="K18" s="78">
        <f t="shared" si="3"/>
        <v>3.9129698362272779E-2</v>
      </c>
      <c r="L18" s="79"/>
      <c r="M18" s="80"/>
      <c r="N18" s="81">
        <f>分析係数表!H21</f>
        <v>8.9410449846325792E-4</v>
      </c>
      <c r="O18" s="82">
        <f t="shared" si="4"/>
        <v>2.2173352072198581E-2</v>
      </c>
      <c r="P18" s="76">
        <f>分析係数表!C21</f>
        <v>0.23250388802488331</v>
      </c>
      <c r="Q18" s="82">
        <f t="shared" si="5"/>
        <v>5.1553905673307728E-3</v>
      </c>
      <c r="R18" s="83">
        <v>1.7376137241973511E-2</v>
      </c>
      <c r="S18" s="84">
        <f t="shared" si="6"/>
        <v>0.15468466832877611</v>
      </c>
      <c r="T18" s="85">
        <f>分析係数表!F21</f>
        <v>0.42533799179705301</v>
      </c>
      <c r="U18" s="86">
        <f t="shared" si="7"/>
        <v>6.5793266188754834E-2</v>
      </c>
      <c r="V18" s="87">
        <f>分析係数表!D21</f>
        <v>7.6257025672185938E-2</v>
      </c>
      <c r="W18" s="88">
        <f t="shared" si="8"/>
        <v>0</v>
      </c>
      <c r="X18" s="76">
        <f>分析係数表!E21</f>
        <v>5.9395412425945621E-2</v>
      </c>
      <c r="Y18" s="89">
        <f t="shared" si="9"/>
        <v>0</v>
      </c>
    </row>
    <row r="19" spans="1:25" x14ac:dyDescent="0.2">
      <c r="A19" s="6" t="s">
        <v>7</v>
      </c>
      <c r="B19" s="5" t="s">
        <v>268</v>
      </c>
      <c r="C19" s="90"/>
      <c r="D19" s="76">
        <f>投入係数表!AH19</f>
        <v>3.3167495854063018E-4</v>
      </c>
      <c r="E19" s="77">
        <f t="shared" si="0"/>
        <v>3.316749585406302E-2</v>
      </c>
      <c r="F19" s="76">
        <f>分析係数表!C22</f>
        <v>5.4474708171206254E-2</v>
      </c>
      <c r="G19" s="77">
        <f t="shared" si="1"/>
        <v>1.8067896574197764E-3</v>
      </c>
      <c r="H19" s="77">
        <v>4.3926272957330254E-3</v>
      </c>
      <c r="I19" s="77">
        <f t="shared" si="2"/>
        <v>4.3926272957330254E-3</v>
      </c>
      <c r="J19" s="76">
        <f>分析係数表!G22</f>
        <v>0.19423955040393395</v>
      </c>
      <c r="K19" s="78">
        <f t="shared" si="3"/>
        <v>8.5322195101523112E-4</v>
      </c>
      <c r="L19" s="79"/>
      <c r="M19" s="80"/>
      <c r="N19" s="81">
        <f>分析係数表!H22</f>
        <v>4.1911148365465217E-5</v>
      </c>
      <c r="O19" s="82">
        <f t="shared" si="4"/>
        <v>1.0393758783843084E-3</v>
      </c>
      <c r="P19" s="76">
        <f>分析係数表!C22</f>
        <v>5.4474708171206254E-2</v>
      </c>
      <c r="Q19" s="82">
        <f t="shared" si="5"/>
        <v>5.6619697655176361E-5</v>
      </c>
      <c r="R19" s="83">
        <v>5.748293807146883E-4</v>
      </c>
      <c r="S19" s="84">
        <f t="shared" si="6"/>
        <v>4.9674566764477141E-3</v>
      </c>
      <c r="T19" s="85">
        <f>分析係数表!F22</f>
        <v>0.41201264488935724</v>
      </c>
      <c r="U19" s="86">
        <f t="shared" si="7"/>
        <v>2.0466549636365189E-3</v>
      </c>
      <c r="V19" s="87">
        <f>分析係数表!D22</f>
        <v>4.7418335089567963E-2</v>
      </c>
      <c r="W19" s="88">
        <f t="shared" si="8"/>
        <v>0</v>
      </c>
      <c r="X19" s="76">
        <f>分析係数表!E22</f>
        <v>4.0744643484369514E-2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0.21588453540995636</v>
      </c>
      <c r="K20" s="78">
        <f t="shared" si="3"/>
        <v>0</v>
      </c>
      <c r="L20" s="79"/>
      <c r="M20" s="80"/>
      <c r="N20" s="81">
        <f>分析係数表!H23</f>
        <v>2.794076557697681E-5</v>
      </c>
      <c r="O20" s="82">
        <f t="shared" si="4"/>
        <v>6.9291725225620565E-4</v>
      </c>
      <c r="P20" s="76">
        <f>分析係数表!C23</f>
        <v>0</v>
      </c>
      <c r="Q20" s="82">
        <f t="shared" si="5"/>
        <v>0</v>
      </c>
      <c r="R20" s="83">
        <v>0</v>
      </c>
      <c r="S20" s="84">
        <f t="shared" si="6"/>
        <v>0</v>
      </c>
      <c r="T20" s="85">
        <f>分析係数表!F23</f>
        <v>0.4404941493048477</v>
      </c>
      <c r="U20" s="86">
        <f t="shared" si="7"/>
        <v>0</v>
      </c>
      <c r="V20" s="87">
        <f>分析係数表!D23</f>
        <v>3.6368084152158843E-2</v>
      </c>
      <c r="W20" s="88">
        <f t="shared" si="8"/>
        <v>0</v>
      </c>
      <c r="X20" s="76">
        <f>分析係数表!E23</f>
        <v>3.6898112284421247E-2</v>
      </c>
      <c r="Y20" s="89">
        <f t="shared" si="9"/>
        <v>0</v>
      </c>
    </row>
    <row r="21" spans="1:25" x14ac:dyDescent="0.2">
      <c r="A21" s="6" t="s">
        <v>9</v>
      </c>
      <c r="B21" s="5" t="s">
        <v>270</v>
      </c>
      <c r="C21" s="90"/>
      <c r="D21" s="76">
        <f>投入係数表!AH21</f>
        <v>3.3167495854063019E-3</v>
      </c>
      <c r="E21" s="77">
        <f t="shared" si="0"/>
        <v>0.33167495854063017</v>
      </c>
      <c r="F21" s="76">
        <f>分析係数表!C24</f>
        <v>0.2430426716141002</v>
      </c>
      <c r="G21" s="77">
        <f t="shared" si="1"/>
        <v>8.0611168031210684E-2</v>
      </c>
      <c r="H21" s="77">
        <v>8.8273582394496147E-2</v>
      </c>
      <c r="I21" s="77">
        <f t="shared" si="2"/>
        <v>8.8273582394496147E-2</v>
      </c>
      <c r="J21" s="76">
        <f>分析係数表!G24</f>
        <v>0.20785219399538107</v>
      </c>
      <c r="K21" s="78">
        <f t="shared" si="3"/>
        <v>1.8347857772528068E-2</v>
      </c>
      <c r="L21" s="79"/>
      <c r="M21" s="80"/>
      <c r="N21" s="81">
        <f>分析係数表!H24</f>
        <v>3.3528918692372173E-4</v>
      </c>
      <c r="O21" s="82">
        <f t="shared" si="4"/>
        <v>8.3150070270744669E-3</v>
      </c>
      <c r="P21" s="76">
        <f>分析係数表!C24</f>
        <v>0.2430426716141002</v>
      </c>
      <c r="Q21" s="82">
        <f t="shared" si="5"/>
        <v>2.0209015223501951E-3</v>
      </c>
      <c r="R21" s="83">
        <v>8.1793111200462783E-3</v>
      </c>
      <c r="S21" s="84">
        <f t="shared" si="6"/>
        <v>9.645289351454242E-2</v>
      </c>
      <c r="T21" s="85">
        <f>分析係数表!F24</f>
        <v>0.39030023094688221</v>
      </c>
      <c r="U21" s="86">
        <f t="shared" si="7"/>
        <v>3.7645586614220947E-2</v>
      </c>
      <c r="V21" s="87">
        <f>分析係数表!D24</f>
        <v>2.0785219399538105E-2</v>
      </c>
      <c r="W21" s="88">
        <f t="shared" si="8"/>
        <v>0</v>
      </c>
      <c r="X21" s="76">
        <f>分析係数表!E24</f>
        <v>1.8475750577367205E-2</v>
      </c>
      <c r="Y21" s="89">
        <f t="shared" si="9"/>
        <v>0</v>
      </c>
    </row>
    <row r="22" spans="1:25" x14ac:dyDescent="0.2">
      <c r="A22" s="6" t="s">
        <v>10</v>
      </c>
      <c r="B22" s="5" t="s">
        <v>271</v>
      </c>
      <c r="C22" s="90"/>
      <c r="D22" s="76">
        <f>投入係数表!AH22</f>
        <v>1.990049751243781E-3</v>
      </c>
      <c r="E22" s="77">
        <f t="shared" si="0"/>
        <v>0.19900497512437809</v>
      </c>
      <c r="F22" s="76">
        <f>分析係数表!C25</f>
        <v>6.2929061784896545E-3</v>
      </c>
      <c r="G22" s="77">
        <f t="shared" si="1"/>
        <v>1.2523196375103789E-3</v>
      </c>
      <c r="H22" s="77">
        <v>2.1661510695035659E-3</v>
      </c>
      <c r="I22" s="77">
        <f t="shared" si="2"/>
        <v>2.1661510695035659E-3</v>
      </c>
      <c r="J22" s="76">
        <f>分析係数表!G25</f>
        <v>0.19805194805194806</v>
      </c>
      <c r="K22" s="78">
        <f t="shared" si="3"/>
        <v>4.2901043908999197E-4</v>
      </c>
      <c r="L22" s="79"/>
      <c r="M22" s="80"/>
      <c r="N22" s="81">
        <f>分析係数表!H25</f>
        <v>4.8896339759709417E-4</v>
      </c>
      <c r="O22" s="82">
        <f t="shared" si="4"/>
        <v>1.2126051914483597E-2</v>
      </c>
      <c r="P22" s="76">
        <f>分析係数表!C25</f>
        <v>6.2929061784896545E-3</v>
      </c>
      <c r="Q22" s="82">
        <f t="shared" si="5"/>
        <v>7.6308107013340126E-5</v>
      </c>
      <c r="R22" s="83">
        <v>7.433678356543144E-4</v>
      </c>
      <c r="S22" s="84">
        <f t="shared" si="6"/>
        <v>2.9095189051578803E-3</v>
      </c>
      <c r="T22" s="85">
        <f>分析係数表!F25</f>
        <v>0.35389610389610388</v>
      </c>
      <c r="U22" s="86">
        <f t="shared" si="7"/>
        <v>1.0296674047474317E-3</v>
      </c>
      <c r="V22" s="87">
        <f>分析係数表!D25</f>
        <v>9.74025974025974E-3</v>
      </c>
      <c r="W22" s="88">
        <f t="shared" si="8"/>
        <v>0</v>
      </c>
      <c r="X22" s="76">
        <f>分析係数表!E25</f>
        <v>0</v>
      </c>
      <c r="Y22" s="89">
        <f t="shared" si="9"/>
        <v>0</v>
      </c>
    </row>
    <row r="23" spans="1:25" x14ac:dyDescent="0.2">
      <c r="A23" s="6" t="s">
        <v>11</v>
      </c>
      <c r="B23" s="5" t="s">
        <v>35</v>
      </c>
      <c r="C23" s="90"/>
      <c r="D23" s="76">
        <f>投入係数表!AH23</f>
        <v>1.990049751243781E-3</v>
      </c>
      <c r="E23" s="77">
        <f t="shared" si="0"/>
        <v>0.19900497512437809</v>
      </c>
      <c r="F23" s="76">
        <f>分析係数表!C26</f>
        <v>0.11929572403880706</v>
      </c>
      <c r="G23" s="77">
        <f t="shared" si="1"/>
        <v>2.3740442594787473E-2</v>
      </c>
      <c r="H23" s="77">
        <v>3.0166035925940946E-2</v>
      </c>
      <c r="I23" s="77">
        <f t="shared" si="2"/>
        <v>3.0166035925940946E-2</v>
      </c>
      <c r="J23" s="76">
        <f>分析係数表!G26</f>
        <v>0.19690501600853788</v>
      </c>
      <c r="K23" s="78">
        <f t="shared" si="3"/>
        <v>5.9398437869115309E-3</v>
      </c>
      <c r="L23" s="79"/>
      <c r="M23" s="80"/>
      <c r="N23" s="81">
        <f>分析係数表!H26</f>
        <v>1.0477787091366304E-2</v>
      </c>
      <c r="O23" s="82">
        <f t="shared" si="4"/>
        <v>0.25984396959607708</v>
      </c>
      <c r="P23" s="76">
        <f>分析係数表!C26</f>
        <v>0.11929572403880706</v>
      </c>
      <c r="Q23" s="82">
        <f t="shared" si="5"/>
        <v>3.0998274490081783E-2</v>
      </c>
      <c r="R23" s="83">
        <v>3.3504504188203728E-2</v>
      </c>
      <c r="S23" s="84">
        <f t="shared" si="6"/>
        <v>6.3670540114144678E-2</v>
      </c>
      <c r="T23" s="85">
        <f>分析係数表!F26</f>
        <v>0.33564567769477055</v>
      </c>
      <c r="U23" s="86">
        <f t="shared" si="7"/>
        <v>2.1370741585804164E-2</v>
      </c>
      <c r="V23" s="87">
        <f>分析係数表!D26</f>
        <v>7.4706510138740662E-2</v>
      </c>
      <c r="W23" s="88">
        <f t="shared" si="8"/>
        <v>0</v>
      </c>
      <c r="X23" s="76">
        <f>分析係数表!E26</f>
        <v>7.3639274279615793E-2</v>
      </c>
      <c r="Y23" s="89">
        <f t="shared" si="9"/>
        <v>0</v>
      </c>
    </row>
    <row r="24" spans="1:25" x14ac:dyDescent="0.2">
      <c r="A24" s="6" t="s">
        <v>12</v>
      </c>
      <c r="B24" s="5" t="s">
        <v>365</v>
      </c>
      <c r="C24" s="90"/>
      <c r="D24" s="76">
        <f>投入係数表!AH24</f>
        <v>1.990049751243781E-3</v>
      </c>
      <c r="E24" s="77">
        <f t="shared" si="0"/>
        <v>0.19900497512437809</v>
      </c>
      <c r="F24" s="76">
        <f>分析係数表!C27</f>
        <v>1</v>
      </c>
      <c r="G24" s="77">
        <f t="shared" si="1"/>
        <v>0.19900497512437809</v>
      </c>
      <c r="H24" s="77">
        <v>0.21317932151539945</v>
      </c>
      <c r="I24" s="77">
        <f t="shared" si="2"/>
        <v>0.21317932151539945</v>
      </c>
      <c r="J24" s="76">
        <f>分析係数表!G27</f>
        <v>0.17096018735362997</v>
      </c>
      <c r="K24" s="78">
        <f t="shared" si="3"/>
        <v>3.6445176746192409E-2</v>
      </c>
      <c r="L24" s="79"/>
      <c r="M24" s="80"/>
      <c r="N24" s="81">
        <f>分析係数表!H27</f>
        <v>1.0449846325789327E-2</v>
      </c>
      <c r="O24" s="82">
        <f t="shared" si="4"/>
        <v>0.25915105234382091</v>
      </c>
      <c r="P24" s="76">
        <f>分析係数表!C27</f>
        <v>1</v>
      </c>
      <c r="Q24" s="82">
        <f t="shared" si="5"/>
        <v>0.25915105234382091</v>
      </c>
      <c r="R24" s="83">
        <v>0.26984686306550609</v>
      </c>
      <c r="S24" s="84">
        <f t="shared" si="6"/>
        <v>0.48302618458090552</v>
      </c>
      <c r="T24" s="85">
        <f>分析係数表!F27</f>
        <v>0.32162373145979706</v>
      </c>
      <c r="U24" s="86">
        <f t="shared" si="7"/>
        <v>0.15535268387769952</v>
      </c>
      <c r="V24" s="87">
        <f>分析係数表!D27</f>
        <v>1.0278428311215197E-2</v>
      </c>
      <c r="W24" s="88">
        <f t="shared" si="8"/>
        <v>0</v>
      </c>
      <c r="X24" s="76">
        <f>分析係数表!E27</f>
        <v>1.2360135310954984E-2</v>
      </c>
      <c r="Y24" s="89">
        <f t="shared" si="9"/>
        <v>0</v>
      </c>
    </row>
    <row r="25" spans="1:25" x14ac:dyDescent="0.2">
      <c r="A25" s="6" t="s">
        <v>13</v>
      </c>
      <c r="B25" s="5" t="s">
        <v>191</v>
      </c>
      <c r="C25" s="90"/>
      <c r="D25" s="76">
        <f>投入係数表!AH25</f>
        <v>5.6384742951907131E-3</v>
      </c>
      <c r="E25" s="77">
        <f t="shared" si="0"/>
        <v>0.5638474295190713</v>
      </c>
      <c r="F25" s="76">
        <f>分析係数表!C28</f>
        <v>0.21543700340522132</v>
      </c>
      <c r="G25" s="77">
        <f t="shared" si="1"/>
        <v>0.12147360059332545</v>
      </c>
      <c r="H25" s="77">
        <v>0.16589884672163907</v>
      </c>
      <c r="I25" s="77">
        <f t="shared" si="2"/>
        <v>0.16589884672163907</v>
      </c>
      <c r="J25" s="76">
        <f>分析係数表!G28</f>
        <v>0.12488528602018965</v>
      </c>
      <c r="K25" s="78">
        <f t="shared" si="3"/>
        <v>2.0718324923251499E-2</v>
      </c>
      <c r="L25" s="79"/>
      <c r="M25" s="80"/>
      <c r="N25" s="81">
        <f>分析係数表!H28</f>
        <v>2.0550433081866444E-2</v>
      </c>
      <c r="O25" s="82">
        <f t="shared" si="4"/>
        <v>0.50964063903443924</v>
      </c>
      <c r="P25" s="76">
        <f>分析係数表!C28</f>
        <v>0.21543700340522132</v>
      </c>
      <c r="Q25" s="82">
        <f t="shared" si="5"/>
        <v>0.10979545208710165</v>
      </c>
      <c r="R25" s="83">
        <v>0.12718658967370761</v>
      </c>
      <c r="S25" s="84">
        <f t="shared" si="6"/>
        <v>0.29308543639534668</v>
      </c>
      <c r="T25" s="85">
        <f>分析係数表!F28</f>
        <v>0.21313857448761089</v>
      </c>
      <c r="U25" s="86">
        <f t="shared" si="7"/>
        <v>6.2467812116383539E-2</v>
      </c>
      <c r="V25" s="87">
        <f>分析係数表!D28</f>
        <v>4.5656163964515141E-2</v>
      </c>
      <c r="W25" s="88">
        <f t="shared" si="8"/>
        <v>0</v>
      </c>
      <c r="X25" s="76">
        <f>分析係数表!E28</f>
        <v>3.9385133068216581E-2</v>
      </c>
      <c r="Y25" s="89">
        <f t="shared" si="9"/>
        <v>0</v>
      </c>
    </row>
    <row r="26" spans="1:25" x14ac:dyDescent="0.2">
      <c r="A26" s="6" t="s">
        <v>14</v>
      </c>
      <c r="B26" s="5" t="s">
        <v>50</v>
      </c>
      <c r="C26" s="90"/>
      <c r="D26" s="76">
        <f>投入係数表!AH26</f>
        <v>8.9552238805970154E-3</v>
      </c>
      <c r="E26" s="77">
        <f t="shared" si="0"/>
        <v>0.89552238805970152</v>
      </c>
      <c r="F26" s="76">
        <f>分析係数表!C29</f>
        <v>0.11126961483594866</v>
      </c>
      <c r="G26" s="77">
        <f t="shared" si="1"/>
        <v>9.9644431196371938E-2</v>
      </c>
      <c r="H26" s="77">
        <v>0.11292260153439511</v>
      </c>
      <c r="I26" s="77">
        <f t="shared" si="2"/>
        <v>0.11292260153439511</v>
      </c>
      <c r="J26" s="76">
        <f>分析係数表!G29</f>
        <v>0.25072046109510088</v>
      </c>
      <c r="K26" s="78">
        <f t="shared" si="3"/>
        <v>2.8312006724761887E-2</v>
      </c>
      <c r="L26" s="79"/>
      <c r="M26" s="80"/>
      <c r="N26" s="81">
        <f>分析係数表!H29</f>
        <v>9.5976529756915344E-3</v>
      </c>
      <c r="O26" s="82">
        <f t="shared" si="4"/>
        <v>0.23801707615000664</v>
      </c>
      <c r="P26" s="76">
        <f>分析係数表!C29</f>
        <v>0.11126961483594866</v>
      </c>
      <c r="Q26" s="82">
        <f t="shared" si="5"/>
        <v>2.6484068387589901E-2</v>
      </c>
      <c r="R26" s="83">
        <v>3.6832073263033588E-2</v>
      </c>
      <c r="S26" s="84">
        <f t="shared" si="6"/>
        <v>0.14975467479742871</v>
      </c>
      <c r="T26" s="85">
        <f>分析係数表!F29</f>
        <v>0.40201729106628242</v>
      </c>
      <c r="U26" s="86">
        <f t="shared" si="7"/>
        <v>6.0203968686574363E-2</v>
      </c>
      <c r="V26" s="87">
        <f>分析係数表!D29</f>
        <v>0.18659942363112392</v>
      </c>
      <c r="W26" s="88">
        <f t="shared" si="8"/>
        <v>0</v>
      </c>
      <c r="X26" s="76">
        <f>分析係数表!E29</f>
        <v>0.15489913544668588</v>
      </c>
      <c r="Y26" s="89">
        <f t="shared" si="9"/>
        <v>0</v>
      </c>
    </row>
    <row r="27" spans="1:25" x14ac:dyDescent="0.2">
      <c r="A27" s="6" t="s">
        <v>15</v>
      </c>
      <c r="B27" s="5" t="s">
        <v>36</v>
      </c>
      <c r="C27" s="90"/>
      <c r="D27" s="76">
        <f>投入係数表!AH27</f>
        <v>8.291873963515755E-3</v>
      </c>
      <c r="E27" s="77">
        <f t="shared" si="0"/>
        <v>0.82918739635157546</v>
      </c>
      <c r="F27" s="76">
        <f>分析係数表!C30</f>
        <v>1</v>
      </c>
      <c r="G27" s="77">
        <f t="shared" si="1"/>
        <v>0.82918739635157546</v>
      </c>
      <c r="H27" s="77">
        <v>0.8649738058856693</v>
      </c>
      <c r="I27" s="77">
        <f t="shared" si="2"/>
        <v>0.8649738058856693</v>
      </c>
      <c r="J27" s="76">
        <f>分析係数表!G30</f>
        <v>0.34452184927169094</v>
      </c>
      <c r="K27" s="78">
        <f t="shared" si="3"/>
        <v>0.29800237517530342</v>
      </c>
      <c r="L27" s="79"/>
      <c r="M27" s="80"/>
      <c r="N27" s="81">
        <f>分析係数表!H30</f>
        <v>0</v>
      </c>
      <c r="O27" s="82">
        <f t="shared" si="4"/>
        <v>0</v>
      </c>
      <c r="P27" s="76">
        <f>分析係数表!C30</f>
        <v>1</v>
      </c>
      <c r="Q27" s="82">
        <f t="shared" si="5"/>
        <v>0</v>
      </c>
      <c r="R27" s="83">
        <v>7.4922872184991912E-2</v>
      </c>
      <c r="S27" s="84">
        <f t="shared" si="6"/>
        <v>0.93989667807066124</v>
      </c>
      <c r="T27" s="85">
        <f>分析係数表!F30</f>
        <v>0.43989867004433186</v>
      </c>
      <c r="U27" s="86">
        <f t="shared" si="7"/>
        <v>0.41345929866236941</v>
      </c>
      <c r="V27" s="87">
        <f>分析係数表!D30</f>
        <v>0.14464851171627613</v>
      </c>
      <c r="W27" s="88">
        <f t="shared" si="8"/>
        <v>0</v>
      </c>
      <c r="X27" s="76">
        <f>分析係数表!E30</f>
        <v>8.7017099430018993E-2</v>
      </c>
      <c r="Y27" s="89">
        <f t="shared" si="9"/>
        <v>0</v>
      </c>
    </row>
    <row r="28" spans="1:25" x14ac:dyDescent="0.2">
      <c r="A28" s="6" t="s">
        <v>16</v>
      </c>
      <c r="B28" s="5" t="s">
        <v>192</v>
      </c>
      <c r="C28" s="90"/>
      <c r="D28" s="76">
        <f>投入係数表!AH28</f>
        <v>1.1940298507462687E-2</v>
      </c>
      <c r="E28" s="77">
        <f t="shared" si="0"/>
        <v>1.1940298507462688</v>
      </c>
      <c r="F28" s="76">
        <f>分析係数表!C31</f>
        <v>4.9334728658992355E-2</v>
      </c>
      <c r="G28" s="77">
        <f t="shared" si="1"/>
        <v>5.8907138697304309E-2</v>
      </c>
      <c r="H28" s="77">
        <v>7.4843406333276255E-2</v>
      </c>
      <c r="I28" s="77">
        <f t="shared" si="2"/>
        <v>7.4843406333276255E-2</v>
      </c>
      <c r="J28" s="76">
        <f>分析係数表!G31</f>
        <v>6.9277108433734941E-2</v>
      </c>
      <c r="K28" s="78">
        <f t="shared" si="3"/>
        <v>5.1849347761004638E-3</v>
      </c>
      <c r="L28" s="79"/>
      <c r="M28" s="80"/>
      <c r="N28" s="81">
        <f>分析係数表!H31</f>
        <v>2.1570271025426097E-2</v>
      </c>
      <c r="O28" s="82">
        <f t="shared" si="4"/>
        <v>0.5349321187417907</v>
      </c>
      <c r="P28" s="76">
        <f>分析係数表!C31</f>
        <v>4.9334728658992355E-2</v>
      </c>
      <c r="Q28" s="82">
        <f t="shared" si="5"/>
        <v>2.6390730929106123E-2</v>
      </c>
      <c r="R28" s="83">
        <v>3.7484575395801675E-2</v>
      </c>
      <c r="S28" s="84">
        <f t="shared" si="6"/>
        <v>0.11232798172907793</v>
      </c>
      <c r="T28" s="85">
        <f>分析係数表!F31</f>
        <v>0.34337349397590361</v>
      </c>
      <c r="U28" s="86">
        <f t="shared" si="7"/>
        <v>3.857045155757495E-2</v>
      </c>
      <c r="V28" s="87">
        <f>分析係数表!D31</f>
        <v>0</v>
      </c>
      <c r="W28" s="88">
        <f t="shared" si="8"/>
        <v>0</v>
      </c>
      <c r="X28" s="76">
        <f>分析係数表!E31</f>
        <v>0</v>
      </c>
      <c r="Y28" s="89">
        <f t="shared" si="9"/>
        <v>0</v>
      </c>
    </row>
    <row r="29" spans="1:25" x14ac:dyDescent="0.2">
      <c r="A29" s="6" t="s">
        <v>17</v>
      </c>
      <c r="B29" s="5" t="s">
        <v>272</v>
      </c>
      <c r="C29" s="90"/>
      <c r="D29" s="76">
        <f>投入係数表!AH29</f>
        <v>3.9800995024875619E-3</v>
      </c>
      <c r="E29" s="77">
        <f t="shared" si="0"/>
        <v>0.39800995024875618</v>
      </c>
      <c r="F29" s="76">
        <f>分析係数表!C32</f>
        <v>0.42352941176470593</v>
      </c>
      <c r="G29" s="77">
        <f t="shared" si="1"/>
        <v>0.16856892010535557</v>
      </c>
      <c r="H29" s="77">
        <v>0.19099299510401943</v>
      </c>
      <c r="I29" s="77">
        <f t="shared" si="2"/>
        <v>0.19099299510401943</v>
      </c>
      <c r="J29" s="76">
        <f>分析係数表!G32</f>
        <v>0.14012738853503184</v>
      </c>
      <c r="K29" s="78">
        <f t="shared" si="3"/>
        <v>2.6763349632410366E-2</v>
      </c>
      <c r="L29" s="79"/>
      <c r="M29" s="80"/>
      <c r="N29" s="81">
        <f>分析係数表!H32</f>
        <v>6.3146130203967591E-3</v>
      </c>
      <c r="O29" s="82">
        <f t="shared" si="4"/>
        <v>0.15659929900990247</v>
      </c>
      <c r="P29" s="76">
        <f>分析係数表!C32</f>
        <v>0.42352941176470593</v>
      </c>
      <c r="Q29" s="82">
        <f t="shared" si="5"/>
        <v>6.6324408992429293E-2</v>
      </c>
      <c r="R29" s="83">
        <v>8.8086968969945736E-2</v>
      </c>
      <c r="S29" s="84">
        <f t="shared" si="6"/>
        <v>0.27907996407396518</v>
      </c>
      <c r="T29" s="85">
        <f>分析係数表!F32</f>
        <v>0.48195329087048833</v>
      </c>
      <c r="U29" s="86">
        <f t="shared" si="7"/>
        <v>0.13450350710146516</v>
      </c>
      <c r="V29" s="87">
        <f>分析係数表!D32</f>
        <v>6.369426751592357E-3</v>
      </c>
      <c r="W29" s="88">
        <f t="shared" si="8"/>
        <v>0</v>
      </c>
      <c r="X29" s="76">
        <f>分析係数表!E32</f>
        <v>1.0615711252653927E-2</v>
      </c>
      <c r="Y29" s="89">
        <f t="shared" si="9"/>
        <v>0</v>
      </c>
    </row>
    <row r="30" spans="1:25" x14ac:dyDescent="0.2">
      <c r="A30" s="6" t="s">
        <v>18</v>
      </c>
      <c r="B30" s="5" t="s">
        <v>273</v>
      </c>
      <c r="C30" s="90"/>
      <c r="D30" s="76">
        <f>投入係数表!AH30</f>
        <v>2.7529021558872307E-2</v>
      </c>
      <c r="E30" s="77">
        <f t="shared" si="0"/>
        <v>2.7529021558872309</v>
      </c>
      <c r="F30" s="76">
        <f>分析係数表!C33</f>
        <v>1</v>
      </c>
      <c r="G30" s="77">
        <f t="shared" si="1"/>
        <v>2.7529021558872309</v>
      </c>
      <c r="H30" s="77">
        <v>2.7676311101941229</v>
      </c>
      <c r="I30" s="77">
        <f t="shared" si="2"/>
        <v>2.7676311101941229</v>
      </c>
      <c r="J30" s="76">
        <f>分析係数表!G33</f>
        <v>0.50642927794263104</v>
      </c>
      <c r="K30" s="78">
        <f t="shared" si="3"/>
        <v>1.401609424747172</v>
      </c>
      <c r="L30" s="79"/>
      <c r="M30" s="80"/>
      <c r="N30" s="81">
        <f>分析係数表!H33</f>
        <v>9.2204526404023469E-4</v>
      </c>
      <c r="O30" s="82">
        <f t="shared" si="4"/>
        <v>2.2866269324454784E-2</v>
      </c>
      <c r="P30" s="76">
        <f>分析係数表!C33</f>
        <v>1</v>
      </c>
      <c r="Q30" s="82">
        <f t="shared" si="5"/>
        <v>2.2866269324454784E-2</v>
      </c>
      <c r="R30" s="83">
        <v>6.4319460797270245E-2</v>
      </c>
      <c r="S30" s="84">
        <f t="shared" si="6"/>
        <v>2.8319505709913932</v>
      </c>
      <c r="T30" s="85">
        <f>分析係数表!F33</f>
        <v>0.64094955489614247</v>
      </c>
      <c r="U30" s="86">
        <f t="shared" si="7"/>
        <v>1.8151374579648101</v>
      </c>
      <c r="V30" s="87">
        <f>分析係数表!D33</f>
        <v>2.967359050445104E-2</v>
      </c>
      <c r="W30" s="88">
        <f t="shared" si="8"/>
        <v>0</v>
      </c>
      <c r="X30" s="76">
        <f>分析係数表!E33</f>
        <v>2.6706231454005934E-2</v>
      </c>
      <c r="Y30" s="89">
        <f t="shared" si="9"/>
        <v>0</v>
      </c>
    </row>
    <row r="31" spans="1:25" x14ac:dyDescent="0.2">
      <c r="A31" s="6" t="s">
        <v>19</v>
      </c>
      <c r="B31" s="5" t="s">
        <v>274</v>
      </c>
      <c r="C31" s="90"/>
      <c r="D31" s="76">
        <f>投入係数表!AH31</f>
        <v>9.9502487562189053E-3</v>
      </c>
      <c r="E31" s="77">
        <f t="shared" si="0"/>
        <v>0.99502487562189057</v>
      </c>
      <c r="F31" s="76">
        <f>分析係数表!C34</f>
        <v>1</v>
      </c>
      <c r="G31" s="77">
        <f t="shared" si="1"/>
        <v>0.99502487562189057</v>
      </c>
      <c r="H31" s="77">
        <v>1.4591269432951788</v>
      </c>
      <c r="I31" s="77">
        <f t="shared" si="2"/>
        <v>1.4591269432951788</v>
      </c>
      <c r="J31" s="76">
        <f>分析係数表!G34</f>
        <v>0.4248177722781849</v>
      </c>
      <c r="K31" s="78">
        <f t="shared" si="3"/>
        <v>0.61986305752173532</v>
      </c>
      <c r="L31" s="79"/>
      <c r="M31" s="80"/>
      <c r="N31" s="81">
        <f>分析係数表!H34</f>
        <v>0.15535065660799105</v>
      </c>
      <c r="O31" s="82">
        <f t="shared" si="4"/>
        <v>3.8526199225445028</v>
      </c>
      <c r="P31" s="76">
        <f>分析係数表!C34</f>
        <v>1</v>
      </c>
      <c r="Q31" s="82">
        <f t="shared" si="5"/>
        <v>3.8526199225445028</v>
      </c>
      <c r="R31" s="83">
        <v>4.2361065103917461</v>
      </c>
      <c r="S31" s="84">
        <f t="shared" si="6"/>
        <v>5.6952334536869245</v>
      </c>
      <c r="T31" s="85">
        <f>分析係数表!F34</f>
        <v>0.6980530152162564</v>
      </c>
      <c r="U31" s="86">
        <f t="shared" si="7"/>
        <v>3.975574884706651</v>
      </c>
      <c r="V31" s="87">
        <f>分析係数表!D34</f>
        <v>4.7543550975425841E-2</v>
      </c>
      <c r="W31" s="88">
        <f t="shared" si="8"/>
        <v>0</v>
      </c>
      <c r="X31" s="76">
        <f>分析係数表!E34</f>
        <v>3.5865509174223237E-2</v>
      </c>
      <c r="Y31" s="89">
        <f t="shared" si="9"/>
        <v>0</v>
      </c>
    </row>
    <row r="32" spans="1:25" x14ac:dyDescent="0.2">
      <c r="A32" s="6" t="s">
        <v>20</v>
      </c>
      <c r="B32" s="5" t="s">
        <v>37</v>
      </c>
      <c r="C32" s="90"/>
      <c r="D32" s="76">
        <f>投入係数表!AH32</f>
        <v>2.1227197346600332E-2</v>
      </c>
      <c r="E32" s="77">
        <f t="shared" si="0"/>
        <v>2.1227197346600333</v>
      </c>
      <c r="F32" s="76">
        <f>分析係数表!C35</f>
        <v>0.10396681358568838</v>
      </c>
      <c r="G32" s="77">
        <f t="shared" si="1"/>
        <v>0.22069240694806158</v>
      </c>
      <c r="H32" s="77">
        <v>0.24056012566632931</v>
      </c>
      <c r="I32" s="77">
        <f t="shared" si="2"/>
        <v>0.24056012566632931</v>
      </c>
      <c r="J32" s="76">
        <f>分析係数表!G35</f>
        <v>0.31658878504672899</v>
      </c>
      <c r="K32" s="78">
        <f t="shared" si="3"/>
        <v>7.6158637915391639E-2</v>
      </c>
      <c r="L32" s="79"/>
      <c r="M32" s="80"/>
      <c r="N32" s="81">
        <f>分析係数表!H35</f>
        <v>5.9164571109248394E-2</v>
      </c>
      <c r="O32" s="82">
        <f t="shared" si="4"/>
        <v>1.4672522816525153</v>
      </c>
      <c r="P32" s="76">
        <f>分析係数表!C35</f>
        <v>0.10396681358568838</v>
      </c>
      <c r="Q32" s="82">
        <f t="shared" si="5"/>
        <v>0.152545544449743</v>
      </c>
      <c r="R32" s="83">
        <v>0.20002711550102251</v>
      </c>
      <c r="S32" s="84">
        <f t="shared" si="6"/>
        <v>0.44058724116735182</v>
      </c>
      <c r="T32" s="85">
        <f>分析係数表!F35</f>
        <v>0.6460280373831776</v>
      </c>
      <c r="U32" s="86">
        <f t="shared" si="7"/>
        <v>0.28463171070741305</v>
      </c>
      <c r="V32" s="87">
        <f>分析係数表!D35</f>
        <v>8.9953271028037379E-2</v>
      </c>
      <c r="W32" s="88">
        <f t="shared" si="8"/>
        <v>0</v>
      </c>
      <c r="X32" s="76">
        <f>分析係数表!E35</f>
        <v>8.4112149532710276E-2</v>
      </c>
      <c r="Y32" s="89">
        <f t="shared" si="9"/>
        <v>0</v>
      </c>
    </row>
    <row r="33" spans="1:25" x14ac:dyDescent="0.2">
      <c r="A33" s="6" t="s">
        <v>21</v>
      </c>
      <c r="B33" s="5" t="s">
        <v>38</v>
      </c>
      <c r="C33" s="90"/>
      <c r="D33" s="76">
        <f>投入係数表!AH33</f>
        <v>1.658374792703151E-3</v>
      </c>
      <c r="E33" s="77">
        <f t="shared" si="0"/>
        <v>0.16583747927031509</v>
      </c>
      <c r="F33" s="76">
        <f>分析係数表!C36</f>
        <v>0.7690462911321807</v>
      </c>
      <c r="G33" s="77">
        <f t="shared" si="1"/>
        <v>0.12753669836354573</v>
      </c>
      <c r="H33" s="77">
        <v>0.20331001116317138</v>
      </c>
      <c r="I33" s="77">
        <f t="shared" si="2"/>
        <v>0.20331001116317138</v>
      </c>
      <c r="J33" s="76">
        <f>分析係数表!G36</f>
        <v>1.0642148700499529E-2</v>
      </c>
      <c r="K33" s="78">
        <f t="shared" si="3"/>
        <v>2.1636553710986891E-3</v>
      </c>
      <c r="L33" s="79"/>
      <c r="M33" s="80"/>
      <c r="N33" s="81">
        <f>分析係数表!H36</f>
        <v>0.21434758312377758</v>
      </c>
      <c r="O33" s="82">
        <f t="shared" si="4"/>
        <v>5.3157147006834808</v>
      </c>
      <c r="P33" s="76">
        <f>分析係数表!C36</f>
        <v>0.7690462911321807</v>
      </c>
      <c r="Q33" s="82">
        <f t="shared" si="5"/>
        <v>4.0880306752774409</v>
      </c>
      <c r="R33" s="83">
        <v>4.27007141615137</v>
      </c>
      <c r="S33" s="84">
        <f t="shared" si="6"/>
        <v>4.4733814273145409</v>
      </c>
      <c r="T33" s="85">
        <f>分析係数表!F36</f>
        <v>0.89162383262144351</v>
      </c>
      <c r="U33" s="86">
        <f t="shared" si="7"/>
        <v>3.9885734929997745</v>
      </c>
      <c r="V33" s="87">
        <f>分析係数表!D36</f>
        <v>7.3843480778976326E-3</v>
      </c>
      <c r="W33" s="88">
        <f t="shared" si="8"/>
        <v>0</v>
      </c>
      <c r="X33" s="76">
        <f>分析係数表!E36</f>
        <v>2.3890537899080577E-3</v>
      </c>
      <c r="Y33" s="89">
        <f t="shared" si="9"/>
        <v>0</v>
      </c>
    </row>
    <row r="34" spans="1:25" x14ac:dyDescent="0.2">
      <c r="A34" s="6" t="s">
        <v>22</v>
      </c>
      <c r="B34" s="5" t="s">
        <v>377</v>
      </c>
      <c r="C34" s="90"/>
      <c r="D34" s="76">
        <f>投入係数表!AH34</f>
        <v>2.3548922056384744E-2</v>
      </c>
      <c r="E34" s="77">
        <f t="shared" si="0"/>
        <v>2.3548922056384742</v>
      </c>
      <c r="F34" s="76">
        <f>分析係数表!C37</f>
        <v>0.51946958535045251</v>
      </c>
      <c r="G34" s="77">
        <f t="shared" si="1"/>
        <v>1.2232948776080308</v>
      </c>
      <c r="H34" s="77">
        <v>1.4150859445410677</v>
      </c>
      <c r="I34" s="77">
        <f t="shared" si="2"/>
        <v>1.4150859445410677</v>
      </c>
      <c r="J34" s="76">
        <f>分析係数表!G37</f>
        <v>0.46066923615977573</v>
      </c>
      <c r="K34" s="78">
        <f t="shared" si="3"/>
        <v>0.65188656117216848</v>
      </c>
      <c r="L34" s="79"/>
      <c r="M34" s="80"/>
      <c r="N34" s="81">
        <f>分析係数表!H37</f>
        <v>4.5948588991338364E-2</v>
      </c>
      <c r="O34" s="82">
        <f t="shared" si="4"/>
        <v>1.1395024213353302</v>
      </c>
      <c r="P34" s="76">
        <f>分析係数表!C37</f>
        <v>0.51946958535045251</v>
      </c>
      <c r="Q34" s="82">
        <f t="shared" si="5"/>
        <v>0.59193685031690058</v>
      </c>
      <c r="R34" s="83">
        <v>0.7175713639531961</v>
      </c>
      <c r="S34" s="84">
        <f t="shared" si="6"/>
        <v>2.1326573084942639</v>
      </c>
      <c r="T34" s="85">
        <f>分析係数表!F37</f>
        <v>0.70891730903994399</v>
      </c>
      <c r="U34" s="86">
        <f t="shared" si="7"/>
        <v>1.5118776802421232</v>
      </c>
      <c r="V34" s="87">
        <f>分析係数表!D37</f>
        <v>0.1050280308339173</v>
      </c>
      <c r="W34" s="88">
        <f t="shared" si="8"/>
        <v>0</v>
      </c>
      <c r="X34" s="76">
        <f>分析係数表!E37</f>
        <v>9.4341275402943237E-2</v>
      </c>
      <c r="Y34" s="89">
        <f t="shared" si="9"/>
        <v>0</v>
      </c>
    </row>
    <row r="35" spans="1:25" x14ac:dyDescent="0.2">
      <c r="A35" s="6" t="s">
        <v>23</v>
      </c>
      <c r="B35" s="5" t="s">
        <v>193</v>
      </c>
      <c r="C35" s="90"/>
      <c r="D35" s="76">
        <f>投入係数表!AH35</f>
        <v>3.0845771144278607E-2</v>
      </c>
      <c r="E35" s="77">
        <f t="shared" si="0"/>
        <v>3.0845771144278609</v>
      </c>
      <c r="F35" s="76">
        <f>分析係数表!C38</f>
        <v>5.5966094327320137E-2</v>
      </c>
      <c r="G35" s="77">
        <f t="shared" si="1"/>
        <v>0.17263173374596263</v>
      </c>
      <c r="H35" s="77">
        <v>0.21559641302527177</v>
      </c>
      <c r="I35" s="77">
        <f t="shared" si="2"/>
        <v>0.21559641302527177</v>
      </c>
      <c r="J35" s="76">
        <f>分析係数表!G38</f>
        <v>0.18817204301075269</v>
      </c>
      <c r="K35" s="78">
        <f t="shared" si="3"/>
        <v>4.0569217504755443E-2</v>
      </c>
      <c r="L35" s="79"/>
      <c r="M35" s="80"/>
      <c r="N35" s="81">
        <f>分析係数表!H38</f>
        <v>4.1086895780944398E-2</v>
      </c>
      <c r="O35" s="82">
        <f t="shared" si="4"/>
        <v>1.0189348194427503</v>
      </c>
      <c r="P35" s="76">
        <f>分析係数表!C38</f>
        <v>5.5966094327320137E-2</v>
      </c>
      <c r="Q35" s="82">
        <f t="shared" si="5"/>
        <v>5.702580221832388E-2</v>
      </c>
      <c r="R35" s="83">
        <v>7.8699096797781046E-2</v>
      </c>
      <c r="S35" s="84">
        <f t="shared" si="6"/>
        <v>0.2942955098230528</v>
      </c>
      <c r="T35" s="85">
        <f>分析係数表!F38</f>
        <v>0.42473118279569894</v>
      </c>
      <c r="U35" s="86">
        <f t="shared" si="7"/>
        <v>0.12499647997860845</v>
      </c>
      <c r="V35" s="87">
        <f>分析係数表!D38</f>
        <v>5.0179211469534052E-2</v>
      </c>
      <c r="W35" s="88">
        <f t="shared" si="8"/>
        <v>0</v>
      </c>
      <c r="X35" s="76">
        <f>分析係数表!E38</f>
        <v>6.2724014336917558E-2</v>
      </c>
      <c r="Y35" s="89">
        <f t="shared" si="9"/>
        <v>0</v>
      </c>
    </row>
    <row r="36" spans="1:25" x14ac:dyDescent="0.2">
      <c r="A36" s="6" t="s">
        <v>24</v>
      </c>
      <c r="B36" s="5" t="s">
        <v>39</v>
      </c>
      <c r="C36" s="75">
        <f>最終需要_まとめ!C37</f>
        <v>100</v>
      </c>
      <c r="D36" s="76">
        <f>投入係数表!AH36</f>
        <v>0</v>
      </c>
      <c r="E36" s="77">
        <f t="shared" si="0"/>
        <v>0</v>
      </c>
      <c r="F36" s="76">
        <f>分析係数表!C39</f>
        <v>0.92912172573189522</v>
      </c>
      <c r="G36" s="77">
        <f t="shared" si="1"/>
        <v>0</v>
      </c>
      <c r="H36" s="77">
        <v>1.3195116565970123E-2</v>
      </c>
      <c r="I36" s="77">
        <f t="shared" si="2"/>
        <v>100.01319511656597</v>
      </c>
      <c r="J36" s="76">
        <f>分析係数表!G39</f>
        <v>0.35058043117744608</v>
      </c>
      <c r="K36" s="78">
        <f t="shared" si="3"/>
        <v>35.062669067399739</v>
      </c>
      <c r="L36" s="79"/>
      <c r="M36" s="80"/>
      <c r="N36" s="81">
        <f>分析係数表!H39</f>
        <v>3.6742106733724505E-3</v>
      </c>
      <c r="O36" s="82">
        <f t="shared" si="4"/>
        <v>9.1118618671691035E-2</v>
      </c>
      <c r="P36" s="76">
        <f>分析係数表!C39</f>
        <v>0.92912172573189522</v>
      </c>
      <c r="Q36" s="82">
        <f t="shared" si="5"/>
        <v>8.4660288226548058E-2</v>
      </c>
      <c r="R36" s="83">
        <v>0.10011148848435635</v>
      </c>
      <c r="S36" s="84">
        <f t="shared" si="6"/>
        <v>100.11330660505033</v>
      </c>
      <c r="T36" s="85">
        <f>分析係数表!F39</f>
        <v>0.70082918739635158</v>
      </c>
      <c r="U36" s="86">
        <f t="shared" si="7"/>
        <v>70.162327315579219</v>
      </c>
      <c r="V36" s="87">
        <f>分析係数表!D39</f>
        <v>7.5621890547263676E-2</v>
      </c>
      <c r="W36" s="88">
        <f t="shared" si="8"/>
        <v>8</v>
      </c>
      <c r="X36" s="76">
        <f>分析係数表!E39</f>
        <v>9.5854063018242119E-2</v>
      </c>
      <c r="Y36" s="89">
        <f t="shared" si="9"/>
        <v>10</v>
      </c>
    </row>
    <row r="37" spans="1:25" x14ac:dyDescent="0.2">
      <c r="A37" s="6" t="s">
        <v>25</v>
      </c>
      <c r="B37" s="5" t="s">
        <v>40</v>
      </c>
      <c r="C37" s="90"/>
      <c r="D37" s="76">
        <f>投入係数表!AH37</f>
        <v>0</v>
      </c>
      <c r="E37" s="77">
        <f t="shared" si="0"/>
        <v>0</v>
      </c>
      <c r="F37" s="76">
        <f>分析係数表!C40</f>
        <v>1</v>
      </c>
      <c r="G37" s="77">
        <f t="shared" si="1"/>
        <v>0</v>
      </c>
      <c r="H37" s="77">
        <v>2.3326524362921987E-3</v>
      </c>
      <c r="I37" s="77">
        <f t="shared" si="2"/>
        <v>2.3326524362921987E-3</v>
      </c>
      <c r="J37" s="76">
        <f>分析係数表!G40</f>
        <v>0.52103191048487363</v>
      </c>
      <c r="K37" s="78">
        <f t="shared" si="3"/>
        <v>1.2153863553785193E-3</v>
      </c>
      <c r="L37" s="79"/>
      <c r="M37" s="80"/>
      <c r="N37" s="81">
        <f>分析係数表!H40</f>
        <v>3.0720871751886002E-2</v>
      </c>
      <c r="O37" s="82">
        <f t="shared" si="4"/>
        <v>0.761862518855698</v>
      </c>
      <c r="P37" s="76">
        <f>分析係数表!C40</f>
        <v>1</v>
      </c>
      <c r="Q37" s="82">
        <f t="shared" si="5"/>
        <v>0.761862518855698</v>
      </c>
      <c r="R37" s="83">
        <v>0.76329192341220753</v>
      </c>
      <c r="S37" s="84">
        <f t="shared" si="6"/>
        <v>0.76562457584849974</v>
      </c>
      <c r="T37" s="85">
        <f>分析係数表!F40</f>
        <v>0.71467053460422714</v>
      </c>
      <c r="U37" s="86">
        <f t="shared" si="7"/>
        <v>0.54716932492778192</v>
      </c>
      <c r="V37" s="87">
        <f>分析係数表!D40</f>
        <v>7.4181516784086202E-2</v>
      </c>
      <c r="W37" s="88">
        <f t="shared" si="8"/>
        <v>0</v>
      </c>
      <c r="X37" s="76">
        <f>分析係数表!E40</f>
        <v>4.8383754662246169E-2</v>
      </c>
      <c r="Y37" s="89">
        <f t="shared" si="9"/>
        <v>0</v>
      </c>
    </row>
    <row r="38" spans="1:25" x14ac:dyDescent="0.2">
      <c r="A38" s="6" t="s">
        <v>26</v>
      </c>
      <c r="B38" s="5" t="s">
        <v>276</v>
      </c>
      <c r="C38" s="90"/>
      <c r="D38" s="76">
        <f>投入係数表!AH38</f>
        <v>0</v>
      </c>
      <c r="E38" s="77">
        <f t="shared" si="0"/>
        <v>0</v>
      </c>
      <c r="F38" s="76">
        <f>分析係数表!C41</f>
        <v>0.82470733210104741</v>
      </c>
      <c r="G38" s="77">
        <f t="shared" si="1"/>
        <v>0</v>
      </c>
      <c r="H38" s="77">
        <v>1.4029823460129413E-3</v>
      </c>
      <c r="I38" s="77">
        <f t="shared" si="2"/>
        <v>1.4029823460129413E-3</v>
      </c>
      <c r="J38" s="76">
        <f>分析係数表!G41</f>
        <v>0.4456857268851977</v>
      </c>
      <c r="K38" s="78">
        <f t="shared" si="3"/>
        <v>6.2528920668987768E-4</v>
      </c>
      <c r="L38" s="79"/>
      <c r="M38" s="80"/>
      <c r="N38" s="81">
        <f>分析係数表!H41</f>
        <v>5.0614696842693492E-2</v>
      </c>
      <c r="O38" s="82">
        <f t="shared" si="4"/>
        <v>1.2552196024621165</v>
      </c>
      <c r="P38" s="76">
        <f>分析係数表!C41</f>
        <v>0.82470733210104741</v>
      </c>
      <c r="Q38" s="82">
        <f t="shared" si="5"/>
        <v>1.0351888095474695</v>
      </c>
      <c r="R38" s="83">
        <v>1.0541266841282233</v>
      </c>
      <c r="S38" s="84">
        <f t="shared" si="6"/>
        <v>1.0555296664742362</v>
      </c>
      <c r="T38" s="85">
        <f>分析係数表!F41</f>
        <v>0.54887549610465969</v>
      </c>
      <c r="U38" s="86">
        <f t="shared" si="7"/>
        <v>0.57935436933923234</v>
      </c>
      <c r="V38" s="87">
        <f>分析係数表!D41</f>
        <v>0.11913861531677201</v>
      </c>
      <c r="W38" s="88">
        <f t="shared" si="8"/>
        <v>0</v>
      </c>
      <c r="X38" s="76">
        <f>分析係数表!E41</f>
        <v>0.1147287961193591</v>
      </c>
      <c r="Y38" s="89">
        <f t="shared" si="9"/>
        <v>0</v>
      </c>
    </row>
    <row r="39" spans="1:25" x14ac:dyDescent="0.2">
      <c r="A39" s="6" t="s">
        <v>51</v>
      </c>
      <c r="B39" s="5" t="s">
        <v>367</v>
      </c>
      <c r="C39" s="90"/>
      <c r="D39" s="76">
        <f>投入係数表!AH39</f>
        <v>0</v>
      </c>
      <c r="E39" s="77">
        <f>$C$36*D39</f>
        <v>0</v>
      </c>
      <c r="F39" s="76">
        <f>分析係数表!C42</f>
        <v>0.29129662522202482</v>
      </c>
      <c r="G39" s="77">
        <f>E39*F39</f>
        <v>0</v>
      </c>
      <c r="H39" s="77">
        <v>5.9665678489317E-3</v>
      </c>
      <c r="I39" s="77">
        <f>C39+H39</f>
        <v>5.9665678489317E-3</v>
      </c>
      <c r="J39" s="76">
        <f>分析係数表!G42</f>
        <v>0.47878787878787876</v>
      </c>
      <c r="K39" s="78">
        <f>I39*J39</f>
        <v>2.8567203640339654E-3</v>
      </c>
      <c r="L39" s="79"/>
      <c r="M39" s="80"/>
      <c r="N39" s="81">
        <f>分析係数表!H42</f>
        <v>1.2405699916177704E-2</v>
      </c>
      <c r="O39" s="82">
        <f t="shared" si="4"/>
        <v>0.3076552600017553</v>
      </c>
      <c r="P39" s="76">
        <f>分析係数表!C42</f>
        <v>0.29129662522202482</v>
      </c>
      <c r="Q39" s="82">
        <f>O39*P39</f>
        <v>8.961893897031592E-2</v>
      </c>
      <c r="R39" s="83">
        <v>9.321531245992426E-2</v>
      </c>
      <c r="S39" s="84">
        <f>I39+R39</f>
        <v>9.9181880308855955E-2</v>
      </c>
      <c r="T39" s="85">
        <f>分析係数表!F42</f>
        <v>0.54848484848484846</v>
      </c>
      <c r="U39" s="86">
        <f>S39*T39</f>
        <v>5.4399758593645237E-2</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投入係数表!AH40</f>
        <v>9.1873963515754567E-2</v>
      </c>
      <c r="E40" s="77">
        <f>$C$36*D40</f>
        <v>9.1873963515754564</v>
      </c>
      <c r="F40" s="76">
        <f>分析係数表!C43</f>
        <v>0.36608222490931075</v>
      </c>
      <c r="G40" s="77">
        <f>E40*F40</f>
        <v>3.3633424975084272</v>
      </c>
      <c r="H40" s="77">
        <v>3.7499912852052217</v>
      </c>
      <c r="I40" s="77">
        <f>C40+H40</f>
        <v>3.7499912852052217</v>
      </c>
      <c r="J40" s="76">
        <f>分析係数表!G43</f>
        <v>0.30578859060402686</v>
      </c>
      <c r="K40" s="78">
        <f>I40*J40</f>
        <v>1.1467045498802881</v>
      </c>
      <c r="L40" s="79"/>
      <c r="M40" s="80"/>
      <c r="N40" s="81">
        <f>分析係数表!H43</f>
        <v>3.4031852472757751E-2</v>
      </c>
      <c r="O40" s="82">
        <f t="shared" si="4"/>
        <v>0.8439732132480583</v>
      </c>
      <c r="P40" s="76">
        <f>分析係数表!C43</f>
        <v>0.36608222490931075</v>
      </c>
      <c r="Q40" s="82">
        <f>O40*P40</f>
        <v>0.30896359166970938</v>
      </c>
      <c r="R40" s="83">
        <v>0.59800368304319951</v>
      </c>
      <c r="S40" s="84">
        <f>I40+R40</f>
        <v>4.3479949682484209</v>
      </c>
      <c r="T40" s="85">
        <f>分析係数表!F43</f>
        <v>0.52740492170022368</v>
      </c>
      <c r="U40" s="86">
        <f>S40*T40</f>
        <v>2.2931539457820249</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投入係数表!AH41</f>
        <v>3.3167495854063018E-4</v>
      </c>
      <c r="E41" s="77">
        <f>$C$36*D41</f>
        <v>3.316749585406302E-2</v>
      </c>
      <c r="F41" s="76">
        <f>分析係数表!C44</f>
        <v>0.48678129044185614</v>
      </c>
      <c r="G41" s="77">
        <f>E41*F41</f>
        <v>1.6145316432565709E-2</v>
      </c>
      <c r="H41" s="77">
        <v>2.5260687388781362E-2</v>
      </c>
      <c r="I41" s="77">
        <f>C41+H41</f>
        <v>2.5260687388781362E-2</v>
      </c>
      <c r="J41" s="76">
        <f>分析係数表!G44</f>
        <v>0.26951357466063347</v>
      </c>
      <c r="K41" s="78">
        <f>I41*J41</f>
        <v>6.8080981565352477E-3</v>
      </c>
      <c r="L41" s="79"/>
      <c r="M41" s="80"/>
      <c r="N41" s="81">
        <f>分析係数表!H44</f>
        <v>0.10592344230231908</v>
      </c>
      <c r="O41" s="82">
        <f t="shared" si="4"/>
        <v>2.6268493033032754</v>
      </c>
      <c r="P41" s="76">
        <f>分析係数表!C44</f>
        <v>0.48678129044185614</v>
      </c>
      <c r="Q41" s="82">
        <f>O41*P41</f>
        <v>1.2787010936582592</v>
      </c>
      <c r="R41" s="83">
        <v>1.3031462539245855</v>
      </c>
      <c r="S41" s="84">
        <f>I41+R41</f>
        <v>1.3284069413133668</v>
      </c>
      <c r="T41" s="85">
        <f>分析係数表!F44</f>
        <v>0.545814479638009</v>
      </c>
      <c r="U41" s="86">
        <f>S41*T41</f>
        <v>0.72506374342047442</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投入係数表!AH42</f>
        <v>4.9751243781094526E-3</v>
      </c>
      <c r="E42" s="77">
        <f>$C$36*D42</f>
        <v>0.49751243781094528</v>
      </c>
      <c r="F42" s="76">
        <f>分析係数表!C45</f>
        <v>1</v>
      </c>
      <c r="G42" s="77">
        <f>E42*F42</f>
        <v>0.49751243781094528</v>
      </c>
      <c r="H42" s="77">
        <v>0.54387041069787201</v>
      </c>
      <c r="I42" s="77">
        <f>C42+H42</f>
        <v>0.54387041069787201</v>
      </c>
      <c r="J42" s="76">
        <f>分析係数表!G45</f>
        <v>0</v>
      </c>
      <c r="K42" s="78">
        <f>I42*J42</f>
        <v>0</v>
      </c>
      <c r="L42" s="79"/>
      <c r="M42" s="80"/>
      <c r="N42" s="81">
        <f>分析係数表!H45</f>
        <v>0</v>
      </c>
      <c r="O42" s="82">
        <f t="shared" si="4"/>
        <v>0</v>
      </c>
      <c r="P42" s="76">
        <f>分析係数表!C45</f>
        <v>1</v>
      </c>
      <c r="Q42" s="82">
        <f>O42*P42</f>
        <v>0</v>
      </c>
      <c r="R42" s="83">
        <v>4.1299885088458527E-2</v>
      </c>
      <c r="S42" s="84">
        <f>I42+R42</f>
        <v>0.58517029578633051</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3.9800995024875619E-3</v>
      </c>
      <c r="E43" s="77">
        <f>$C$36*D43</f>
        <v>0.39800995024875618</v>
      </c>
      <c r="F43" s="76">
        <f>分析係数表!C46</f>
        <v>0.13948747815958062</v>
      </c>
      <c r="G43" s="77">
        <f>E43*F43</f>
        <v>5.5517404242619146E-2</v>
      </c>
      <c r="H43" s="77">
        <v>7.4910114494031899E-2</v>
      </c>
      <c r="I43" s="77">
        <f>C43+H43</f>
        <v>7.4910114494031899E-2</v>
      </c>
      <c r="J43" s="76">
        <f>分析係数表!G46</f>
        <v>8.3333333333333332E-3</v>
      </c>
      <c r="K43" s="78">
        <f>I43*J43</f>
        <v>6.2425095411693251E-4</v>
      </c>
      <c r="L43" s="79"/>
      <c r="M43" s="80"/>
      <c r="N43" s="81">
        <f>分析係数表!H46</f>
        <v>2.1598211791003075E-2</v>
      </c>
      <c r="O43" s="82">
        <f t="shared" si="4"/>
        <v>0.53562503599404698</v>
      </c>
      <c r="P43" s="76">
        <f>分析係数表!C46</f>
        <v>0.13948747815958062</v>
      </c>
      <c r="Q43" s="82">
        <f>O43*P43</f>
        <v>7.4712985509944208E-2</v>
      </c>
      <c r="R43" s="83">
        <v>8.771814743703539E-2</v>
      </c>
      <c r="S43" s="84">
        <f>I43+R43</f>
        <v>0.16262826193106728</v>
      </c>
      <c r="T43" s="85">
        <f>分析係数表!F46</f>
        <v>0.3125</v>
      </c>
      <c r="U43" s="86">
        <f>S43*T43</f>
        <v>5.0821331853458523E-2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投入係数表!AH44</f>
        <v>0.28855721393034828</v>
      </c>
      <c r="E44" s="91">
        <f>SUM(E5:E43)</f>
        <v>28.85572139303483</v>
      </c>
      <c r="F44" s="92">
        <f>分析係数表!C47</f>
        <v>0.42491623390916577</v>
      </c>
      <c r="G44" s="91">
        <f>SUM(G5:G43)</f>
        <v>11.257957289226951</v>
      </c>
      <c r="H44" s="91">
        <f>SUM(H5:H43)</f>
        <v>12.95082503616765</v>
      </c>
      <c r="I44" s="91">
        <f>SUM(I5:I43)</f>
        <v>112.95082503616764</v>
      </c>
      <c r="J44" s="92">
        <f>分析係数表!G47</f>
        <v>0.25359060670246586</v>
      </c>
      <c r="K44" s="93">
        <f>SUM(K5:K43)</f>
        <v>39.552645068978627</v>
      </c>
      <c r="L44" s="94">
        <f>最終需要_まとめ!$L$33</f>
        <v>0.627</v>
      </c>
      <c r="M44" s="91">
        <f>K44*L44</f>
        <v>24.799508458249598</v>
      </c>
      <c r="N44" s="95">
        <f>分析係数表!H47</f>
        <v>1</v>
      </c>
      <c r="O44" s="96">
        <f>SUM(O5:O43)</f>
        <v>24.799508458249598</v>
      </c>
      <c r="P44" s="92">
        <f>分析係数表!C47</f>
        <v>0.42491623390916577</v>
      </c>
      <c r="Q44" s="96">
        <f>SUM(Q5:Q43)</f>
        <v>13.786797308321615</v>
      </c>
      <c r="R44" s="91">
        <f>SUM(R5:R43)</f>
        <v>15.378068923243644</v>
      </c>
      <c r="S44" s="97">
        <f>SUM(S5:S43)</f>
        <v>128.32889395941132</v>
      </c>
      <c r="T44" s="98">
        <f>分析係数表!F47</f>
        <v>0.48809024443512294</v>
      </c>
      <c r="U44" s="99">
        <f>SUM(U5:U43)</f>
        <v>87.589384946658612</v>
      </c>
      <c r="V44" s="100">
        <f>分析係数表!D47</f>
        <v>5.6184371544160214E-2</v>
      </c>
      <c r="W44" s="101">
        <f>SUM(W5:W43)</f>
        <v>8</v>
      </c>
      <c r="X44" s="92">
        <f>分析係数表!E47</f>
        <v>4.7573155469890209E-2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2.1757148777455451E-3</v>
      </c>
      <c r="E5" s="77">
        <f>$C$37*D5</f>
        <v>0.21757148777455451</v>
      </c>
      <c r="F5" s="76">
        <f>分析係数表!C8</f>
        <v>9.6723740533421143E-2</v>
      </c>
      <c r="G5" s="77">
        <f t="shared" ref="G5:G38" si="0">E5*F5</f>
        <v>2.1044328130976422E-2</v>
      </c>
      <c r="H5" s="77">
        <f t="array" ref="H5:H43">MMULT(逆行列係数!C5:AO43,'33'!G5:G43)</f>
        <v>2.6376296489129949E-2</v>
      </c>
      <c r="I5" s="77">
        <f t="shared" ref="I5:I38" si="1">C5+H5</f>
        <v>2.6376296489129949E-2</v>
      </c>
      <c r="J5" s="76">
        <f>分析係数表!G8</f>
        <v>0.11988543371522095</v>
      </c>
      <c r="K5" s="78">
        <f t="shared" ref="K5:K38" si="2">I5*J5</f>
        <v>3.1621337444006038E-3</v>
      </c>
      <c r="L5" s="79" t="s">
        <v>187</v>
      </c>
      <c r="M5" s="80" t="s">
        <v>187</v>
      </c>
      <c r="N5" s="81">
        <f>分析係数表!H8</f>
        <v>1.1260128527521654E-2</v>
      </c>
      <c r="O5" s="82">
        <f t="shared" ref="O5:O43" si="3">$M$44*N5</f>
        <v>0.3921070861313985</v>
      </c>
      <c r="P5" s="76">
        <f>分析係数表!C8</f>
        <v>9.6723740533421143E-2</v>
      </c>
      <c r="Q5" s="82">
        <f t="shared" ref="Q5:Q38" si="4">O5*P5</f>
        <v>3.7926064060289207E-2</v>
      </c>
      <c r="R5" s="83">
        <f t="array" ref="R5:R43">MMULT(逆行列係数!C5:AO43,'33'!Q5:Q43)</f>
        <v>6.4358531473133529E-2</v>
      </c>
      <c r="S5" s="84">
        <f t="shared" ref="S5:S38" si="5">I5+R5</f>
        <v>9.0734827962263481E-2</v>
      </c>
      <c r="T5" s="85">
        <f>分析係数表!F8</f>
        <v>0.45253682487725039</v>
      </c>
      <c r="U5" s="86">
        <f t="shared" ref="U5:U38" si="6">S5*T5</f>
        <v>4.1060850951826273E-2</v>
      </c>
      <c r="V5" s="87">
        <f>分析係数表!D8</f>
        <v>0.34574468085106386</v>
      </c>
      <c r="W5" s="88">
        <f t="shared" ref="W5:W38" si="7">ROUND(S5*V5,0)</f>
        <v>0</v>
      </c>
      <c r="X5" s="76">
        <f>分析係数表!E8</f>
        <v>0.19353518821603927</v>
      </c>
      <c r="Y5" s="89">
        <f t="shared" ref="Y5:Y38" si="8">ROUND(S5*X5,0)</f>
        <v>0</v>
      </c>
    </row>
    <row r="6" spans="1:25" x14ac:dyDescent="0.2">
      <c r="A6" s="6" t="s">
        <v>219</v>
      </c>
      <c r="B6" s="5" t="s">
        <v>265</v>
      </c>
      <c r="C6" s="90"/>
      <c r="D6" s="76">
        <f>投入係数表!AI6</f>
        <v>0</v>
      </c>
      <c r="E6" s="77">
        <f t="shared" ref="E6:E43" si="9">$C$37*D6</f>
        <v>0</v>
      </c>
      <c r="F6" s="76">
        <f>分析係数表!C9</f>
        <v>2.0979020979020935E-2</v>
      </c>
      <c r="G6" s="77">
        <f t="shared" si="0"/>
        <v>0</v>
      </c>
      <c r="H6" s="77">
        <v>3.2638792718307102E-4</v>
      </c>
      <c r="I6" s="77">
        <f t="shared" si="1"/>
        <v>3.2638792718307102E-4</v>
      </c>
      <c r="J6" s="76">
        <f>分析係数表!G9</f>
        <v>0.2857142857142857</v>
      </c>
      <c r="K6" s="78">
        <f t="shared" si="2"/>
        <v>9.3253693480877428E-5</v>
      </c>
      <c r="L6" s="79"/>
      <c r="M6" s="80"/>
      <c r="N6" s="81">
        <f>分析係数表!H9</f>
        <v>6.0072645990500145E-4</v>
      </c>
      <c r="O6" s="82">
        <f t="shared" si="3"/>
        <v>2.0918864396588258E-2</v>
      </c>
      <c r="P6" s="76">
        <f>分析係数表!C9</f>
        <v>2.0979020979020935E-2</v>
      </c>
      <c r="Q6" s="82">
        <f t="shared" si="4"/>
        <v>4.3885729503331919E-4</v>
      </c>
      <c r="R6" s="83">
        <v>5.3642201074321344E-4</v>
      </c>
      <c r="S6" s="84">
        <f t="shared" si="5"/>
        <v>8.6280993792628446E-4</v>
      </c>
      <c r="T6" s="85">
        <f>分析係数表!F9</f>
        <v>0.7142857142857143</v>
      </c>
      <c r="U6" s="86">
        <f t="shared" si="6"/>
        <v>6.1629281280448892E-4</v>
      </c>
      <c r="V6" s="87">
        <f>分析係数表!D9</f>
        <v>0.14285714285714285</v>
      </c>
      <c r="W6" s="88">
        <f t="shared" si="7"/>
        <v>0</v>
      </c>
      <c r="X6" s="76">
        <f>分析係数表!E9</f>
        <v>0</v>
      </c>
      <c r="Y6" s="89">
        <f t="shared" si="8"/>
        <v>0</v>
      </c>
    </row>
    <row r="7" spans="1:25" x14ac:dyDescent="0.2">
      <c r="A7" s="6" t="s">
        <v>220</v>
      </c>
      <c r="B7" s="5" t="s">
        <v>266</v>
      </c>
      <c r="C7" s="90"/>
      <c r="D7" s="76">
        <f>投入係数表!AI7</f>
        <v>0</v>
      </c>
      <c r="E7" s="77">
        <f t="shared" si="9"/>
        <v>0</v>
      </c>
      <c r="F7" s="76">
        <f>分析係数表!C10</f>
        <v>2.5562372188139282E-3</v>
      </c>
      <c r="G7" s="77">
        <f t="shared" si="0"/>
        <v>0</v>
      </c>
      <c r="H7" s="77">
        <v>2.3681136633155174E-5</v>
      </c>
      <c r="I7" s="77">
        <f t="shared" si="1"/>
        <v>2.3681136633155174E-5</v>
      </c>
      <c r="J7" s="76">
        <f>分析係数表!G10</f>
        <v>0.2857142857142857</v>
      </c>
      <c r="K7" s="78">
        <f t="shared" si="2"/>
        <v>6.766039038044335E-6</v>
      </c>
      <c r="L7" s="79"/>
      <c r="M7" s="80"/>
      <c r="N7" s="81">
        <f>分析係数表!H10</f>
        <v>1.1455713886560491E-3</v>
      </c>
      <c r="O7" s="82">
        <f t="shared" si="3"/>
        <v>3.9891787919075279E-2</v>
      </c>
      <c r="P7" s="76">
        <f>分析係数表!C10</f>
        <v>2.5562372188139282E-3</v>
      </c>
      <c r="Q7" s="82">
        <f t="shared" si="4"/>
        <v>1.0197287300377205E-4</v>
      </c>
      <c r="R7" s="83">
        <v>2.2017106742131348E-4</v>
      </c>
      <c r="S7" s="84">
        <f t="shared" si="5"/>
        <v>2.4385220405446866E-4</v>
      </c>
      <c r="T7" s="85">
        <f>分析係数表!F10</f>
        <v>0.5714285714285714</v>
      </c>
      <c r="U7" s="86">
        <f t="shared" si="6"/>
        <v>1.393441166025535E-4</v>
      </c>
      <c r="V7" s="87">
        <f>分析係数表!D10</f>
        <v>0</v>
      </c>
      <c r="W7" s="88">
        <f t="shared" si="7"/>
        <v>0</v>
      </c>
      <c r="X7" s="76">
        <f>分析係数表!E10</f>
        <v>0</v>
      </c>
      <c r="Y7" s="89">
        <f t="shared" si="8"/>
        <v>0</v>
      </c>
    </row>
    <row r="8" spans="1:25" x14ac:dyDescent="0.2">
      <c r="A8" s="6" t="s">
        <v>221</v>
      </c>
      <c r="B8" s="5" t="s">
        <v>27</v>
      </c>
      <c r="C8" s="90"/>
      <c r="D8" s="76">
        <f>投入係数表!AI8</f>
        <v>0</v>
      </c>
      <c r="E8" s="77">
        <f t="shared" si="9"/>
        <v>0</v>
      </c>
      <c r="F8" s="76">
        <f>分析係数表!C11</f>
        <v>1.0332950631458115E-2</v>
      </c>
      <c r="G8" s="77">
        <f t="shared" si="0"/>
        <v>0</v>
      </c>
      <c r="H8" s="77">
        <v>5.0414172941944417E-4</v>
      </c>
      <c r="I8" s="77">
        <f t="shared" si="1"/>
        <v>5.0414172941944417E-4</v>
      </c>
      <c r="J8" s="76">
        <f>分析係数表!G11</f>
        <v>0.46666666666666667</v>
      </c>
      <c r="K8" s="78">
        <f t="shared" si="2"/>
        <v>2.3526614039574061E-4</v>
      </c>
      <c r="L8" s="79"/>
      <c r="M8" s="80"/>
      <c r="N8" s="81">
        <f>分析係数表!H11</f>
        <v>-1.3970382788488405E-5</v>
      </c>
      <c r="O8" s="82">
        <f t="shared" si="3"/>
        <v>-4.864852185253083E-4</v>
      </c>
      <c r="P8" s="76">
        <f>分析係数表!C11</f>
        <v>1.0332950631458115E-2</v>
      </c>
      <c r="Q8" s="82">
        <f t="shared" si="4"/>
        <v>-5.0268277459561241E-6</v>
      </c>
      <c r="R8" s="83">
        <v>2.9054339283015619E-4</v>
      </c>
      <c r="S8" s="84">
        <f t="shared" si="5"/>
        <v>7.9468512224960036E-4</v>
      </c>
      <c r="T8" s="85">
        <f>分析係数表!F11</f>
        <v>0.8</v>
      </c>
      <c r="U8" s="86">
        <f t="shared" si="6"/>
        <v>6.3574809779968035E-4</v>
      </c>
      <c r="V8" s="87">
        <f>分析係数表!D11</f>
        <v>0</v>
      </c>
      <c r="W8" s="88">
        <f t="shared" si="7"/>
        <v>0</v>
      </c>
      <c r="X8" s="76">
        <f>分析係数表!E11</f>
        <v>0</v>
      </c>
      <c r="Y8" s="89">
        <f t="shared" si="8"/>
        <v>0</v>
      </c>
    </row>
    <row r="9" spans="1:25" x14ac:dyDescent="0.2">
      <c r="A9" s="6" t="s">
        <v>222</v>
      </c>
      <c r="B9" s="5" t="s">
        <v>190</v>
      </c>
      <c r="C9" s="90"/>
      <c r="D9" s="76">
        <f>投入係数表!AI9</f>
        <v>6.0091172813924575E-3</v>
      </c>
      <c r="E9" s="77">
        <f t="shared" si="9"/>
        <v>0.60091172813924576</v>
      </c>
      <c r="F9" s="76">
        <f>分析係数表!C12</f>
        <v>0.36438470355319375</v>
      </c>
      <c r="G9" s="77">
        <f t="shared" si="0"/>
        <v>0.21896304191965643</v>
      </c>
      <c r="H9" s="77">
        <v>0.24614652436420653</v>
      </c>
      <c r="I9" s="77">
        <f t="shared" si="1"/>
        <v>0.24614652436420653</v>
      </c>
      <c r="J9" s="76">
        <f>分析係数表!G12</f>
        <v>0.13670989621500027</v>
      </c>
      <c r="K9" s="78">
        <f t="shared" si="2"/>
        <v>3.3650665799513708E-2</v>
      </c>
      <c r="L9" s="79"/>
      <c r="M9" s="80"/>
      <c r="N9" s="81">
        <f>分析係数表!H12</f>
        <v>8.785973735680358E-2</v>
      </c>
      <c r="O9" s="82">
        <f t="shared" si="3"/>
        <v>3.0595055393056643</v>
      </c>
      <c r="P9" s="76">
        <f>分析係数表!C12</f>
        <v>0.36438470355319375</v>
      </c>
      <c r="Q9" s="82">
        <f t="shared" si="4"/>
        <v>1.1148370189592487</v>
      </c>
      <c r="R9" s="83">
        <v>1.285303158344191</v>
      </c>
      <c r="S9" s="84">
        <f t="shared" si="5"/>
        <v>1.5314496827083974</v>
      </c>
      <c r="T9" s="85">
        <f>分析係数表!F12</f>
        <v>0.3384174917772968</v>
      </c>
      <c r="U9" s="86">
        <f t="shared" si="6"/>
        <v>0.51826936040531291</v>
      </c>
      <c r="V9" s="87">
        <f>分析係数表!D12</f>
        <v>3.0726494998210604E-2</v>
      </c>
      <c r="W9" s="88">
        <f t="shared" si="7"/>
        <v>0</v>
      </c>
      <c r="X9" s="76">
        <f>分析係数表!E12</f>
        <v>3.3691780705192659E-2</v>
      </c>
      <c r="Y9" s="89">
        <f t="shared" si="8"/>
        <v>0</v>
      </c>
    </row>
    <row r="10" spans="1:25" x14ac:dyDescent="0.2">
      <c r="A10" s="6" t="s">
        <v>223</v>
      </c>
      <c r="B10" s="5" t="s">
        <v>28</v>
      </c>
      <c r="C10" s="90"/>
      <c r="D10" s="76">
        <f>投入係数表!AI10</f>
        <v>5.1802735184417739E-4</v>
      </c>
      <c r="E10" s="77">
        <f t="shared" si="9"/>
        <v>5.1802735184417741E-2</v>
      </c>
      <c r="F10" s="76">
        <f>分析係数表!C13</f>
        <v>0</v>
      </c>
      <c r="G10" s="77">
        <f t="shared" si="0"/>
        <v>0</v>
      </c>
      <c r="H10" s="77">
        <v>0</v>
      </c>
      <c r="I10" s="77">
        <f t="shared" si="1"/>
        <v>0</v>
      </c>
      <c r="J10" s="76">
        <f>分析係数表!G13</f>
        <v>0.24390243902439024</v>
      </c>
      <c r="K10" s="78">
        <f t="shared" si="2"/>
        <v>0</v>
      </c>
      <c r="L10" s="79"/>
      <c r="M10" s="80"/>
      <c r="N10" s="81">
        <f>分析係数表!H13</f>
        <v>1.3565241687622241E-2</v>
      </c>
      <c r="O10" s="82">
        <f t="shared" si="3"/>
        <v>0.47237714718807439</v>
      </c>
      <c r="P10" s="76">
        <f>分析係数表!C13</f>
        <v>0</v>
      </c>
      <c r="Q10" s="82">
        <f t="shared" si="4"/>
        <v>0</v>
      </c>
      <c r="R10" s="83">
        <v>0</v>
      </c>
      <c r="S10" s="84">
        <f t="shared" si="5"/>
        <v>0</v>
      </c>
      <c r="T10" s="85">
        <f>分析係数表!F13</f>
        <v>0.38327526132404183</v>
      </c>
      <c r="U10" s="86">
        <f t="shared" si="6"/>
        <v>0</v>
      </c>
      <c r="V10" s="87">
        <f>分析係数表!D13</f>
        <v>0.28222996515679444</v>
      </c>
      <c r="W10" s="88">
        <f t="shared" si="7"/>
        <v>0</v>
      </c>
      <c r="X10" s="76">
        <f>分析係数表!E13</f>
        <v>0.26829268292682928</v>
      </c>
      <c r="Y10" s="89">
        <f t="shared" si="8"/>
        <v>0</v>
      </c>
    </row>
    <row r="11" spans="1:25" x14ac:dyDescent="0.2">
      <c r="A11" s="6" t="s">
        <v>224</v>
      </c>
      <c r="B11" s="5" t="s">
        <v>267</v>
      </c>
      <c r="C11" s="90"/>
      <c r="D11" s="76">
        <f>投入係数表!AI11</f>
        <v>7.0451719850808123E-3</v>
      </c>
      <c r="E11" s="77">
        <f t="shared" si="9"/>
        <v>0.70451719850808125</v>
      </c>
      <c r="F11" s="76">
        <f>分析係数表!C14</f>
        <v>0.26107118015302577</v>
      </c>
      <c r="G11" s="77">
        <f t="shared" si="0"/>
        <v>0.18392913645260831</v>
      </c>
      <c r="H11" s="77">
        <v>0.31870658468763963</v>
      </c>
      <c r="I11" s="77">
        <f t="shared" si="1"/>
        <v>0.31870658468763963</v>
      </c>
      <c r="J11" s="76">
        <f>分析係数表!G14</f>
        <v>0.16373199176766523</v>
      </c>
      <c r="K11" s="78">
        <f t="shared" si="2"/>
        <v>5.2182463900377313E-2</v>
      </c>
      <c r="L11" s="79"/>
      <c r="M11" s="80"/>
      <c r="N11" s="81">
        <f>分析係数表!H14</f>
        <v>1.1316010058675609E-3</v>
      </c>
      <c r="O11" s="82">
        <f t="shared" si="3"/>
        <v>3.9405302700549975E-2</v>
      </c>
      <c r="P11" s="76">
        <f>分析係数表!C14</f>
        <v>0.26107118015302577</v>
      </c>
      <c r="Q11" s="82">
        <f t="shared" si="4"/>
        <v>1.0287588880319795E-2</v>
      </c>
      <c r="R11" s="83">
        <v>5.6001944056601055E-2</v>
      </c>
      <c r="S11" s="84">
        <f t="shared" si="5"/>
        <v>0.37470852874424065</v>
      </c>
      <c r="T11" s="85">
        <f>分析係数表!F14</f>
        <v>0.32746398353533046</v>
      </c>
      <c r="U11" s="86">
        <f t="shared" si="6"/>
        <v>0.12270354748725192</v>
      </c>
      <c r="V11" s="87">
        <f>分析係数表!D14</f>
        <v>5.5339583809741598E-2</v>
      </c>
      <c r="W11" s="88">
        <f t="shared" si="7"/>
        <v>0</v>
      </c>
      <c r="X11" s="76">
        <f>分析係数表!E14</f>
        <v>5.3281500114337986E-2</v>
      </c>
      <c r="Y11" s="89">
        <f t="shared" si="8"/>
        <v>0</v>
      </c>
    </row>
    <row r="12" spans="1:25" x14ac:dyDescent="0.2">
      <c r="A12" s="6" t="s">
        <v>225</v>
      </c>
      <c r="B12" s="5" t="s">
        <v>29</v>
      </c>
      <c r="C12" s="90"/>
      <c r="D12" s="76">
        <f>投入係数表!AI12</f>
        <v>8.5992540406133449E-3</v>
      </c>
      <c r="E12" s="77">
        <f t="shared" si="9"/>
        <v>0.85992540406133444</v>
      </c>
      <c r="F12" s="76">
        <f>分析係数表!C15</f>
        <v>0</v>
      </c>
      <c r="G12" s="77">
        <f t="shared" si="0"/>
        <v>0</v>
      </c>
      <c r="H12" s="77">
        <v>0</v>
      </c>
      <c r="I12" s="77">
        <f t="shared" si="1"/>
        <v>0</v>
      </c>
      <c r="J12" s="76">
        <f>分析係数表!G15</f>
        <v>9.5504335919671376E-2</v>
      </c>
      <c r="K12" s="78">
        <f t="shared" si="2"/>
        <v>0</v>
      </c>
      <c r="L12" s="79"/>
      <c r="M12" s="80"/>
      <c r="N12" s="81">
        <f>分析係数表!H15</f>
        <v>8.1028220173232739E-3</v>
      </c>
      <c r="O12" s="82">
        <f t="shared" si="3"/>
        <v>0.28216142674467881</v>
      </c>
      <c r="P12" s="76">
        <f>分析係数表!C15</f>
        <v>0</v>
      </c>
      <c r="Q12" s="82">
        <f t="shared" si="4"/>
        <v>0</v>
      </c>
      <c r="R12" s="83">
        <v>0</v>
      </c>
      <c r="S12" s="84">
        <f t="shared" si="5"/>
        <v>0</v>
      </c>
      <c r="T12" s="85">
        <f>分析係数表!F15</f>
        <v>0.30328617069831126</v>
      </c>
      <c r="U12" s="86">
        <f t="shared" si="6"/>
        <v>0</v>
      </c>
      <c r="V12" s="87">
        <f>分析係数表!D15</f>
        <v>1.5403925148334094E-2</v>
      </c>
      <c r="W12" s="88">
        <f t="shared" si="7"/>
        <v>0</v>
      </c>
      <c r="X12" s="76">
        <f>分析係数表!E15</f>
        <v>1.3692377909630305E-2</v>
      </c>
      <c r="Y12" s="89">
        <f t="shared" si="8"/>
        <v>0</v>
      </c>
    </row>
    <row r="13" spans="1:25" x14ac:dyDescent="0.2">
      <c r="A13" s="6" t="s">
        <v>226</v>
      </c>
      <c r="B13" s="5" t="s">
        <v>30</v>
      </c>
      <c r="C13" s="90"/>
      <c r="D13" s="76">
        <f>投入係数表!AI13</f>
        <v>3.7297969332780773E-3</v>
      </c>
      <c r="E13" s="77">
        <f t="shared" si="9"/>
        <v>0.37297969332780773</v>
      </c>
      <c r="F13" s="76">
        <f>分析係数表!C16</f>
        <v>2.7381299155257777E-2</v>
      </c>
      <c r="G13" s="77">
        <f t="shared" si="0"/>
        <v>1.0212668561845006E-2</v>
      </c>
      <c r="H13" s="77">
        <v>1.2982056253633847E-2</v>
      </c>
      <c r="I13" s="77">
        <f t="shared" si="1"/>
        <v>1.2982056253633847E-2</v>
      </c>
      <c r="J13" s="76">
        <f>分析係数表!G16</f>
        <v>3.4146341463414637E-2</v>
      </c>
      <c r="K13" s="78">
        <f t="shared" si="2"/>
        <v>4.4328972573383872E-4</v>
      </c>
      <c r="L13" s="79"/>
      <c r="M13" s="80"/>
      <c r="N13" s="81">
        <f>分析係数表!H16</f>
        <v>1.6149762503492596E-2</v>
      </c>
      <c r="O13" s="82">
        <f t="shared" si="3"/>
        <v>0.56237691261525646</v>
      </c>
      <c r="P13" s="76">
        <f>分析係数表!C16</f>
        <v>2.7381299155257777E-2</v>
      </c>
      <c r="Q13" s="82">
        <f t="shared" si="4"/>
        <v>1.5398610482328599E-2</v>
      </c>
      <c r="R13" s="83">
        <v>1.8117573637758944E-2</v>
      </c>
      <c r="S13" s="84">
        <f t="shared" si="5"/>
        <v>3.109962989139279E-2</v>
      </c>
      <c r="T13" s="85">
        <f>分析係数表!F16</f>
        <v>0.28292682926829266</v>
      </c>
      <c r="U13" s="86">
        <f t="shared" si="6"/>
        <v>8.7989196765891793E-3</v>
      </c>
      <c r="V13" s="87">
        <f>分析係数表!D16</f>
        <v>0</v>
      </c>
      <c r="W13" s="88">
        <f t="shared" si="7"/>
        <v>0</v>
      </c>
      <c r="X13" s="76">
        <f>分析係数表!E16</f>
        <v>0</v>
      </c>
      <c r="Y13" s="89">
        <f t="shared" si="8"/>
        <v>0</v>
      </c>
    </row>
    <row r="14" spans="1:25" x14ac:dyDescent="0.2">
      <c r="A14" s="6" t="s">
        <v>2</v>
      </c>
      <c r="B14" s="5" t="s">
        <v>364</v>
      </c>
      <c r="C14" s="90"/>
      <c r="D14" s="76">
        <f>投入係数表!AI14</f>
        <v>4.0406133443845835E-3</v>
      </c>
      <c r="E14" s="77">
        <f t="shared" si="9"/>
        <v>0.40406133443845837</v>
      </c>
      <c r="F14" s="76">
        <f>分析係数表!C17</f>
        <v>0.29707112970711302</v>
      </c>
      <c r="G14" s="77">
        <f t="shared" si="0"/>
        <v>0.12003495709259644</v>
      </c>
      <c r="H14" s="77">
        <v>0.19974064357558813</v>
      </c>
      <c r="I14" s="77">
        <f t="shared" si="1"/>
        <v>0.19974064357558813</v>
      </c>
      <c r="J14" s="76">
        <f>分析係数表!G17</f>
        <v>0.2185201483623562</v>
      </c>
      <c r="K14" s="78">
        <f t="shared" si="2"/>
        <v>4.3647355068130028E-2</v>
      </c>
      <c r="L14" s="79"/>
      <c r="M14" s="80"/>
      <c r="N14" s="81">
        <f>分析係数表!H17</f>
        <v>2.8080469404861692E-3</v>
      </c>
      <c r="O14" s="82">
        <f t="shared" si="3"/>
        <v>9.7783528923586965E-2</v>
      </c>
      <c r="P14" s="76">
        <f>分析係数表!C17</f>
        <v>0.29707112970711302</v>
      </c>
      <c r="Q14" s="82">
        <f t="shared" si="4"/>
        <v>2.9048663404078141E-2</v>
      </c>
      <c r="R14" s="83">
        <v>7.4626014138270094E-2</v>
      </c>
      <c r="S14" s="84">
        <f t="shared" si="5"/>
        <v>0.27436665771385821</v>
      </c>
      <c r="T14" s="85">
        <f>分析係数表!F17</f>
        <v>0.34274218897340791</v>
      </c>
      <c r="U14" s="86">
        <f t="shared" si="6"/>
        <v>9.4037028846165521E-2</v>
      </c>
      <c r="V14" s="87">
        <f>分析係数表!D17</f>
        <v>3.2187087445778591E-2</v>
      </c>
      <c r="W14" s="88">
        <f t="shared" si="7"/>
        <v>0</v>
      </c>
      <c r="X14" s="76">
        <f>分析係数表!E17</f>
        <v>3.1118375557930469E-2</v>
      </c>
      <c r="Y14" s="89">
        <f t="shared" si="8"/>
        <v>0</v>
      </c>
    </row>
    <row r="15" spans="1:25" x14ac:dyDescent="0.2">
      <c r="A15" s="6" t="s">
        <v>3</v>
      </c>
      <c r="B15" s="5" t="s">
        <v>31</v>
      </c>
      <c r="C15" s="90"/>
      <c r="D15" s="76">
        <f>投入係数表!AI15</f>
        <v>1.968503937007874E-3</v>
      </c>
      <c r="E15" s="77">
        <f t="shared" si="9"/>
        <v>0.19685039370078738</v>
      </c>
      <c r="F15" s="76">
        <f>分析係数表!C18</f>
        <v>0.13983739837398379</v>
      </c>
      <c r="G15" s="77">
        <f t="shared" si="0"/>
        <v>2.7527046924012553E-2</v>
      </c>
      <c r="H15" s="77">
        <v>3.4383243117636422E-2</v>
      </c>
      <c r="I15" s="77">
        <f t="shared" si="1"/>
        <v>3.4383243117636422E-2</v>
      </c>
      <c r="J15" s="76">
        <f>分析係数表!G18</f>
        <v>0.21606118546845124</v>
      </c>
      <c r="K15" s="78">
        <f t="shared" si="2"/>
        <v>7.4288842682464929E-3</v>
      </c>
      <c r="L15" s="79"/>
      <c r="M15" s="80"/>
      <c r="N15" s="81">
        <f>分析係数表!H18</f>
        <v>4.3308186644314052E-4</v>
      </c>
      <c r="O15" s="82">
        <f t="shared" si="3"/>
        <v>1.5081041774284557E-2</v>
      </c>
      <c r="P15" s="76">
        <f>分析係数表!C18</f>
        <v>0.13983739837398379</v>
      </c>
      <c r="Q15" s="82">
        <f t="shared" si="4"/>
        <v>2.1088936464853207E-3</v>
      </c>
      <c r="R15" s="83">
        <v>5.2247690452265775E-3</v>
      </c>
      <c r="S15" s="84">
        <f t="shared" si="5"/>
        <v>3.9608012162862999E-2</v>
      </c>
      <c r="T15" s="85">
        <f>分析係数表!F18</f>
        <v>0.45793499043977054</v>
      </c>
      <c r="U15" s="86">
        <f t="shared" si="6"/>
        <v>1.8137894671138983E-2</v>
      </c>
      <c r="V15" s="87">
        <f>分析係数表!D18</f>
        <v>4.2065009560229447E-2</v>
      </c>
      <c r="W15" s="88">
        <f t="shared" si="7"/>
        <v>0</v>
      </c>
      <c r="X15" s="76">
        <f>分析係数表!E18</f>
        <v>2.9636711281070746E-2</v>
      </c>
      <c r="Y15" s="89">
        <f t="shared" si="8"/>
        <v>0</v>
      </c>
    </row>
    <row r="16" spans="1:25" x14ac:dyDescent="0.2">
      <c r="A16" s="6" t="s">
        <v>4</v>
      </c>
      <c r="B16" s="5" t="s">
        <v>32</v>
      </c>
      <c r="C16" s="90"/>
      <c r="D16" s="76">
        <f>投入係数表!AI16</f>
        <v>0</v>
      </c>
      <c r="E16" s="77">
        <f t="shared" si="9"/>
        <v>0</v>
      </c>
      <c r="F16" s="76">
        <f>分析係数表!C19</f>
        <v>0.18403218975010593</v>
      </c>
      <c r="G16" s="77">
        <f t="shared" si="0"/>
        <v>0</v>
      </c>
      <c r="H16" s="77">
        <v>5.7980141738689589E-3</v>
      </c>
      <c r="I16" s="77">
        <f t="shared" si="1"/>
        <v>5.7980141738689589E-3</v>
      </c>
      <c r="J16" s="76">
        <f>分析係数表!G19</f>
        <v>5.7747209966260059E-2</v>
      </c>
      <c r="K16" s="78">
        <f t="shared" si="2"/>
        <v>3.3481914188576261E-4</v>
      </c>
      <c r="L16" s="79"/>
      <c r="M16" s="80"/>
      <c r="N16" s="81">
        <f>分析係数表!H19</f>
        <v>-1.1176306230790724E-4</v>
      </c>
      <c r="O16" s="82">
        <f t="shared" si="3"/>
        <v>-3.8918817482024664E-3</v>
      </c>
      <c r="P16" s="76">
        <f>分析係数表!C19</f>
        <v>0.18403218975010593</v>
      </c>
      <c r="Q16" s="82">
        <f t="shared" si="4"/>
        <v>-7.1623152037017025E-4</v>
      </c>
      <c r="R16" s="83">
        <v>4.4805876815454827E-3</v>
      </c>
      <c r="S16" s="84">
        <f t="shared" si="5"/>
        <v>1.0278601855414442E-2</v>
      </c>
      <c r="T16" s="85">
        <f>分析係数表!F19</f>
        <v>0.23994290163508955</v>
      </c>
      <c r="U16" s="86">
        <f t="shared" si="6"/>
        <v>2.4662775539399566E-3</v>
      </c>
      <c r="V16" s="87">
        <f>分析係数表!D19</f>
        <v>1.5831819361536464E-2</v>
      </c>
      <c r="W16" s="88">
        <f t="shared" si="7"/>
        <v>0</v>
      </c>
      <c r="X16" s="76">
        <f>分析係数表!E19</f>
        <v>1.544251232805606E-2</v>
      </c>
      <c r="Y16" s="89">
        <f t="shared" si="8"/>
        <v>0</v>
      </c>
    </row>
    <row r="17" spans="1:25" x14ac:dyDescent="0.2">
      <c r="A17" s="6" t="s">
        <v>5</v>
      </c>
      <c r="B17" s="5" t="s">
        <v>33</v>
      </c>
      <c r="C17" s="90"/>
      <c r="D17" s="76">
        <f>投入係数表!AI17</f>
        <v>1.0360547036883547E-4</v>
      </c>
      <c r="E17" s="77">
        <f t="shared" si="9"/>
        <v>1.0360547036883548E-2</v>
      </c>
      <c r="F17" s="76">
        <f>分析係数表!C20</f>
        <v>2.2594142259414252E-2</v>
      </c>
      <c r="G17" s="77">
        <f t="shared" si="0"/>
        <v>2.3408767363669968E-4</v>
      </c>
      <c r="H17" s="77">
        <v>6.1258761627430876E-4</v>
      </c>
      <c r="I17" s="77">
        <f t="shared" si="1"/>
        <v>6.1258761627430876E-4</v>
      </c>
      <c r="J17" s="76">
        <f>分析係数表!G20</f>
        <v>0.10283687943262411</v>
      </c>
      <c r="K17" s="78">
        <f t="shared" si="2"/>
        <v>6.2996598836719691E-5</v>
      </c>
      <c r="L17" s="79"/>
      <c r="M17" s="80"/>
      <c r="N17" s="81">
        <f>分析係数表!H20</f>
        <v>5.3087454596255942E-4</v>
      </c>
      <c r="O17" s="82">
        <f t="shared" si="3"/>
        <v>1.8486438303961718E-2</v>
      </c>
      <c r="P17" s="76">
        <f>分析係数表!C20</f>
        <v>2.2594142259414252E-2</v>
      </c>
      <c r="Q17" s="82">
        <f t="shared" si="4"/>
        <v>4.1768521690959575E-4</v>
      </c>
      <c r="R17" s="83">
        <v>1.1921780518530721E-3</v>
      </c>
      <c r="S17" s="84">
        <f t="shared" si="5"/>
        <v>1.804765668127381E-3</v>
      </c>
      <c r="T17" s="85">
        <f>分析係数表!F20</f>
        <v>0.22695035460992907</v>
      </c>
      <c r="U17" s="86">
        <f t="shared" si="6"/>
        <v>4.0959220836933466E-4</v>
      </c>
      <c r="V17" s="87">
        <f>分析係数表!D20</f>
        <v>0.11702127659574468</v>
      </c>
      <c r="W17" s="88">
        <f t="shared" si="7"/>
        <v>0</v>
      </c>
      <c r="X17" s="76">
        <f>分析係数表!E20</f>
        <v>0.10638297872340426</v>
      </c>
      <c r="Y17" s="89">
        <f t="shared" si="8"/>
        <v>0</v>
      </c>
    </row>
    <row r="18" spans="1:25" x14ac:dyDescent="0.2">
      <c r="A18" s="6" t="s">
        <v>6</v>
      </c>
      <c r="B18" s="5" t="s">
        <v>34</v>
      </c>
      <c r="C18" s="90"/>
      <c r="D18" s="76">
        <f>投入係数表!AI18</f>
        <v>2.0721094073767094E-4</v>
      </c>
      <c r="E18" s="77">
        <f t="shared" si="9"/>
        <v>2.0721094073767096E-2</v>
      </c>
      <c r="F18" s="76">
        <f>分析係数表!C21</f>
        <v>0.23250388802488331</v>
      </c>
      <c r="G18" s="77">
        <f t="shared" si="0"/>
        <v>4.817734936280218E-3</v>
      </c>
      <c r="H18" s="77">
        <v>2.5991525212406701E-2</v>
      </c>
      <c r="I18" s="77">
        <f t="shared" si="1"/>
        <v>2.5991525212406701E-2</v>
      </c>
      <c r="J18" s="76">
        <f>分析係数表!G21</f>
        <v>0.28497645450402553</v>
      </c>
      <c r="K18" s="78">
        <f t="shared" si="2"/>
        <v>7.406972702183651E-3</v>
      </c>
      <c r="L18" s="79"/>
      <c r="M18" s="80"/>
      <c r="N18" s="81">
        <f>分析係数表!H21</f>
        <v>8.9410449846325792E-4</v>
      </c>
      <c r="O18" s="82">
        <f t="shared" si="3"/>
        <v>3.1135053985619731E-2</v>
      </c>
      <c r="P18" s="76">
        <f>分析係数表!C21</f>
        <v>0.23250388802488331</v>
      </c>
      <c r="Q18" s="82">
        <f t="shared" si="4"/>
        <v>7.2390211055212263E-3</v>
      </c>
      <c r="R18" s="83">
        <v>2.4398970860554221E-2</v>
      </c>
      <c r="S18" s="84">
        <f t="shared" si="5"/>
        <v>5.0390496072960922E-2</v>
      </c>
      <c r="T18" s="85">
        <f>分析係数表!F21</f>
        <v>0.42533799179705301</v>
      </c>
      <c r="U18" s="86">
        <f t="shared" si="6"/>
        <v>2.1432992405330486E-2</v>
      </c>
      <c r="V18" s="87">
        <f>分析係数表!D21</f>
        <v>7.6257025672185938E-2</v>
      </c>
      <c r="W18" s="88">
        <f t="shared" si="7"/>
        <v>0</v>
      </c>
      <c r="X18" s="76">
        <f>分析係数表!E21</f>
        <v>5.9395412425945621E-2</v>
      </c>
      <c r="Y18" s="89">
        <f t="shared" si="8"/>
        <v>0</v>
      </c>
    </row>
    <row r="19" spans="1:25" x14ac:dyDescent="0.2">
      <c r="A19" s="6" t="s">
        <v>7</v>
      </c>
      <c r="B19" s="5" t="s">
        <v>268</v>
      </c>
      <c r="C19" s="90"/>
      <c r="D19" s="76">
        <f>投入係数表!AI19</f>
        <v>0</v>
      </c>
      <c r="E19" s="77">
        <f t="shared" si="9"/>
        <v>0</v>
      </c>
      <c r="F19" s="76">
        <f>分析係数表!C22</f>
        <v>5.4474708171206254E-2</v>
      </c>
      <c r="G19" s="77">
        <f t="shared" si="0"/>
        <v>0</v>
      </c>
      <c r="H19" s="77">
        <v>2.0301913858926574E-3</v>
      </c>
      <c r="I19" s="77">
        <f t="shared" si="1"/>
        <v>2.0301913858926574E-3</v>
      </c>
      <c r="J19" s="76">
        <f>分析係数表!G22</f>
        <v>0.19423955040393395</v>
      </c>
      <c r="K19" s="78">
        <f t="shared" si="2"/>
        <v>3.9434346202972938E-4</v>
      </c>
      <c r="L19" s="79"/>
      <c r="M19" s="80"/>
      <c r="N19" s="81">
        <f>分析係数表!H22</f>
        <v>4.1911148365465217E-5</v>
      </c>
      <c r="O19" s="82">
        <f t="shared" si="3"/>
        <v>1.4594556555759251E-3</v>
      </c>
      <c r="P19" s="76">
        <f>分析係数表!C22</f>
        <v>5.4474708171206254E-2</v>
      </c>
      <c r="Q19" s="82">
        <f t="shared" si="4"/>
        <v>7.9503420926315031E-5</v>
      </c>
      <c r="R19" s="83">
        <v>8.071555325868951E-4</v>
      </c>
      <c r="S19" s="84">
        <f t="shared" si="5"/>
        <v>2.8373469184795525E-3</v>
      </c>
      <c r="T19" s="85">
        <f>分析係数表!F22</f>
        <v>0.41201264488935724</v>
      </c>
      <c r="U19" s="86">
        <f t="shared" si="6"/>
        <v>1.1690228083514279E-3</v>
      </c>
      <c r="V19" s="87">
        <f>分析係数表!D22</f>
        <v>4.7418335089567963E-2</v>
      </c>
      <c r="W19" s="88">
        <f t="shared" si="7"/>
        <v>0</v>
      </c>
      <c r="X19" s="76">
        <f>分析係数表!E22</f>
        <v>4.0744643484369514E-2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0.21588453540995636</v>
      </c>
      <c r="K20" s="78">
        <f t="shared" si="2"/>
        <v>0</v>
      </c>
      <c r="L20" s="79"/>
      <c r="M20" s="80"/>
      <c r="N20" s="81">
        <f>分析係数表!H23</f>
        <v>2.794076557697681E-5</v>
      </c>
      <c r="O20" s="82">
        <f t="shared" si="3"/>
        <v>9.7297043705061659E-4</v>
      </c>
      <c r="P20" s="76">
        <f>分析係数表!C23</f>
        <v>0</v>
      </c>
      <c r="Q20" s="82">
        <f t="shared" si="4"/>
        <v>0</v>
      </c>
      <c r="R20" s="83">
        <v>0</v>
      </c>
      <c r="S20" s="84">
        <f t="shared" si="5"/>
        <v>0</v>
      </c>
      <c r="T20" s="85">
        <f>分析係数表!F23</f>
        <v>0.4404941493048477</v>
      </c>
      <c r="U20" s="86">
        <f t="shared" si="6"/>
        <v>0</v>
      </c>
      <c r="V20" s="87">
        <f>分析係数表!D23</f>
        <v>3.6368084152158843E-2</v>
      </c>
      <c r="W20" s="88">
        <f t="shared" si="7"/>
        <v>0</v>
      </c>
      <c r="X20" s="76">
        <f>分析係数表!E23</f>
        <v>3.6898112284421247E-2</v>
      </c>
      <c r="Y20" s="89">
        <f t="shared" si="8"/>
        <v>0</v>
      </c>
    </row>
    <row r="21" spans="1:25" x14ac:dyDescent="0.2">
      <c r="A21" s="6" t="s">
        <v>9</v>
      </c>
      <c r="B21" s="5" t="s">
        <v>270</v>
      </c>
      <c r="C21" s="90"/>
      <c r="D21" s="76">
        <f>投入係数表!AI21</f>
        <v>0</v>
      </c>
      <c r="E21" s="77">
        <f t="shared" si="9"/>
        <v>0</v>
      </c>
      <c r="F21" s="76">
        <f>分析係数表!C24</f>
        <v>0.2430426716141002</v>
      </c>
      <c r="G21" s="77">
        <f t="shared" si="0"/>
        <v>0</v>
      </c>
      <c r="H21" s="77">
        <v>5.6112076655666287E-3</v>
      </c>
      <c r="I21" s="77">
        <f t="shared" si="1"/>
        <v>5.6112076655666287E-3</v>
      </c>
      <c r="J21" s="76">
        <f>分析係数表!G24</f>
        <v>0.20785219399538107</v>
      </c>
      <c r="K21" s="78">
        <f t="shared" si="2"/>
        <v>1.1663018242517242E-3</v>
      </c>
      <c r="L21" s="79"/>
      <c r="M21" s="80"/>
      <c r="N21" s="81">
        <f>分析係数表!H24</f>
        <v>3.3528918692372173E-4</v>
      </c>
      <c r="O21" s="82">
        <f t="shared" si="3"/>
        <v>1.16756452446074E-2</v>
      </c>
      <c r="P21" s="76">
        <f>分析係数表!C24</f>
        <v>0.2430426716141002</v>
      </c>
      <c r="Q21" s="82">
        <f t="shared" si="4"/>
        <v>2.8376800130678471E-3</v>
      </c>
      <c r="R21" s="83">
        <v>1.1485105745789467E-2</v>
      </c>
      <c r="S21" s="84">
        <f t="shared" si="5"/>
        <v>1.7096313411356097E-2</v>
      </c>
      <c r="T21" s="85">
        <f>分析係数表!F24</f>
        <v>0.39030023094688221</v>
      </c>
      <c r="U21" s="86">
        <f t="shared" si="6"/>
        <v>6.6726950727925638E-3</v>
      </c>
      <c r="V21" s="87">
        <f>分析係数表!D24</f>
        <v>2.0785219399538105E-2</v>
      </c>
      <c r="W21" s="88">
        <f t="shared" si="7"/>
        <v>0</v>
      </c>
      <c r="X21" s="76">
        <f>分析係数表!E24</f>
        <v>1.8475750577367205E-2</v>
      </c>
      <c r="Y21" s="89">
        <f t="shared" si="8"/>
        <v>0</v>
      </c>
    </row>
    <row r="22" spans="1:25" x14ac:dyDescent="0.2">
      <c r="A22" s="6" t="s">
        <v>10</v>
      </c>
      <c r="B22" s="5" t="s">
        <v>271</v>
      </c>
      <c r="C22" s="90"/>
      <c r="D22" s="76">
        <f>投入係数表!AI22</f>
        <v>1.5540820555325322E-3</v>
      </c>
      <c r="E22" s="77">
        <f t="shared" si="9"/>
        <v>0.15540820555325321</v>
      </c>
      <c r="F22" s="76">
        <f>分析係数表!C25</f>
        <v>6.2929061784896545E-3</v>
      </c>
      <c r="G22" s="77">
        <f t="shared" si="0"/>
        <v>9.7796925691405749E-4</v>
      </c>
      <c r="H22" s="77">
        <v>1.3337132496501975E-3</v>
      </c>
      <c r="I22" s="77">
        <f t="shared" si="1"/>
        <v>1.3337132496501975E-3</v>
      </c>
      <c r="J22" s="76">
        <f>分析係数表!G25</f>
        <v>0.19805194805194806</v>
      </c>
      <c r="K22" s="78">
        <f t="shared" si="2"/>
        <v>2.6414450723591577E-4</v>
      </c>
      <c r="L22" s="79"/>
      <c r="M22" s="80"/>
      <c r="N22" s="81">
        <f>分析係数表!H25</f>
        <v>4.8896339759709417E-4</v>
      </c>
      <c r="O22" s="82">
        <f t="shared" si="3"/>
        <v>1.7026982648385793E-2</v>
      </c>
      <c r="P22" s="76">
        <f>分析係数表!C25</f>
        <v>6.2929061784896545E-3</v>
      </c>
      <c r="Q22" s="82">
        <f t="shared" si="4"/>
        <v>1.0714920430906309E-4</v>
      </c>
      <c r="R22" s="83">
        <v>1.0438114011318031E-3</v>
      </c>
      <c r="S22" s="84">
        <f t="shared" si="5"/>
        <v>2.3775246507820006E-3</v>
      </c>
      <c r="T22" s="85">
        <f>分析係数表!F25</f>
        <v>0.35389610389610388</v>
      </c>
      <c r="U22" s="86">
        <f t="shared" si="6"/>
        <v>8.4139671082869496E-4</v>
      </c>
      <c r="V22" s="87">
        <f>分析係数表!D25</f>
        <v>9.74025974025974E-3</v>
      </c>
      <c r="W22" s="88">
        <f t="shared" si="7"/>
        <v>0</v>
      </c>
      <c r="X22" s="76">
        <f>分析係数表!E25</f>
        <v>0</v>
      </c>
      <c r="Y22" s="89">
        <f t="shared" si="8"/>
        <v>0</v>
      </c>
    </row>
    <row r="23" spans="1:25" x14ac:dyDescent="0.2">
      <c r="A23" s="6" t="s">
        <v>11</v>
      </c>
      <c r="B23" s="5" t="s">
        <v>35</v>
      </c>
      <c r="C23" s="90"/>
      <c r="D23" s="76">
        <f>投入係数表!AI23</f>
        <v>5.1802735184417739E-4</v>
      </c>
      <c r="E23" s="77">
        <f t="shared" si="9"/>
        <v>5.1802735184417741E-2</v>
      </c>
      <c r="F23" s="76">
        <f>分析係数表!C26</f>
        <v>0.11929572403880706</v>
      </c>
      <c r="G23" s="77">
        <f t="shared" si="0"/>
        <v>6.1798448010156994E-3</v>
      </c>
      <c r="H23" s="77">
        <v>1.012172948297628E-2</v>
      </c>
      <c r="I23" s="77">
        <f t="shared" si="1"/>
        <v>1.012172948297628E-2</v>
      </c>
      <c r="J23" s="76">
        <f>分析係数表!G26</f>
        <v>0.19690501600853788</v>
      </c>
      <c r="K23" s="78">
        <f t="shared" si="2"/>
        <v>1.9930193058795343E-3</v>
      </c>
      <c r="L23" s="79"/>
      <c r="M23" s="80"/>
      <c r="N23" s="81">
        <f>分析係数表!H26</f>
        <v>1.0477787091366304E-2</v>
      </c>
      <c r="O23" s="82">
        <f t="shared" si="3"/>
        <v>0.36486391389398126</v>
      </c>
      <c r="P23" s="76">
        <f>分析係数表!C26</f>
        <v>0.11929572403880706</v>
      </c>
      <c r="Q23" s="82">
        <f t="shared" si="4"/>
        <v>4.352670478361545E-2</v>
      </c>
      <c r="R23" s="83">
        <v>4.7045865833208272E-2</v>
      </c>
      <c r="S23" s="84">
        <f t="shared" si="5"/>
        <v>5.7167595316184552E-2</v>
      </c>
      <c r="T23" s="85">
        <f>分析係数表!F26</f>
        <v>0.33564567769477055</v>
      </c>
      <c r="U23" s="86">
        <f t="shared" si="6"/>
        <v>1.9188056272081155E-2</v>
      </c>
      <c r="V23" s="87">
        <f>分析係数表!D26</f>
        <v>7.4706510138740662E-2</v>
      </c>
      <c r="W23" s="88">
        <f t="shared" si="7"/>
        <v>0</v>
      </c>
      <c r="X23" s="76">
        <f>分析係数表!E26</f>
        <v>7.3639274279615793E-2</v>
      </c>
      <c r="Y23" s="89">
        <f t="shared" si="8"/>
        <v>0</v>
      </c>
    </row>
    <row r="24" spans="1:25" x14ac:dyDescent="0.2">
      <c r="A24" s="6" t="s">
        <v>12</v>
      </c>
      <c r="B24" s="5" t="s">
        <v>365</v>
      </c>
      <c r="C24" s="90"/>
      <c r="D24" s="76">
        <f>投入係数表!AI24</f>
        <v>1.0360547036883547E-4</v>
      </c>
      <c r="E24" s="77">
        <f t="shared" si="9"/>
        <v>1.0360547036883548E-2</v>
      </c>
      <c r="F24" s="76">
        <f>分析係数表!C27</f>
        <v>1</v>
      </c>
      <c r="G24" s="77">
        <f t="shared" si="0"/>
        <v>1.0360547036883548E-2</v>
      </c>
      <c r="H24" s="77">
        <v>1.715016662967106E-2</v>
      </c>
      <c r="I24" s="77">
        <f t="shared" si="1"/>
        <v>1.715016662967106E-2</v>
      </c>
      <c r="J24" s="76">
        <f>分析係数表!G27</f>
        <v>0.17096018735362997</v>
      </c>
      <c r="K24" s="78">
        <f t="shared" si="2"/>
        <v>2.931995700154537E-3</v>
      </c>
      <c r="L24" s="79"/>
      <c r="M24" s="80"/>
      <c r="N24" s="81">
        <f>分析係数表!H27</f>
        <v>1.0449846325789327E-2</v>
      </c>
      <c r="O24" s="82">
        <f t="shared" si="3"/>
        <v>0.36389094345693063</v>
      </c>
      <c r="P24" s="76">
        <f>分析係数表!C27</f>
        <v>1</v>
      </c>
      <c r="Q24" s="82">
        <f t="shared" si="4"/>
        <v>0.36389094345693063</v>
      </c>
      <c r="R24" s="83">
        <v>0.37890963089558705</v>
      </c>
      <c r="S24" s="84">
        <f t="shared" si="5"/>
        <v>0.39605979752525811</v>
      </c>
      <c r="T24" s="85">
        <f>分析係数表!F27</f>
        <v>0.32162373145979706</v>
      </c>
      <c r="U24" s="86">
        <f t="shared" si="6"/>
        <v>0.1273822299612852</v>
      </c>
      <c r="V24" s="87">
        <f>分析係数表!D27</f>
        <v>1.0278428311215197E-2</v>
      </c>
      <c r="W24" s="88">
        <f t="shared" si="7"/>
        <v>0</v>
      </c>
      <c r="X24" s="76">
        <f>分析係数表!E27</f>
        <v>1.2360135310954984E-2</v>
      </c>
      <c r="Y24" s="89">
        <f t="shared" si="8"/>
        <v>0</v>
      </c>
    </row>
    <row r="25" spans="1:25" x14ac:dyDescent="0.2">
      <c r="A25" s="6" t="s">
        <v>13</v>
      </c>
      <c r="B25" s="5" t="s">
        <v>191</v>
      </c>
      <c r="C25" s="90"/>
      <c r="D25" s="76">
        <f>投入係数表!AI25</f>
        <v>0</v>
      </c>
      <c r="E25" s="77">
        <f t="shared" si="9"/>
        <v>0</v>
      </c>
      <c r="F25" s="76">
        <f>分析係数表!C28</f>
        <v>0.21543700340522132</v>
      </c>
      <c r="G25" s="77">
        <f t="shared" si="0"/>
        <v>0</v>
      </c>
      <c r="H25" s="77">
        <v>2.4260287392867286E-2</v>
      </c>
      <c r="I25" s="77">
        <f t="shared" si="1"/>
        <v>2.4260287392867286E-2</v>
      </c>
      <c r="J25" s="76">
        <f>分析係数表!G28</f>
        <v>0.12488528602018965</v>
      </c>
      <c r="K25" s="78">
        <f t="shared" si="2"/>
        <v>3.0297529299902321E-3</v>
      </c>
      <c r="L25" s="79"/>
      <c r="M25" s="80"/>
      <c r="N25" s="81">
        <f>分析係数表!H28</f>
        <v>2.0550433081866444E-2</v>
      </c>
      <c r="O25" s="82">
        <f t="shared" si="3"/>
        <v>0.71561975645072851</v>
      </c>
      <c r="P25" s="76">
        <f>分析係数表!C28</f>
        <v>0.21543700340522132</v>
      </c>
      <c r="Q25" s="82">
        <f t="shared" si="4"/>
        <v>0.15417097590731924</v>
      </c>
      <c r="R25" s="83">
        <v>0.17859100973293227</v>
      </c>
      <c r="S25" s="84">
        <f t="shared" si="5"/>
        <v>0.20285129712579955</v>
      </c>
      <c r="T25" s="85">
        <f>分析係数表!F28</f>
        <v>0.21313857448761089</v>
      </c>
      <c r="U25" s="86">
        <f t="shared" si="6"/>
        <v>4.3235436302355719E-2</v>
      </c>
      <c r="V25" s="87">
        <f>分析係数表!D28</f>
        <v>4.5656163964515141E-2</v>
      </c>
      <c r="W25" s="88">
        <f t="shared" si="7"/>
        <v>0</v>
      </c>
      <c r="X25" s="76">
        <f>分析係数表!E28</f>
        <v>3.9385133068216581E-2</v>
      </c>
      <c r="Y25" s="89">
        <f t="shared" si="8"/>
        <v>0</v>
      </c>
    </row>
    <row r="26" spans="1:25" x14ac:dyDescent="0.2">
      <c r="A26" s="6" t="s">
        <v>14</v>
      </c>
      <c r="B26" s="5" t="s">
        <v>50</v>
      </c>
      <c r="C26" s="90"/>
      <c r="D26" s="76">
        <f>投入係数表!AI26</f>
        <v>1.8338168255283879E-2</v>
      </c>
      <c r="E26" s="77">
        <f t="shared" si="9"/>
        <v>1.833816825528388</v>
      </c>
      <c r="F26" s="76">
        <f>分析係数表!C29</f>
        <v>0.11126961483594866</v>
      </c>
      <c r="G26" s="77">
        <f t="shared" si="0"/>
        <v>0.2040480918562258</v>
      </c>
      <c r="H26" s="77">
        <v>0.21767365674053574</v>
      </c>
      <c r="I26" s="77">
        <f t="shared" si="1"/>
        <v>0.21767365674053574</v>
      </c>
      <c r="J26" s="76">
        <f>分析係数表!G29</f>
        <v>0.25072046109510088</v>
      </c>
      <c r="K26" s="78">
        <f t="shared" si="2"/>
        <v>5.4575239586243836E-2</v>
      </c>
      <c r="L26" s="79"/>
      <c r="M26" s="80"/>
      <c r="N26" s="81">
        <f>分析係数表!H29</f>
        <v>9.5976529756915344E-3</v>
      </c>
      <c r="O26" s="82">
        <f t="shared" si="3"/>
        <v>0.33421534512688683</v>
      </c>
      <c r="P26" s="76">
        <f>分析係数表!C29</f>
        <v>0.11126961483594866</v>
      </c>
      <c r="Q26" s="82">
        <f t="shared" si="4"/>
        <v>3.718801272453235E-2</v>
      </c>
      <c r="R26" s="83">
        <v>5.1718323224781815E-2</v>
      </c>
      <c r="S26" s="84">
        <f t="shared" si="5"/>
        <v>0.26939197996531755</v>
      </c>
      <c r="T26" s="85">
        <f>分析係数表!F29</f>
        <v>0.40201729106628242</v>
      </c>
      <c r="U26" s="86">
        <f t="shared" si="6"/>
        <v>0.10830023402063919</v>
      </c>
      <c r="V26" s="87">
        <f>分析係数表!D29</f>
        <v>0.18659942363112392</v>
      </c>
      <c r="W26" s="88">
        <f t="shared" si="7"/>
        <v>0</v>
      </c>
      <c r="X26" s="76">
        <f>分析係数表!E29</f>
        <v>0.15489913544668588</v>
      </c>
      <c r="Y26" s="89">
        <f t="shared" si="8"/>
        <v>0</v>
      </c>
    </row>
    <row r="27" spans="1:25" x14ac:dyDescent="0.2">
      <c r="A27" s="6" t="s">
        <v>15</v>
      </c>
      <c r="B27" s="5" t="s">
        <v>36</v>
      </c>
      <c r="C27" s="90"/>
      <c r="D27" s="76">
        <f>投入係数表!AI27</f>
        <v>5.6983008702859508E-3</v>
      </c>
      <c r="E27" s="77">
        <f t="shared" si="9"/>
        <v>0.56983008702859506</v>
      </c>
      <c r="F27" s="76">
        <f>分析係数表!C30</f>
        <v>1</v>
      </c>
      <c r="G27" s="77">
        <f t="shared" si="0"/>
        <v>0.56983008702859506</v>
      </c>
      <c r="H27" s="77">
        <v>0.61198339269522639</v>
      </c>
      <c r="I27" s="77">
        <f t="shared" si="1"/>
        <v>0.61198339269522639</v>
      </c>
      <c r="J27" s="76">
        <f>分析係数表!G30</f>
        <v>0.34452184927169094</v>
      </c>
      <c r="K27" s="78">
        <f t="shared" si="2"/>
        <v>0.21084165017492285</v>
      </c>
      <c r="L27" s="79"/>
      <c r="M27" s="80"/>
      <c r="N27" s="81">
        <f>分析係数表!H30</f>
        <v>0</v>
      </c>
      <c r="O27" s="82">
        <f t="shared" si="3"/>
        <v>0</v>
      </c>
      <c r="P27" s="76">
        <f>分析係数表!C30</f>
        <v>1</v>
      </c>
      <c r="Q27" s="82">
        <f t="shared" si="4"/>
        <v>0</v>
      </c>
      <c r="R27" s="83">
        <v>0.10520410547948829</v>
      </c>
      <c r="S27" s="84">
        <f t="shared" si="5"/>
        <v>0.71718749817471472</v>
      </c>
      <c r="T27" s="85">
        <f>分析係数表!F30</f>
        <v>0.43989867004433186</v>
      </c>
      <c r="U27" s="86">
        <f t="shared" si="6"/>
        <v>0.31548982661947872</v>
      </c>
      <c r="V27" s="87">
        <f>分析係数表!D30</f>
        <v>0.14464851171627613</v>
      </c>
      <c r="W27" s="88">
        <f t="shared" si="7"/>
        <v>0</v>
      </c>
      <c r="X27" s="76">
        <f>分析係数表!E30</f>
        <v>8.7017099430018993E-2</v>
      </c>
      <c r="Y27" s="89">
        <f t="shared" si="8"/>
        <v>0</v>
      </c>
    </row>
    <row r="28" spans="1:25" x14ac:dyDescent="0.2">
      <c r="A28" s="6" t="s">
        <v>16</v>
      </c>
      <c r="B28" s="5" t="s">
        <v>192</v>
      </c>
      <c r="C28" s="90"/>
      <c r="D28" s="76">
        <f>投入係数表!AI28</f>
        <v>2.0099461251554082E-2</v>
      </c>
      <c r="E28" s="77">
        <f t="shared" si="9"/>
        <v>2.009946125155408</v>
      </c>
      <c r="F28" s="76">
        <f>分析係数表!C31</f>
        <v>4.9334728658992355E-2</v>
      </c>
      <c r="G28" s="77">
        <f t="shared" si="0"/>
        <v>9.9160146703735144E-2</v>
      </c>
      <c r="H28" s="77">
        <v>0.10890573826497656</v>
      </c>
      <c r="I28" s="77">
        <f t="shared" si="1"/>
        <v>0.10890573826497656</v>
      </c>
      <c r="J28" s="76">
        <f>分析係数表!G31</f>
        <v>6.9277108433734941E-2</v>
      </c>
      <c r="K28" s="78">
        <f t="shared" si="2"/>
        <v>7.5446746388387375E-3</v>
      </c>
      <c r="L28" s="79"/>
      <c r="M28" s="80"/>
      <c r="N28" s="81">
        <f>分析係数表!H31</f>
        <v>2.1570271025426097E-2</v>
      </c>
      <c r="O28" s="82">
        <f t="shared" si="3"/>
        <v>0.75113317740307606</v>
      </c>
      <c r="P28" s="76">
        <f>分析係数表!C31</f>
        <v>4.9334728658992355E-2</v>
      </c>
      <c r="Q28" s="82">
        <f t="shared" si="4"/>
        <v>3.7056951493947526E-2</v>
      </c>
      <c r="R28" s="83">
        <v>5.2634544149038849E-2</v>
      </c>
      <c r="S28" s="84">
        <f t="shared" si="5"/>
        <v>0.16154028241401541</v>
      </c>
      <c r="T28" s="85">
        <f>分析係数表!F31</f>
        <v>0.34337349397590361</v>
      </c>
      <c r="U28" s="86">
        <f t="shared" si="6"/>
        <v>5.5468651190354691E-2</v>
      </c>
      <c r="V28" s="87">
        <f>分析係数表!D31</f>
        <v>0</v>
      </c>
      <c r="W28" s="88">
        <f t="shared" si="7"/>
        <v>0</v>
      </c>
      <c r="X28" s="76">
        <f>分析係数表!E31</f>
        <v>0</v>
      </c>
      <c r="Y28" s="89">
        <f t="shared" si="8"/>
        <v>0</v>
      </c>
    </row>
    <row r="29" spans="1:25" x14ac:dyDescent="0.2">
      <c r="A29" s="6" t="s">
        <v>17</v>
      </c>
      <c r="B29" s="5" t="s">
        <v>272</v>
      </c>
      <c r="C29" s="90"/>
      <c r="D29" s="76">
        <f>投入係数表!AI29</f>
        <v>9.4280978035640277E-3</v>
      </c>
      <c r="E29" s="77">
        <f t="shared" si="9"/>
        <v>0.94280978035640273</v>
      </c>
      <c r="F29" s="76">
        <f>分析係数表!C32</f>
        <v>0.42352941176470593</v>
      </c>
      <c r="G29" s="77">
        <f t="shared" si="0"/>
        <v>0.39930767168035886</v>
      </c>
      <c r="H29" s="77">
        <v>0.42430472243956663</v>
      </c>
      <c r="I29" s="77">
        <f t="shared" si="1"/>
        <v>0.42430472243956663</v>
      </c>
      <c r="J29" s="76">
        <f>分析係数表!G32</f>
        <v>0.14012738853503184</v>
      </c>
      <c r="K29" s="78">
        <f t="shared" si="2"/>
        <v>5.9456712698538E-2</v>
      </c>
      <c r="L29" s="79"/>
      <c r="M29" s="80"/>
      <c r="N29" s="81">
        <f>分析係数表!H32</f>
        <v>6.3146130203967591E-3</v>
      </c>
      <c r="O29" s="82">
        <f t="shared" si="3"/>
        <v>0.21989131877343937</v>
      </c>
      <c r="P29" s="76">
        <f>分析係数表!C32</f>
        <v>0.42352941176470593</v>
      </c>
      <c r="Q29" s="82">
        <f t="shared" si="4"/>
        <v>9.3130440892280217E-2</v>
      </c>
      <c r="R29" s="83">
        <v>0.12368867482817776</v>
      </c>
      <c r="S29" s="84">
        <f t="shared" si="5"/>
        <v>0.54799339726774443</v>
      </c>
      <c r="T29" s="85">
        <f>分析係数表!F32</f>
        <v>0.48195329087048833</v>
      </c>
      <c r="U29" s="86">
        <f t="shared" si="6"/>
        <v>0.26410722118848828</v>
      </c>
      <c r="V29" s="87">
        <f>分析係数表!D32</f>
        <v>6.369426751592357E-3</v>
      </c>
      <c r="W29" s="88">
        <f t="shared" si="7"/>
        <v>0</v>
      </c>
      <c r="X29" s="76">
        <f>分析係数表!E32</f>
        <v>1.0615711252653927E-2</v>
      </c>
      <c r="Y29" s="89">
        <f t="shared" si="8"/>
        <v>0</v>
      </c>
    </row>
    <row r="30" spans="1:25" x14ac:dyDescent="0.2">
      <c r="A30" s="6" t="s">
        <v>18</v>
      </c>
      <c r="B30" s="5" t="s">
        <v>273</v>
      </c>
      <c r="C30" s="90"/>
      <c r="D30" s="76">
        <f>投入係数表!AI30</f>
        <v>5.0766680480729383E-3</v>
      </c>
      <c r="E30" s="77">
        <f t="shared" si="9"/>
        <v>0.50766680480729387</v>
      </c>
      <c r="F30" s="76">
        <f>分析係数表!C33</f>
        <v>1</v>
      </c>
      <c r="G30" s="77">
        <f t="shared" si="0"/>
        <v>0.50766680480729387</v>
      </c>
      <c r="H30" s="77">
        <v>0.52721048573578699</v>
      </c>
      <c r="I30" s="77">
        <f t="shared" si="1"/>
        <v>0.52721048573578699</v>
      </c>
      <c r="J30" s="76">
        <f>分析係数表!G33</f>
        <v>0.50642927794263104</v>
      </c>
      <c r="K30" s="78">
        <f t="shared" si="2"/>
        <v>0.26699482561495841</v>
      </c>
      <c r="L30" s="79"/>
      <c r="M30" s="80"/>
      <c r="N30" s="81">
        <f>分析係数表!H33</f>
        <v>9.2204526404023469E-4</v>
      </c>
      <c r="O30" s="82">
        <f t="shared" si="3"/>
        <v>3.2108024422670349E-2</v>
      </c>
      <c r="P30" s="76">
        <f>分析係数表!C33</f>
        <v>1</v>
      </c>
      <c r="Q30" s="82">
        <f t="shared" si="4"/>
        <v>3.2108024422670349E-2</v>
      </c>
      <c r="R30" s="83">
        <v>9.0315161989415721E-2</v>
      </c>
      <c r="S30" s="84">
        <f t="shared" si="5"/>
        <v>0.61752564772520269</v>
      </c>
      <c r="T30" s="85">
        <f>分析係数表!F33</f>
        <v>0.64094955489614247</v>
      </c>
      <c r="U30" s="86">
        <f t="shared" si="6"/>
        <v>0.39580278904642074</v>
      </c>
      <c r="V30" s="87">
        <f>分析係数表!D33</f>
        <v>2.967359050445104E-2</v>
      </c>
      <c r="W30" s="88">
        <f t="shared" si="7"/>
        <v>0</v>
      </c>
      <c r="X30" s="76">
        <f>分析係数表!E33</f>
        <v>2.6706231454005934E-2</v>
      </c>
      <c r="Y30" s="89">
        <f t="shared" si="8"/>
        <v>0</v>
      </c>
    </row>
    <row r="31" spans="1:25" x14ac:dyDescent="0.2">
      <c r="A31" s="6" t="s">
        <v>19</v>
      </c>
      <c r="B31" s="5" t="s">
        <v>274</v>
      </c>
      <c r="C31" s="90"/>
      <c r="D31" s="76">
        <f>投入係数表!AI31</f>
        <v>2.0306672192291753E-2</v>
      </c>
      <c r="E31" s="77">
        <f t="shared" si="9"/>
        <v>2.0306672192291755</v>
      </c>
      <c r="F31" s="76">
        <f>分析係数表!C34</f>
        <v>1</v>
      </c>
      <c r="G31" s="77">
        <f t="shared" si="0"/>
        <v>2.0306672192291755</v>
      </c>
      <c r="H31" s="77">
        <v>2.5506249408000738</v>
      </c>
      <c r="I31" s="77">
        <f t="shared" si="1"/>
        <v>2.5506249408000738</v>
      </c>
      <c r="J31" s="76">
        <f>分析係数表!G34</f>
        <v>0.4248177722781849</v>
      </c>
      <c r="K31" s="78">
        <f t="shared" si="2"/>
        <v>1.0835508052678646</v>
      </c>
      <c r="L31" s="79"/>
      <c r="M31" s="80"/>
      <c r="N31" s="81">
        <f>分析係数表!H34</f>
        <v>0.15535065660799105</v>
      </c>
      <c r="O31" s="82">
        <f t="shared" si="3"/>
        <v>5.4097156300014282</v>
      </c>
      <c r="P31" s="76">
        <f>分析係数表!C34</f>
        <v>1</v>
      </c>
      <c r="Q31" s="82">
        <f t="shared" si="4"/>
        <v>5.4097156300014282</v>
      </c>
      <c r="R31" s="83">
        <v>5.9481942315456466</v>
      </c>
      <c r="S31" s="84">
        <f t="shared" si="5"/>
        <v>8.4988191723457209</v>
      </c>
      <c r="T31" s="85">
        <f>分析係数表!F34</f>
        <v>0.6980530152162564</v>
      </c>
      <c r="U31" s="86">
        <f t="shared" si="6"/>
        <v>5.9326263490336588</v>
      </c>
      <c r="V31" s="87">
        <f>分析係数表!D34</f>
        <v>4.7543550975425841E-2</v>
      </c>
      <c r="W31" s="88">
        <f t="shared" si="7"/>
        <v>0</v>
      </c>
      <c r="X31" s="76">
        <f>分析係数表!E34</f>
        <v>3.5865509174223237E-2</v>
      </c>
      <c r="Y31" s="89">
        <f t="shared" si="8"/>
        <v>0</v>
      </c>
    </row>
    <row r="32" spans="1:25" x14ac:dyDescent="0.2">
      <c r="A32" s="6" t="s">
        <v>20</v>
      </c>
      <c r="B32" s="5" t="s">
        <v>37</v>
      </c>
      <c r="C32" s="90"/>
      <c r="D32" s="76">
        <f>投入係数表!AI32</f>
        <v>7.355988396187319E-3</v>
      </c>
      <c r="E32" s="77">
        <f t="shared" si="9"/>
        <v>0.73559883961873185</v>
      </c>
      <c r="F32" s="76">
        <f>分析係数表!C35</f>
        <v>0.10396681358568838</v>
      </c>
      <c r="G32" s="77">
        <f t="shared" si="0"/>
        <v>7.6477867432489383E-2</v>
      </c>
      <c r="H32" s="77">
        <v>9.4510864104540612E-2</v>
      </c>
      <c r="I32" s="77">
        <f t="shared" si="1"/>
        <v>9.4510864104540612E-2</v>
      </c>
      <c r="J32" s="76">
        <f>分析係数表!G35</f>
        <v>0.31658878504672899</v>
      </c>
      <c r="K32" s="78">
        <f t="shared" si="2"/>
        <v>2.9921079640573021E-2</v>
      </c>
      <c r="L32" s="79"/>
      <c r="M32" s="80"/>
      <c r="N32" s="81">
        <f>分析係数表!H35</f>
        <v>5.9164571109248394E-2</v>
      </c>
      <c r="O32" s="82">
        <f t="shared" si="3"/>
        <v>2.0602649004546807</v>
      </c>
      <c r="P32" s="76">
        <f>分析係数表!C35</f>
        <v>0.10396681358568838</v>
      </c>
      <c r="Q32" s="82">
        <f t="shared" si="4"/>
        <v>0.21419917684270862</v>
      </c>
      <c r="R32" s="83">
        <v>0.28087115648701344</v>
      </c>
      <c r="S32" s="84">
        <f t="shared" si="5"/>
        <v>0.37538202059155407</v>
      </c>
      <c r="T32" s="85">
        <f>分析係数表!F35</f>
        <v>0.6460280373831776</v>
      </c>
      <c r="U32" s="86">
        <f t="shared" si="6"/>
        <v>0.24250731003169324</v>
      </c>
      <c r="V32" s="87">
        <f>分析係数表!D35</f>
        <v>8.9953271028037379E-2</v>
      </c>
      <c r="W32" s="88">
        <f t="shared" si="7"/>
        <v>0</v>
      </c>
      <c r="X32" s="76">
        <f>分析係数表!E35</f>
        <v>8.4112149532710276E-2</v>
      </c>
      <c r="Y32" s="89">
        <f t="shared" si="8"/>
        <v>0</v>
      </c>
    </row>
    <row r="33" spans="1:25" x14ac:dyDescent="0.2">
      <c r="A33" s="6" t="s">
        <v>21</v>
      </c>
      <c r="B33" s="5" t="s">
        <v>38</v>
      </c>
      <c r="C33" s="90"/>
      <c r="D33" s="76">
        <f>投入係数表!AI33</f>
        <v>6.5271446332366345E-3</v>
      </c>
      <c r="E33" s="77">
        <f t="shared" si="9"/>
        <v>0.65271446332366345</v>
      </c>
      <c r="F33" s="76">
        <f>分析係数表!C36</f>
        <v>0.7690462911321807</v>
      </c>
      <c r="G33" s="77">
        <f t="shared" si="0"/>
        <v>0.50196763718739512</v>
      </c>
      <c r="H33" s="77">
        <v>0.59891636549059413</v>
      </c>
      <c r="I33" s="77">
        <f t="shared" si="1"/>
        <v>0.59891636549059413</v>
      </c>
      <c r="J33" s="76">
        <f>分析係数表!G36</f>
        <v>1.0642148700499529E-2</v>
      </c>
      <c r="K33" s="78">
        <f t="shared" si="2"/>
        <v>6.3737570207136269E-3</v>
      </c>
      <c r="L33" s="79"/>
      <c r="M33" s="80"/>
      <c r="N33" s="81">
        <f>分析係数表!H36</f>
        <v>0.21434758312377758</v>
      </c>
      <c r="O33" s="82">
        <f t="shared" si="3"/>
        <v>7.4641427078338047</v>
      </c>
      <c r="P33" s="76">
        <f>分析係数表!C36</f>
        <v>0.7690462911321807</v>
      </c>
      <c r="Q33" s="82">
        <f t="shared" si="4"/>
        <v>5.7402712659408994</v>
      </c>
      <c r="R33" s="83">
        <v>5.9958865773397783</v>
      </c>
      <c r="S33" s="84">
        <f t="shared" si="5"/>
        <v>6.5948029428303725</v>
      </c>
      <c r="T33" s="85">
        <f>分析係数表!F36</f>
        <v>0.89162383262144351</v>
      </c>
      <c r="U33" s="86">
        <f t="shared" si="6"/>
        <v>5.8800834752695907</v>
      </c>
      <c r="V33" s="87">
        <f>分析係数表!D36</f>
        <v>7.3843480778976326E-3</v>
      </c>
      <c r="W33" s="88">
        <f t="shared" si="7"/>
        <v>0</v>
      </c>
      <c r="X33" s="76">
        <f>分析係数表!E36</f>
        <v>2.3890537899080577E-3</v>
      </c>
      <c r="Y33" s="89">
        <f t="shared" si="8"/>
        <v>0</v>
      </c>
    </row>
    <row r="34" spans="1:25" x14ac:dyDescent="0.2">
      <c r="A34" s="6" t="s">
        <v>22</v>
      </c>
      <c r="B34" s="5" t="s">
        <v>377</v>
      </c>
      <c r="C34" s="90"/>
      <c r="D34" s="76">
        <f>投入係数表!AI34</f>
        <v>1.8959801077496893E-2</v>
      </c>
      <c r="E34" s="77">
        <f t="shared" si="9"/>
        <v>1.8959801077496892</v>
      </c>
      <c r="F34" s="76">
        <f>分析係数表!C37</f>
        <v>0.51946958535045251</v>
      </c>
      <c r="G34" s="77">
        <f t="shared" si="0"/>
        <v>0.98490400040543735</v>
      </c>
      <c r="H34" s="77">
        <v>1.1457504733259858</v>
      </c>
      <c r="I34" s="77">
        <f t="shared" si="1"/>
        <v>1.1457504733259858</v>
      </c>
      <c r="J34" s="76">
        <f>分析係数表!G37</f>
        <v>0.46066923615977573</v>
      </c>
      <c r="K34" s="78">
        <f t="shared" si="2"/>
        <v>0.52781199537678336</v>
      </c>
      <c r="L34" s="79"/>
      <c r="M34" s="80"/>
      <c r="N34" s="81">
        <f>分析係数表!H37</f>
        <v>4.5948588991338364E-2</v>
      </c>
      <c r="O34" s="82">
        <f t="shared" si="3"/>
        <v>1.600049883729739</v>
      </c>
      <c r="P34" s="76">
        <f>分析係数表!C37</f>
        <v>0.51946958535045251</v>
      </c>
      <c r="Q34" s="82">
        <f t="shared" si="4"/>
        <v>0.83117724964112727</v>
      </c>
      <c r="R34" s="83">
        <v>1.0075888878898895</v>
      </c>
      <c r="S34" s="84">
        <f t="shared" si="5"/>
        <v>2.1533393612158753</v>
      </c>
      <c r="T34" s="85">
        <f>分析係数表!F37</f>
        <v>0.70891730903994399</v>
      </c>
      <c r="U34" s="86">
        <f t="shared" si="6"/>
        <v>1.5265395454029502</v>
      </c>
      <c r="V34" s="87">
        <f>分析係数表!D37</f>
        <v>0.1050280308339173</v>
      </c>
      <c r="W34" s="88">
        <f t="shared" si="7"/>
        <v>0</v>
      </c>
      <c r="X34" s="76">
        <f>分析係数表!E37</f>
        <v>9.4341275402943237E-2</v>
      </c>
      <c r="Y34" s="89">
        <f t="shared" si="8"/>
        <v>0</v>
      </c>
    </row>
    <row r="35" spans="1:25" x14ac:dyDescent="0.2">
      <c r="A35" s="6" t="s">
        <v>23</v>
      </c>
      <c r="B35" s="5" t="s">
        <v>193</v>
      </c>
      <c r="C35" s="90"/>
      <c r="D35" s="76">
        <f>投入係数表!AI35</f>
        <v>2.952755905511811E-2</v>
      </c>
      <c r="E35" s="77">
        <f t="shared" si="9"/>
        <v>2.9527559055118111</v>
      </c>
      <c r="F35" s="76">
        <f>分析係数表!C38</f>
        <v>5.5966094327320137E-2</v>
      </c>
      <c r="G35" s="77">
        <f t="shared" si="0"/>
        <v>0.16525421553342562</v>
      </c>
      <c r="H35" s="77">
        <v>0.2028490706902519</v>
      </c>
      <c r="I35" s="77">
        <f t="shared" si="1"/>
        <v>0.2028490706902519</v>
      </c>
      <c r="J35" s="76">
        <f>分析係数表!G38</f>
        <v>0.18817204301075269</v>
      </c>
      <c r="K35" s="78">
        <f t="shared" si="2"/>
        <v>3.8170524054617294E-2</v>
      </c>
      <c r="L35" s="79"/>
      <c r="M35" s="80"/>
      <c r="N35" s="81">
        <f>分析係数表!H38</f>
        <v>4.1086895780944398E-2</v>
      </c>
      <c r="O35" s="82">
        <f t="shared" si="3"/>
        <v>1.4307530276829317</v>
      </c>
      <c r="P35" s="76">
        <f>分析係数表!C38</f>
        <v>5.5966094327320137E-2</v>
      </c>
      <c r="Q35" s="82">
        <f t="shared" si="4"/>
        <v>8.0073658906401834E-2</v>
      </c>
      <c r="R35" s="83">
        <v>0.11050654945810671</v>
      </c>
      <c r="S35" s="84">
        <f t="shared" si="5"/>
        <v>0.3133556201483586</v>
      </c>
      <c r="T35" s="85">
        <f>分析係数表!F38</f>
        <v>0.42473118279569894</v>
      </c>
      <c r="U35" s="86">
        <f t="shared" si="6"/>
        <v>0.1330919031812921</v>
      </c>
      <c r="V35" s="87">
        <f>分析係数表!D38</f>
        <v>5.0179211469534052E-2</v>
      </c>
      <c r="W35" s="88">
        <f t="shared" si="7"/>
        <v>0</v>
      </c>
      <c r="X35" s="76">
        <f>分析係数表!E38</f>
        <v>6.2724014336917558E-2</v>
      </c>
      <c r="Y35" s="89">
        <f t="shared" si="8"/>
        <v>0</v>
      </c>
    </row>
    <row r="36" spans="1:25" x14ac:dyDescent="0.2">
      <c r="A36" s="6" t="s">
        <v>24</v>
      </c>
      <c r="B36" s="5" t="s">
        <v>39</v>
      </c>
      <c r="C36" s="90"/>
      <c r="D36" s="76">
        <f>投入係数表!AI36</f>
        <v>0</v>
      </c>
      <c r="E36" s="77">
        <f t="shared" si="9"/>
        <v>0</v>
      </c>
      <c r="F36" s="76">
        <f>分析係数表!C39</f>
        <v>0.92912172573189522</v>
      </c>
      <c r="G36" s="77">
        <f t="shared" si="0"/>
        <v>0</v>
      </c>
      <c r="H36" s="77">
        <v>3.7283334986211565E-2</v>
      </c>
      <c r="I36" s="77">
        <f t="shared" si="1"/>
        <v>3.7283334986211565E-2</v>
      </c>
      <c r="J36" s="76">
        <f>分析係数表!G39</f>
        <v>0.35058043117744608</v>
      </c>
      <c r="K36" s="78">
        <f t="shared" si="2"/>
        <v>1.3070807655199211E-2</v>
      </c>
      <c r="L36" s="79"/>
      <c r="M36" s="80"/>
      <c r="N36" s="81">
        <f>分析係数表!H39</f>
        <v>3.6742106733724505E-3</v>
      </c>
      <c r="O36" s="82">
        <f t="shared" si="3"/>
        <v>0.12794561247215608</v>
      </c>
      <c r="P36" s="76">
        <f>分析係数表!C39</f>
        <v>0.92912172573189522</v>
      </c>
      <c r="Q36" s="82">
        <f t="shared" si="4"/>
        <v>0.11887704825995395</v>
      </c>
      <c r="R36" s="83">
        <v>0.14057308919246878</v>
      </c>
      <c r="S36" s="84">
        <f t="shared" si="5"/>
        <v>0.17785642417868033</v>
      </c>
      <c r="T36" s="85">
        <f>分析係数表!F39</f>
        <v>0.70082918739635158</v>
      </c>
      <c r="U36" s="86">
        <f t="shared" si="6"/>
        <v>0.12464697323036536</v>
      </c>
      <c r="V36" s="87">
        <f>分析係数表!D39</f>
        <v>7.5621890547263676E-2</v>
      </c>
      <c r="W36" s="88">
        <f t="shared" si="7"/>
        <v>0</v>
      </c>
      <c r="X36" s="76">
        <f>分析係数表!E39</f>
        <v>9.5854063018242119E-2</v>
      </c>
      <c r="Y36" s="89">
        <f t="shared" si="8"/>
        <v>0</v>
      </c>
    </row>
    <row r="37" spans="1:25" x14ac:dyDescent="0.2">
      <c r="A37" s="6" t="s">
        <v>25</v>
      </c>
      <c r="B37" s="5" t="s">
        <v>40</v>
      </c>
      <c r="C37" s="75">
        <f>最終需要_まとめ!C38</f>
        <v>100</v>
      </c>
      <c r="D37" s="76">
        <f>投入係数表!AI37</f>
        <v>0</v>
      </c>
      <c r="E37" s="77">
        <f t="shared" si="9"/>
        <v>0</v>
      </c>
      <c r="F37" s="76">
        <f>分析係数表!C40</f>
        <v>1</v>
      </c>
      <c r="G37" s="77">
        <f t="shared" si="0"/>
        <v>0</v>
      </c>
      <c r="H37" s="77">
        <v>1.7391650709501093E-3</v>
      </c>
      <c r="I37" s="77">
        <f t="shared" si="1"/>
        <v>100.00173916507094</v>
      </c>
      <c r="J37" s="76">
        <f>分析係数表!G40</f>
        <v>0.52103191048487363</v>
      </c>
      <c r="K37" s="78">
        <f t="shared" si="2"/>
        <v>52.104097208986929</v>
      </c>
      <c r="L37" s="79"/>
      <c r="M37" s="80"/>
      <c r="N37" s="81">
        <f>分析係数表!H40</f>
        <v>3.0720871751886002E-2</v>
      </c>
      <c r="O37" s="82">
        <f t="shared" si="3"/>
        <v>1.0697809955371529</v>
      </c>
      <c r="P37" s="76">
        <f>分析係数表!C40</f>
        <v>1</v>
      </c>
      <c r="Q37" s="82">
        <f t="shared" si="4"/>
        <v>1.0697809955371529</v>
      </c>
      <c r="R37" s="83">
        <v>1.0717881159711455</v>
      </c>
      <c r="S37" s="84">
        <f t="shared" si="5"/>
        <v>101.07352728104209</v>
      </c>
      <c r="T37" s="85">
        <f>分析係数表!F40</f>
        <v>0.71467053460422714</v>
      </c>
      <c r="U37" s="86">
        <f t="shared" si="6"/>
        <v>72.234271776277282</v>
      </c>
      <c r="V37" s="87">
        <f>分析係数表!D40</f>
        <v>7.4181516784086202E-2</v>
      </c>
      <c r="W37" s="88">
        <f t="shared" si="7"/>
        <v>7</v>
      </c>
      <c r="X37" s="76">
        <f>分析係数表!E40</f>
        <v>4.8383754662246169E-2</v>
      </c>
      <c r="Y37" s="89">
        <f t="shared" si="8"/>
        <v>5</v>
      </c>
    </row>
    <row r="38" spans="1:25" x14ac:dyDescent="0.2">
      <c r="A38" s="6" t="s">
        <v>26</v>
      </c>
      <c r="B38" s="5" t="s">
        <v>276</v>
      </c>
      <c r="C38" s="90"/>
      <c r="D38" s="76">
        <f>投入係数表!AI38</f>
        <v>0</v>
      </c>
      <c r="E38" s="77">
        <f t="shared" si="9"/>
        <v>0</v>
      </c>
      <c r="F38" s="76">
        <f>分析係数表!C41</f>
        <v>0.82470733210104741</v>
      </c>
      <c r="G38" s="77">
        <f t="shared" si="0"/>
        <v>0</v>
      </c>
      <c r="H38" s="77">
        <v>1.4310293707297883E-3</v>
      </c>
      <c r="I38" s="77">
        <f t="shared" si="1"/>
        <v>1.4310293707297883E-3</v>
      </c>
      <c r="J38" s="76">
        <f>分析係数表!G41</f>
        <v>0.4456857268851977</v>
      </c>
      <c r="K38" s="78">
        <f t="shared" si="2"/>
        <v>6.3778936528777273E-4</v>
      </c>
      <c r="L38" s="79"/>
      <c r="M38" s="80"/>
      <c r="N38" s="81">
        <f>分析係数表!H41</f>
        <v>5.0614696842693492E-2</v>
      </c>
      <c r="O38" s="82">
        <f t="shared" si="3"/>
        <v>1.7625359467171922</v>
      </c>
      <c r="P38" s="76">
        <f>分析係数表!C41</f>
        <v>0.82470733210104741</v>
      </c>
      <c r="Q38" s="82">
        <f t="shared" si="4"/>
        <v>1.4535763183493293</v>
      </c>
      <c r="R38" s="83">
        <v>1.4801682267592429</v>
      </c>
      <c r="S38" s="84">
        <f t="shared" si="5"/>
        <v>1.4815992561299727</v>
      </c>
      <c r="T38" s="85">
        <f>分析係数表!F41</f>
        <v>0.54887549610465969</v>
      </c>
      <c r="U38" s="86">
        <f t="shared" si="6"/>
        <v>0.8132135267366335</v>
      </c>
      <c r="V38" s="87">
        <f>分析係数表!D41</f>
        <v>0.11913861531677201</v>
      </c>
      <c r="W38" s="88">
        <f t="shared" si="7"/>
        <v>0</v>
      </c>
      <c r="X38" s="76">
        <f>分析係数表!E41</f>
        <v>0.1147287961193591</v>
      </c>
      <c r="Y38" s="89">
        <f t="shared" si="8"/>
        <v>0</v>
      </c>
    </row>
    <row r="39" spans="1:25" x14ac:dyDescent="0.2">
      <c r="A39" s="6" t="s">
        <v>51</v>
      </c>
      <c r="B39" s="5" t="s">
        <v>367</v>
      </c>
      <c r="C39" s="90"/>
      <c r="D39" s="76">
        <f>投入係数表!AI39</f>
        <v>2.0721094073767096E-3</v>
      </c>
      <c r="E39" s="77">
        <f t="shared" si="9"/>
        <v>0.20721094073767096</v>
      </c>
      <c r="F39" s="76">
        <f>分析係数表!C42</f>
        <v>0.29129662522202482</v>
      </c>
      <c r="G39" s="77">
        <f>E39*F39</f>
        <v>6.0359847745964534E-2</v>
      </c>
      <c r="H39" s="77">
        <v>6.5273843836089515E-2</v>
      </c>
      <c r="I39" s="77">
        <f>C39+H39</f>
        <v>6.5273843836089515E-2</v>
      </c>
      <c r="J39" s="76">
        <f>分析係数表!G42</f>
        <v>0.47878787878787876</v>
      </c>
      <c r="K39" s="78">
        <f>I39*J39</f>
        <v>3.1252325230612554E-2</v>
      </c>
      <c r="L39" s="79"/>
      <c r="M39" s="80"/>
      <c r="N39" s="81">
        <f>分析係数表!H42</f>
        <v>1.2405699916177704E-2</v>
      </c>
      <c r="O39" s="82">
        <f t="shared" si="3"/>
        <v>0.43199887405047382</v>
      </c>
      <c r="P39" s="76">
        <f>分析係数表!C42</f>
        <v>0.29129662522202482</v>
      </c>
      <c r="Q39" s="82">
        <f>O39*P39</f>
        <v>0.12583981411061756</v>
      </c>
      <c r="R39" s="83">
        <v>0.13088971736326113</v>
      </c>
      <c r="S39" s="84">
        <f>I39+R39</f>
        <v>0.19616356119935063</v>
      </c>
      <c r="T39" s="85">
        <f>分析係数表!F42</f>
        <v>0.54848484848484846</v>
      </c>
      <c r="U39" s="86">
        <f>S39*T39</f>
        <v>0.10759274114267413</v>
      </c>
      <c r="V39" s="87">
        <f>分析係数表!D42</f>
        <v>0.29393939393939394</v>
      </c>
      <c r="W39" s="88">
        <f>ROUND(S39*V39,0)</f>
        <v>0</v>
      </c>
      <c r="X39" s="76">
        <f>分析係数表!E42</f>
        <v>0.26666666666666666</v>
      </c>
      <c r="Y39" s="89">
        <f>ROUND(S39*X39,0)</f>
        <v>0</v>
      </c>
    </row>
    <row r="40" spans="1:25" x14ac:dyDescent="0.2">
      <c r="A40" s="6" t="s">
        <v>194</v>
      </c>
      <c r="B40" s="5" t="s">
        <v>41</v>
      </c>
      <c r="C40" s="90"/>
      <c r="D40" s="76">
        <f>投入係数表!AI40</f>
        <v>7.1384169084127647E-2</v>
      </c>
      <c r="E40" s="77">
        <f t="shared" si="9"/>
        <v>7.1384169084127649</v>
      </c>
      <c r="F40" s="76">
        <f>分析係数表!C43</f>
        <v>0.36608222490931075</v>
      </c>
      <c r="G40" s="77">
        <f>E40*F40</f>
        <v>2.6132475441619887</v>
      </c>
      <c r="H40" s="77">
        <v>2.9449377098447478</v>
      </c>
      <c r="I40" s="77">
        <f>C40+H40</f>
        <v>2.9449377098447478</v>
      </c>
      <c r="J40" s="76">
        <f>分析係数表!G43</f>
        <v>0.30578859060402686</v>
      </c>
      <c r="K40" s="78">
        <f>I40*J40</f>
        <v>0.90052835171007606</v>
      </c>
      <c r="L40" s="79"/>
      <c r="M40" s="80"/>
      <c r="N40" s="81">
        <f>分析係数表!H43</f>
        <v>3.4031852472757751E-2</v>
      </c>
      <c r="O40" s="82">
        <f t="shared" si="3"/>
        <v>1.1850779923276509</v>
      </c>
      <c r="P40" s="76">
        <f>分析係数表!C43</f>
        <v>0.36608222490931075</v>
      </c>
      <c r="Q40" s="82">
        <f>O40*P40</f>
        <v>0.43383598812236551</v>
      </c>
      <c r="R40" s="83">
        <v>0.83969608629875114</v>
      </c>
      <c r="S40" s="84">
        <f>I40+R40</f>
        <v>3.784633796143499</v>
      </c>
      <c r="T40" s="85">
        <f>分析係数表!F43</f>
        <v>0.52740492170022368</v>
      </c>
      <c r="U40" s="86">
        <f>S40*T40</f>
        <v>1.9960344909190824</v>
      </c>
      <c r="V40" s="87">
        <f>分析係数表!D43</f>
        <v>0.10752237136465324</v>
      </c>
      <c r="W40" s="88">
        <f>ROUND(S40*V40,0)</f>
        <v>0</v>
      </c>
      <c r="X40" s="76">
        <f>分析係数表!E43</f>
        <v>8.2074944071588371E-2</v>
      </c>
      <c r="Y40" s="89">
        <f>ROUND(S40*X40,0)</f>
        <v>0</v>
      </c>
    </row>
    <row r="41" spans="1:25" x14ac:dyDescent="0.2">
      <c r="A41" s="6" t="s">
        <v>340</v>
      </c>
      <c r="B41" s="5" t="s">
        <v>42</v>
      </c>
      <c r="C41" s="90"/>
      <c r="D41" s="76">
        <f>投入係数表!AI41</f>
        <v>3.1081641110650643E-3</v>
      </c>
      <c r="E41" s="77">
        <f t="shared" si="9"/>
        <v>0.31081641110650643</v>
      </c>
      <c r="F41" s="76">
        <f>分析係数表!C44</f>
        <v>0.48678129044185614</v>
      </c>
      <c r="G41" s="77">
        <f>E41*F41</f>
        <v>0.15129961368893166</v>
      </c>
      <c r="H41" s="77">
        <v>0.1611422730790372</v>
      </c>
      <c r="I41" s="77">
        <f>C41+H41</f>
        <v>0.1611422730790372</v>
      </c>
      <c r="J41" s="76">
        <f>分析係数表!G44</f>
        <v>0.26951357466063347</v>
      </c>
      <c r="K41" s="78">
        <f>I41*J41</f>
        <v>4.343003004647128E-2</v>
      </c>
      <c r="L41" s="79"/>
      <c r="M41" s="80"/>
      <c r="N41" s="81">
        <f>分析係数表!H44</f>
        <v>0.10592344230231908</v>
      </c>
      <c r="O41" s="82">
        <f t="shared" si="3"/>
        <v>3.6885309268588875</v>
      </c>
      <c r="P41" s="76">
        <f>分析係数表!C44</f>
        <v>0.48678129044185614</v>
      </c>
      <c r="Q41" s="82">
        <f>O41*P41</f>
        <v>1.795507844411065</v>
      </c>
      <c r="R41" s="83">
        <v>1.829832892879198</v>
      </c>
      <c r="S41" s="84">
        <f>I41+R41</f>
        <v>1.9909751659582353</v>
      </c>
      <c r="T41" s="85">
        <f>分析係数表!F44</f>
        <v>0.545814479638009</v>
      </c>
      <c r="U41" s="86">
        <f>S41*T41</f>
        <v>1.0867030741796928</v>
      </c>
      <c r="V41" s="87">
        <f>分析係数表!D44</f>
        <v>0.18382352941176472</v>
      </c>
      <c r="W41" s="88">
        <f>ROUND(S41*V41,0)</f>
        <v>0</v>
      </c>
      <c r="X41" s="76">
        <f>分析係数表!E44</f>
        <v>0.14083710407239819</v>
      </c>
      <c r="Y41" s="89">
        <f>ROUND(S41*X41,0)</f>
        <v>0</v>
      </c>
    </row>
    <row r="42" spans="1:25" x14ac:dyDescent="0.2">
      <c r="A42" s="6" t="s">
        <v>341</v>
      </c>
      <c r="B42" s="5" t="s">
        <v>278</v>
      </c>
      <c r="C42" s="90"/>
      <c r="D42" s="76">
        <f>投入係数表!AI42</f>
        <v>7.0451719850808123E-3</v>
      </c>
      <c r="E42" s="77">
        <f t="shared" si="9"/>
        <v>0.70451719850808125</v>
      </c>
      <c r="F42" s="76">
        <f>分析係数表!C45</f>
        <v>1</v>
      </c>
      <c r="G42" s="77">
        <f>E42*F42</f>
        <v>0.70451719850808125</v>
      </c>
      <c r="H42" s="77">
        <v>0.73750007745467294</v>
      </c>
      <c r="I42" s="77">
        <f>C42+H42</f>
        <v>0.73750007745467294</v>
      </c>
      <c r="J42" s="76">
        <f>分析係数表!G45</f>
        <v>0</v>
      </c>
      <c r="K42" s="78">
        <f>I42*J42</f>
        <v>0</v>
      </c>
      <c r="L42" s="79"/>
      <c r="M42" s="80"/>
      <c r="N42" s="81">
        <f>分析係数表!H45</f>
        <v>0</v>
      </c>
      <c r="O42" s="82">
        <f t="shared" si="3"/>
        <v>0</v>
      </c>
      <c r="P42" s="76">
        <f>分析係数表!C45</f>
        <v>1</v>
      </c>
      <c r="Q42" s="82">
        <f>O42*P42</f>
        <v>0</v>
      </c>
      <c r="R42" s="83">
        <v>5.7991870044823035E-2</v>
      </c>
      <c r="S42" s="84">
        <f>I42+R42</f>
        <v>0.79549194749949592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1.4297554910899296E-2</v>
      </c>
      <c r="E43" s="77">
        <f t="shared" si="9"/>
        <v>1.4297554910899295</v>
      </c>
      <c r="F43" s="76">
        <f>分析係数表!C46</f>
        <v>0.13948747815958062</v>
      </c>
      <c r="G43" s="77">
        <f>E43*F43</f>
        <v>0.19943298783694702</v>
      </c>
      <c r="H43" s="77">
        <v>0.21166155513466778</v>
      </c>
      <c r="I43" s="77">
        <f>C43+H43</f>
        <v>0.21166155513466778</v>
      </c>
      <c r="J43" s="76">
        <f>分析係数表!G46</f>
        <v>8.3333333333333332E-3</v>
      </c>
      <c r="K43" s="78">
        <f>I43*J43</f>
        <v>1.7638462927888981E-3</v>
      </c>
      <c r="L43" s="79"/>
      <c r="M43" s="80"/>
      <c r="N43" s="81">
        <f>分析係数表!H46</f>
        <v>2.1598211791003075E-2</v>
      </c>
      <c r="O43" s="82">
        <f t="shared" si="3"/>
        <v>0.75210614784012664</v>
      </c>
      <c r="P43" s="76">
        <f>分析係数表!C46</f>
        <v>0.13948747815958062</v>
      </c>
      <c r="Q43" s="82">
        <f>O43*P43</f>
        <v>0.10490938987053598</v>
      </c>
      <c r="R43" s="83">
        <v>0.1231707883894998</v>
      </c>
      <c r="S43" s="84">
        <f>I43+R43</f>
        <v>0.33483234352416757</v>
      </c>
      <c r="T43" s="85">
        <f>分析係数表!F46</f>
        <v>0.3125</v>
      </c>
      <c r="U43" s="86">
        <f>S43*T43</f>
        <v>0.10463510735130237</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92">
        <f>投入係数表!AI44</f>
        <v>0.27579776212184004</v>
      </c>
      <c r="E44" s="91">
        <f>SUM(E5:E43)</f>
        <v>27.579776212184001</v>
      </c>
      <c r="F44" s="92">
        <f>分析係数表!C47</f>
        <v>0.42491623390916577</v>
      </c>
      <c r="G44" s="91">
        <f>SUM(G5:G43)</f>
        <v>9.8724222965924699</v>
      </c>
      <c r="H44" s="91">
        <f>SUM(H5:H43)</f>
        <v>11.575797681154889</v>
      </c>
      <c r="I44" s="91">
        <f>SUM(I5:I43)</f>
        <v>111.5757976811549</v>
      </c>
      <c r="J44" s="92">
        <f>分析係数表!G47</f>
        <v>0.25359060670246586</v>
      </c>
      <c r="K44" s="93">
        <f>SUM(K5:K43)</f>
        <v>55.538456047913186</v>
      </c>
      <c r="L44" s="94">
        <f>最終需要_まとめ!$L$33</f>
        <v>0.627</v>
      </c>
      <c r="M44" s="91">
        <f>K44*L44</f>
        <v>34.822611942041569</v>
      </c>
      <c r="N44" s="95">
        <f>分析係数表!H47</f>
        <v>1</v>
      </c>
      <c r="O44" s="109">
        <f>SUM(O5:O43)</f>
        <v>34.822611942041569</v>
      </c>
      <c r="P44" s="92">
        <f>分析係数表!C47</f>
        <v>0.42491623390916577</v>
      </c>
      <c r="Q44" s="96">
        <f>SUM(Q5:Q43)</f>
        <v>19.358943883888283</v>
      </c>
      <c r="R44" s="91">
        <f>SUM(R5:R43)</f>
        <v>21.593352442191094</v>
      </c>
      <c r="S44" s="97">
        <f>SUM(S5:S43)</f>
        <v>133.16915012334599</v>
      </c>
      <c r="T44" s="98">
        <f>分析係数表!F47</f>
        <v>0.48809024443512294</v>
      </c>
      <c r="U44" s="99">
        <f>SUM(U5:U43)</f>
        <v>92.348311681182423</v>
      </c>
      <c r="V44" s="100">
        <f>分析係数表!D47</f>
        <v>5.6184371544160214E-2</v>
      </c>
      <c r="W44" s="101">
        <f>SUM(W5:W43)</f>
        <v>7</v>
      </c>
      <c r="X44" s="92">
        <f>分析係数表!E47</f>
        <v>4.7573155469890209E-2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1.6904306923416141E-3</v>
      </c>
      <c r="E5" s="110">
        <f>$C$38*D5</f>
        <v>0.1690430692341614</v>
      </c>
      <c r="F5" s="85">
        <f>分析係数表!C8</f>
        <v>9.6723740533421143E-2</v>
      </c>
      <c r="G5" s="110">
        <f t="shared" ref="G5:G38" si="0">E5*F5</f>
        <v>1.6350477967578173E-2</v>
      </c>
      <c r="H5" s="110">
        <f t="array" ref="H5:H43">MMULT(逆行列係数!C5:AO43,'34'!G5:G43)</f>
        <v>2.2923444992676623E-2</v>
      </c>
      <c r="I5" s="110">
        <f t="shared" ref="I5:I38" si="1">C5+H5</f>
        <v>2.2923444992676623E-2</v>
      </c>
      <c r="J5" s="85">
        <f>分析係数表!G8</f>
        <v>0.11988543371522095</v>
      </c>
      <c r="K5" s="111">
        <f t="shared" ref="K5:K38" si="2">I5*J5</f>
        <v>2.7481871451940469E-3</v>
      </c>
      <c r="L5" s="79" t="s">
        <v>187</v>
      </c>
      <c r="M5" s="80" t="s">
        <v>187</v>
      </c>
      <c r="N5" s="81">
        <f>分析係数表!H8</f>
        <v>1.1260128527521654E-2</v>
      </c>
      <c r="O5" s="82">
        <f t="shared" ref="O5:O43" si="3">$M$44*N5</f>
        <v>0.35334701908989835</v>
      </c>
      <c r="P5" s="76">
        <f>分析係数表!C8</f>
        <v>9.6723740533421143E-2</v>
      </c>
      <c r="Q5" s="82">
        <f t="shared" ref="Q5:Q38" si="4">O5*P5</f>
        <v>3.4177045392709132E-2</v>
      </c>
      <c r="R5" s="83">
        <f t="array" ref="R5:R43">MMULT(逆行列係数!C5:AO43,'34'!Q5:Q43)</f>
        <v>5.7996644420280817E-2</v>
      </c>
      <c r="S5" s="84">
        <f t="shared" ref="S5:S38" si="5">I5+R5</f>
        <v>8.0920089412957447E-2</v>
      </c>
      <c r="T5" s="85">
        <f>分析係数表!F8</f>
        <v>0.45253682487725039</v>
      </c>
      <c r="U5" s="86">
        <f t="shared" ref="U5:U43" si="6">S5*T5</f>
        <v>3.6619320331722965E-2</v>
      </c>
      <c r="V5" s="87">
        <f>分析係数表!D8</f>
        <v>0.34574468085106386</v>
      </c>
      <c r="W5" s="167">
        <f t="shared" ref="W5:W43" si="7">ROUND(S5*V5,0)</f>
        <v>0</v>
      </c>
      <c r="X5" s="76">
        <f>分析係数表!E8</f>
        <v>0.19353518821603927</v>
      </c>
      <c r="Y5" s="166">
        <f t="shared" ref="Y5:Y43" si="8">ROUND(S5*X5,0)</f>
        <v>0</v>
      </c>
    </row>
    <row r="6" spans="1:25" x14ac:dyDescent="0.2">
      <c r="A6" s="6" t="s">
        <v>219</v>
      </c>
      <c r="B6" s="5" t="s">
        <v>265</v>
      </c>
      <c r="C6" s="90"/>
      <c r="D6" s="107">
        <f>投入係数表!AJ6</f>
        <v>0</v>
      </c>
      <c r="E6" s="110">
        <f t="shared" ref="E6:E43" si="9">$C$38*D6</f>
        <v>0</v>
      </c>
      <c r="F6" s="85">
        <f>分析係数表!C9</f>
        <v>2.0979020979020935E-2</v>
      </c>
      <c r="G6" s="110">
        <f t="shared" si="0"/>
        <v>0</v>
      </c>
      <c r="H6" s="110">
        <v>1.916532980272451E-4</v>
      </c>
      <c r="I6" s="110">
        <f t="shared" si="1"/>
        <v>1.916532980272451E-4</v>
      </c>
      <c r="J6" s="85">
        <f>分析係数表!G9</f>
        <v>0.2857142857142857</v>
      </c>
      <c r="K6" s="111">
        <f t="shared" si="2"/>
        <v>5.4758085150641454E-5</v>
      </c>
      <c r="L6" s="79"/>
      <c r="M6" s="80"/>
      <c r="N6" s="81">
        <f>分析係数表!H9</f>
        <v>6.0072645990500145E-4</v>
      </c>
      <c r="O6" s="82">
        <f t="shared" si="3"/>
        <v>1.8851019628865547E-2</v>
      </c>
      <c r="P6" s="76">
        <f>分析係数表!C9</f>
        <v>2.0979020979020935E-2</v>
      </c>
      <c r="Q6" s="82">
        <f t="shared" si="4"/>
        <v>3.9547593626990574E-4</v>
      </c>
      <c r="R6" s="83">
        <v>4.8339630976933234E-4</v>
      </c>
      <c r="S6" s="84">
        <f t="shared" si="5"/>
        <v>6.7504960779657744E-4</v>
      </c>
      <c r="T6" s="85">
        <f>分析係数表!F9</f>
        <v>0.7142857142857143</v>
      </c>
      <c r="U6" s="86">
        <f t="shared" si="6"/>
        <v>4.8217829128326963E-4</v>
      </c>
      <c r="V6" s="87">
        <f>分析係数表!D9</f>
        <v>0.14285714285714285</v>
      </c>
      <c r="W6" s="167">
        <f t="shared" si="7"/>
        <v>0</v>
      </c>
      <c r="X6" s="76">
        <f>分析係数表!E9</f>
        <v>0</v>
      </c>
      <c r="Y6" s="166">
        <f t="shared" si="8"/>
        <v>0</v>
      </c>
    </row>
    <row r="7" spans="1:25" x14ac:dyDescent="0.2">
      <c r="A7" s="6" t="s">
        <v>220</v>
      </c>
      <c r="B7" s="5" t="s">
        <v>266</v>
      </c>
      <c r="C7" s="90"/>
      <c r="D7" s="107">
        <f>投入係数表!AJ7</f>
        <v>3.6748493311774215E-4</v>
      </c>
      <c r="E7" s="110">
        <f t="shared" si="9"/>
        <v>3.6748493311774218E-2</v>
      </c>
      <c r="F7" s="85">
        <f>分析係数表!C10</f>
        <v>2.5562372188139282E-3</v>
      </c>
      <c r="G7" s="110">
        <f t="shared" si="0"/>
        <v>9.3937866338891961E-5</v>
      </c>
      <c r="H7" s="110">
        <v>1.2314223930647562E-4</v>
      </c>
      <c r="I7" s="110">
        <f t="shared" si="1"/>
        <v>1.2314223930647562E-4</v>
      </c>
      <c r="J7" s="85">
        <f>分析係数表!G10</f>
        <v>0.2857142857142857</v>
      </c>
      <c r="K7" s="111">
        <f t="shared" si="2"/>
        <v>3.518349694470732E-5</v>
      </c>
      <c r="L7" s="79"/>
      <c r="M7" s="80"/>
      <c r="N7" s="81">
        <f>分析係数表!H10</f>
        <v>1.1455713886560491E-3</v>
      </c>
      <c r="O7" s="82">
        <f t="shared" si="3"/>
        <v>3.594845603644127E-2</v>
      </c>
      <c r="P7" s="76">
        <f>分析係数表!C10</f>
        <v>2.5562372188139282E-3</v>
      </c>
      <c r="Q7" s="82">
        <f t="shared" si="4"/>
        <v>9.18927812792474E-5</v>
      </c>
      <c r="R7" s="83">
        <v>1.984069992988899E-4</v>
      </c>
      <c r="S7" s="84">
        <f t="shared" si="5"/>
        <v>3.2154923860536552E-4</v>
      </c>
      <c r="T7" s="85">
        <f>分析係数表!F10</f>
        <v>0.5714285714285714</v>
      </c>
      <c r="U7" s="86">
        <f t="shared" si="6"/>
        <v>1.8374242206020886E-4</v>
      </c>
      <c r="V7" s="87">
        <f>分析係数表!D10</f>
        <v>0</v>
      </c>
      <c r="W7" s="167">
        <f t="shared" si="7"/>
        <v>0</v>
      </c>
      <c r="X7" s="76">
        <f>分析係数表!E10</f>
        <v>0</v>
      </c>
      <c r="Y7" s="166">
        <f t="shared" si="8"/>
        <v>0</v>
      </c>
    </row>
    <row r="8" spans="1:25" x14ac:dyDescent="0.2">
      <c r="A8" s="6" t="s">
        <v>221</v>
      </c>
      <c r="B8" s="5" t="s">
        <v>27</v>
      </c>
      <c r="C8" s="90"/>
      <c r="D8" s="107">
        <f>投入係数表!AJ8</f>
        <v>0</v>
      </c>
      <c r="E8" s="110">
        <f t="shared" si="9"/>
        <v>0</v>
      </c>
      <c r="F8" s="85">
        <f>分析係数表!C11</f>
        <v>1.0332950631458115E-2</v>
      </c>
      <c r="G8" s="110">
        <f t="shared" si="0"/>
        <v>0</v>
      </c>
      <c r="H8" s="110">
        <v>3.1436196717296214E-4</v>
      </c>
      <c r="I8" s="110">
        <f t="shared" si="1"/>
        <v>3.1436196717296214E-4</v>
      </c>
      <c r="J8" s="85">
        <f>分析係数表!G11</f>
        <v>0.46666666666666667</v>
      </c>
      <c r="K8" s="111">
        <f t="shared" si="2"/>
        <v>1.4670225134738233E-4</v>
      </c>
      <c r="L8" s="79"/>
      <c r="M8" s="80"/>
      <c r="N8" s="81">
        <f>分析係数表!H11</f>
        <v>-1.3970382788488405E-5</v>
      </c>
      <c r="O8" s="82">
        <f t="shared" si="3"/>
        <v>-4.3839580532245451E-4</v>
      </c>
      <c r="P8" s="76">
        <f>分析係数表!C11</f>
        <v>1.0332950631458115E-2</v>
      </c>
      <c r="Q8" s="82">
        <f t="shared" si="4"/>
        <v>-4.5299222134352449E-6</v>
      </c>
      <c r="R8" s="83">
        <v>2.6182296980574812E-4</v>
      </c>
      <c r="S8" s="84">
        <f t="shared" si="5"/>
        <v>5.7618493697871032E-4</v>
      </c>
      <c r="T8" s="85">
        <f>分析係数表!F11</f>
        <v>0.8</v>
      </c>
      <c r="U8" s="86">
        <f t="shared" si="6"/>
        <v>4.6094794958296826E-4</v>
      </c>
      <c r="V8" s="87">
        <f>分析係数表!D11</f>
        <v>0</v>
      </c>
      <c r="W8" s="167">
        <f t="shared" si="7"/>
        <v>0</v>
      </c>
      <c r="X8" s="76">
        <f>分析係数表!E11</f>
        <v>0</v>
      </c>
      <c r="Y8" s="166">
        <f t="shared" si="8"/>
        <v>0</v>
      </c>
    </row>
    <row r="9" spans="1:25" x14ac:dyDescent="0.2">
      <c r="A9" s="6" t="s">
        <v>222</v>
      </c>
      <c r="B9" s="5" t="s">
        <v>190</v>
      </c>
      <c r="C9" s="90"/>
      <c r="D9" s="107">
        <f>投入係数表!AJ9</f>
        <v>6.2472438630016168E-3</v>
      </c>
      <c r="E9" s="110">
        <f t="shared" si="9"/>
        <v>0.62472438630016169</v>
      </c>
      <c r="F9" s="85">
        <f>分析係数表!C12</f>
        <v>0.36438470355319375</v>
      </c>
      <c r="G9" s="110">
        <f t="shared" si="0"/>
        <v>0.22764001030443531</v>
      </c>
      <c r="H9" s="110">
        <v>0.27798300665529269</v>
      </c>
      <c r="I9" s="110">
        <f t="shared" si="1"/>
        <v>0.27798300665529269</v>
      </c>
      <c r="J9" s="85">
        <f>分析係数表!G12</f>
        <v>0.13670989621500027</v>
      </c>
      <c r="K9" s="111">
        <f t="shared" si="2"/>
        <v>3.8003027989378789E-2</v>
      </c>
      <c r="L9" s="79"/>
      <c r="M9" s="80"/>
      <c r="N9" s="81">
        <f>分析係数表!H12</f>
        <v>8.785973735680358E-2</v>
      </c>
      <c r="O9" s="82">
        <f t="shared" si="3"/>
        <v>2.7570712196729166</v>
      </c>
      <c r="P9" s="76">
        <f>分析係数表!C12</f>
        <v>0.36438470355319375</v>
      </c>
      <c r="Q9" s="82">
        <f t="shared" si="4"/>
        <v>1.004634579055558</v>
      </c>
      <c r="R9" s="83">
        <v>1.1582500181482542</v>
      </c>
      <c r="S9" s="84">
        <f t="shared" si="5"/>
        <v>1.4362330248035469</v>
      </c>
      <c r="T9" s="85">
        <f>分析係数表!F12</f>
        <v>0.3384174917772968</v>
      </c>
      <c r="U9" s="86">
        <f t="shared" si="6"/>
        <v>0.48604637786173643</v>
      </c>
      <c r="V9" s="87">
        <f>分析係数表!D12</f>
        <v>3.0726494998210604E-2</v>
      </c>
      <c r="W9" s="167">
        <f t="shared" si="7"/>
        <v>0</v>
      </c>
      <c r="X9" s="76">
        <f>分析係数表!E12</f>
        <v>3.3691780705192659E-2</v>
      </c>
      <c r="Y9" s="166">
        <f t="shared" si="8"/>
        <v>0</v>
      </c>
    </row>
    <row r="10" spans="1:25" x14ac:dyDescent="0.2">
      <c r="A10" s="6" t="s">
        <v>223</v>
      </c>
      <c r="B10" s="5" t="s">
        <v>28</v>
      </c>
      <c r="C10" s="90"/>
      <c r="D10" s="107">
        <f>投入係数表!AJ10</f>
        <v>2.7193885050712922E-3</v>
      </c>
      <c r="E10" s="110">
        <f t="shared" si="9"/>
        <v>0.27193885050712924</v>
      </c>
      <c r="F10" s="85">
        <f>分析係数表!C13</f>
        <v>0</v>
      </c>
      <c r="G10" s="110">
        <f t="shared" si="0"/>
        <v>0</v>
      </c>
      <c r="H10" s="110">
        <v>0</v>
      </c>
      <c r="I10" s="110">
        <f t="shared" si="1"/>
        <v>0</v>
      </c>
      <c r="J10" s="85">
        <f>分析係数表!G13</f>
        <v>0.24390243902439024</v>
      </c>
      <c r="K10" s="111">
        <f t="shared" si="2"/>
        <v>0</v>
      </c>
      <c r="L10" s="79"/>
      <c r="M10" s="80"/>
      <c r="N10" s="81">
        <f>分析係数表!H13</f>
        <v>1.3565241687622241E-2</v>
      </c>
      <c r="O10" s="82">
        <f t="shared" si="3"/>
        <v>0.42568232696810332</v>
      </c>
      <c r="P10" s="76">
        <f>分析係数表!C13</f>
        <v>0</v>
      </c>
      <c r="Q10" s="82">
        <f t="shared" si="4"/>
        <v>0</v>
      </c>
      <c r="R10" s="83">
        <v>0</v>
      </c>
      <c r="S10" s="84">
        <f t="shared" si="5"/>
        <v>0</v>
      </c>
      <c r="T10" s="85">
        <f>分析係数表!F13</f>
        <v>0.38327526132404183</v>
      </c>
      <c r="U10" s="86">
        <f t="shared" si="6"/>
        <v>0</v>
      </c>
      <c r="V10" s="87">
        <f>分析係数表!D13</f>
        <v>0.28222996515679444</v>
      </c>
      <c r="W10" s="167">
        <f t="shared" si="7"/>
        <v>0</v>
      </c>
      <c r="X10" s="76">
        <f>分析係数表!E13</f>
        <v>0.26829268292682928</v>
      </c>
      <c r="Y10" s="166">
        <f t="shared" si="8"/>
        <v>0</v>
      </c>
    </row>
    <row r="11" spans="1:25" x14ac:dyDescent="0.2">
      <c r="A11" s="6" t="s">
        <v>224</v>
      </c>
      <c r="B11" s="5" t="s">
        <v>267</v>
      </c>
      <c r="C11" s="90"/>
      <c r="D11" s="107">
        <f>投入係数表!AJ11</f>
        <v>3.7483463178009701E-3</v>
      </c>
      <c r="E11" s="110">
        <f t="shared" si="9"/>
        <v>0.37483463178009702</v>
      </c>
      <c r="F11" s="85">
        <f>分析係数表!C14</f>
        <v>0.26107118015302577</v>
      </c>
      <c r="G11" s="110">
        <f t="shared" si="0"/>
        <v>9.7858519681054787E-2</v>
      </c>
      <c r="H11" s="110">
        <v>0.1801249762939974</v>
      </c>
      <c r="I11" s="110">
        <f t="shared" si="1"/>
        <v>0.1801249762939974</v>
      </c>
      <c r="J11" s="85">
        <f>分析係数表!G14</f>
        <v>0.16373199176766523</v>
      </c>
      <c r="K11" s="111">
        <f t="shared" si="2"/>
        <v>2.9492221135719678E-2</v>
      </c>
      <c r="L11" s="79"/>
      <c r="M11" s="80"/>
      <c r="N11" s="81">
        <f>分析係数表!H14</f>
        <v>1.1316010058675609E-3</v>
      </c>
      <c r="O11" s="82">
        <f t="shared" si="3"/>
        <v>3.5510060231118815E-2</v>
      </c>
      <c r="P11" s="76">
        <f>分析係数表!C14</f>
        <v>0.26107118015302577</v>
      </c>
      <c r="Q11" s="82">
        <f t="shared" si="4"/>
        <v>9.2706533318432163E-3</v>
      </c>
      <c r="R11" s="83">
        <v>5.0466111670851216E-2</v>
      </c>
      <c r="S11" s="84">
        <f t="shared" si="5"/>
        <v>0.23059108796484862</v>
      </c>
      <c r="T11" s="85">
        <f>分析係数表!F14</f>
        <v>0.32746398353533046</v>
      </c>
      <c r="U11" s="86">
        <f t="shared" si="6"/>
        <v>7.5510276232715126E-2</v>
      </c>
      <c r="V11" s="87">
        <f>分析係数表!D14</f>
        <v>5.5339583809741598E-2</v>
      </c>
      <c r="W11" s="167">
        <f t="shared" si="7"/>
        <v>0</v>
      </c>
      <c r="X11" s="76">
        <f>分析係数表!E14</f>
        <v>5.3281500114337986E-2</v>
      </c>
      <c r="Y11" s="166">
        <f t="shared" si="8"/>
        <v>0</v>
      </c>
    </row>
    <row r="12" spans="1:25" x14ac:dyDescent="0.2">
      <c r="A12" s="6" t="s">
        <v>225</v>
      </c>
      <c r="B12" s="5" t="s">
        <v>29</v>
      </c>
      <c r="C12" s="90"/>
      <c r="D12" s="107">
        <f>投入係数表!AJ12</f>
        <v>0.1810230780537998</v>
      </c>
      <c r="E12" s="110">
        <f t="shared" si="9"/>
        <v>18.102307805379979</v>
      </c>
      <c r="F12" s="85">
        <f>分析係数表!C15</f>
        <v>0</v>
      </c>
      <c r="G12" s="110">
        <f t="shared" si="0"/>
        <v>0</v>
      </c>
      <c r="H12" s="110">
        <v>0</v>
      </c>
      <c r="I12" s="110">
        <f t="shared" si="1"/>
        <v>0</v>
      </c>
      <c r="J12" s="85">
        <f>分析係数表!G15</f>
        <v>9.5504335919671376E-2</v>
      </c>
      <c r="K12" s="111">
        <f t="shared" si="2"/>
        <v>0</v>
      </c>
      <c r="L12" s="79"/>
      <c r="M12" s="80"/>
      <c r="N12" s="81">
        <f>分析係数表!H15</f>
        <v>8.1028220173232739E-3</v>
      </c>
      <c r="O12" s="82">
        <f t="shared" si="3"/>
        <v>0.25426956708702358</v>
      </c>
      <c r="P12" s="76">
        <f>分析係数表!C15</f>
        <v>0</v>
      </c>
      <c r="Q12" s="82">
        <f t="shared" si="4"/>
        <v>0</v>
      </c>
      <c r="R12" s="83">
        <v>0</v>
      </c>
      <c r="S12" s="84">
        <f t="shared" si="5"/>
        <v>0</v>
      </c>
      <c r="T12" s="85">
        <f>分析係数表!F15</f>
        <v>0.30328617069831126</v>
      </c>
      <c r="U12" s="86">
        <f t="shared" si="6"/>
        <v>0</v>
      </c>
      <c r="V12" s="87">
        <f>分析係数表!D15</f>
        <v>1.5403925148334094E-2</v>
      </c>
      <c r="W12" s="167">
        <f t="shared" si="7"/>
        <v>0</v>
      </c>
      <c r="X12" s="76">
        <f>分析係数表!E15</f>
        <v>1.3692377909630305E-2</v>
      </c>
      <c r="Y12" s="166">
        <f t="shared" si="8"/>
        <v>0</v>
      </c>
    </row>
    <row r="13" spans="1:25" x14ac:dyDescent="0.2">
      <c r="A13" s="6" t="s">
        <v>226</v>
      </c>
      <c r="B13" s="5" t="s">
        <v>30</v>
      </c>
      <c r="C13" s="90"/>
      <c r="D13" s="107">
        <f>投入係数表!AJ13</f>
        <v>2.3519035719535499E-3</v>
      </c>
      <c r="E13" s="110">
        <f t="shared" si="9"/>
        <v>0.235190357195355</v>
      </c>
      <c r="F13" s="85">
        <f>分析係数表!C16</f>
        <v>2.7381299155257777E-2</v>
      </c>
      <c r="G13" s="110">
        <f t="shared" si="0"/>
        <v>6.4398175287979486E-3</v>
      </c>
      <c r="H13" s="110">
        <v>8.7014648627112175E-3</v>
      </c>
      <c r="I13" s="110">
        <f t="shared" si="1"/>
        <v>8.7014648627112175E-3</v>
      </c>
      <c r="J13" s="85">
        <f>分析係数表!G16</f>
        <v>3.4146341463414637E-2</v>
      </c>
      <c r="K13" s="111">
        <f t="shared" si="2"/>
        <v>2.9712319043404158E-4</v>
      </c>
      <c r="L13" s="79"/>
      <c r="M13" s="80"/>
      <c r="N13" s="81">
        <f>分析係数表!H16</f>
        <v>1.6149762503492596E-2</v>
      </c>
      <c r="O13" s="82">
        <f t="shared" si="3"/>
        <v>0.50678555095275746</v>
      </c>
      <c r="P13" s="76">
        <f>分析係数表!C16</f>
        <v>2.7381299155257777E-2</v>
      </c>
      <c r="Q13" s="82">
        <f t="shared" si="4"/>
        <v>1.3876446778199585E-2</v>
      </c>
      <c r="R13" s="83">
        <v>1.6326638473191352E-2</v>
      </c>
      <c r="S13" s="84">
        <f t="shared" si="5"/>
        <v>2.5028103335902569E-2</v>
      </c>
      <c r="T13" s="85">
        <f>分析係数表!F16</f>
        <v>0.28292682926829266</v>
      </c>
      <c r="U13" s="86">
        <f t="shared" si="6"/>
        <v>7.0811219194260918E-3</v>
      </c>
      <c r="V13" s="87">
        <f>分析係数表!D16</f>
        <v>0</v>
      </c>
      <c r="W13" s="167">
        <f t="shared" si="7"/>
        <v>0</v>
      </c>
      <c r="X13" s="76">
        <f>分析係数表!E16</f>
        <v>0</v>
      </c>
      <c r="Y13" s="166">
        <f t="shared" si="8"/>
        <v>0</v>
      </c>
    </row>
    <row r="14" spans="1:25" x14ac:dyDescent="0.2">
      <c r="A14" s="6" t="s">
        <v>2</v>
      </c>
      <c r="B14" s="5" t="s">
        <v>364</v>
      </c>
      <c r="C14" s="90"/>
      <c r="D14" s="107">
        <f>投入係数表!AJ14</f>
        <v>2.3519035719535499E-3</v>
      </c>
      <c r="E14" s="110">
        <f t="shared" si="9"/>
        <v>0.235190357195355</v>
      </c>
      <c r="F14" s="85">
        <f>分析係数表!C17</f>
        <v>0.29707112970711302</v>
      </c>
      <c r="G14" s="110">
        <f t="shared" si="0"/>
        <v>6.9868265108243552E-2</v>
      </c>
      <c r="H14" s="110">
        <v>0.12881637852530606</v>
      </c>
      <c r="I14" s="110">
        <f t="shared" si="1"/>
        <v>0.12881637852530606</v>
      </c>
      <c r="J14" s="85">
        <f>分析係数表!G17</f>
        <v>0.2185201483623562</v>
      </c>
      <c r="K14" s="111">
        <f t="shared" si="2"/>
        <v>2.8148974146851316E-2</v>
      </c>
      <c r="L14" s="79"/>
      <c r="M14" s="80"/>
      <c r="N14" s="81">
        <f>分析係数表!H17</f>
        <v>2.8080469404861692E-3</v>
      </c>
      <c r="O14" s="82">
        <f t="shared" si="3"/>
        <v>8.8117556869813346E-2</v>
      </c>
      <c r="P14" s="76">
        <f>分析係数表!C17</f>
        <v>0.29707112970711302</v>
      </c>
      <c r="Q14" s="82">
        <f t="shared" si="4"/>
        <v>2.6177182166346229E-2</v>
      </c>
      <c r="R14" s="83">
        <v>6.7249179050750202E-2</v>
      </c>
      <c r="S14" s="84">
        <f t="shared" si="5"/>
        <v>0.19606555757605626</v>
      </c>
      <c r="T14" s="85">
        <f>分析係数表!F17</f>
        <v>0.34274218897340791</v>
      </c>
      <c r="U14" s="86">
        <f t="shared" si="6"/>
        <v>6.7199938385909264E-2</v>
      </c>
      <c r="V14" s="87">
        <f>分析係数表!D17</f>
        <v>3.2187087445778591E-2</v>
      </c>
      <c r="W14" s="167">
        <f t="shared" si="7"/>
        <v>0</v>
      </c>
      <c r="X14" s="76">
        <f>分析係数表!E17</f>
        <v>3.1118375557930469E-2</v>
      </c>
      <c r="Y14" s="166">
        <f t="shared" si="8"/>
        <v>0</v>
      </c>
    </row>
    <row r="15" spans="1:25" x14ac:dyDescent="0.2">
      <c r="A15" s="6" t="s">
        <v>3</v>
      </c>
      <c r="B15" s="5" t="s">
        <v>31</v>
      </c>
      <c r="C15" s="90"/>
      <c r="D15" s="107">
        <f>投入係数表!AJ15</f>
        <v>8.0846685285903273E-4</v>
      </c>
      <c r="E15" s="110">
        <f t="shared" si="9"/>
        <v>8.0846685285903275E-2</v>
      </c>
      <c r="F15" s="85">
        <f>分析係数表!C18</f>
        <v>0.13983739837398379</v>
      </c>
      <c r="G15" s="110">
        <f t="shared" si="0"/>
        <v>1.1305390137540949E-2</v>
      </c>
      <c r="H15" s="110">
        <v>1.6198323813780016E-2</v>
      </c>
      <c r="I15" s="110">
        <f t="shared" si="1"/>
        <v>1.6198323813780016E-2</v>
      </c>
      <c r="J15" s="85">
        <f>分析係数表!G18</f>
        <v>0.21606118546845124</v>
      </c>
      <c r="K15" s="111">
        <f t="shared" si="2"/>
        <v>3.4998290458071544E-3</v>
      </c>
      <c r="L15" s="79"/>
      <c r="M15" s="80"/>
      <c r="N15" s="81">
        <f>分析係数表!H18</f>
        <v>4.3308186644314052E-4</v>
      </c>
      <c r="O15" s="82">
        <f t="shared" si="3"/>
        <v>1.3590269964996089E-2</v>
      </c>
      <c r="P15" s="76">
        <f>分析係数表!C18</f>
        <v>0.13983739837398379</v>
      </c>
      <c r="Q15" s="82">
        <f t="shared" si="4"/>
        <v>1.9004279951051449E-3</v>
      </c>
      <c r="R15" s="83">
        <v>4.708296873128486E-3</v>
      </c>
      <c r="S15" s="84">
        <f t="shared" si="5"/>
        <v>2.0906620686908503E-2</v>
      </c>
      <c r="T15" s="85">
        <f>分析係数表!F18</f>
        <v>0.45793499043977054</v>
      </c>
      <c r="U15" s="86">
        <f t="shared" si="6"/>
        <v>9.5738731443873546E-3</v>
      </c>
      <c r="V15" s="87">
        <f>分析係数表!D18</f>
        <v>4.2065009560229447E-2</v>
      </c>
      <c r="W15" s="167">
        <f t="shared" si="7"/>
        <v>0</v>
      </c>
      <c r="X15" s="76">
        <f>分析係数表!E18</f>
        <v>2.9636711281070746E-2</v>
      </c>
      <c r="Y15" s="166">
        <f t="shared" si="8"/>
        <v>0</v>
      </c>
    </row>
    <row r="16" spans="1:25" x14ac:dyDescent="0.2">
      <c r="A16" s="6" t="s">
        <v>4</v>
      </c>
      <c r="B16" s="5" t="s">
        <v>32</v>
      </c>
      <c r="C16" s="90"/>
      <c r="D16" s="107">
        <f>投入係数表!AJ16</f>
        <v>0</v>
      </c>
      <c r="E16" s="110">
        <f t="shared" si="9"/>
        <v>0</v>
      </c>
      <c r="F16" s="85">
        <f>分析係数表!C19</f>
        <v>0.18403218975010593</v>
      </c>
      <c r="G16" s="110">
        <f t="shared" si="0"/>
        <v>0</v>
      </c>
      <c r="H16" s="110">
        <v>5.1648219608554941E-3</v>
      </c>
      <c r="I16" s="110">
        <f t="shared" si="1"/>
        <v>5.1648219608554941E-3</v>
      </c>
      <c r="J16" s="85">
        <f>分析係数表!G19</f>
        <v>5.7747209966260059E-2</v>
      </c>
      <c r="K16" s="111">
        <f t="shared" si="2"/>
        <v>2.9825405821187322E-4</v>
      </c>
      <c r="L16" s="79"/>
      <c r="M16" s="80"/>
      <c r="N16" s="81">
        <f>分析係数表!H19</f>
        <v>-1.1176306230790724E-4</v>
      </c>
      <c r="O16" s="82">
        <f t="shared" si="3"/>
        <v>-3.5071664425796361E-3</v>
      </c>
      <c r="P16" s="76">
        <f>分析係数表!C19</f>
        <v>0.18403218975010593</v>
      </c>
      <c r="Q16" s="82">
        <f t="shared" si="4"/>
        <v>-6.4543152024601957E-4</v>
      </c>
      <c r="R16" s="83">
        <v>4.0376783716539882E-3</v>
      </c>
      <c r="S16" s="84">
        <f t="shared" si="5"/>
        <v>9.2025003325094824E-3</v>
      </c>
      <c r="T16" s="85">
        <f>分析係数表!F19</f>
        <v>0.23994290163508955</v>
      </c>
      <c r="U16" s="86">
        <f t="shared" si="6"/>
        <v>2.2080746320802015E-3</v>
      </c>
      <c r="V16" s="87">
        <f>分析係数表!D19</f>
        <v>1.5831819361536464E-2</v>
      </c>
      <c r="W16" s="167">
        <f t="shared" si="7"/>
        <v>0</v>
      </c>
      <c r="X16" s="76">
        <f>分析係数表!E19</f>
        <v>1.544251232805606E-2</v>
      </c>
      <c r="Y16" s="166">
        <f t="shared" si="8"/>
        <v>0</v>
      </c>
    </row>
    <row r="17" spans="1:25" x14ac:dyDescent="0.2">
      <c r="A17" s="6" t="s">
        <v>5</v>
      </c>
      <c r="B17" s="5" t="s">
        <v>33</v>
      </c>
      <c r="C17" s="90"/>
      <c r="D17" s="107">
        <f>投入係数表!AJ17</f>
        <v>1.6904306923416141E-3</v>
      </c>
      <c r="E17" s="110">
        <f t="shared" si="9"/>
        <v>0.1690430692341614</v>
      </c>
      <c r="F17" s="85">
        <f>分析係数表!C20</f>
        <v>2.2594142259414252E-2</v>
      </c>
      <c r="G17" s="110">
        <f t="shared" si="0"/>
        <v>3.8193831542446552E-3</v>
      </c>
      <c r="H17" s="110">
        <v>4.4279608764123419E-3</v>
      </c>
      <c r="I17" s="110">
        <f t="shared" si="1"/>
        <v>4.4279608764123419E-3</v>
      </c>
      <c r="J17" s="85">
        <f>分析係数表!G20</f>
        <v>0.10283687943262411</v>
      </c>
      <c r="K17" s="111">
        <f t="shared" si="2"/>
        <v>4.5535767877999259E-4</v>
      </c>
      <c r="L17" s="79"/>
      <c r="M17" s="80"/>
      <c r="N17" s="81">
        <f>分析係数表!H20</f>
        <v>5.3087454596255942E-4</v>
      </c>
      <c r="O17" s="82">
        <f t="shared" si="3"/>
        <v>1.6659040602253272E-2</v>
      </c>
      <c r="P17" s="76">
        <f>分析係数表!C20</f>
        <v>2.2594142259414252E-2</v>
      </c>
      <c r="Q17" s="82">
        <f t="shared" si="4"/>
        <v>3.7639673327266848E-4</v>
      </c>
      <c r="R17" s="83">
        <v>1.0743303953081825E-3</v>
      </c>
      <c r="S17" s="84">
        <f t="shared" si="5"/>
        <v>5.502291271720524E-3</v>
      </c>
      <c r="T17" s="85">
        <f>分析係数表!F20</f>
        <v>0.22695035460992907</v>
      </c>
      <c r="U17" s="86">
        <f t="shared" si="6"/>
        <v>1.2487469552840906E-3</v>
      </c>
      <c r="V17" s="87">
        <f>分析係数表!D20</f>
        <v>0.11702127659574468</v>
      </c>
      <c r="W17" s="167">
        <f t="shared" si="7"/>
        <v>0</v>
      </c>
      <c r="X17" s="76">
        <f>分析係数表!E20</f>
        <v>0.10638297872340426</v>
      </c>
      <c r="Y17" s="166">
        <f t="shared" si="8"/>
        <v>0</v>
      </c>
    </row>
    <row r="18" spans="1:25" x14ac:dyDescent="0.2">
      <c r="A18" s="6" t="s">
        <v>6</v>
      </c>
      <c r="B18" s="5" t="s">
        <v>34</v>
      </c>
      <c r="C18" s="90"/>
      <c r="D18" s="107">
        <f>投入係数表!AJ18</f>
        <v>2.9398794649419373E-4</v>
      </c>
      <c r="E18" s="110">
        <f t="shared" si="9"/>
        <v>2.9398794649419375E-2</v>
      </c>
      <c r="F18" s="85">
        <f>分析係数表!C21</f>
        <v>0.23250388802488331</v>
      </c>
      <c r="G18" s="110">
        <f t="shared" si="0"/>
        <v>6.8353340592351413E-3</v>
      </c>
      <c r="H18" s="110">
        <v>2.551931553657559E-2</v>
      </c>
      <c r="I18" s="110">
        <f t="shared" si="1"/>
        <v>2.551931553657559E-2</v>
      </c>
      <c r="J18" s="85">
        <f>分析係数表!G21</f>
        <v>0.28497645450402553</v>
      </c>
      <c r="K18" s="111">
        <f t="shared" si="2"/>
        <v>7.2724040629828053E-3</v>
      </c>
      <c r="L18" s="79"/>
      <c r="M18" s="80"/>
      <c r="N18" s="81">
        <f>分析係数表!H21</f>
        <v>8.9410449846325792E-4</v>
      </c>
      <c r="O18" s="82">
        <f t="shared" si="3"/>
        <v>2.8057331540637089E-2</v>
      </c>
      <c r="P18" s="76">
        <f>分析係数表!C21</f>
        <v>0.23250388802488331</v>
      </c>
      <c r="Q18" s="82">
        <f t="shared" si="4"/>
        <v>6.5234386708013124E-3</v>
      </c>
      <c r="R18" s="83">
        <v>2.1987115069756872E-2</v>
      </c>
      <c r="S18" s="84">
        <f t="shared" si="5"/>
        <v>4.7506430606332459E-2</v>
      </c>
      <c r="T18" s="85">
        <f>分析係数表!F21</f>
        <v>0.42533799179705301</v>
      </c>
      <c r="U18" s="86">
        <f t="shared" si="6"/>
        <v>2.0206289791543503E-2</v>
      </c>
      <c r="V18" s="87">
        <f>分析係数表!D21</f>
        <v>7.6257025672185938E-2</v>
      </c>
      <c r="W18" s="167">
        <f t="shared" si="7"/>
        <v>0</v>
      </c>
      <c r="X18" s="76">
        <f>分析係数表!E21</f>
        <v>5.9395412425945621E-2</v>
      </c>
      <c r="Y18" s="166">
        <f t="shared" si="8"/>
        <v>0</v>
      </c>
    </row>
    <row r="19" spans="1:25" x14ac:dyDescent="0.2">
      <c r="A19" s="6" t="s">
        <v>7</v>
      </c>
      <c r="B19" s="5" t="s">
        <v>268</v>
      </c>
      <c r="C19" s="90"/>
      <c r="D19" s="107">
        <f>投入係数表!AJ19</f>
        <v>0</v>
      </c>
      <c r="E19" s="110">
        <f t="shared" si="9"/>
        <v>0</v>
      </c>
      <c r="F19" s="85">
        <f>分析係数表!C22</f>
        <v>5.4474708171206254E-2</v>
      </c>
      <c r="G19" s="110">
        <f t="shared" si="0"/>
        <v>0</v>
      </c>
      <c r="H19" s="110">
        <v>1.6599574951578326E-3</v>
      </c>
      <c r="I19" s="110">
        <f t="shared" si="1"/>
        <v>1.6599574951578326E-3</v>
      </c>
      <c r="J19" s="85">
        <f>分析係数表!G22</f>
        <v>0.19423955040393395</v>
      </c>
      <c r="K19" s="111">
        <f t="shared" si="2"/>
        <v>3.2242939754909775E-4</v>
      </c>
      <c r="L19" s="79"/>
      <c r="M19" s="80"/>
      <c r="N19" s="81">
        <f>分析係数表!H22</f>
        <v>4.1911148365465217E-5</v>
      </c>
      <c r="O19" s="82">
        <f t="shared" si="3"/>
        <v>1.3151874159673636E-3</v>
      </c>
      <c r="P19" s="76">
        <f>分析係数表!C22</f>
        <v>5.4474708171206254E-2</v>
      </c>
      <c r="Q19" s="82">
        <f t="shared" si="4"/>
        <v>7.1644450675264977E-5</v>
      </c>
      <c r="R19" s="83">
        <v>7.2736762856135599E-4</v>
      </c>
      <c r="S19" s="84">
        <f t="shared" si="5"/>
        <v>2.3873251237191886E-3</v>
      </c>
      <c r="T19" s="85">
        <f>分析係数表!F22</f>
        <v>0.41201264488935724</v>
      </c>
      <c r="U19" s="86">
        <f t="shared" si="6"/>
        <v>9.8360813843435487E-4</v>
      </c>
      <c r="V19" s="87">
        <f>分析係数表!D22</f>
        <v>4.7418335089567963E-2</v>
      </c>
      <c r="W19" s="167">
        <f t="shared" si="7"/>
        <v>0</v>
      </c>
      <c r="X19" s="76">
        <f>分析係数表!E22</f>
        <v>4.0744643484369514E-2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0.21588453540995636</v>
      </c>
      <c r="K20" s="111">
        <f t="shared" si="2"/>
        <v>0</v>
      </c>
      <c r="L20" s="79"/>
      <c r="M20" s="80"/>
      <c r="N20" s="81">
        <f>分析係数表!H23</f>
        <v>2.794076557697681E-5</v>
      </c>
      <c r="O20" s="82">
        <f t="shared" si="3"/>
        <v>8.7679161064490902E-4</v>
      </c>
      <c r="P20" s="76">
        <f>分析係数表!C23</f>
        <v>0</v>
      </c>
      <c r="Q20" s="82">
        <f t="shared" si="4"/>
        <v>0</v>
      </c>
      <c r="R20" s="83">
        <v>0</v>
      </c>
      <c r="S20" s="84">
        <f t="shared" si="5"/>
        <v>0</v>
      </c>
      <c r="T20" s="85">
        <f>分析係数表!F23</f>
        <v>0.4404941493048477</v>
      </c>
      <c r="U20" s="86">
        <f t="shared" si="6"/>
        <v>0</v>
      </c>
      <c r="V20" s="87">
        <f>分析係数表!D23</f>
        <v>3.6368084152158843E-2</v>
      </c>
      <c r="W20" s="167">
        <f t="shared" si="7"/>
        <v>0</v>
      </c>
      <c r="X20" s="76">
        <f>分析係数表!E23</f>
        <v>3.6898112284421247E-2</v>
      </c>
      <c r="Y20" s="166">
        <f t="shared" si="8"/>
        <v>0</v>
      </c>
    </row>
    <row r="21" spans="1:25" x14ac:dyDescent="0.2">
      <c r="A21" s="6" t="s">
        <v>9</v>
      </c>
      <c r="B21" s="5" t="s">
        <v>270</v>
      </c>
      <c r="C21" s="90"/>
      <c r="D21" s="107">
        <f>投入係数表!AJ21</f>
        <v>1.3890930471850653E-2</v>
      </c>
      <c r="E21" s="110">
        <f t="shared" si="9"/>
        <v>1.3890930471850653</v>
      </c>
      <c r="F21" s="85">
        <f>分析係数表!C24</f>
        <v>0.2430426716141002</v>
      </c>
      <c r="G21" s="110">
        <f t="shared" si="0"/>
        <v>0.33760888530842964</v>
      </c>
      <c r="H21" s="110">
        <v>0.35615743099609776</v>
      </c>
      <c r="I21" s="110">
        <f t="shared" si="1"/>
        <v>0.35615743099609776</v>
      </c>
      <c r="J21" s="85">
        <f>分析係数表!G24</f>
        <v>0.20785219399538107</v>
      </c>
      <c r="K21" s="111">
        <f t="shared" si="2"/>
        <v>7.4028103440297463E-2</v>
      </c>
      <c r="L21" s="79"/>
      <c r="M21" s="80"/>
      <c r="N21" s="81">
        <f>分析係数表!H24</f>
        <v>3.3528918692372173E-4</v>
      </c>
      <c r="O21" s="82">
        <f t="shared" si="3"/>
        <v>1.0521499327738909E-2</v>
      </c>
      <c r="P21" s="76">
        <f>分析係数表!C24</f>
        <v>0.2430426716141002</v>
      </c>
      <c r="Q21" s="82">
        <f t="shared" si="4"/>
        <v>2.5571733059996239E-3</v>
      </c>
      <c r="R21" s="83">
        <v>1.0349794795208126E-2</v>
      </c>
      <c r="S21" s="84">
        <f t="shared" si="5"/>
        <v>0.3665072257913059</v>
      </c>
      <c r="T21" s="85">
        <f>分析係数表!F24</f>
        <v>0.39030023094688221</v>
      </c>
      <c r="U21" s="86">
        <f t="shared" si="6"/>
        <v>0.14304785487004779</v>
      </c>
      <c r="V21" s="87">
        <f>分析係数表!D24</f>
        <v>2.0785219399538105E-2</v>
      </c>
      <c r="W21" s="167">
        <f t="shared" si="7"/>
        <v>0</v>
      </c>
      <c r="X21" s="76">
        <f>分析係数表!E24</f>
        <v>1.8475750577367205E-2</v>
      </c>
      <c r="Y21" s="166">
        <f t="shared" si="8"/>
        <v>0</v>
      </c>
    </row>
    <row r="22" spans="1:25" x14ac:dyDescent="0.2">
      <c r="A22" s="6" t="s">
        <v>10</v>
      </c>
      <c r="B22" s="5" t="s">
        <v>271</v>
      </c>
      <c r="C22" s="90"/>
      <c r="D22" s="107">
        <f>投入係数表!AJ22</f>
        <v>0</v>
      </c>
      <c r="E22" s="110">
        <f t="shared" si="9"/>
        <v>0</v>
      </c>
      <c r="F22" s="85">
        <f>分析係数表!C25</f>
        <v>6.2929061784896545E-3</v>
      </c>
      <c r="G22" s="110">
        <f t="shared" si="0"/>
        <v>0</v>
      </c>
      <c r="H22" s="110">
        <v>5.3448673511569968E-4</v>
      </c>
      <c r="I22" s="110">
        <f t="shared" si="1"/>
        <v>5.3448673511569968E-4</v>
      </c>
      <c r="J22" s="85">
        <f>分析係数表!G25</f>
        <v>0.19805194805194806</v>
      </c>
      <c r="K22" s="111">
        <f t="shared" si="2"/>
        <v>1.0585613909758988E-4</v>
      </c>
      <c r="L22" s="79"/>
      <c r="M22" s="80"/>
      <c r="N22" s="81">
        <f>分析係数表!H25</f>
        <v>4.8896339759709417E-4</v>
      </c>
      <c r="O22" s="82">
        <f t="shared" si="3"/>
        <v>1.5343853186285908E-2</v>
      </c>
      <c r="P22" s="76">
        <f>分析係数表!C25</f>
        <v>6.2929061784896545E-3</v>
      </c>
      <c r="Q22" s="82">
        <f t="shared" si="4"/>
        <v>9.6557428517816762E-5</v>
      </c>
      <c r="R22" s="83">
        <v>9.4062989455481413E-4</v>
      </c>
      <c r="S22" s="84">
        <f t="shared" si="5"/>
        <v>1.4751166296705139E-3</v>
      </c>
      <c r="T22" s="85">
        <f>分析係数表!F25</f>
        <v>0.35389610389610388</v>
      </c>
      <c r="U22" s="86">
        <f t="shared" si="6"/>
        <v>5.2203802803274676E-4</v>
      </c>
      <c r="V22" s="87">
        <f>分析係数表!D25</f>
        <v>9.74025974025974E-3</v>
      </c>
      <c r="W22" s="167">
        <f t="shared" si="7"/>
        <v>0</v>
      </c>
      <c r="X22" s="76">
        <f>分析係数表!E25</f>
        <v>0</v>
      </c>
      <c r="Y22" s="166">
        <f t="shared" si="8"/>
        <v>0</v>
      </c>
    </row>
    <row r="23" spans="1:25" x14ac:dyDescent="0.2">
      <c r="A23" s="6" t="s">
        <v>11</v>
      </c>
      <c r="B23" s="5" t="s">
        <v>35</v>
      </c>
      <c r="C23" s="90"/>
      <c r="D23" s="107">
        <f>投入係数表!AJ23</f>
        <v>7.3496986623548433E-5</v>
      </c>
      <c r="E23" s="110">
        <f t="shared" si="9"/>
        <v>7.3496986623548437E-3</v>
      </c>
      <c r="F23" s="85">
        <f>分析係数表!C26</f>
        <v>0.11929572403880706</v>
      </c>
      <c r="G23" s="110">
        <f t="shared" si="0"/>
        <v>8.7678762339267284E-4</v>
      </c>
      <c r="H23" s="110">
        <v>4.4913825903201672E-3</v>
      </c>
      <c r="I23" s="110">
        <f t="shared" si="1"/>
        <v>4.4913825903201672E-3</v>
      </c>
      <c r="J23" s="85">
        <f>分析係数表!G26</f>
        <v>0.19690501600853788</v>
      </c>
      <c r="K23" s="111">
        <f t="shared" si="2"/>
        <v>8.8437576084746084E-4</v>
      </c>
      <c r="L23" s="79"/>
      <c r="M23" s="80"/>
      <c r="N23" s="81">
        <f>分析係数表!H26</f>
        <v>1.0477787091366304E-2</v>
      </c>
      <c r="O23" s="82">
        <f t="shared" si="3"/>
        <v>0.32879685399184089</v>
      </c>
      <c r="P23" s="76">
        <f>分析係数表!C26</f>
        <v>0.11929572403880706</v>
      </c>
      <c r="Q23" s="82">
        <f t="shared" si="4"/>
        <v>3.9224058758638589E-2</v>
      </c>
      <c r="R23" s="83">
        <v>4.2395348211321952E-2</v>
      </c>
      <c r="S23" s="84">
        <f t="shared" si="5"/>
        <v>4.6886730801642122E-2</v>
      </c>
      <c r="T23" s="85">
        <f>分析係数表!F26</f>
        <v>0.33564567769477055</v>
      </c>
      <c r="U23" s="86">
        <f t="shared" si="6"/>
        <v>1.5737328534809442E-2</v>
      </c>
      <c r="V23" s="87">
        <f>分析係数表!D26</f>
        <v>7.4706510138740662E-2</v>
      </c>
      <c r="W23" s="167">
        <f t="shared" si="7"/>
        <v>0</v>
      </c>
      <c r="X23" s="76">
        <f>分析係数表!E26</f>
        <v>7.3639274279615793E-2</v>
      </c>
      <c r="Y23" s="166">
        <f t="shared" si="8"/>
        <v>0</v>
      </c>
    </row>
    <row r="24" spans="1:25" x14ac:dyDescent="0.2">
      <c r="A24" s="6" t="s">
        <v>12</v>
      </c>
      <c r="B24" s="5" t="s">
        <v>365</v>
      </c>
      <c r="C24" s="90"/>
      <c r="D24" s="107">
        <f>投入係数表!AJ24</f>
        <v>0</v>
      </c>
      <c r="E24" s="110">
        <f t="shared" si="9"/>
        <v>0</v>
      </c>
      <c r="F24" s="85">
        <f>分析係数表!C27</f>
        <v>1</v>
      </c>
      <c r="G24" s="110">
        <f t="shared" si="0"/>
        <v>0</v>
      </c>
      <c r="H24" s="110">
        <v>5.9458982913426243E-3</v>
      </c>
      <c r="I24" s="110">
        <f t="shared" si="1"/>
        <v>5.9458982913426243E-3</v>
      </c>
      <c r="J24" s="85">
        <f>分析係数表!G27</f>
        <v>0.17096018735362997</v>
      </c>
      <c r="K24" s="111">
        <f t="shared" si="2"/>
        <v>1.0165118858735634E-3</v>
      </c>
      <c r="L24" s="79"/>
      <c r="M24" s="80"/>
      <c r="N24" s="81">
        <f>分析係数表!H27</f>
        <v>1.0449846325789327E-2</v>
      </c>
      <c r="O24" s="82">
        <f t="shared" si="3"/>
        <v>0.32792006238119598</v>
      </c>
      <c r="P24" s="76">
        <f>分析係数表!C27</f>
        <v>1</v>
      </c>
      <c r="Q24" s="82">
        <f t="shared" si="4"/>
        <v>0.32792006238119598</v>
      </c>
      <c r="R24" s="83">
        <v>0.34145414178141825</v>
      </c>
      <c r="S24" s="84">
        <f t="shared" si="5"/>
        <v>0.34740004007276087</v>
      </c>
      <c r="T24" s="85">
        <f>分析係数表!F27</f>
        <v>0.32162373145979706</v>
      </c>
      <c r="U24" s="86">
        <f t="shared" si="6"/>
        <v>0.11173209719748438</v>
      </c>
      <c r="V24" s="87">
        <f>分析係数表!D27</f>
        <v>1.0278428311215197E-2</v>
      </c>
      <c r="W24" s="167">
        <f t="shared" si="7"/>
        <v>0</v>
      </c>
      <c r="X24" s="76">
        <f>分析係数表!E27</f>
        <v>1.2360135310954984E-2</v>
      </c>
      <c r="Y24" s="166">
        <f t="shared" si="8"/>
        <v>0</v>
      </c>
    </row>
    <row r="25" spans="1:25" x14ac:dyDescent="0.2">
      <c r="A25" s="6" t="s">
        <v>13</v>
      </c>
      <c r="B25" s="5" t="s">
        <v>191</v>
      </c>
      <c r="C25" s="90"/>
      <c r="D25" s="107">
        <f>投入係数表!AJ25</f>
        <v>0</v>
      </c>
      <c r="E25" s="110">
        <f t="shared" si="9"/>
        <v>0</v>
      </c>
      <c r="F25" s="85">
        <f>分析係数表!C28</f>
        <v>0.21543700340522132</v>
      </c>
      <c r="G25" s="110">
        <f t="shared" si="0"/>
        <v>0</v>
      </c>
      <c r="H25" s="110">
        <v>1.7465331464600203E-2</v>
      </c>
      <c r="I25" s="110">
        <f t="shared" si="1"/>
        <v>1.7465331464600203E-2</v>
      </c>
      <c r="J25" s="85">
        <f>分析係数表!G28</f>
        <v>0.12488528602018965</v>
      </c>
      <c r="K25" s="111">
        <f t="shared" si="2"/>
        <v>2.181162915394014E-3</v>
      </c>
      <c r="L25" s="79"/>
      <c r="M25" s="80"/>
      <c r="N25" s="81">
        <f>分析係数表!H28</f>
        <v>2.0550433081866444E-2</v>
      </c>
      <c r="O25" s="82">
        <f t="shared" si="3"/>
        <v>0.64488022962933056</v>
      </c>
      <c r="P25" s="76">
        <f>分析係数表!C28</f>
        <v>0.21543700340522132</v>
      </c>
      <c r="Q25" s="82">
        <f t="shared" si="4"/>
        <v>0.138931064226614</v>
      </c>
      <c r="R25" s="83">
        <v>0.1609371601722081</v>
      </c>
      <c r="S25" s="84">
        <f t="shared" si="5"/>
        <v>0.1784024916368083</v>
      </c>
      <c r="T25" s="85">
        <f>分析係数表!F28</f>
        <v>0.21313857448761089</v>
      </c>
      <c r="U25" s="86">
        <f t="shared" si="6"/>
        <v>3.8024452752507244E-2</v>
      </c>
      <c r="V25" s="87">
        <f>分析係数表!D28</f>
        <v>4.5656163964515141E-2</v>
      </c>
      <c r="W25" s="167">
        <f t="shared" si="7"/>
        <v>0</v>
      </c>
      <c r="X25" s="76">
        <f>分析係数表!E28</f>
        <v>3.9385133068216581E-2</v>
      </c>
      <c r="Y25" s="166">
        <f t="shared" si="8"/>
        <v>0</v>
      </c>
    </row>
    <row r="26" spans="1:25" x14ac:dyDescent="0.2">
      <c r="A26" s="6" t="s">
        <v>14</v>
      </c>
      <c r="B26" s="5" t="s">
        <v>50</v>
      </c>
      <c r="C26" s="90"/>
      <c r="D26" s="107">
        <f>投入係数表!AJ26</f>
        <v>3.2338674114361309E-3</v>
      </c>
      <c r="E26" s="110">
        <f t="shared" si="9"/>
        <v>0.3233867411436131</v>
      </c>
      <c r="F26" s="85">
        <f>分析係数表!C29</f>
        <v>0.11126961483594866</v>
      </c>
      <c r="G26" s="110">
        <f t="shared" si="0"/>
        <v>3.5983118130102458E-2</v>
      </c>
      <c r="H26" s="110">
        <v>4.8918657823070179E-2</v>
      </c>
      <c r="I26" s="110">
        <f t="shared" si="1"/>
        <v>4.8918657823070179E-2</v>
      </c>
      <c r="J26" s="85">
        <f>分析係数表!G29</f>
        <v>0.25072046109510088</v>
      </c>
      <c r="K26" s="111">
        <f t="shared" si="2"/>
        <v>1.226490844555362E-2</v>
      </c>
      <c r="L26" s="79"/>
      <c r="M26" s="80"/>
      <c r="N26" s="81">
        <f>分析係数表!H29</f>
        <v>9.5976529756915344E-3</v>
      </c>
      <c r="O26" s="82">
        <f t="shared" si="3"/>
        <v>0.30117791825652623</v>
      </c>
      <c r="P26" s="76">
        <f>分析係数表!C29</f>
        <v>0.11126961483594866</v>
      </c>
      <c r="Q26" s="82">
        <f t="shared" si="4"/>
        <v>3.3511950961496506E-2</v>
      </c>
      <c r="R26" s="83">
        <v>4.6605929834383462E-2</v>
      </c>
      <c r="S26" s="84">
        <f t="shared" si="5"/>
        <v>9.5524587657453641E-2</v>
      </c>
      <c r="T26" s="85">
        <f>分析係数表!F29</f>
        <v>0.40201729106628242</v>
      </c>
      <c r="U26" s="86">
        <f t="shared" si="6"/>
        <v>3.8402535960273147E-2</v>
      </c>
      <c r="V26" s="87">
        <f>分析係数表!D29</f>
        <v>0.18659942363112392</v>
      </c>
      <c r="W26" s="167">
        <f t="shared" si="7"/>
        <v>0</v>
      </c>
      <c r="X26" s="76">
        <f>分析係数表!E29</f>
        <v>0.15489913544668588</v>
      </c>
      <c r="Y26" s="166">
        <f t="shared" si="8"/>
        <v>0</v>
      </c>
    </row>
    <row r="27" spans="1:25" x14ac:dyDescent="0.2">
      <c r="A27" s="6" t="s">
        <v>15</v>
      </c>
      <c r="B27" s="5" t="s">
        <v>36</v>
      </c>
      <c r="C27" s="90"/>
      <c r="D27" s="107">
        <f>投入係数表!AJ27</f>
        <v>2.2784065853300017E-3</v>
      </c>
      <c r="E27" s="110">
        <f t="shared" si="9"/>
        <v>0.22784065853300017</v>
      </c>
      <c r="F27" s="85">
        <f>分析係数表!C30</f>
        <v>1</v>
      </c>
      <c r="G27" s="110">
        <f t="shared" si="0"/>
        <v>0.22784065853300017</v>
      </c>
      <c r="H27" s="110">
        <v>0.28838022380616779</v>
      </c>
      <c r="I27" s="110">
        <f t="shared" si="1"/>
        <v>0.28838022380616779</v>
      </c>
      <c r="J27" s="85">
        <f>分析係数表!G30</f>
        <v>0.34452184927169094</v>
      </c>
      <c r="K27" s="111">
        <f t="shared" si="2"/>
        <v>9.9353287999085035E-2</v>
      </c>
      <c r="L27" s="79"/>
      <c r="M27" s="80"/>
      <c r="N27" s="81">
        <f>分析係数表!H30</f>
        <v>0</v>
      </c>
      <c r="O27" s="82">
        <f t="shared" si="3"/>
        <v>0</v>
      </c>
      <c r="P27" s="76">
        <f>分析係数表!C30</f>
        <v>1</v>
      </c>
      <c r="Q27" s="82">
        <f t="shared" si="4"/>
        <v>0</v>
      </c>
      <c r="R27" s="83">
        <v>9.4804604104347281E-2</v>
      </c>
      <c r="S27" s="84">
        <f t="shared" si="5"/>
        <v>0.38318482791051506</v>
      </c>
      <c r="T27" s="85">
        <f>分析係数表!F30</f>
        <v>0.43989867004433186</v>
      </c>
      <c r="U27" s="86">
        <f t="shared" si="6"/>
        <v>0.16856249617900176</v>
      </c>
      <c r="V27" s="87">
        <f>分析係数表!D30</f>
        <v>0.14464851171627613</v>
      </c>
      <c r="W27" s="167">
        <f t="shared" si="7"/>
        <v>0</v>
      </c>
      <c r="X27" s="76">
        <f>分析係数表!E30</f>
        <v>8.7017099430018993E-2</v>
      </c>
      <c r="Y27" s="166">
        <f t="shared" si="8"/>
        <v>0</v>
      </c>
    </row>
    <row r="28" spans="1:25" x14ac:dyDescent="0.2">
      <c r="A28" s="6" t="s">
        <v>16</v>
      </c>
      <c r="B28" s="5" t="s">
        <v>192</v>
      </c>
      <c r="C28" s="90"/>
      <c r="D28" s="107">
        <f>投入係数表!AJ28</f>
        <v>1.0804057033661619E-2</v>
      </c>
      <c r="E28" s="110">
        <f t="shared" si="9"/>
        <v>1.0804057033661618</v>
      </c>
      <c r="F28" s="85">
        <f>分析係数表!C31</f>
        <v>4.9334728658992355E-2</v>
      </c>
      <c r="G28" s="110">
        <f t="shared" si="0"/>
        <v>5.3301522217197375E-2</v>
      </c>
      <c r="H28" s="110">
        <v>6.7868933100640169E-2</v>
      </c>
      <c r="I28" s="110">
        <f t="shared" si="1"/>
        <v>6.7868933100640169E-2</v>
      </c>
      <c r="J28" s="85">
        <f>分析係数表!G31</f>
        <v>6.9277108433734941E-2</v>
      </c>
      <c r="K28" s="111">
        <f t="shared" si="2"/>
        <v>4.7017634376949518E-3</v>
      </c>
      <c r="L28" s="79"/>
      <c r="M28" s="80"/>
      <c r="N28" s="81">
        <f>分析係数表!H31</f>
        <v>2.1570271025426097E-2</v>
      </c>
      <c r="O28" s="82">
        <f t="shared" si="3"/>
        <v>0.67688312341786971</v>
      </c>
      <c r="P28" s="76">
        <f>分析係数表!C31</f>
        <v>4.9334728658992355E-2</v>
      </c>
      <c r="Q28" s="82">
        <f t="shared" si="4"/>
        <v>3.3393845227671838E-2</v>
      </c>
      <c r="R28" s="83">
        <v>4.7431581662327034E-2</v>
      </c>
      <c r="S28" s="84">
        <f t="shared" si="5"/>
        <v>0.11530051476296721</v>
      </c>
      <c r="T28" s="85">
        <f>分析係数表!F31</f>
        <v>0.34337349397590361</v>
      </c>
      <c r="U28" s="86">
        <f t="shared" si="6"/>
        <v>3.9591140611380304E-2</v>
      </c>
      <c r="V28" s="87">
        <f>分析係数表!D31</f>
        <v>0</v>
      </c>
      <c r="W28" s="167">
        <f t="shared" si="7"/>
        <v>0</v>
      </c>
      <c r="X28" s="76">
        <f>分析係数表!E31</f>
        <v>0</v>
      </c>
      <c r="Y28" s="166">
        <f t="shared" si="8"/>
        <v>0</v>
      </c>
    </row>
    <row r="29" spans="1:25" x14ac:dyDescent="0.2">
      <c r="A29" s="6" t="s">
        <v>17</v>
      </c>
      <c r="B29" s="5" t="s">
        <v>272</v>
      </c>
      <c r="C29" s="90"/>
      <c r="D29" s="107">
        <f>投入係数表!AJ29</f>
        <v>4.6303101572835511E-3</v>
      </c>
      <c r="E29" s="110">
        <f t="shared" si="9"/>
        <v>0.46303101572835509</v>
      </c>
      <c r="F29" s="85">
        <f>分析係数表!C32</f>
        <v>0.42352941176470593</v>
      </c>
      <c r="G29" s="110">
        <f t="shared" si="0"/>
        <v>0.19610725372024454</v>
      </c>
      <c r="H29" s="110">
        <v>0.22182623065620055</v>
      </c>
      <c r="I29" s="110">
        <f t="shared" si="1"/>
        <v>0.22182623065620055</v>
      </c>
      <c r="J29" s="85">
        <f>分析係数表!G32</f>
        <v>0.14012738853503184</v>
      </c>
      <c r="K29" s="111">
        <f t="shared" si="2"/>
        <v>3.1083930410423007E-2</v>
      </c>
      <c r="L29" s="79"/>
      <c r="M29" s="80"/>
      <c r="N29" s="81">
        <f>分析係数表!H32</f>
        <v>6.3146130203967591E-3</v>
      </c>
      <c r="O29" s="82">
        <f t="shared" si="3"/>
        <v>0.19815490400574945</v>
      </c>
      <c r="P29" s="76">
        <f>分析係数表!C32</f>
        <v>0.42352941176470593</v>
      </c>
      <c r="Q29" s="82">
        <f t="shared" si="4"/>
        <v>8.3924429931846831E-2</v>
      </c>
      <c r="R29" s="83">
        <v>0.11146196049889909</v>
      </c>
      <c r="S29" s="84">
        <f t="shared" si="5"/>
        <v>0.33328819115509967</v>
      </c>
      <c r="T29" s="85">
        <f>分析係数表!F32</f>
        <v>0.48195329087048833</v>
      </c>
      <c r="U29" s="86">
        <f t="shared" si="6"/>
        <v>0.16062934053547268</v>
      </c>
      <c r="V29" s="87">
        <f>分析係数表!D32</f>
        <v>6.369426751592357E-3</v>
      </c>
      <c r="W29" s="167">
        <f t="shared" si="7"/>
        <v>0</v>
      </c>
      <c r="X29" s="76">
        <f>分析係数表!E32</f>
        <v>1.0615711252653927E-2</v>
      </c>
      <c r="Y29" s="166">
        <f t="shared" si="8"/>
        <v>0</v>
      </c>
    </row>
    <row r="30" spans="1:25" x14ac:dyDescent="0.2">
      <c r="A30" s="6" t="s">
        <v>18</v>
      </c>
      <c r="B30" s="5" t="s">
        <v>273</v>
      </c>
      <c r="C30" s="90"/>
      <c r="D30" s="107">
        <f>投入係数表!AJ30</f>
        <v>3.7483463178009701E-3</v>
      </c>
      <c r="E30" s="110">
        <f t="shared" si="9"/>
        <v>0.37483463178009702</v>
      </c>
      <c r="F30" s="85">
        <f>分析係数表!C33</f>
        <v>1</v>
      </c>
      <c r="G30" s="110">
        <f t="shared" si="0"/>
        <v>0.37483463178009702</v>
      </c>
      <c r="H30" s="110">
        <v>0.40784935638219333</v>
      </c>
      <c r="I30" s="110">
        <f t="shared" si="1"/>
        <v>0.40784935638219333</v>
      </c>
      <c r="J30" s="85">
        <f>分析係数表!G33</f>
        <v>0.50642927794263104</v>
      </c>
      <c r="K30" s="111">
        <f t="shared" si="2"/>
        <v>0.20654685506200096</v>
      </c>
      <c r="L30" s="79"/>
      <c r="M30" s="80"/>
      <c r="N30" s="81">
        <f>分析係数表!H33</f>
        <v>9.2204526404023469E-4</v>
      </c>
      <c r="O30" s="82">
        <f t="shared" si="3"/>
        <v>2.8934123151281996E-2</v>
      </c>
      <c r="P30" s="76">
        <f>分析係数表!C33</f>
        <v>1</v>
      </c>
      <c r="Q30" s="82">
        <f t="shared" si="4"/>
        <v>2.8934123151281996E-2</v>
      </c>
      <c r="R30" s="83">
        <v>8.13874433702204E-2</v>
      </c>
      <c r="S30" s="84">
        <f t="shared" si="5"/>
        <v>0.48923679975241374</v>
      </c>
      <c r="T30" s="85">
        <f>分析係数表!F33</f>
        <v>0.64094955489614247</v>
      </c>
      <c r="U30" s="86">
        <f t="shared" si="6"/>
        <v>0.31357610904012279</v>
      </c>
      <c r="V30" s="87">
        <f>分析係数表!D33</f>
        <v>2.967359050445104E-2</v>
      </c>
      <c r="W30" s="167">
        <f t="shared" si="7"/>
        <v>0</v>
      </c>
      <c r="X30" s="76">
        <f>分析係数表!E33</f>
        <v>2.6706231454005934E-2</v>
      </c>
      <c r="Y30" s="166">
        <f t="shared" si="8"/>
        <v>0</v>
      </c>
    </row>
    <row r="31" spans="1:25" x14ac:dyDescent="0.2">
      <c r="A31" s="6" t="s">
        <v>19</v>
      </c>
      <c r="B31" s="5" t="s">
        <v>274</v>
      </c>
      <c r="C31" s="90"/>
      <c r="D31" s="107">
        <f>投入係数表!AJ31</f>
        <v>6.2398941643392623E-2</v>
      </c>
      <c r="E31" s="110">
        <f t="shared" si="9"/>
        <v>6.2398941643392627</v>
      </c>
      <c r="F31" s="85">
        <f>分析係数表!C34</f>
        <v>1</v>
      </c>
      <c r="G31" s="110">
        <f t="shared" si="0"/>
        <v>6.2398941643392627</v>
      </c>
      <c r="H31" s="110">
        <v>6.7534347165984601</v>
      </c>
      <c r="I31" s="110">
        <f t="shared" si="1"/>
        <v>6.7534347165984601</v>
      </c>
      <c r="J31" s="85">
        <f>分析係数表!G34</f>
        <v>0.4248177722781849</v>
      </c>
      <c r="K31" s="111">
        <f t="shared" si="2"/>
        <v>2.868979091531513</v>
      </c>
      <c r="L31" s="79"/>
      <c r="M31" s="80"/>
      <c r="N31" s="81">
        <f>分析係数表!H34</f>
        <v>0.15535065660799105</v>
      </c>
      <c r="O31" s="82">
        <f t="shared" si="3"/>
        <v>4.8749613551856941</v>
      </c>
      <c r="P31" s="76">
        <f>分析係数表!C34</f>
        <v>1</v>
      </c>
      <c r="Q31" s="82">
        <f t="shared" si="4"/>
        <v>4.8749613551856941</v>
      </c>
      <c r="R31" s="83">
        <v>5.3602109602784873</v>
      </c>
      <c r="S31" s="84">
        <f t="shared" si="5"/>
        <v>12.113645676876947</v>
      </c>
      <c r="T31" s="85">
        <f>分析係数表!F34</f>
        <v>0.6980530152162564</v>
      </c>
      <c r="U31" s="86">
        <f t="shared" si="6"/>
        <v>8.4559668900053229</v>
      </c>
      <c r="V31" s="87">
        <f>分析係数表!D34</f>
        <v>4.7543550975425841E-2</v>
      </c>
      <c r="W31" s="167">
        <f t="shared" si="7"/>
        <v>1</v>
      </c>
      <c r="X31" s="76">
        <f>分析係数表!E34</f>
        <v>3.5865509174223237E-2</v>
      </c>
      <c r="Y31" s="166">
        <f t="shared" si="8"/>
        <v>0</v>
      </c>
    </row>
    <row r="32" spans="1:25" x14ac:dyDescent="0.2">
      <c r="A32" s="6" t="s">
        <v>20</v>
      </c>
      <c r="B32" s="5" t="s">
        <v>37</v>
      </c>
      <c r="C32" s="90"/>
      <c r="D32" s="107">
        <f>投入係数表!AJ32</f>
        <v>7.1292077024841978E-3</v>
      </c>
      <c r="E32" s="110">
        <f t="shared" si="9"/>
        <v>0.71292077024841982</v>
      </c>
      <c r="F32" s="85">
        <f>分析係数表!C35</f>
        <v>0.10396681358568838</v>
      </c>
      <c r="G32" s="110">
        <f t="shared" si="0"/>
        <v>7.4120100821782831E-2</v>
      </c>
      <c r="H32" s="110">
        <v>0.10767377665925242</v>
      </c>
      <c r="I32" s="110">
        <f t="shared" si="1"/>
        <v>0.10767377665925242</v>
      </c>
      <c r="J32" s="85">
        <f>分析係数表!G35</f>
        <v>0.31658878504672899</v>
      </c>
      <c r="K32" s="111">
        <f t="shared" si="2"/>
        <v>3.4088310133945567E-2</v>
      </c>
      <c r="L32" s="79"/>
      <c r="M32" s="80"/>
      <c r="N32" s="81">
        <f>分析係数表!H35</f>
        <v>5.9164571109248394E-2</v>
      </c>
      <c r="O32" s="82">
        <f t="shared" si="3"/>
        <v>1.8566062355405948</v>
      </c>
      <c r="P32" s="76">
        <f>分析係数表!C35</f>
        <v>0.10396681358568838</v>
      </c>
      <c r="Q32" s="82">
        <f t="shared" si="4"/>
        <v>0.19302543439247566</v>
      </c>
      <c r="R32" s="83">
        <v>0.25310684097088898</v>
      </c>
      <c r="S32" s="84">
        <f t="shared" si="5"/>
        <v>0.36078061763014141</v>
      </c>
      <c r="T32" s="85">
        <f>分析係数表!F35</f>
        <v>0.6460280373831776</v>
      </c>
      <c r="U32" s="86">
        <f t="shared" si="6"/>
        <v>0.23307439433349089</v>
      </c>
      <c r="V32" s="87">
        <f>分析係数表!D35</f>
        <v>8.9953271028037379E-2</v>
      </c>
      <c r="W32" s="167">
        <f t="shared" si="7"/>
        <v>0</v>
      </c>
      <c r="X32" s="76">
        <f>分析係数表!E35</f>
        <v>8.4112149532710276E-2</v>
      </c>
      <c r="Y32" s="166">
        <f t="shared" si="8"/>
        <v>0</v>
      </c>
    </row>
    <row r="33" spans="1:25" x14ac:dyDescent="0.2">
      <c r="A33" s="6" t="s">
        <v>21</v>
      </c>
      <c r="B33" s="5" t="s">
        <v>38</v>
      </c>
      <c r="C33" s="90"/>
      <c r="D33" s="107">
        <f>投入係数表!AJ33</f>
        <v>1.9403204468616788E-2</v>
      </c>
      <c r="E33" s="110">
        <f t="shared" si="9"/>
        <v>1.9403204468616788</v>
      </c>
      <c r="F33" s="85">
        <f>分析係数表!C36</f>
        <v>0.7690462911321807</v>
      </c>
      <c r="G33" s="110">
        <f t="shared" si="0"/>
        <v>1.4921962432669096</v>
      </c>
      <c r="H33" s="110">
        <v>1.7074682087667494</v>
      </c>
      <c r="I33" s="110">
        <f t="shared" si="1"/>
        <v>1.7074682087667494</v>
      </c>
      <c r="J33" s="85">
        <f>分析係数表!G36</f>
        <v>1.0642148700499529E-2</v>
      </c>
      <c r="K33" s="111">
        <f t="shared" si="2"/>
        <v>1.8171130579071319E-2</v>
      </c>
      <c r="L33" s="79"/>
      <c r="M33" s="80"/>
      <c r="N33" s="81">
        <f>分析係数表!H36</f>
        <v>0.21434758312377758</v>
      </c>
      <c r="O33" s="82">
        <f t="shared" si="3"/>
        <v>6.7263068410624189</v>
      </c>
      <c r="P33" s="76">
        <f>分析係数表!C36</f>
        <v>0.7690462911321807</v>
      </c>
      <c r="Q33" s="82">
        <f t="shared" si="4"/>
        <v>5.1728413291360678</v>
      </c>
      <c r="R33" s="83">
        <v>5.4031888834423478</v>
      </c>
      <c r="S33" s="84">
        <f t="shared" si="5"/>
        <v>7.110657092209097</v>
      </c>
      <c r="T33" s="85">
        <f>分析係数表!F36</f>
        <v>0.89162383262144351</v>
      </c>
      <c r="U33" s="86">
        <f t="shared" si="6"/>
        <v>6.3400313290123238</v>
      </c>
      <c r="V33" s="87">
        <f>分析係数表!D36</f>
        <v>7.3843480778976326E-3</v>
      </c>
      <c r="W33" s="167">
        <f t="shared" si="7"/>
        <v>0</v>
      </c>
      <c r="X33" s="76">
        <f>分析係数表!E36</f>
        <v>2.3890537899080577E-3</v>
      </c>
      <c r="Y33" s="166">
        <f t="shared" si="8"/>
        <v>0</v>
      </c>
    </row>
    <row r="34" spans="1:25" x14ac:dyDescent="0.2">
      <c r="A34" s="6" t="s">
        <v>22</v>
      </c>
      <c r="B34" s="5" t="s">
        <v>377</v>
      </c>
      <c r="C34" s="90"/>
      <c r="D34" s="107">
        <f>投入係数表!AJ34</f>
        <v>1.2127002792885491E-2</v>
      </c>
      <c r="E34" s="110">
        <f t="shared" si="9"/>
        <v>1.2127002792885491</v>
      </c>
      <c r="F34" s="85">
        <f>分析係数表!C37</f>
        <v>0.51946958535045251</v>
      </c>
      <c r="G34" s="110">
        <f t="shared" si="0"/>
        <v>0.62996091123640052</v>
      </c>
      <c r="H34" s="110">
        <v>0.79899284233030032</v>
      </c>
      <c r="I34" s="110">
        <f t="shared" si="1"/>
        <v>0.79899284233030032</v>
      </c>
      <c r="J34" s="85">
        <f>分析係数表!G37</f>
        <v>0.46066923615977573</v>
      </c>
      <c r="K34" s="111">
        <f t="shared" si="2"/>
        <v>0.36807142237342755</v>
      </c>
      <c r="L34" s="79"/>
      <c r="M34" s="80"/>
      <c r="N34" s="81">
        <f>分析係数表!H37</f>
        <v>4.5948588991338364E-2</v>
      </c>
      <c r="O34" s="82">
        <f t="shared" si="3"/>
        <v>1.4418838037055528</v>
      </c>
      <c r="P34" s="76">
        <f>分析係数表!C37</f>
        <v>0.51946958535045251</v>
      </c>
      <c r="Q34" s="82">
        <f t="shared" si="4"/>
        <v>0.74901478163445678</v>
      </c>
      <c r="R34" s="83">
        <v>0.90798800275874114</v>
      </c>
      <c r="S34" s="84">
        <f t="shared" si="5"/>
        <v>1.7069808450890416</v>
      </c>
      <c r="T34" s="85">
        <f>分析係数表!F37</f>
        <v>0.70891730903994399</v>
      </c>
      <c r="U34" s="86">
        <f t="shared" si="6"/>
        <v>1.2101082672832528</v>
      </c>
      <c r="V34" s="87">
        <f>分析係数表!D37</f>
        <v>0.1050280308339173</v>
      </c>
      <c r="W34" s="167">
        <f t="shared" si="7"/>
        <v>0</v>
      </c>
      <c r="X34" s="76">
        <f>分析係数表!E37</f>
        <v>9.4341275402943237E-2</v>
      </c>
      <c r="Y34" s="166">
        <f t="shared" si="8"/>
        <v>0</v>
      </c>
    </row>
    <row r="35" spans="1:25" x14ac:dyDescent="0.2">
      <c r="A35" s="6" t="s">
        <v>23</v>
      </c>
      <c r="B35" s="5" t="s">
        <v>193</v>
      </c>
      <c r="C35" s="90"/>
      <c r="D35" s="107">
        <f>投入係数表!AJ35</f>
        <v>1.1245038953402911E-2</v>
      </c>
      <c r="E35" s="110">
        <f t="shared" si="9"/>
        <v>1.124503895340291</v>
      </c>
      <c r="F35" s="85">
        <f>分析係数表!C38</f>
        <v>5.5966094327320137E-2</v>
      </c>
      <c r="G35" s="110">
        <f t="shared" si="0"/>
        <v>6.2934091078053658E-2</v>
      </c>
      <c r="H35" s="110">
        <v>0.10130120623525618</v>
      </c>
      <c r="I35" s="110">
        <f t="shared" si="1"/>
        <v>0.10130120623525618</v>
      </c>
      <c r="J35" s="85">
        <f>分析係数表!G38</f>
        <v>0.18817204301075269</v>
      </c>
      <c r="K35" s="111">
        <f t="shared" si="2"/>
        <v>1.9062054936741755E-2</v>
      </c>
      <c r="L35" s="79"/>
      <c r="M35" s="80"/>
      <c r="N35" s="81">
        <f>分析係数表!H38</f>
        <v>4.1086895780944398E-2</v>
      </c>
      <c r="O35" s="82">
        <f t="shared" si="3"/>
        <v>1.2893220634533387</v>
      </c>
      <c r="P35" s="76">
        <f>分析係数表!C38</f>
        <v>5.5966094327320137E-2</v>
      </c>
      <c r="Q35" s="82">
        <f t="shared" si="4"/>
        <v>7.2158320221524588E-2</v>
      </c>
      <c r="R35" s="83">
        <v>9.9582897687922375E-2</v>
      </c>
      <c r="S35" s="84">
        <f t="shared" si="5"/>
        <v>0.20088410392317857</v>
      </c>
      <c r="T35" s="85">
        <f>分析係数表!F38</f>
        <v>0.42473118279569894</v>
      </c>
      <c r="U35" s="86">
        <f t="shared" si="6"/>
        <v>8.5321743064145736E-2</v>
      </c>
      <c r="V35" s="87">
        <f>分析係数表!D38</f>
        <v>5.0179211469534052E-2</v>
      </c>
      <c r="W35" s="167">
        <f t="shared" si="7"/>
        <v>0</v>
      </c>
      <c r="X35" s="76">
        <f>分析係数表!E38</f>
        <v>6.2724014336917558E-2</v>
      </c>
      <c r="Y35" s="166">
        <f t="shared" si="8"/>
        <v>0</v>
      </c>
    </row>
    <row r="36" spans="1:25" x14ac:dyDescent="0.2">
      <c r="A36" s="6" t="s">
        <v>24</v>
      </c>
      <c r="B36" s="5" t="s">
        <v>39</v>
      </c>
      <c r="C36" s="90"/>
      <c r="D36" s="107">
        <f>投入係数表!AJ36</f>
        <v>0</v>
      </c>
      <c r="E36" s="110">
        <f t="shared" si="9"/>
        <v>0</v>
      </c>
      <c r="F36" s="85">
        <f>分析係数表!C39</f>
        <v>0.92912172573189522</v>
      </c>
      <c r="G36" s="110">
        <f t="shared" si="0"/>
        <v>0</v>
      </c>
      <c r="H36" s="110">
        <v>1.3927649556987949E-2</v>
      </c>
      <c r="I36" s="110">
        <f t="shared" si="1"/>
        <v>1.3927649556987949E-2</v>
      </c>
      <c r="J36" s="85">
        <f>分析係数表!G39</f>
        <v>0.35058043117744608</v>
      </c>
      <c r="K36" s="111">
        <f t="shared" si="2"/>
        <v>4.8827613869772014E-3</v>
      </c>
      <c r="L36" s="79"/>
      <c r="M36" s="80"/>
      <c r="N36" s="81">
        <f>分析係数表!H39</f>
        <v>3.6742106733724505E-3</v>
      </c>
      <c r="O36" s="82">
        <f t="shared" si="3"/>
        <v>0.11529809679980553</v>
      </c>
      <c r="P36" s="76">
        <f>分析係数表!C39</f>
        <v>0.92912172573189522</v>
      </c>
      <c r="Q36" s="82">
        <f t="shared" si="4"/>
        <v>0.10712596667223842</v>
      </c>
      <c r="R36" s="83">
        <v>0.12667733837835321</v>
      </c>
      <c r="S36" s="84">
        <f t="shared" si="5"/>
        <v>0.14060498793534115</v>
      </c>
      <c r="T36" s="85">
        <f>分析係数表!F39</f>
        <v>0.70082918739635158</v>
      </c>
      <c r="U36" s="86">
        <f t="shared" si="6"/>
        <v>9.8540079438598951E-2</v>
      </c>
      <c r="V36" s="87">
        <f>分析係数表!D39</f>
        <v>7.5621890547263676E-2</v>
      </c>
      <c r="W36" s="167">
        <f t="shared" si="7"/>
        <v>0</v>
      </c>
      <c r="X36" s="76">
        <f>分析係数表!E39</f>
        <v>9.5854063018242119E-2</v>
      </c>
      <c r="Y36" s="166">
        <f t="shared" si="8"/>
        <v>0</v>
      </c>
    </row>
    <row r="37" spans="1:25" x14ac:dyDescent="0.2">
      <c r="A37" s="6" t="s">
        <v>25</v>
      </c>
      <c r="B37" s="5" t="s">
        <v>40</v>
      </c>
      <c r="C37" s="90"/>
      <c r="D37" s="107">
        <f>投入係数表!AJ37</f>
        <v>7.3496986623548433E-5</v>
      </c>
      <c r="E37" s="110">
        <f t="shared" si="9"/>
        <v>7.3496986623548437E-3</v>
      </c>
      <c r="F37" s="85">
        <f>分析係数表!C40</f>
        <v>1</v>
      </c>
      <c r="G37" s="110">
        <f t="shared" si="0"/>
        <v>7.3496986623548437E-3</v>
      </c>
      <c r="H37" s="110">
        <v>9.0473017360663543E-3</v>
      </c>
      <c r="I37" s="110">
        <f t="shared" si="1"/>
        <v>9.0473017360663543E-3</v>
      </c>
      <c r="J37" s="85">
        <f>分析係数表!G40</f>
        <v>0.52103191048487363</v>
      </c>
      <c r="K37" s="111">
        <f t="shared" si="2"/>
        <v>4.7139329082757668E-3</v>
      </c>
      <c r="L37" s="79"/>
      <c r="M37" s="80"/>
      <c r="N37" s="81">
        <f>分析係数表!H40</f>
        <v>3.0720871751886002E-2</v>
      </c>
      <c r="O37" s="82">
        <f t="shared" si="3"/>
        <v>0.96403237590407742</v>
      </c>
      <c r="P37" s="76">
        <f>分析係数表!C40</f>
        <v>1</v>
      </c>
      <c r="Q37" s="82">
        <f t="shared" si="4"/>
        <v>0.96403237590407742</v>
      </c>
      <c r="R37" s="83">
        <v>0.96584109104182947</v>
      </c>
      <c r="S37" s="84">
        <f t="shared" si="5"/>
        <v>0.97488839277789585</v>
      </c>
      <c r="T37" s="85">
        <f>分析係数表!F40</f>
        <v>0.71467053460422714</v>
      </c>
      <c r="U37" s="86">
        <f t="shared" si="6"/>
        <v>0.69672400884603458</v>
      </c>
      <c r="V37" s="87">
        <f>分析係数表!D40</f>
        <v>7.4181516784086202E-2</v>
      </c>
      <c r="W37" s="167">
        <f t="shared" si="7"/>
        <v>0</v>
      </c>
      <c r="X37" s="76">
        <f>分析係数表!E40</f>
        <v>4.8383754662246169E-2</v>
      </c>
      <c r="Y37" s="166">
        <f t="shared" si="8"/>
        <v>0</v>
      </c>
    </row>
    <row r="38" spans="1:25" x14ac:dyDescent="0.2">
      <c r="A38" s="6" t="s">
        <v>26</v>
      </c>
      <c r="B38" s="5" t="s">
        <v>276</v>
      </c>
      <c r="C38" s="75">
        <f>最終需要_まとめ!C39</f>
        <v>100</v>
      </c>
      <c r="D38" s="107">
        <f>投入係数表!AJ38</f>
        <v>2.0799647214464208E-2</v>
      </c>
      <c r="E38" s="110">
        <f t="shared" si="9"/>
        <v>2.0799647214464208</v>
      </c>
      <c r="F38" s="85">
        <f>分析係数表!C41</f>
        <v>0.82470733210104741</v>
      </c>
      <c r="G38" s="110">
        <f t="shared" si="0"/>
        <v>1.7153621562883759</v>
      </c>
      <c r="H38" s="110">
        <v>1.7462607687837279</v>
      </c>
      <c r="I38" s="110">
        <f t="shared" si="1"/>
        <v>101.74626076878373</v>
      </c>
      <c r="J38" s="85">
        <f>分析係数表!G41</f>
        <v>0.4456857268851977</v>
      </c>
      <c r="K38" s="111">
        <f t="shared" si="2"/>
        <v>45.346856188586251</v>
      </c>
      <c r="L38" s="79"/>
      <c r="M38" s="80"/>
      <c r="N38" s="81">
        <f>分析係数表!H41</f>
        <v>5.0614696842693492E-2</v>
      </c>
      <c r="O38" s="82">
        <f t="shared" si="3"/>
        <v>1.5883080026832528</v>
      </c>
      <c r="P38" s="76">
        <f>分析係数表!C41</f>
        <v>0.82470733210104741</v>
      </c>
      <c r="Q38" s="82">
        <f t="shared" si="4"/>
        <v>1.3098892554476487</v>
      </c>
      <c r="R38" s="83">
        <v>1.3338525346152326</v>
      </c>
      <c r="S38" s="84">
        <f t="shared" si="5"/>
        <v>103.08011330339896</v>
      </c>
      <c r="T38" s="85">
        <f>分析係数表!F41</f>
        <v>0.54887549610465969</v>
      </c>
      <c r="U38" s="86">
        <f t="shared" si="6"/>
        <v>56.578148327927636</v>
      </c>
      <c r="V38" s="87">
        <f>分析係数表!D41</f>
        <v>0.11913861531677201</v>
      </c>
      <c r="W38" s="167">
        <f t="shared" si="7"/>
        <v>12</v>
      </c>
      <c r="X38" s="76">
        <f>分析係数表!E41</f>
        <v>0.1147287961193591</v>
      </c>
      <c r="Y38" s="166">
        <f t="shared" si="8"/>
        <v>12</v>
      </c>
    </row>
    <row r="39" spans="1:25" x14ac:dyDescent="0.2">
      <c r="A39" s="6" t="s">
        <v>51</v>
      </c>
      <c r="B39" s="5" t="s">
        <v>367</v>
      </c>
      <c r="C39" s="90"/>
      <c r="D39" s="107">
        <f>投入係数表!AJ39</f>
        <v>1.0289578127296781E-3</v>
      </c>
      <c r="E39" s="110">
        <f t="shared" si="9"/>
        <v>0.10289578127296781</v>
      </c>
      <c r="F39" s="85">
        <f>分析係数表!C42</f>
        <v>0.29129662522202482</v>
      </c>
      <c r="G39" s="110">
        <f>E39*F39</f>
        <v>2.9973193834399142E-2</v>
      </c>
      <c r="H39" s="110">
        <v>3.4727048228818003E-2</v>
      </c>
      <c r="I39" s="110">
        <f>C39+H39</f>
        <v>3.4727048228818003E-2</v>
      </c>
      <c r="J39" s="85">
        <f>分析係数表!G42</f>
        <v>0.47878787878787876</v>
      </c>
      <c r="K39" s="111">
        <f>I39*J39</f>
        <v>1.6626889758040133E-2</v>
      </c>
      <c r="L39" s="79"/>
      <c r="M39" s="80"/>
      <c r="N39" s="81">
        <f>分析係数表!H42</f>
        <v>1.2405699916177704E-2</v>
      </c>
      <c r="O39" s="82">
        <f t="shared" si="3"/>
        <v>0.38929547512633961</v>
      </c>
      <c r="P39" s="76">
        <f>分析係数表!C42</f>
        <v>0.29129662522202482</v>
      </c>
      <c r="Q39" s="82">
        <f>O39*P39</f>
        <v>0.11340045811850744</v>
      </c>
      <c r="R39" s="83">
        <v>0.11795117480822327</v>
      </c>
      <c r="S39" s="84">
        <f>I39+R39</f>
        <v>0.15267822303704126</v>
      </c>
      <c r="T39" s="85">
        <f>分析係数表!F42</f>
        <v>0.54848484848484846</v>
      </c>
      <c r="U39" s="86">
        <f t="shared" si="6"/>
        <v>8.3741692029407483E-2</v>
      </c>
      <c r="V39" s="87">
        <f>分析係数表!D42</f>
        <v>0.29393939393939394</v>
      </c>
      <c r="W39" s="167">
        <f t="shared" si="7"/>
        <v>0</v>
      </c>
      <c r="X39" s="76">
        <f>分析係数表!E42</f>
        <v>0.26666666666666666</v>
      </c>
      <c r="Y39" s="166">
        <f t="shared" si="8"/>
        <v>0</v>
      </c>
    </row>
    <row r="40" spans="1:25" x14ac:dyDescent="0.2">
      <c r="A40" s="6" t="s">
        <v>194</v>
      </c>
      <c r="B40" s="5" t="s">
        <v>41</v>
      </c>
      <c r="C40" s="90"/>
      <c r="D40" s="107">
        <f>投入係数表!AJ40</f>
        <v>4.637659855945906E-2</v>
      </c>
      <c r="E40" s="110">
        <f t="shared" si="9"/>
        <v>4.6376598559459064</v>
      </c>
      <c r="F40" s="85">
        <f>分析係数表!C43</f>
        <v>0.36608222490931075</v>
      </c>
      <c r="G40" s="110">
        <f>E40*F40</f>
        <v>1.697764838437271</v>
      </c>
      <c r="H40" s="110">
        <v>2.1226356203304739</v>
      </c>
      <c r="I40" s="110">
        <f>C40+H40</f>
        <v>2.1226356203304739</v>
      </c>
      <c r="J40" s="85">
        <f>分析係数表!G43</f>
        <v>0.30578859060402686</v>
      </c>
      <c r="K40" s="111">
        <f>I40*J40</f>
        <v>0.64907775470675988</v>
      </c>
      <c r="L40" s="79"/>
      <c r="M40" s="80"/>
      <c r="N40" s="81">
        <f>分析係数表!H43</f>
        <v>3.4031852472757751E-2</v>
      </c>
      <c r="O40" s="82">
        <f t="shared" si="3"/>
        <v>1.067932181765499</v>
      </c>
      <c r="P40" s="76">
        <f>分析係数表!C43</f>
        <v>0.36608222490931075</v>
      </c>
      <c r="Q40" s="82">
        <f>O40*P40</f>
        <v>0.39095098915296833</v>
      </c>
      <c r="R40" s="83">
        <v>0.75669152517098237</v>
      </c>
      <c r="S40" s="84">
        <f>I40+R40</f>
        <v>2.8793271455014562</v>
      </c>
      <c r="T40" s="85">
        <f>分析係数表!F43</f>
        <v>0.52740492170022368</v>
      </c>
      <c r="U40" s="86">
        <f t="shared" si="6"/>
        <v>1.518571307722524</v>
      </c>
      <c r="V40" s="87">
        <f>分析係数表!D43</f>
        <v>0.10752237136465324</v>
      </c>
      <c r="W40" s="167">
        <f t="shared" si="7"/>
        <v>0</v>
      </c>
      <c r="X40" s="76">
        <f>分析係数表!E43</f>
        <v>8.2074944071588371E-2</v>
      </c>
      <c r="Y40" s="166">
        <f t="shared" si="8"/>
        <v>0</v>
      </c>
    </row>
    <row r="41" spans="1:25" x14ac:dyDescent="0.2">
      <c r="A41" s="6" t="s">
        <v>340</v>
      </c>
      <c r="B41" s="5" t="s">
        <v>42</v>
      </c>
      <c r="C41" s="90"/>
      <c r="D41" s="107">
        <f>投入係数表!AJ41</f>
        <v>1.2788475672497428E-2</v>
      </c>
      <c r="E41" s="110">
        <f t="shared" si="9"/>
        <v>1.2788475672497428</v>
      </c>
      <c r="F41" s="85">
        <f>分析係数表!C44</f>
        <v>0.48678129044185614</v>
      </c>
      <c r="G41" s="110">
        <f>E41*F41</f>
        <v>0.62251906906425825</v>
      </c>
      <c r="H41" s="110">
        <v>0.64675827279889897</v>
      </c>
      <c r="I41" s="110">
        <f>C41+H41</f>
        <v>0.64675827279889897</v>
      </c>
      <c r="J41" s="85">
        <f>分析係数表!G44</f>
        <v>0.26951357466063347</v>
      </c>
      <c r="K41" s="111">
        <f>I41*J41</f>
        <v>0.1743101340433684</v>
      </c>
      <c r="L41" s="79"/>
      <c r="M41" s="80"/>
      <c r="N41" s="81">
        <f>分析係数表!H44</f>
        <v>0.10592344230231908</v>
      </c>
      <c r="O41" s="82">
        <f t="shared" si="3"/>
        <v>3.3239169959548498</v>
      </c>
      <c r="P41" s="76">
        <f>分析係数表!C44</f>
        <v>0.48678129044185614</v>
      </c>
      <c r="Q41" s="82">
        <f>O41*P41</f>
        <v>1.6180206046125196</v>
      </c>
      <c r="R41" s="83">
        <v>1.648952597390295</v>
      </c>
      <c r="S41" s="84">
        <f>I41+R41</f>
        <v>2.2957108701891942</v>
      </c>
      <c r="T41" s="85">
        <f>分析係数表!F44</f>
        <v>0.545814479638009</v>
      </c>
      <c r="U41" s="86">
        <f t="shared" si="6"/>
        <v>1.2530322340116358</v>
      </c>
      <c r="V41" s="87">
        <f>分析係数表!D44</f>
        <v>0.18382352941176472</v>
      </c>
      <c r="W41" s="167">
        <f t="shared" si="7"/>
        <v>0</v>
      </c>
      <c r="X41" s="76">
        <f>分析係数表!E44</f>
        <v>0.14083710407239819</v>
      </c>
      <c r="Y41" s="166">
        <f t="shared" si="8"/>
        <v>0</v>
      </c>
    </row>
    <row r="42" spans="1:25" x14ac:dyDescent="0.2">
      <c r="A42" s="6" t="s">
        <v>341</v>
      </c>
      <c r="B42" s="5" t="s">
        <v>278</v>
      </c>
      <c r="C42" s="90"/>
      <c r="D42" s="107">
        <f>投入係数表!AJ42</f>
        <v>3.0133764515654859E-3</v>
      </c>
      <c r="E42" s="110">
        <f t="shared" si="9"/>
        <v>0.30133764515654859</v>
      </c>
      <c r="F42" s="85">
        <f>分析係数表!C45</f>
        <v>1</v>
      </c>
      <c r="G42" s="110">
        <f>E42*F42</f>
        <v>0.30133764515654859</v>
      </c>
      <c r="H42" s="110">
        <v>0.35261625118978568</v>
      </c>
      <c r="I42" s="110">
        <f>C42+H42</f>
        <v>0.35261625118978568</v>
      </c>
      <c r="J42" s="85">
        <f>分析係数表!G45</f>
        <v>0</v>
      </c>
      <c r="K42" s="111">
        <f>I42*J42</f>
        <v>0</v>
      </c>
      <c r="L42" s="79"/>
      <c r="M42" s="80"/>
      <c r="N42" s="81">
        <f>分析係数表!H45</f>
        <v>0</v>
      </c>
      <c r="O42" s="82">
        <f t="shared" si="3"/>
        <v>0</v>
      </c>
      <c r="P42" s="76">
        <f>分析係数表!C45</f>
        <v>1</v>
      </c>
      <c r="Q42" s="82">
        <f>O42*P42</f>
        <v>0</v>
      </c>
      <c r="R42" s="83">
        <v>5.2259332046144628E-2</v>
      </c>
      <c r="S42" s="84">
        <f>I42+R42</f>
        <v>0.40487558323593031</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4.4833161840364547E-3</v>
      </c>
      <c r="E43" s="110">
        <f t="shared" si="9"/>
        <v>0.44833161840364549</v>
      </c>
      <c r="F43" s="85">
        <f>分析係数表!C46</f>
        <v>0.13948747815958062</v>
      </c>
      <c r="G43" s="110">
        <f>E43*F43</f>
        <v>6.2536646830327933E-2</v>
      </c>
      <c r="H43" s="110">
        <v>7.9068784101341022E-2</v>
      </c>
      <c r="I43" s="110">
        <f>C43+H43</f>
        <v>7.9068784101341022E-2</v>
      </c>
      <c r="J43" s="85">
        <f>分析係数表!G46</f>
        <v>8.3333333333333332E-3</v>
      </c>
      <c r="K43" s="111">
        <f>I43*J43</f>
        <v>6.5890653417784184E-4</v>
      </c>
      <c r="L43" s="79"/>
      <c r="M43" s="80"/>
      <c r="N43" s="81">
        <f>分析係数表!H46</f>
        <v>2.1598211791003075E-2</v>
      </c>
      <c r="O43" s="82">
        <f t="shared" si="3"/>
        <v>0.67775991502851474</v>
      </c>
      <c r="P43" s="76">
        <f>分析係数表!C46</f>
        <v>0.13948747815958062</v>
      </c>
      <c r="Q43" s="82">
        <f>O43*P43</f>
        <v>9.4539021344979171E-2</v>
      </c>
      <c r="R43" s="83">
        <v>0.1109952675065857</v>
      </c>
      <c r="S43" s="84">
        <f>I43+R43</f>
        <v>0.19006405160792672</v>
      </c>
      <c r="T43" s="85">
        <f>分析係数表!F46</f>
        <v>0.3125</v>
      </c>
      <c r="U43" s="86">
        <f t="shared" si="6"/>
        <v>5.93950161274771E-2</v>
      </c>
      <c r="V43" s="87">
        <f>分析係数表!D46</f>
        <v>4.1666666666666666E-3</v>
      </c>
      <c r="W43" s="167">
        <f t="shared" si="7"/>
        <v>0</v>
      </c>
      <c r="X43" s="76">
        <f>分析係数表!E46</f>
        <v>1.2500000000000001E-2</v>
      </c>
      <c r="Y43" s="166">
        <f t="shared" si="8"/>
        <v>0</v>
      </c>
    </row>
    <row r="44" spans="1:25" x14ac:dyDescent="0.2">
      <c r="A44" s="192">
        <v>40</v>
      </c>
      <c r="B44" s="14" t="s">
        <v>150</v>
      </c>
      <c r="C44" s="197">
        <f>SUM(C5:C43)</f>
        <v>100</v>
      </c>
      <c r="D44" s="108">
        <f>投入係数表!AJ44</f>
        <v>0.44281934440687931</v>
      </c>
      <c r="E44" s="96">
        <f>SUM(E5:E43)</f>
        <v>44.28193444068792</v>
      </c>
      <c r="F44" s="98">
        <f>分析係数表!C47</f>
        <v>0.42491623390916577</v>
      </c>
      <c r="G44" s="96">
        <f>SUM(G5:G43)</f>
        <v>14.602712752135879</v>
      </c>
      <c r="H44" s="96">
        <f>SUM(H5:H43)</f>
        <v>16.565499187679141</v>
      </c>
      <c r="I44" s="96">
        <f>SUM(I5:I43)</f>
        <v>116.56549918767914</v>
      </c>
      <c r="J44" s="98">
        <f>分析係数表!G47</f>
        <v>0.25359060670246586</v>
      </c>
      <c r="K44" s="112">
        <f>SUM(K5:K43)</f>
        <v>50.048439784659159</v>
      </c>
      <c r="L44" s="94">
        <f>最終需要_まとめ!$L$33</f>
        <v>0.627</v>
      </c>
      <c r="M44" s="91">
        <f>K44*L44</f>
        <v>31.380371744981293</v>
      </c>
      <c r="N44" s="95">
        <f>分析係数表!H47</f>
        <v>1</v>
      </c>
      <c r="O44" s="96">
        <f>SUM(O5:O43)</f>
        <v>31.380371744981289</v>
      </c>
      <c r="P44" s="92">
        <f>分析係数表!C47</f>
        <v>0.42491623390916577</v>
      </c>
      <c r="Q44" s="96">
        <f>SUM(Q5:Q43)</f>
        <v>17.445298379046019</v>
      </c>
      <c r="R44" s="91">
        <f>SUM(R5:R43)</f>
        <v>19.458834046801531</v>
      </c>
      <c r="S44" s="97">
        <f>SUM(S5:S43)</f>
        <v>136.02433323448068</v>
      </c>
      <c r="T44" s="98">
        <f>分析係数表!F47</f>
        <v>0.48809024443512294</v>
      </c>
      <c r="U44" s="99">
        <f>SUM(U5:U43)</f>
        <v>78.350285179567152</v>
      </c>
      <c r="V44" s="100">
        <f>分析係数表!D47</f>
        <v>5.6184371544160214E-2</v>
      </c>
      <c r="W44" s="164">
        <f>SUM(W5:W43)</f>
        <v>13</v>
      </c>
      <c r="X44" s="92">
        <f>分析係数表!E47</f>
        <v>4.7573155469890209E-2</v>
      </c>
      <c r="Y44" s="165">
        <f>SUM(Y5:Y43)</f>
        <v>12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3.0303030303030303E-3</v>
      </c>
      <c r="E5" s="110">
        <f>$C$39*D5</f>
        <v>0.30303030303030304</v>
      </c>
      <c r="F5" s="85">
        <f>分析係数表!C8</f>
        <v>9.6723740533421143E-2</v>
      </c>
      <c r="G5" s="110">
        <f t="shared" ref="G5:G38" si="0">E5*F5</f>
        <v>2.9310224404067015E-2</v>
      </c>
      <c r="H5" s="110">
        <f t="array" ref="H5:H43">MMULT(逆行列係数!C5:AO43,'35'!G5:G43)</f>
        <v>3.314783901998529E-2</v>
      </c>
      <c r="I5" s="110">
        <f t="shared" ref="I5:I38" si="1">C5+H5</f>
        <v>3.314783901998529E-2</v>
      </c>
      <c r="J5" s="85">
        <f>分析係数表!G8</f>
        <v>0.11988543371522095</v>
      </c>
      <c r="K5" s="111">
        <f t="shared" ref="K5:K38" si="2">I5*J5</f>
        <v>3.9739430576332608E-3</v>
      </c>
      <c r="L5" s="79" t="s">
        <v>177</v>
      </c>
      <c r="M5" s="80" t="s">
        <v>177</v>
      </c>
      <c r="N5" s="81">
        <f>分析係数表!H8</f>
        <v>1.1260128527521654E-2</v>
      </c>
      <c r="O5" s="82">
        <f t="shared" ref="O5:O43" si="3">$M$44*N5</f>
        <v>0.37030613430518572</v>
      </c>
      <c r="P5" s="76">
        <f>分析係数表!C8</f>
        <v>9.6723740533421143E-2</v>
      </c>
      <c r="Q5" s="82">
        <f t="shared" ref="Q5:Q38" si="4">O5*P5</f>
        <v>3.5817394452468988E-2</v>
      </c>
      <c r="R5" s="83">
        <f t="array" ref="R5:R43">MMULT(逆行列係数!C5:AO43,'35'!Q5:Q43)</f>
        <v>6.0780230305218931E-2</v>
      </c>
      <c r="S5" s="84">
        <f t="shared" ref="S5:S38" si="5">I5+R5</f>
        <v>9.3928069325204228E-2</v>
      </c>
      <c r="T5" s="85">
        <f>分析係数表!F8</f>
        <v>0.45253682487725039</v>
      </c>
      <c r="U5" s="86">
        <f t="shared" ref="U5:U38" si="6">S5*T5</f>
        <v>4.2505910259278176E-2</v>
      </c>
      <c r="V5" s="87">
        <f>分析係数表!D8</f>
        <v>0.34574468085106386</v>
      </c>
      <c r="W5" s="167">
        <f t="shared" ref="W5:W38" si="7">ROUND(S5*V5,0)</f>
        <v>0</v>
      </c>
      <c r="X5" s="76">
        <f>分析係数表!E8</f>
        <v>0.19353518821603927</v>
      </c>
      <c r="Y5" s="166">
        <f t="shared" ref="Y5:Y38" si="8">ROUND(S5*X5,0)</f>
        <v>0</v>
      </c>
    </row>
    <row r="6" spans="1:25" x14ac:dyDescent="0.2">
      <c r="A6" s="6" t="s">
        <v>219</v>
      </c>
      <c r="B6" s="5" t="s">
        <v>265</v>
      </c>
      <c r="C6" s="90"/>
      <c r="D6" s="107">
        <f>投入係数表!AK6</f>
        <v>0</v>
      </c>
      <c r="E6" s="110">
        <f t="shared" ref="E6:E43" si="9">$C$39*D6</f>
        <v>0</v>
      </c>
      <c r="F6" s="85">
        <f>分析係数表!C9</f>
        <v>2.0979020979020935E-2</v>
      </c>
      <c r="G6" s="110">
        <f t="shared" si="0"/>
        <v>0</v>
      </c>
      <c r="H6" s="110">
        <v>7.6415676111179522E-4</v>
      </c>
      <c r="I6" s="110">
        <f t="shared" si="1"/>
        <v>7.6415676111179522E-4</v>
      </c>
      <c r="J6" s="85">
        <f>分析係数表!G9</f>
        <v>0.2857142857142857</v>
      </c>
      <c r="K6" s="111">
        <f t="shared" si="2"/>
        <v>2.1833050317479863E-4</v>
      </c>
      <c r="L6" s="79"/>
      <c r="M6" s="80"/>
      <c r="N6" s="81">
        <f>分析係数表!H9</f>
        <v>6.0072645990500145E-4</v>
      </c>
      <c r="O6" s="82">
        <f t="shared" si="3"/>
        <v>1.9755786321492538E-2</v>
      </c>
      <c r="P6" s="76">
        <f>分析係数表!C9</f>
        <v>2.0979020979020935E-2</v>
      </c>
      <c r="Q6" s="82">
        <f t="shared" si="4"/>
        <v>4.1445705569564679E-4</v>
      </c>
      <c r="R6" s="83">
        <v>5.0659722351451702E-4</v>
      </c>
      <c r="S6" s="84">
        <f t="shared" si="5"/>
        <v>1.2707539846263122E-3</v>
      </c>
      <c r="T6" s="85">
        <f>分析係数表!F9</f>
        <v>0.7142857142857143</v>
      </c>
      <c r="U6" s="86">
        <f t="shared" si="6"/>
        <v>9.0768141759022306E-4</v>
      </c>
      <c r="V6" s="87">
        <f>分析係数表!D9</f>
        <v>0.14285714285714285</v>
      </c>
      <c r="W6" s="167">
        <f t="shared" si="7"/>
        <v>0</v>
      </c>
      <c r="X6" s="76">
        <f>分析係数表!E9</f>
        <v>0</v>
      </c>
      <c r="Y6" s="166">
        <f t="shared" si="8"/>
        <v>0</v>
      </c>
    </row>
    <row r="7" spans="1:25" x14ac:dyDescent="0.2">
      <c r="A7" s="6" t="s">
        <v>220</v>
      </c>
      <c r="B7" s="5" t="s">
        <v>266</v>
      </c>
      <c r="C7" s="90"/>
      <c r="D7" s="107">
        <f>投入係数表!AK7</f>
        <v>0</v>
      </c>
      <c r="E7" s="110">
        <f t="shared" si="9"/>
        <v>0</v>
      </c>
      <c r="F7" s="85">
        <f>分析係数表!C10</f>
        <v>2.5562372188139282E-3</v>
      </c>
      <c r="G7" s="110">
        <f t="shared" si="0"/>
        <v>0</v>
      </c>
      <c r="H7" s="110">
        <v>1.9482024537953467E-5</v>
      </c>
      <c r="I7" s="110">
        <f t="shared" si="1"/>
        <v>1.9482024537953467E-5</v>
      </c>
      <c r="J7" s="85">
        <f>分析係数表!G10</f>
        <v>0.2857142857142857</v>
      </c>
      <c r="K7" s="111">
        <f t="shared" si="2"/>
        <v>5.5662927251295615E-6</v>
      </c>
      <c r="L7" s="79"/>
      <c r="M7" s="80"/>
      <c r="N7" s="81">
        <f>分析係数表!H10</f>
        <v>1.1455713886560491E-3</v>
      </c>
      <c r="O7" s="82">
        <f t="shared" si="3"/>
        <v>3.767382507819507E-2</v>
      </c>
      <c r="P7" s="76">
        <f>分析係数表!C10</f>
        <v>2.5562372188139282E-3</v>
      </c>
      <c r="Q7" s="82">
        <f t="shared" si="4"/>
        <v>9.6303233839967791E-5</v>
      </c>
      <c r="R7" s="83">
        <v>2.0792966958855554E-4</v>
      </c>
      <c r="S7" s="84">
        <f t="shared" si="5"/>
        <v>2.2741169412650899E-4</v>
      </c>
      <c r="T7" s="85">
        <f>分析係数表!F10</f>
        <v>0.5714285714285714</v>
      </c>
      <c r="U7" s="86">
        <f t="shared" si="6"/>
        <v>1.2994953950086228E-4</v>
      </c>
      <c r="V7" s="87">
        <f>分析係数表!D10</f>
        <v>0</v>
      </c>
      <c r="W7" s="167">
        <f t="shared" si="7"/>
        <v>0</v>
      </c>
      <c r="X7" s="76">
        <f>分析係数表!E10</f>
        <v>0</v>
      </c>
      <c r="Y7" s="166">
        <f t="shared" si="8"/>
        <v>0</v>
      </c>
    </row>
    <row r="8" spans="1:25" x14ac:dyDescent="0.2">
      <c r="A8" s="6" t="s">
        <v>221</v>
      </c>
      <c r="B8" s="5" t="s">
        <v>27</v>
      </c>
      <c r="C8" s="90"/>
      <c r="D8" s="107">
        <f>投入係数表!AK8</f>
        <v>0</v>
      </c>
      <c r="E8" s="110">
        <f t="shared" si="9"/>
        <v>0</v>
      </c>
      <c r="F8" s="85">
        <f>分析係数表!C11</f>
        <v>1.0332950631458115E-2</v>
      </c>
      <c r="G8" s="110">
        <f t="shared" si="0"/>
        <v>0</v>
      </c>
      <c r="H8" s="110">
        <v>2.6581572675246997E-4</v>
      </c>
      <c r="I8" s="110">
        <f t="shared" si="1"/>
        <v>2.6581572675246997E-4</v>
      </c>
      <c r="J8" s="85">
        <f>分析係数表!G11</f>
        <v>0.46666666666666667</v>
      </c>
      <c r="K8" s="111">
        <f t="shared" si="2"/>
        <v>1.2404733915115265E-4</v>
      </c>
      <c r="L8" s="79"/>
      <c r="M8" s="80"/>
      <c r="N8" s="81">
        <f>分析係数表!H11</f>
        <v>-1.3970382788488405E-5</v>
      </c>
      <c r="O8" s="82">
        <f t="shared" si="3"/>
        <v>-4.5943689119750086E-4</v>
      </c>
      <c r="P8" s="76">
        <f>分析係数表!C11</f>
        <v>1.0332950631458115E-2</v>
      </c>
      <c r="Q8" s="82">
        <f t="shared" si="4"/>
        <v>-4.7473387150143701E-6</v>
      </c>
      <c r="R8" s="83">
        <v>2.7438932998725198E-4</v>
      </c>
      <c r="S8" s="84">
        <f t="shared" si="5"/>
        <v>5.4020505673972195E-4</v>
      </c>
      <c r="T8" s="85">
        <f>分析係数表!F11</f>
        <v>0.8</v>
      </c>
      <c r="U8" s="86">
        <f t="shared" si="6"/>
        <v>4.3216404539177759E-4</v>
      </c>
      <c r="V8" s="87">
        <f>分析係数表!D11</f>
        <v>0</v>
      </c>
      <c r="W8" s="167">
        <f t="shared" si="7"/>
        <v>0</v>
      </c>
      <c r="X8" s="76">
        <f>分析係数表!E11</f>
        <v>0</v>
      </c>
      <c r="Y8" s="166">
        <f t="shared" si="8"/>
        <v>0</v>
      </c>
    </row>
    <row r="9" spans="1:25" x14ac:dyDescent="0.2">
      <c r="A9" s="6" t="s">
        <v>222</v>
      </c>
      <c r="B9" s="5" t="s">
        <v>190</v>
      </c>
      <c r="C9" s="90"/>
      <c r="D9" s="107">
        <f>投入係数表!AK9</f>
        <v>3.0303030303030303E-3</v>
      </c>
      <c r="E9" s="110">
        <f t="shared" si="9"/>
        <v>0.30303030303030304</v>
      </c>
      <c r="F9" s="85">
        <f>分析係数表!C12</f>
        <v>0.36438470355319375</v>
      </c>
      <c r="G9" s="110">
        <f t="shared" si="0"/>
        <v>0.11041960713733144</v>
      </c>
      <c r="H9" s="110">
        <v>0.13304804079797905</v>
      </c>
      <c r="I9" s="110">
        <f t="shared" si="1"/>
        <v>0.13304804079797905</v>
      </c>
      <c r="J9" s="85">
        <f>分析係数表!G12</f>
        <v>0.13670989621500027</v>
      </c>
      <c r="K9" s="111">
        <f t="shared" si="2"/>
        <v>1.8188983849100837E-2</v>
      </c>
      <c r="L9" s="79"/>
      <c r="M9" s="80"/>
      <c r="N9" s="81">
        <f>分析係数表!H12</f>
        <v>8.785973735680358E-2</v>
      </c>
      <c r="O9" s="82">
        <f t="shared" si="3"/>
        <v>2.8893986087410828</v>
      </c>
      <c r="P9" s="76">
        <f>分析係数表!C12</f>
        <v>0.36438470355319375</v>
      </c>
      <c r="Q9" s="82">
        <f t="shared" si="4"/>
        <v>1.0528526554931299</v>
      </c>
      <c r="R9" s="83">
        <v>1.2138409654172548</v>
      </c>
      <c r="S9" s="84">
        <f t="shared" si="5"/>
        <v>1.3468890062152339</v>
      </c>
      <c r="T9" s="85">
        <f>分析係数表!F12</f>
        <v>0.3384174917772968</v>
      </c>
      <c r="U9" s="86">
        <f t="shared" si="6"/>
        <v>0.45581079918577538</v>
      </c>
      <c r="V9" s="87">
        <f>分析係数表!D12</f>
        <v>3.0726494998210604E-2</v>
      </c>
      <c r="W9" s="167">
        <f t="shared" si="7"/>
        <v>0</v>
      </c>
      <c r="X9" s="76">
        <f>分析係数表!E12</f>
        <v>3.3691780705192659E-2</v>
      </c>
      <c r="Y9" s="166">
        <f t="shared" si="8"/>
        <v>0</v>
      </c>
    </row>
    <row r="10" spans="1:25" x14ac:dyDescent="0.2">
      <c r="A10" s="6" t="s">
        <v>223</v>
      </c>
      <c r="B10" s="5" t="s">
        <v>28</v>
      </c>
      <c r="C10" s="90"/>
      <c r="D10" s="107">
        <f>投入係数表!AK10</f>
        <v>2.7272727272727271E-2</v>
      </c>
      <c r="E10" s="110">
        <f t="shared" si="9"/>
        <v>2.7272727272727271</v>
      </c>
      <c r="F10" s="85">
        <f>分析係数表!C13</f>
        <v>0</v>
      </c>
      <c r="G10" s="110">
        <f t="shared" si="0"/>
        <v>0</v>
      </c>
      <c r="H10" s="110">
        <v>0</v>
      </c>
      <c r="I10" s="110">
        <f t="shared" si="1"/>
        <v>0</v>
      </c>
      <c r="J10" s="85">
        <f>分析係数表!G13</f>
        <v>0.24390243902439024</v>
      </c>
      <c r="K10" s="111">
        <f t="shared" si="2"/>
        <v>0</v>
      </c>
      <c r="L10" s="79"/>
      <c r="M10" s="80"/>
      <c r="N10" s="81">
        <f>分析係数表!H13</f>
        <v>1.3565241687622241E-2</v>
      </c>
      <c r="O10" s="82">
        <f t="shared" si="3"/>
        <v>0.44611322135277331</v>
      </c>
      <c r="P10" s="76">
        <f>分析係数表!C13</f>
        <v>0</v>
      </c>
      <c r="Q10" s="82">
        <f t="shared" si="4"/>
        <v>0</v>
      </c>
      <c r="R10" s="83">
        <v>0</v>
      </c>
      <c r="S10" s="84">
        <f t="shared" si="5"/>
        <v>0</v>
      </c>
      <c r="T10" s="85">
        <f>分析係数表!F13</f>
        <v>0.38327526132404183</v>
      </c>
      <c r="U10" s="86">
        <f t="shared" si="6"/>
        <v>0</v>
      </c>
      <c r="V10" s="87">
        <f>分析係数表!D13</f>
        <v>0.28222996515679444</v>
      </c>
      <c r="W10" s="167">
        <f t="shared" si="7"/>
        <v>0</v>
      </c>
      <c r="X10" s="76">
        <f>分析係数表!E13</f>
        <v>0.26829268292682928</v>
      </c>
      <c r="Y10" s="166">
        <f t="shared" si="8"/>
        <v>0</v>
      </c>
    </row>
    <row r="11" spans="1:25" x14ac:dyDescent="0.2">
      <c r="A11" s="6" t="s">
        <v>224</v>
      </c>
      <c r="B11" s="5" t="s">
        <v>267</v>
      </c>
      <c r="C11" s="90"/>
      <c r="D11" s="107">
        <f>投入係数表!AK11</f>
        <v>2.1212121212121213E-2</v>
      </c>
      <c r="E11" s="110">
        <f t="shared" si="9"/>
        <v>2.1212121212121215</v>
      </c>
      <c r="F11" s="85">
        <f>分析係数表!C14</f>
        <v>0.26107118015302577</v>
      </c>
      <c r="G11" s="110">
        <f t="shared" si="0"/>
        <v>0.5537873518397517</v>
      </c>
      <c r="H11" s="110">
        <v>0.75053751328662144</v>
      </c>
      <c r="I11" s="110">
        <f t="shared" si="1"/>
        <v>0.75053751328662144</v>
      </c>
      <c r="J11" s="85">
        <f>分析係数表!G14</f>
        <v>0.16373199176766523</v>
      </c>
      <c r="K11" s="111">
        <f t="shared" si="2"/>
        <v>0.12288700194676903</v>
      </c>
      <c r="L11" s="79"/>
      <c r="M11" s="80"/>
      <c r="N11" s="81">
        <f>分析係数表!H14</f>
        <v>1.1316010058675609E-3</v>
      </c>
      <c r="O11" s="82">
        <f t="shared" si="3"/>
        <v>3.7214388186997571E-2</v>
      </c>
      <c r="P11" s="76">
        <f>分析係数表!C14</f>
        <v>0.26107118015302577</v>
      </c>
      <c r="Q11" s="82">
        <f t="shared" si="4"/>
        <v>9.7156042426522777E-3</v>
      </c>
      <c r="R11" s="83">
        <v>5.2888264840553707E-2</v>
      </c>
      <c r="S11" s="84">
        <f t="shared" si="5"/>
        <v>0.80342577812717519</v>
      </c>
      <c r="T11" s="85">
        <f>分析係数表!F14</f>
        <v>0.32746398353533046</v>
      </c>
      <c r="U11" s="86">
        <f t="shared" si="6"/>
        <v>0.26309300578049738</v>
      </c>
      <c r="V11" s="87">
        <f>分析係数表!D14</f>
        <v>5.5339583809741598E-2</v>
      </c>
      <c r="W11" s="167">
        <f t="shared" si="7"/>
        <v>0</v>
      </c>
      <c r="X11" s="76">
        <f>分析係数表!E14</f>
        <v>5.3281500114337986E-2</v>
      </c>
      <c r="Y11" s="166">
        <f t="shared" si="8"/>
        <v>0</v>
      </c>
    </row>
    <row r="12" spans="1:25" x14ac:dyDescent="0.2">
      <c r="A12" s="6" t="s">
        <v>225</v>
      </c>
      <c r="B12" s="5" t="s">
        <v>29</v>
      </c>
      <c r="C12" s="90"/>
      <c r="D12" s="107">
        <f>投入係数表!AK12</f>
        <v>3.0303030303030303E-3</v>
      </c>
      <c r="E12" s="110">
        <f t="shared" si="9"/>
        <v>0.30303030303030304</v>
      </c>
      <c r="F12" s="85">
        <f>分析係数表!C15</f>
        <v>0</v>
      </c>
      <c r="G12" s="110">
        <f t="shared" si="0"/>
        <v>0</v>
      </c>
      <c r="H12" s="110">
        <v>0</v>
      </c>
      <c r="I12" s="110">
        <f t="shared" si="1"/>
        <v>0</v>
      </c>
      <c r="J12" s="85">
        <f>分析係数表!G15</f>
        <v>9.5504335919671376E-2</v>
      </c>
      <c r="K12" s="111">
        <f t="shared" si="2"/>
        <v>0</v>
      </c>
      <c r="L12" s="79"/>
      <c r="M12" s="80"/>
      <c r="N12" s="81">
        <f>分析係数表!H15</f>
        <v>8.1028220173232739E-3</v>
      </c>
      <c r="O12" s="82">
        <f t="shared" si="3"/>
        <v>0.26647339689455046</v>
      </c>
      <c r="P12" s="76">
        <f>分析係数表!C15</f>
        <v>0</v>
      </c>
      <c r="Q12" s="82">
        <f t="shared" si="4"/>
        <v>0</v>
      </c>
      <c r="R12" s="83">
        <v>0</v>
      </c>
      <c r="S12" s="84">
        <f t="shared" si="5"/>
        <v>0</v>
      </c>
      <c r="T12" s="85">
        <f>分析係数表!F15</f>
        <v>0.30328617069831126</v>
      </c>
      <c r="U12" s="86">
        <f t="shared" si="6"/>
        <v>0</v>
      </c>
      <c r="V12" s="87">
        <f>分析係数表!D15</f>
        <v>1.5403925148334094E-2</v>
      </c>
      <c r="W12" s="167">
        <f t="shared" si="7"/>
        <v>0</v>
      </c>
      <c r="X12" s="76">
        <f>分析係数表!E15</f>
        <v>1.3692377909630305E-2</v>
      </c>
      <c r="Y12" s="166">
        <f t="shared" si="8"/>
        <v>0</v>
      </c>
    </row>
    <row r="13" spans="1:25" x14ac:dyDescent="0.2">
      <c r="A13" s="6" t="s">
        <v>226</v>
      </c>
      <c r="B13" s="5" t="s">
        <v>30</v>
      </c>
      <c r="C13" s="90"/>
      <c r="D13" s="107">
        <f>投入係数表!AK13</f>
        <v>3.0303030303030303E-3</v>
      </c>
      <c r="E13" s="110">
        <f t="shared" si="9"/>
        <v>0.30303030303030304</v>
      </c>
      <c r="F13" s="85">
        <f>分析係数表!C16</f>
        <v>2.7381299155257777E-2</v>
      </c>
      <c r="G13" s="110">
        <f t="shared" si="0"/>
        <v>8.2973633803811453E-3</v>
      </c>
      <c r="H13" s="110">
        <v>1.1379349470701782E-2</v>
      </c>
      <c r="I13" s="110">
        <f t="shared" si="1"/>
        <v>1.1379349470701782E-2</v>
      </c>
      <c r="J13" s="85">
        <f>分析係数表!G16</f>
        <v>3.4146341463414637E-2</v>
      </c>
      <c r="K13" s="111">
        <f t="shared" si="2"/>
        <v>3.8856315265810965E-4</v>
      </c>
      <c r="L13" s="79"/>
      <c r="M13" s="80"/>
      <c r="N13" s="81">
        <f>分析係数表!H16</f>
        <v>1.6149762503492596E-2</v>
      </c>
      <c r="O13" s="82">
        <f t="shared" si="3"/>
        <v>0.53110904622431099</v>
      </c>
      <c r="P13" s="76">
        <f>分析係数表!C16</f>
        <v>2.7381299155257777E-2</v>
      </c>
      <c r="Q13" s="82">
        <f t="shared" si="4"/>
        <v>1.454245567873149E-2</v>
      </c>
      <c r="R13" s="83">
        <v>1.7110245884563783E-2</v>
      </c>
      <c r="S13" s="84">
        <f t="shared" si="5"/>
        <v>2.8489595355265566E-2</v>
      </c>
      <c r="T13" s="85">
        <f>分析係数表!F16</f>
        <v>0.28292682926829266</v>
      </c>
      <c r="U13" s="86">
        <f t="shared" si="6"/>
        <v>8.0604708810019642E-3</v>
      </c>
      <c r="V13" s="87">
        <f>分析係数表!D16</f>
        <v>0</v>
      </c>
      <c r="W13" s="167">
        <f t="shared" si="7"/>
        <v>0</v>
      </c>
      <c r="X13" s="76">
        <f>分析係数表!E16</f>
        <v>0</v>
      </c>
      <c r="Y13" s="166">
        <f t="shared" si="8"/>
        <v>0</v>
      </c>
    </row>
    <row r="14" spans="1:25" x14ac:dyDescent="0.2">
      <c r="A14" s="6" t="s">
        <v>2</v>
      </c>
      <c r="B14" s="5" t="s">
        <v>364</v>
      </c>
      <c r="C14" s="90"/>
      <c r="D14" s="107">
        <f>投入係数表!AK14</f>
        <v>9.0909090909090905E-3</v>
      </c>
      <c r="E14" s="110">
        <f t="shared" si="9"/>
        <v>0.90909090909090906</v>
      </c>
      <c r="F14" s="85">
        <f>分析係数表!C17</f>
        <v>0.29707112970711302</v>
      </c>
      <c r="G14" s="110">
        <f t="shared" si="0"/>
        <v>0.27006466337010276</v>
      </c>
      <c r="H14" s="110">
        <v>0.37935396516929931</v>
      </c>
      <c r="I14" s="110">
        <f t="shared" si="1"/>
        <v>0.37935396516929931</v>
      </c>
      <c r="J14" s="85">
        <f>分析係数表!G17</f>
        <v>0.2185201483623562</v>
      </c>
      <c r="K14" s="111">
        <f t="shared" si="2"/>
        <v>8.2896484750643387E-2</v>
      </c>
      <c r="L14" s="79"/>
      <c r="M14" s="80"/>
      <c r="N14" s="81">
        <f>分析係数表!H17</f>
        <v>2.8080469404861692E-3</v>
      </c>
      <c r="O14" s="82">
        <f t="shared" si="3"/>
        <v>9.2346815130697674E-2</v>
      </c>
      <c r="P14" s="76">
        <f>分析係数表!C17</f>
        <v>0.29707112970711302</v>
      </c>
      <c r="Q14" s="82">
        <f t="shared" si="4"/>
        <v>2.7433572695730275E-2</v>
      </c>
      <c r="R14" s="83">
        <v>7.0476846227885762E-2</v>
      </c>
      <c r="S14" s="84">
        <f t="shared" si="5"/>
        <v>0.44983081139718506</v>
      </c>
      <c r="T14" s="85">
        <f>分析係数表!F17</f>
        <v>0.34274218897340791</v>
      </c>
      <c r="U14" s="86">
        <f t="shared" si="6"/>
        <v>0.15417599696595541</v>
      </c>
      <c r="V14" s="87">
        <f>分析係数表!D17</f>
        <v>3.2187087445778591E-2</v>
      </c>
      <c r="W14" s="167">
        <f t="shared" si="7"/>
        <v>0</v>
      </c>
      <c r="X14" s="76">
        <f>分析係数表!E17</f>
        <v>3.1118375557930469E-2</v>
      </c>
      <c r="Y14" s="166">
        <f t="shared" si="8"/>
        <v>0</v>
      </c>
    </row>
    <row r="15" spans="1:25" x14ac:dyDescent="0.2">
      <c r="A15" s="6" t="s">
        <v>3</v>
      </c>
      <c r="B15" s="5" t="s">
        <v>31</v>
      </c>
      <c r="C15" s="90"/>
      <c r="D15" s="107">
        <f>投入係数表!AK15</f>
        <v>0</v>
      </c>
      <c r="E15" s="110">
        <f t="shared" si="9"/>
        <v>0</v>
      </c>
      <c r="F15" s="85">
        <f>分析係数表!C18</f>
        <v>0.13983739837398379</v>
      </c>
      <c r="G15" s="110">
        <f t="shared" si="0"/>
        <v>0</v>
      </c>
      <c r="H15" s="110">
        <v>4.7698736176338269E-3</v>
      </c>
      <c r="I15" s="110">
        <f t="shared" si="1"/>
        <v>4.7698736176338269E-3</v>
      </c>
      <c r="J15" s="85">
        <f>分析係数表!G18</f>
        <v>0.21606118546845124</v>
      </c>
      <c r="K15" s="111">
        <f t="shared" si="2"/>
        <v>1.0305845483606548E-3</v>
      </c>
      <c r="L15" s="79"/>
      <c r="M15" s="80"/>
      <c r="N15" s="81">
        <f>分析係数表!H18</f>
        <v>4.3308186644314052E-4</v>
      </c>
      <c r="O15" s="82">
        <f t="shared" si="3"/>
        <v>1.4242543627122526E-2</v>
      </c>
      <c r="P15" s="76">
        <f>分析係数表!C18</f>
        <v>0.13983739837398379</v>
      </c>
      <c r="Q15" s="82">
        <f t="shared" si="4"/>
        <v>1.9916402470447768E-3</v>
      </c>
      <c r="R15" s="83">
        <v>4.9342745801000251E-3</v>
      </c>
      <c r="S15" s="84">
        <f t="shared" si="5"/>
        <v>9.7041481977338528E-3</v>
      </c>
      <c r="T15" s="85">
        <f>分析係数表!F18</f>
        <v>0.45793499043977054</v>
      </c>
      <c r="U15" s="86">
        <f t="shared" si="6"/>
        <v>4.4438690121553683E-3</v>
      </c>
      <c r="V15" s="87">
        <f>分析係数表!D18</f>
        <v>4.2065009560229447E-2</v>
      </c>
      <c r="W15" s="167">
        <f t="shared" si="7"/>
        <v>0</v>
      </c>
      <c r="X15" s="76">
        <f>分析係数表!E18</f>
        <v>2.9636711281070746E-2</v>
      </c>
      <c r="Y15" s="166">
        <f t="shared" si="8"/>
        <v>0</v>
      </c>
    </row>
    <row r="16" spans="1:25" x14ac:dyDescent="0.2">
      <c r="A16" s="6" t="s">
        <v>4</v>
      </c>
      <c r="B16" s="5" t="s">
        <v>32</v>
      </c>
      <c r="C16" s="90"/>
      <c r="D16" s="107">
        <f>投入係数表!AK16</f>
        <v>0</v>
      </c>
      <c r="E16" s="110">
        <f t="shared" si="9"/>
        <v>0</v>
      </c>
      <c r="F16" s="85">
        <f>分析係数表!C19</f>
        <v>0.18403218975010593</v>
      </c>
      <c r="G16" s="110">
        <f t="shared" si="0"/>
        <v>0</v>
      </c>
      <c r="H16" s="110">
        <v>8.1830404343857955E-3</v>
      </c>
      <c r="I16" s="110">
        <f t="shared" si="1"/>
        <v>8.1830404343857955E-3</v>
      </c>
      <c r="J16" s="85">
        <f>分析係数表!G19</f>
        <v>5.7747209966260059E-2</v>
      </c>
      <c r="K16" s="111">
        <f t="shared" si="2"/>
        <v>4.7254775412687247E-4</v>
      </c>
      <c r="L16" s="79"/>
      <c r="M16" s="80"/>
      <c r="N16" s="81">
        <f>分析係数表!H19</f>
        <v>-1.1176306230790724E-4</v>
      </c>
      <c r="O16" s="82">
        <f t="shared" si="3"/>
        <v>-3.6754951295800069E-3</v>
      </c>
      <c r="P16" s="76">
        <f>分析係数表!C19</f>
        <v>0.18403218975010593</v>
      </c>
      <c r="Q16" s="82">
        <f t="shared" si="4"/>
        <v>-6.7640941711245807E-4</v>
      </c>
      <c r="R16" s="83">
        <v>4.2314693165543399E-3</v>
      </c>
      <c r="S16" s="84">
        <f t="shared" si="5"/>
        <v>1.2414509750940135E-2</v>
      </c>
      <c r="T16" s="85">
        <f>分析係数表!F19</f>
        <v>0.23994290163508955</v>
      </c>
      <c r="U16" s="86">
        <f t="shared" si="6"/>
        <v>2.9787734920176888E-3</v>
      </c>
      <c r="V16" s="87">
        <f>分析係数表!D19</f>
        <v>1.5831819361536464E-2</v>
      </c>
      <c r="W16" s="167">
        <f t="shared" si="7"/>
        <v>0</v>
      </c>
      <c r="X16" s="76">
        <f>分析係数表!E19</f>
        <v>1.544251232805606E-2</v>
      </c>
      <c r="Y16" s="166">
        <f t="shared" si="8"/>
        <v>0</v>
      </c>
    </row>
    <row r="17" spans="1:25" x14ac:dyDescent="0.2">
      <c r="A17" s="6" t="s">
        <v>5</v>
      </c>
      <c r="B17" s="5" t="s">
        <v>33</v>
      </c>
      <c r="C17" s="90"/>
      <c r="D17" s="107">
        <f>投入係数表!AK17</f>
        <v>0</v>
      </c>
      <c r="E17" s="110">
        <f t="shared" si="9"/>
        <v>0</v>
      </c>
      <c r="F17" s="85">
        <f>分析係数表!C20</f>
        <v>2.2594142259414252E-2</v>
      </c>
      <c r="G17" s="110">
        <f t="shared" si="0"/>
        <v>0</v>
      </c>
      <c r="H17" s="110">
        <v>5.3974564153346232E-4</v>
      </c>
      <c r="I17" s="110">
        <f t="shared" si="1"/>
        <v>5.3974564153346232E-4</v>
      </c>
      <c r="J17" s="85">
        <f>分析係数表!G20</f>
        <v>0.10283687943262411</v>
      </c>
      <c r="K17" s="111">
        <f t="shared" si="2"/>
        <v>5.5505757462661019E-5</v>
      </c>
      <c r="L17" s="79"/>
      <c r="M17" s="80"/>
      <c r="N17" s="81">
        <f>分析係数表!H20</f>
        <v>5.3087454596255942E-4</v>
      </c>
      <c r="O17" s="82">
        <f t="shared" si="3"/>
        <v>1.7458601865505033E-2</v>
      </c>
      <c r="P17" s="76">
        <f>分析係数表!C20</f>
        <v>2.2594142259414252E-2</v>
      </c>
      <c r="Q17" s="82">
        <f t="shared" si="4"/>
        <v>3.9446213419969573E-4</v>
      </c>
      <c r="R17" s="83">
        <v>1.1258935668335701E-3</v>
      </c>
      <c r="S17" s="84">
        <f t="shared" si="5"/>
        <v>1.6656392083670324E-3</v>
      </c>
      <c r="T17" s="85">
        <f>分析係数表!F20</f>
        <v>0.22695035460992907</v>
      </c>
      <c r="U17" s="86">
        <f t="shared" si="6"/>
        <v>3.7801740899109953E-4</v>
      </c>
      <c r="V17" s="87">
        <f>分析係数表!D20</f>
        <v>0.11702127659574468</v>
      </c>
      <c r="W17" s="167">
        <f t="shared" si="7"/>
        <v>0</v>
      </c>
      <c r="X17" s="76">
        <f>分析係数表!E20</f>
        <v>0.10638297872340426</v>
      </c>
      <c r="Y17" s="166">
        <f t="shared" si="8"/>
        <v>0</v>
      </c>
    </row>
    <row r="18" spans="1:25" x14ac:dyDescent="0.2">
      <c r="A18" s="6" t="s">
        <v>6</v>
      </c>
      <c r="B18" s="5" t="s">
        <v>34</v>
      </c>
      <c r="C18" s="90"/>
      <c r="D18" s="107">
        <f>投入係数表!AK18</f>
        <v>3.0303030303030303E-3</v>
      </c>
      <c r="E18" s="110">
        <f t="shared" si="9"/>
        <v>0.30303030303030304</v>
      </c>
      <c r="F18" s="85">
        <f>分析係数表!C21</f>
        <v>0.23250388802488331</v>
      </c>
      <c r="G18" s="110">
        <f t="shared" si="0"/>
        <v>7.0455723643904039E-2</v>
      </c>
      <c r="H18" s="110">
        <v>9.022364144835511E-2</v>
      </c>
      <c r="I18" s="110">
        <f t="shared" si="1"/>
        <v>9.022364144835511E-2</v>
      </c>
      <c r="J18" s="85">
        <f>分析係数表!G21</f>
        <v>0.28497645450402553</v>
      </c>
      <c r="K18" s="111">
        <f t="shared" si="2"/>
        <v>2.5711613452394682E-2</v>
      </c>
      <c r="L18" s="79"/>
      <c r="M18" s="80"/>
      <c r="N18" s="81">
        <f>分析係数表!H21</f>
        <v>8.9410449846325792E-4</v>
      </c>
      <c r="O18" s="82">
        <f t="shared" si="3"/>
        <v>2.9403961036640055E-2</v>
      </c>
      <c r="P18" s="76">
        <f>分析係数表!C21</f>
        <v>0.23250388802488331</v>
      </c>
      <c r="Q18" s="82">
        <f t="shared" si="4"/>
        <v>6.8365352643509911E-3</v>
      </c>
      <c r="R18" s="83">
        <v>2.3042400660336363E-2</v>
      </c>
      <c r="S18" s="84">
        <f t="shared" si="5"/>
        <v>0.11326604210869147</v>
      </c>
      <c r="T18" s="85">
        <f>分析係数表!F21</f>
        <v>0.42533799179705301</v>
      </c>
      <c r="U18" s="86">
        <f t="shared" si="6"/>
        <v>4.817635088931127E-2</v>
      </c>
      <c r="V18" s="87">
        <f>分析係数表!D21</f>
        <v>7.6257025672185938E-2</v>
      </c>
      <c r="W18" s="167">
        <f t="shared" si="7"/>
        <v>0</v>
      </c>
      <c r="X18" s="76">
        <f>分析係数表!E21</f>
        <v>5.9395412425945621E-2</v>
      </c>
      <c r="Y18" s="166">
        <f t="shared" si="8"/>
        <v>0</v>
      </c>
    </row>
    <row r="19" spans="1:25" x14ac:dyDescent="0.2">
      <c r="A19" s="6" t="s">
        <v>7</v>
      </c>
      <c r="B19" s="5" t="s">
        <v>268</v>
      </c>
      <c r="C19" s="90"/>
      <c r="D19" s="107">
        <f>投入係数表!AK19</f>
        <v>0</v>
      </c>
      <c r="E19" s="110">
        <f t="shared" si="9"/>
        <v>0</v>
      </c>
      <c r="F19" s="85">
        <f>分析係数表!C22</f>
        <v>5.4474708171206254E-2</v>
      </c>
      <c r="G19" s="110">
        <f t="shared" si="0"/>
        <v>0</v>
      </c>
      <c r="H19" s="110">
        <v>2.0384918068614972E-3</v>
      </c>
      <c r="I19" s="110">
        <f t="shared" si="1"/>
        <v>2.0384918068614972E-3</v>
      </c>
      <c r="J19" s="85">
        <f>分析係数表!G22</f>
        <v>0.19423955040393395</v>
      </c>
      <c r="K19" s="111">
        <f t="shared" si="2"/>
        <v>3.9595573206688018E-4</v>
      </c>
      <c r="L19" s="79"/>
      <c r="M19" s="80"/>
      <c r="N19" s="81">
        <f>分析係数表!H22</f>
        <v>4.1911148365465217E-5</v>
      </c>
      <c r="O19" s="82">
        <f t="shared" si="3"/>
        <v>1.3783106735925027E-3</v>
      </c>
      <c r="P19" s="76">
        <f>分析係数表!C22</f>
        <v>5.4474708171206254E-2</v>
      </c>
      <c r="Q19" s="82">
        <f t="shared" si="4"/>
        <v>7.5083071713210307E-5</v>
      </c>
      <c r="R19" s="83">
        <v>7.6227810112856334E-4</v>
      </c>
      <c r="S19" s="84">
        <f t="shared" si="5"/>
        <v>2.8007699079900606E-3</v>
      </c>
      <c r="T19" s="85">
        <f>分析係数表!F22</f>
        <v>0.41201264488935724</v>
      </c>
      <c r="U19" s="86">
        <f t="shared" si="6"/>
        <v>1.1539526175175065E-3</v>
      </c>
      <c r="V19" s="87">
        <f>分析係数表!D22</f>
        <v>4.7418335089567963E-2</v>
      </c>
      <c r="W19" s="167">
        <f t="shared" si="7"/>
        <v>0</v>
      </c>
      <c r="X19" s="76">
        <f>分析係数表!E22</f>
        <v>4.0744643484369514E-2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0.21588453540995636</v>
      </c>
      <c r="K20" s="111">
        <f t="shared" si="2"/>
        <v>0</v>
      </c>
      <c r="L20" s="79"/>
      <c r="M20" s="80"/>
      <c r="N20" s="81">
        <f>分析係数表!H23</f>
        <v>2.794076557697681E-5</v>
      </c>
      <c r="O20" s="82">
        <f t="shared" si="3"/>
        <v>9.1887378239500171E-4</v>
      </c>
      <c r="P20" s="76">
        <f>分析係数表!C23</f>
        <v>0</v>
      </c>
      <c r="Q20" s="82">
        <f t="shared" si="4"/>
        <v>0</v>
      </c>
      <c r="R20" s="83">
        <v>0</v>
      </c>
      <c r="S20" s="84">
        <f t="shared" si="5"/>
        <v>0</v>
      </c>
      <c r="T20" s="85">
        <f>分析係数表!F23</f>
        <v>0.4404941493048477</v>
      </c>
      <c r="U20" s="86">
        <f t="shared" si="6"/>
        <v>0</v>
      </c>
      <c r="V20" s="87">
        <f>分析係数表!D23</f>
        <v>3.6368084152158843E-2</v>
      </c>
      <c r="W20" s="167">
        <f t="shared" si="7"/>
        <v>0</v>
      </c>
      <c r="X20" s="76">
        <f>分析係数表!E23</f>
        <v>3.6898112284421247E-2</v>
      </c>
      <c r="Y20" s="166">
        <f t="shared" si="8"/>
        <v>0</v>
      </c>
    </row>
    <row r="21" spans="1:25" x14ac:dyDescent="0.2">
      <c r="A21" s="6" t="s">
        <v>9</v>
      </c>
      <c r="B21" s="5" t="s">
        <v>270</v>
      </c>
      <c r="C21" s="90"/>
      <c r="D21" s="107">
        <f>投入係数表!AK21</f>
        <v>0</v>
      </c>
      <c r="E21" s="110">
        <f t="shared" si="9"/>
        <v>0</v>
      </c>
      <c r="F21" s="85">
        <f>分析係数表!C24</f>
        <v>0.2430426716141002</v>
      </c>
      <c r="G21" s="110">
        <f t="shared" si="0"/>
        <v>0</v>
      </c>
      <c r="H21" s="110">
        <v>6.888339477200891E-3</v>
      </c>
      <c r="I21" s="110">
        <f t="shared" si="1"/>
        <v>6.888339477200891E-3</v>
      </c>
      <c r="J21" s="85">
        <f>分析係数表!G24</f>
        <v>0.20785219399538107</v>
      </c>
      <c r="K21" s="111">
        <f t="shared" si="2"/>
        <v>1.4317564733212014E-3</v>
      </c>
      <c r="L21" s="79"/>
      <c r="M21" s="80"/>
      <c r="N21" s="81">
        <f>分析係数表!H24</f>
        <v>3.3528918692372173E-4</v>
      </c>
      <c r="O21" s="82">
        <f t="shared" si="3"/>
        <v>1.1026485388740022E-2</v>
      </c>
      <c r="P21" s="76">
        <f>分析係数表!C24</f>
        <v>0.2430426716141002</v>
      </c>
      <c r="Q21" s="82">
        <f t="shared" si="4"/>
        <v>2.679906467393215E-3</v>
      </c>
      <c r="R21" s="83">
        <v>1.0846539787817949E-2</v>
      </c>
      <c r="S21" s="84">
        <f t="shared" si="5"/>
        <v>1.7734879265018839E-2</v>
      </c>
      <c r="T21" s="85">
        <f>分析係数表!F24</f>
        <v>0.39030023094688221</v>
      </c>
      <c r="U21" s="86">
        <f t="shared" si="6"/>
        <v>6.9219274729519255E-3</v>
      </c>
      <c r="V21" s="87">
        <f>分析係数表!D24</f>
        <v>2.0785219399538105E-2</v>
      </c>
      <c r="W21" s="167">
        <f t="shared" si="7"/>
        <v>0</v>
      </c>
      <c r="X21" s="76">
        <f>分析係数表!E24</f>
        <v>1.8475750577367205E-2</v>
      </c>
      <c r="Y21" s="166">
        <f t="shared" si="8"/>
        <v>0</v>
      </c>
    </row>
    <row r="22" spans="1:25" x14ac:dyDescent="0.2">
      <c r="A22" s="6" t="s">
        <v>10</v>
      </c>
      <c r="B22" s="5" t="s">
        <v>271</v>
      </c>
      <c r="C22" s="90"/>
      <c r="D22" s="107">
        <f>投入係数表!AK22</f>
        <v>0</v>
      </c>
      <c r="E22" s="110">
        <f t="shared" si="9"/>
        <v>0</v>
      </c>
      <c r="F22" s="85">
        <f>分析係数表!C25</f>
        <v>6.2929061784896545E-3</v>
      </c>
      <c r="G22" s="110">
        <f t="shared" si="0"/>
        <v>0</v>
      </c>
      <c r="H22" s="110">
        <v>3.9251073100520097E-4</v>
      </c>
      <c r="I22" s="110">
        <f t="shared" si="1"/>
        <v>3.9251073100520097E-4</v>
      </c>
      <c r="J22" s="85">
        <f>分析係数表!G25</f>
        <v>0.19805194805194806</v>
      </c>
      <c r="K22" s="111">
        <f t="shared" si="2"/>
        <v>7.7737514906874223E-5</v>
      </c>
      <c r="L22" s="79"/>
      <c r="M22" s="80"/>
      <c r="N22" s="81">
        <f>分析係数表!H25</f>
        <v>4.8896339759709417E-4</v>
      </c>
      <c r="O22" s="82">
        <f t="shared" si="3"/>
        <v>1.6080291191912531E-2</v>
      </c>
      <c r="P22" s="76">
        <f>分析係数表!C25</f>
        <v>6.2929061784896545E-3</v>
      </c>
      <c r="Q22" s="82">
        <f t="shared" si="4"/>
        <v>1.0119176379349914E-4</v>
      </c>
      <c r="R22" s="83">
        <v>9.857760253974804E-4</v>
      </c>
      <c r="S22" s="84">
        <f t="shared" si="5"/>
        <v>1.3782867564026814E-3</v>
      </c>
      <c r="T22" s="85">
        <f>分析係数表!F25</f>
        <v>0.35389610389610388</v>
      </c>
      <c r="U22" s="86">
        <f t="shared" si="6"/>
        <v>4.8777031314250737E-4</v>
      </c>
      <c r="V22" s="87">
        <f>分析係数表!D25</f>
        <v>9.74025974025974E-3</v>
      </c>
      <c r="W22" s="167">
        <f t="shared" si="7"/>
        <v>0</v>
      </c>
      <c r="X22" s="76">
        <f>分析係数表!E25</f>
        <v>0</v>
      </c>
      <c r="Y22" s="166">
        <f t="shared" si="8"/>
        <v>0</v>
      </c>
    </row>
    <row r="23" spans="1:25" x14ac:dyDescent="0.2">
      <c r="A23" s="6" t="s">
        <v>11</v>
      </c>
      <c r="B23" s="5" t="s">
        <v>35</v>
      </c>
      <c r="C23" s="90"/>
      <c r="D23" s="107">
        <f>投入係数表!AK23</f>
        <v>0</v>
      </c>
      <c r="E23" s="110">
        <f t="shared" si="9"/>
        <v>0</v>
      </c>
      <c r="F23" s="85">
        <f>分析係数表!C26</f>
        <v>0.11929572403880706</v>
      </c>
      <c r="G23" s="110">
        <f t="shared" si="0"/>
        <v>0</v>
      </c>
      <c r="H23" s="110">
        <v>4.1277382706393344E-3</v>
      </c>
      <c r="I23" s="110">
        <f t="shared" si="1"/>
        <v>4.1277382706393344E-3</v>
      </c>
      <c r="J23" s="85">
        <f>分析係数表!G26</f>
        <v>0.19690501600853788</v>
      </c>
      <c r="K23" s="111">
        <f t="shared" si="2"/>
        <v>8.1277237025929264E-4</v>
      </c>
      <c r="L23" s="79"/>
      <c r="M23" s="80"/>
      <c r="N23" s="81">
        <f>分析係数表!H26</f>
        <v>1.0477787091366304E-2</v>
      </c>
      <c r="O23" s="82">
        <f t="shared" si="3"/>
        <v>0.34457766839812565</v>
      </c>
      <c r="P23" s="76">
        <f>分析係数表!C26</f>
        <v>0.11929572403880706</v>
      </c>
      <c r="Q23" s="82">
        <f t="shared" si="4"/>
        <v>4.1106642439158368E-2</v>
      </c>
      <c r="R23" s="83">
        <v>4.4430139948803994E-2</v>
      </c>
      <c r="S23" s="84">
        <f t="shared" si="5"/>
        <v>4.855787821944333E-2</v>
      </c>
      <c r="T23" s="85">
        <f>分析係数表!F26</f>
        <v>0.33564567769477055</v>
      </c>
      <c r="U23" s="86">
        <f t="shared" si="6"/>
        <v>1.6298241942385196E-2</v>
      </c>
      <c r="V23" s="87">
        <f>分析係数表!D26</f>
        <v>7.4706510138740662E-2</v>
      </c>
      <c r="W23" s="167">
        <f t="shared" si="7"/>
        <v>0</v>
      </c>
      <c r="X23" s="76">
        <f>分析係数表!E26</f>
        <v>7.3639274279615793E-2</v>
      </c>
      <c r="Y23" s="166">
        <f t="shared" si="8"/>
        <v>0</v>
      </c>
    </row>
    <row r="24" spans="1:25" x14ac:dyDescent="0.2">
      <c r="A24" s="6" t="s">
        <v>12</v>
      </c>
      <c r="B24" s="5" t="s">
        <v>365</v>
      </c>
      <c r="C24" s="90"/>
      <c r="D24" s="107">
        <f>投入係数表!AK24</f>
        <v>0</v>
      </c>
      <c r="E24" s="110">
        <f t="shared" si="9"/>
        <v>0</v>
      </c>
      <c r="F24" s="85">
        <f>分析係数表!C27</f>
        <v>1</v>
      </c>
      <c r="G24" s="110">
        <f t="shared" si="0"/>
        <v>0</v>
      </c>
      <c r="H24" s="110">
        <v>7.4096776876924801E-3</v>
      </c>
      <c r="I24" s="110">
        <f t="shared" si="1"/>
        <v>7.4096776876924801E-3</v>
      </c>
      <c r="J24" s="85">
        <f>分析係数表!G27</f>
        <v>0.17096018735362997</v>
      </c>
      <c r="K24" s="111">
        <f t="shared" si="2"/>
        <v>1.2667598857179182E-3</v>
      </c>
      <c r="L24" s="79"/>
      <c r="M24" s="80"/>
      <c r="N24" s="81">
        <f>分析係数表!H27</f>
        <v>1.0449846325789327E-2</v>
      </c>
      <c r="O24" s="82">
        <f t="shared" si="3"/>
        <v>0.34365879461573062</v>
      </c>
      <c r="P24" s="76">
        <f>分析係数表!C27</f>
        <v>1</v>
      </c>
      <c r="Q24" s="82">
        <f t="shared" si="4"/>
        <v>0.34365879461573062</v>
      </c>
      <c r="R24" s="83">
        <v>0.3578424507761373</v>
      </c>
      <c r="S24" s="84">
        <f t="shared" si="5"/>
        <v>0.36525212846382976</v>
      </c>
      <c r="T24" s="85">
        <f>分析係数表!F27</f>
        <v>0.32162373145979706</v>
      </c>
      <c r="U24" s="86">
        <f t="shared" si="6"/>
        <v>0.11747375248017008</v>
      </c>
      <c r="V24" s="87">
        <f>分析係数表!D27</f>
        <v>1.0278428311215197E-2</v>
      </c>
      <c r="W24" s="167">
        <f t="shared" si="7"/>
        <v>0</v>
      </c>
      <c r="X24" s="76">
        <f>分析係数表!E27</f>
        <v>1.2360135310954984E-2</v>
      </c>
      <c r="Y24" s="166">
        <f t="shared" si="8"/>
        <v>0</v>
      </c>
    </row>
    <row r="25" spans="1:25" x14ac:dyDescent="0.2">
      <c r="A25" s="6" t="s">
        <v>13</v>
      </c>
      <c r="B25" s="5" t="s">
        <v>191</v>
      </c>
      <c r="C25" s="90"/>
      <c r="D25" s="107">
        <f>投入係数表!AK25</f>
        <v>0</v>
      </c>
      <c r="E25" s="110">
        <f t="shared" si="9"/>
        <v>0</v>
      </c>
      <c r="F25" s="85">
        <f>分析係数表!C28</f>
        <v>0.21543700340522132</v>
      </c>
      <c r="G25" s="110">
        <f t="shared" si="0"/>
        <v>0</v>
      </c>
      <c r="H25" s="110">
        <v>2.8158601070238775E-2</v>
      </c>
      <c r="I25" s="110">
        <f t="shared" si="1"/>
        <v>2.8158601070238775E-2</v>
      </c>
      <c r="J25" s="85">
        <f>分析係数表!G28</f>
        <v>0.12488528602018965</v>
      </c>
      <c r="K25" s="111">
        <f t="shared" si="2"/>
        <v>3.5165949485851879E-3</v>
      </c>
      <c r="L25" s="79"/>
      <c r="M25" s="80"/>
      <c r="N25" s="81">
        <f>分析係数表!H28</f>
        <v>2.0550433081866444E-2</v>
      </c>
      <c r="O25" s="82">
        <f t="shared" si="3"/>
        <v>0.67583166695152375</v>
      </c>
      <c r="P25" s="76">
        <f>分析係数表!C28</f>
        <v>0.21543700340522132</v>
      </c>
      <c r="Q25" s="82">
        <f t="shared" si="4"/>
        <v>0.14559914913439181</v>
      </c>
      <c r="R25" s="83">
        <v>0.16866144166978944</v>
      </c>
      <c r="S25" s="84">
        <f t="shared" si="5"/>
        <v>0.19682004274002821</v>
      </c>
      <c r="T25" s="85">
        <f>分析係数表!F28</f>
        <v>0.21313857448761089</v>
      </c>
      <c r="U25" s="86">
        <f t="shared" si="6"/>
        <v>4.194994334020026E-2</v>
      </c>
      <c r="V25" s="87">
        <f>分析係数表!D28</f>
        <v>4.5656163964515141E-2</v>
      </c>
      <c r="W25" s="167">
        <f t="shared" si="7"/>
        <v>0</v>
      </c>
      <c r="X25" s="76">
        <f>分析係数表!E28</f>
        <v>3.9385133068216581E-2</v>
      </c>
      <c r="Y25" s="166">
        <f t="shared" si="8"/>
        <v>0</v>
      </c>
    </row>
    <row r="26" spans="1:25" x14ac:dyDescent="0.2">
      <c r="A26" s="6" t="s">
        <v>14</v>
      </c>
      <c r="B26" s="5" t="s">
        <v>50</v>
      </c>
      <c r="C26" s="90"/>
      <c r="D26" s="107">
        <f>投入係数表!AK26</f>
        <v>5.1515151515151514E-2</v>
      </c>
      <c r="E26" s="110">
        <f t="shared" si="9"/>
        <v>5.1515151515151514</v>
      </c>
      <c r="F26" s="85">
        <f>分析係数表!C29</f>
        <v>0.11126961483594866</v>
      </c>
      <c r="G26" s="110">
        <f t="shared" si="0"/>
        <v>0.57320710673064457</v>
      </c>
      <c r="H26" s="110">
        <v>0.59341286940550508</v>
      </c>
      <c r="I26" s="110">
        <f t="shared" si="1"/>
        <v>0.59341286940550508</v>
      </c>
      <c r="J26" s="85">
        <f>分析係数表!G29</f>
        <v>0.25072046109510088</v>
      </c>
      <c r="K26" s="111">
        <f t="shared" si="2"/>
        <v>0.14878074823711512</v>
      </c>
      <c r="L26" s="79"/>
      <c r="M26" s="80"/>
      <c r="N26" s="81">
        <f>分析係数表!H29</f>
        <v>9.5976529756915344E-3</v>
      </c>
      <c r="O26" s="82">
        <f t="shared" si="3"/>
        <v>0.31563314425268307</v>
      </c>
      <c r="P26" s="76">
        <f>分析係数表!C29</f>
        <v>0.11126961483594866</v>
      </c>
      <c r="Q26" s="82">
        <f t="shared" si="4"/>
        <v>3.5120378390455467E-2</v>
      </c>
      <c r="R26" s="83">
        <v>4.8842811118433048E-2</v>
      </c>
      <c r="S26" s="84">
        <f t="shared" si="5"/>
        <v>0.64225568052393811</v>
      </c>
      <c r="T26" s="85">
        <f>分析係数表!F29</f>
        <v>0.40201729106628242</v>
      </c>
      <c r="U26" s="86">
        <f t="shared" si="6"/>
        <v>0.25819788885616535</v>
      </c>
      <c r="V26" s="87">
        <f>分析係数表!D29</f>
        <v>0.18659942363112392</v>
      </c>
      <c r="W26" s="167">
        <f t="shared" si="7"/>
        <v>0</v>
      </c>
      <c r="X26" s="76">
        <f>分析係数表!E29</f>
        <v>0.15489913544668588</v>
      </c>
      <c r="Y26" s="166">
        <f t="shared" si="8"/>
        <v>0</v>
      </c>
    </row>
    <row r="27" spans="1:25" x14ac:dyDescent="0.2">
      <c r="A27" s="6" t="s">
        <v>15</v>
      </c>
      <c r="B27" s="5" t="s">
        <v>36</v>
      </c>
      <c r="C27" s="90"/>
      <c r="D27" s="107">
        <f>投入係数表!AK27</f>
        <v>3.0303030303030303E-3</v>
      </c>
      <c r="E27" s="110">
        <f t="shared" si="9"/>
        <v>0.30303030303030304</v>
      </c>
      <c r="F27" s="85">
        <f>分析係数表!C30</f>
        <v>1</v>
      </c>
      <c r="G27" s="110">
        <f t="shared" si="0"/>
        <v>0.30303030303030304</v>
      </c>
      <c r="H27" s="110">
        <v>0.35496804801477988</v>
      </c>
      <c r="I27" s="110">
        <f t="shared" si="1"/>
        <v>0.35496804801477988</v>
      </c>
      <c r="J27" s="85">
        <f>分析係数表!G30</f>
        <v>0.34452184927169094</v>
      </c>
      <c r="K27" s="111">
        <f t="shared" si="2"/>
        <v>0.12229424833441435</v>
      </c>
      <c r="L27" s="79"/>
      <c r="M27" s="80"/>
      <c r="N27" s="81">
        <f>分析係数表!H30</f>
        <v>0</v>
      </c>
      <c r="O27" s="82">
        <f t="shared" si="3"/>
        <v>0</v>
      </c>
      <c r="P27" s="76">
        <f>分析係数表!C30</f>
        <v>1</v>
      </c>
      <c r="Q27" s="82">
        <f t="shared" si="4"/>
        <v>0</v>
      </c>
      <c r="R27" s="83">
        <v>9.9354811455994063E-2</v>
      </c>
      <c r="S27" s="84">
        <f t="shared" si="5"/>
        <v>0.45432285947077394</v>
      </c>
      <c r="T27" s="85">
        <f>分析係数表!F30</f>
        <v>0.43989867004433186</v>
      </c>
      <c r="U27" s="86">
        <f t="shared" si="6"/>
        <v>0.19985602165193134</v>
      </c>
      <c r="V27" s="87">
        <f>分析係数表!D30</f>
        <v>0.14464851171627613</v>
      </c>
      <c r="W27" s="167">
        <f t="shared" si="7"/>
        <v>0</v>
      </c>
      <c r="X27" s="76">
        <f>分析係数表!E30</f>
        <v>8.7017099430018993E-2</v>
      </c>
      <c r="Y27" s="166">
        <f t="shared" si="8"/>
        <v>0</v>
      </c>
    </row>
    <row r="28" spans="1:25" x14ac:dyDescent="0.2">
      <c r="A28" s="6" t="s">
        <v>16</v>
      </c>
      <c r="B28" s="5" t="s">
        <v>192</v>
      </c>
      <c r="C28" s="90"/>
      <c r="D28" s="107">
        <f>投入係数表!AK28</f>
        <v>6.0606060606060606E-3</v>
      </c>
      <c r="E28" s="110">
        <f t="shared" si="9"/>
        <v>0.60606060606060608</v>
      </c>
      <c r="F28" s="85">
        <f>分析係数表!C31</f>
        <v>4.9334728658992355E-2</v>
      </c>
      <c r="G28" s="110">
        <f t="shared" si="0"/>
        <v>2.9899835550904457E-2</v>
      </c>
      <c r="H28" s="110">
        <v>4.0930547125956583E-2</v>
      </c>
      <c r="I28" s="110">
        <f t="shared" si="1"/>
        <v>4.0930547125956583E-2</v>
      </c>
      <c r="J28" s="85">
        <f>分析係数表!G31</f>
        <v>6.9277108433734941E-2</v>
      </c>
      <c r="K28" s="111">
        <f t="shared" si="2"/>
        <v>2.8355499514969924E-3</v>
      </c>
      <c r="L28" s="79"/>
      <c r="M28" s="80"/>
      <c r="N28" s="81">
        <f>分析係数表!H31</f>
        <v>2.1570271025426097E-2</v>
      </c>
      <c r="O28" s="82">
        <f t="shared" si="3"/>
        <v>0.70937056000894139</v>
      </c>
      <c r="P28" s="76">
        <f>分析係数表!C31</f>
        <v>4.9334728658992355E-2</v>
      </c>
      <c r="Q28" s="82">
        <f t="shared" si="4"/>
        <v>3.4996604096718578E-2</v>
      </c>
      <c r="R28" s="83">
        <v>4.9708090631686894E-2</v>
      </c>
      <c r="S28" s="84">
        <f t="shared" si="5"/>
        <v>9.063863775764347E-2</v>
      </c>
      <c r="T28" s="85">
        <f>分析係数表!F31</f>
        <v>0.34337349397590361</v>
      </c>
      <c r="U28" s="86">
        <f t="shared" si="6"/>
        <v>3.11229057360583E-2</v>
      </c>
      <c r="V28" s="87">
        <f>分析係数表!D31</f>
        <v>0</v>
      </c>
      <c r="W28" s="167">
        <f t="shared" si="7"/>
        <v>0</v>
      </c>
      <c r="X28" s="76">
        <f>分析係数表!E31</f>
        <v>0</v>
      </c>
      <c r="Y28" s="166">
        <f t="shared" si="8"/>
        <v>0</v>
      </c>
    </row>
    <row r="29" spans="1:25" x14ac:dyDescent="0.2">
      <c r="A29" s="6" t="s">
        <v>17</v>
      </c>
      <c r="B29" s="5" t="s">
        <v>272</v>
      </c>
      <c r="C29" s="90"/>
      <c r="D29" s="107">
        <f>投入係数表!AK29</f>
        <v>3.0303030303030303E-3</v>
      </c>
      <c r="E29" s="110">
        <f t="shared" si="9"/>
        <v>0.30303030303030304</v>
      </c>
      <c r="F29" s="85">
        <f>分析係数表!C32</f>
        <v>0.42352941176470593</v>
      </c>
      <c r="G29" s="110">
        <f t="shared" si="0"/>
        <v>0.12834224598930483</v>
      </c>
      <c r="H29" s="110">
        <v>0.14319117430311426</v>
      </c>
      <c r="I29" s="110">
        <f t="shared" si="1"/>
        <v>0.14319117430311426</v>
      </c>
      <c r="J29" s="85">
        <f>分析係数表!G32</f>
        <v>0.14012738853503184</v>
      </c>
      <c r="K29" s="111">
        <f t="shared" si="2"/>
        <v>2.0065005316359959E-2</v>
      </c>
      <c r="L29" s="79"/>
      <c r="M29" s="80"/>
      <c r="N29" s="81">
        <f>分析係数表!H32</f>
        <v>6.3146130203967591E-3</v>
      </c>
      <c r="O29" s="82">
        <f t="shared" si="3"/>
        <v>0.2076654748212704</v>
      </c>
      <c r="P29" s="76">
        <f>分析係数表!C32</f>
        <v>0.42352941176470593</v>
      </c>
      <c r="Q29" s="82">
        <f t="shared" si="4"/>
        <v>8.7952436394891004E-2</v>
      </c>
      <c r="R29" s="83">
        <v>0.11681164827917638</v>
      </c>
      <c r="S29" s="84">
        <f t="shared" si="5"/>
        <v>0.26000282258229063</v>
      </c>
      <c r="T29" s="85">
        <f>分析係数表!F32</f>
        <v>0.48195329087048833</v>
      </c>
      <c r="U29" s="86">
        <f t="shared" si="6"/>
        <v>0.12530921597915068</v>
      </c>
      <c r="V29" s="87">
        <f>分析係数表!D32</f>
        <v>6.369426751592357E-3</v>
      </c>
      <c r="W29" s="167">
        <f t="shared" si="7"/>
        <v>0</v>
      </c>
      <c r="X29" s="76">
        <f>分析係数表!E32</f>
        <v>1.0615711252653927E-2</v>
      </c>
      <c r="Y29" s="166">
        <f t="shared" si="8"/>
        <v>0</v>
      </c>
    </row>
    <row r="30" spans="1:25" x14ac:dyDescent="0.2">
      <c r="A30" s="6" t="s">
        <v>18</v>
      </c>
      <c r="B30" s="5" t="s">
        <v>273</v>
      </c>
      <c r="C30" s="90"/>
      <c r="D30" s="107">
        <f>投入係数表!AK30</f>
        <v>0</v>
      </c>
      <c r="E30" s="110">
        <f t="shared" si="9"/>
        <v>0</v>
      </c>
      <c r="F30" s="85">
        <f>分析係数表!C33</f>
        <v>1</v>
      </c>
      <c r="G30" s="110">
        <f t="shared" si="0"/>
        <v>0</v>
      </c>
      <c r="H30" s="110">
        <v>2.3049102262380803E-2</v>
      </c>
      <c r="I30" s="110">
        <f t="shared" si="1"/>
        <v>2.3049102262380803E-2</v>
      </c>
      <c r="J30" s="85">
        <f>分析係数表!G33</f>
        <v>0.50642927794263104</v>
      </c>
      <c r="K30" s="111">
        <f t="shared" si="2"/>
        <v>1.1672740215963373E-2</v>
      </c>
      <c r="L30" s="79"/>
      <c r="M30" s="80"/>
      <c r="N30" s="81">
        <f>分析係数表!H33</f>
        <v>9.2204526404023469E-4</v>
      </c>
      <c r="O30" s="82">
        <f t="shared" si="3"/>
        <v>3.0322834819035055E-2</v>
      </c>
      <c r="P30" s="76">
        <f>分析係数表!C33</f>
        <v>1</v>
      </c>
      <c r="Q30" s="82">
        <f t="shared" si="4"/>
        <v>3.0322834819035055E-2</v>
      </c>
      <c r="R30" s="83">
        <v>8.5293685547523382E-2</v>
      </c>
      <c r="S30" s="84">
        <f t="shared" si="5"/>
        <v>0.10834278780990418</v>
      </c>
      <c r="T30" s="85">
        <f>分析係数表!F33</f>
        <v>0.64094955489614247</v>
      </c>
      <c r="U30" s="86">
        <f t="shared" si="6"/>
        <v>6.9442261622965296E-2</v>
      </c>
      <c r="V30" s="87">
        <f>分析係数表!D33</f>
        <v>2.967359050445104E-2</v>
      </c>
      <c r="W30" s="167">
        <f t="shared" si="7"/>
        <v>0</v>
      </c>
      <c r="X30" s="76">
        <f>分析係数表!E33</f>
        <v>2.6706231454005934E-2</v>
      </c>
      <c r="Y30" s="166">
        <f t="shared" si="8"/>
        <v>0</v>
      </c>
    </row>
    <row r="31" spans="1:25" x14ac:dyDescent="0.2">
      <c r="A31" s="6" t="s">
        <v>19</v>
      </c>
      <c r="B31" s="5" t="s">
        <v>274</v>
      </c>
      <c r="C31" s="90"/>
      <c r="D31" s="107">
        <f>投入係数表!AK31</f>
        <v>3.9393939393939391E-2</v>
      </c>
      <c r="E31" s="110">
        <f t="shared" si="9"/>
        <v>3.939393939393939</v>
      </c>
      <c r="F31" s="85">
        <f>分析係数表!C34</f>
        <v>1</v>
      </c>
      <c r="G31" s="110">
        <f t="shared" si="0"/>
        <v>3.939393939393939</v>
      </c>
      <c r="H31" s="110">
        <v>4.6078588248637962</v>
      </c>
      <c r="I31" s="110">
        <f t="shared" si="1"/>
        <v>4.6078588248637962</v>
      </c>
      <c r="J31" s="85">
        <f>分析係数表!G34</f>
        <v>0.4248177722781849</v>
      </c>
      <c r="K31" s="111">
        <f t="shared" si="2"/>
        <v>1.9575003209510129</v>
      </c>
      <c r="L31" s="79"/>
      <c r="M31" s="80"/>
      <c r="N31" s="81">
        <f>分析係数表!H34</f>
        <v>0.15535065660799105</v>
      </c>
      <c r="O31" s="82">
        <f t="shared" si="3"/>
        <v>5.108938230116209</v>
      </c>
      <c r="P31" s="76">
        <f>分析係数表!C34</f>
        <v>1</v>
      </c>
      <c r="Q31" s="82">
        <f t="shared" si="4"/>
        <v>5.108938230116209</v>
      </c>
      <c r="R31" s="83">
        <v>5.6174776990435333</v>
      </c>
      <c r="S31" s="84">
        <f t="shared" si="5"/>
        <v>10.22533652390733</v>
      </c>
      <c r="T31" s="85">
        <f>分析係数表!F34</f>
        <v>0.6980530152162564</v>
      </c>
      <c r="U31" s="86">
        <f t="shared" si="6"/>
        <v>7.1378269921144257</v>
      </c>
      <c r="V31" s="87">
        <f>分析係数表!D34</f>
        <v>4.7543550975425841E-2</v>
      </c>
      <c r="W31" s="167">
        <f t="shared" si="7"/>
        <v>0</v>
      </c>
      <c r="X31" s="76">
        <f>分析係数表!E34</f>
        <v>3.5865509174223237E-2</v>
      </c>
      <c r="Y31" s="166">
        <f t="shared" si="8"/>
        <v>0</v>
      </c>
    </row>
    <row r="32" spans="1:25" x14ac:dyDescent="0.2">
      <c r="A32" s="6" t="s">
        <v>20</v>
      </c>
      <c r="B32" s="5" t="s">
        <v>37</v>
      </c>
      <c r="C32" s="90"/>
      <c r="D32" s="107">
        <f>投入係数表!AK32</f>
        <v>2.7272727272727271E-2</v>
      </c>
      <c r="E32" s="110">
        <f t="shared" si="9"/>
        <v>2.7272727272727271</v>
      </c>
      <c r="F32" s="85">
        <f>分析係数表!C35</f>
        <v>0.10396681358568838</v>
      </c>
      <c r="G32" s="110">
        <f t="shared" si="0"/>
        <v>0.28354585523369558</v>
      </c>
      <c r="H32" s="110">
        <v>0.31129586390731778</v>
      </c>
      <c r="I32" s="110">
        <f t="shared" si="1"/>
        <v>0.31129586390731778</v>
      </c>
      <c r="J32" s="85">
        <f>分析係数表!G35</f>
        <v>0.31658878504672899</v>
      </c>
      <c r="K32" s="111">
        <f t="shared" si="2"/>
        <v>9.8552779344489638E-2</v>
      </c>
      <c r="L32" s="79"/>
      <c r="M32" s="80"/>
      <c r="N32" s="81">
        <f>分析係数表!H35</f>
        <v>5.9164571109248394E-2</v>
      </c>
      <c r="O32" s="82">
        <f t="shared" si="3"/>
        <v>1.9457152342214161</v>
      </c>
      <c r="P32" s="76">
        <f>分析係数表!C35</f>
        <v>0.10396681358568838</v>
      </c>
      <c r="Q32" s="82">
        <f t="shared" si="4"/>
        <v>0.20228981304713198</v>
      </c>
      <c r="R32" s="83">
        <v>0.26525486499797329</v>
      </c>
      <c r="S32" s="84">
        <f t="shared" si="5"/>
        <v>0.57655072890529113</v>
      </c>
      <c r="T32" s="85">
        <f>分析係数表!F35</f>
        <v>0.6460280373831776</v>
      </c>
      <c r="U32" s="86">
        <f t="shared" si="6"/>
        <v>0.37246793584652571</v>
      </c>
      <c r="V32" s="87">
        <f>分析係数表!D35</f>
        <v>8.9953271028037379E-2</v>
      </c>
      <c r="W32" s="167">
        <f t="shared" si="7"/>
        <v>0</v>
      </c>
      <c r="X32" s="76">
        <f>分析係数表!E35</f>
        <v>8.4112149532710276E-2</v>
      </c>
      <c r="Y32" s="166">
        <f t="shared" si="8"/>
        <v>0</v>
      </c>
    </row>
    <row r="33" spans="1:25" x14ac:dyDescent="0.2">
      <c r="A33" s="6" t="s">
        <v>21</v>
      </c>
      <c r="B33" s="5" t="s">
        <v>38</v>
      </c>
      <c r="C33" s="90"/>
      <c r="D33" s="107">
        <f>投入係数表!AK33</f>
        <v>1.5151515151515152E-2</v>
      </c>
      <c r="E33" s="110">
        <f t="shared" si="9"/>
        <v>1.5151515151515151</v>
      </c>
      <c r="F33" s="85">
        <f>分析係数表!C36</f>
        <v>0.7690462911321807</v>
      </c>
      <c r="G33" s="110">
        <f t="shared" si="0"/>
        <v>1.1652216532305768</v>
      </c>
      <c r="H33" s="110">
        <v>1.3219150612426895</v>
      </c>
      <c r="I33" s="110">
        <f t="shared" si="1"/>
        <v>1.3219150612426895</v>
      </c>
      <c r="J33" s="85">
        <f>分析係数表!G36</f>
        <v>1.0642148700499529E-2</v>
      </c>
      <c r="K33" s="111">
        <f t="shared" si="2"/>
        <v>1.4068016651174643E-2</v>
      </c>
      <c r="L33" s="79"/>
      <c r="M33" s="80"/>
      <c r="N33" s="81">
        <f>分析係数表!H36</f>
        <v>0.21434758312377758</v>
      </c>
      <c r="O33" s="82">
        <f t="shared" si="3"/>
        <v>7.0491402216432553</v>
      </c>
      <c r="P33" s="76">
        <f>分析係数表!C36</f>
        <v>0.7690462911321807</v>
      </c>
      <c r="Q33" s="82">
        <f t="shared" si="4"/>
        <v>5.4211151431254239</v>
      </c>
      <c r="R33" s="83">
        <v>5.6625183750007455</v>
      </c>
      <c r="S33" s="84">
        <f t="shared" si="5"/>
        <v>6.9844334362434353</v>
      </c>
      <c r="T33" s="85">
        <f>分析係数表!F36</f>
        <v>0.89162383262144351</v>
      </c>
      <c r="U33" s="86">
        <f t="shared" si="6"/>
        <v>6.2274873091127301</v>
      </c>
      <c r="V33" s="87">
        <f>分析係数表!D36</f>
        <v>7.3843480778976326E-3</v>
      </c>
      <c r="W33" s="167">
        <f t="shared" si="7"/>
        <v>0</v>
      </c>
      <c r="X33" s="76">
        <f>分析係数表!E36</f>
        <v>2.3890537899080577E-3</v>
      </c>
      <c r="Y33" s="166">
        <f t="shared" si="8"/>
        <v>0</v>
      </c>
    </row>
    <row r="34" spans="1:25" x14ac:dyDescent="0.2">
      <c r="A34" s="6" t="s">
        <v>22</v>
      </c>
      <c r="B34" s="5" t="s">
        <v>377</v>
      </c>
      <c r="C34" s="90"/>
      <c r="D34" s="107">
        <f>投入係数表!AK34</f>
        <v>2.7272727272727271E-2</v>
      </c>
      <c r="E34" s="110">
        <f t="shared" si="9"/>
        <v>2.7272727272727271</v>
      </c>
      <c r="F34" s="85">
        <f>分析係数表!C37</f>
        <v>0.51946958535045251</v>
      </c>
      <c r="G34" s="110">
        <f t="shared" si="0"/>
        <v>1.4167352327739613</v>
      </c>
      <c r="H34" s="110">
        <v>1.6288768560862732</v>
      </c>
      <c r="I34" s="110">
        <f t="shared" si="1"/>
        <v>1.6288768560862732</v>
      </c>
      <c r="J34" s="85">
        <f>分析係数表!G37</f>
        <v>0.46066923615977573</v>
      </c>
      <c r="K34" s="111">
        <f t="shared" si="2"/>
        <v>0.75037345709160042</v>
      </c>
      <c r="L34" s="79"/>
      <c r="M34" s="80"/>
      <c r="N34" s="81">
        <f>分析係数表!H37</f>
        <v>4.5948588991338364E-2</v>
      </c>
      <c r="O34" s="82">
        <f t="shared" si="3"/>
        <v>1.5110879351485804</v>
      </c>
      <c r="P34" s="76">
        <f>分析係数表!C37</f>
        <v>0.51946958535045251</v>
      </c>
      <c r="Q34" s="82">
        <f t="shared" si="4"/>
        <v>0.78496422309970459</v>
      </c>
      <c r="R34" s="83">
        <v>0.95156746521620261</v>
      </c>
      <c r="S34" s="84">
        <f t="shared" si="5"/>
        <v>2.5804443213024757</v>
      </c>
      <c r="T34" s="85">
        <f>分析係数表!F37</f>
        <v>0.70891730903994399</v>
      </c>
      <c r="U34" s="86">
        <f t="shared" si="6"/>
        <v>1.8293216443851557</v>
      </c>
      <c r="V34" s="87">
        <f>分析係数表!D37</f>
        <v>0.1050280308339173</v>
      </c>
      <c r="W34" s="167">
        <f t="shared" si="7"/>
        <v>0</v>
      </c>
      <c r="X34" s="76">
        <f>分析係数表!E37</f>
        <v>9.4341275402943237E-2</v>
      </c>
      <c r="Y34" s="166">
        <f t="shared" si="8"/>
        <v>0</v>
      </c>
    </row>
    <row r="35" spans="1:25" x14ac:dyDescent="0.2">
      <c r="A35" s="6" t="s">
        <v>23</v>
      </c>
      <c r="B35" s="5" t="s">
        <v>193</v>
      </c>
      <c r="C35" s="90"/>
      <c r="D35" s="107">
        <f>投入係数表!AK35</f>
        <v>6.6666666666666666E-2</v>
      </c>
      <c r="E35" s="110">
        <f t="shared" si="9"/>
        <v>6.666666666666667</v>
      </c>
      <c r="F35" s="85">
        <f>分析係数表!C38</f>
        <v>5.5966094327320137E-2</v>
      </c>
      <c r="G35" s="110">
        <f t="shared" si="0"/>
        <v>0.37310729551546762</v>
      </c>
      <c r="H35" s="110">
        <v>0.42238702030643654</v>
      </c>
      <c r="I35" s="110">
        <f t="shared" si="1"/>
        <v>0.42238702030643654</v>
      </c>
      <c r="J35" s="85">
        <f>分析係数表!G38</f>
        <v>0.18817204301075269</v>
      </c>
      <c r="K35" s="111">
        <f t="shared" si="2"/>
        <v>7.9481428552286446E-2</v>
      </c>
      <c r="L35" s="79"/>
      <c r="M35" s="80"/>
      <c r="N35" s="81">
        <f>分析係数表!H38</f>
        <v>4.1086895780944398E-2</v>
      </c>
      <c r="O35" s="82">
        <f t="shared" si="3"/>
        <v>1.3512038970118501</v>
      </c>
      <c r="P35" s="76">
        <f>分析係数表!C38</f>
        <v>5.5966094327320137E-2</v>
      </c>
      <c r="Q35" s="82">
        <f t="shared" si="4"/>
        <v>7.5621604755607766E-2</v>
      </c>
      <c r="R35" s="83">
        <v>0.10436244228323699</v>
      </c>
      <c r="S35" s="84">
        <f t="shared" si="5"/>
        <v>0.52674946258967359</v>
      </c>
      <c r="T35" s="85">
        <f>分析係数表!F38</f>
        <v>0.42473118279569894</v>
      </c>
      <c r="U35" s="86">
        <f t="shared" si="6"/>
        <v>0.22372692228271082</v>
      </c>
      <c r="V35" s="87">
        <f>分析係数表!D38</f>
        <v>5.0179211469534052E-2</v>
      </c>
      <c r="W35" s="167">
        <f t="shared" si="7"/>
        <v>0</v>
      </c>
      <c r="X35" s="76">
        <f>分析係数表!E38</f>
        <v>6.2724014336917558E-2</v>
      </c>
      <c r="Y35" s="166">
        <f t="shared" si="8"/>
        <v>0</v>
      </c>
    </row>
    <row r="36" spans="1:25" x14ac:dyDescent="0.2">
      <c r="A36" s="6" t="s">
        <v>24</v>
      </c>
      <c r="B36" s="5" t="s">
        <v>39</v>
      </c>
      <c r="C36" s="90"/>
      <c r="D36" s="107">
        <f>投入係数表!AK36</f>
        <v>0</v>
      </c>
      <c r="E36" s="110">
        <f t="shared" si="9"/>
        <v>0</v>
      </c>
      <c r="F36" s="85">
        <f>分析係数表!C39</f>
        <v>0.92912172573189522</v>
      </c>
      <c r="G36" s="110">
        <f t="shared" si="0"/>
        <v>0</v>
      </c>
      <c r="H36" s="110">
        <v>2.4833314035138668E-2</v>
      </c>
      <c r="I36" s="110">
        <f t="shared" si="1"/>
        <v>2.4833314035138668E-2</v>
      </c>
      <c r="J36" s="85">
        <f>分析係数表!G39</f>
        <v>0.35058043117744608</v>
      </c>
      <c r="K36" s="111">
        <f t="shared" si="2"/>
        <v>8.7060739420038377E-3</v>
      </c>
      <c r="L36" s="79"/>
      <c r="M36" s="80"/>
      <c r="N36" s="81">
        <f>分析係数表!H39</f>
        <v>3.6742106733724505E-3</v>
      </c>
      <c r="O36" s="82">
        <f t="shared" si="3"/>
        <v>0.12083190238494272</v>
      </c>
      <c r="P36" s="76">
        <f>分析係数表!C39</f>
        <v>0.92912172573189522</v>
      </c>
      <c r="Q36" s="82">
        <f t="shared" si="4"/>
        <v>0.11226754566736588</v>
      </c>
      <c r="R36" s="83">
        <v>0.13275729791008439</v>
      </c>
      <c r="S36" s="84">
        <f t="shared" si="5"/>
        <v>0.15759061194522306</v>
      </c>
      <c r="T36" s="85">
        <f>分析係数表!F39</f>
        <v>0.70082918739635158</v>
      </c>
      <c r="U36" s="86">
        <f t="shared" si="6"/>
        <v>0.11044410051086445</v>
      </c>
      <c r="V36" s="87">
        <f>分析係数表!D39</f>
        <v>7.5621890547263676E-2</v>
      </c>
      <c r="W36" s="167">
        <f t="shared" si="7"/>
        <v>0</v>
      </c>
      <c r="X36" s="76">
        <f>分析係数表!E39</f>
        <v>9.5854063018242119E-2</v>
      </c>
      <c r="Y36" s="166">
        <f t="shared" si="8"/>
        <v>0</v>
      </c>
    </row>
    <row r="37" spans="1:25" x14ac:dyDescent="0.2">
      <c r="A37" s="6" t="s">
        <v>25</v>
      </c>
      <c r="B37" s="5" t="s">
        <v>40</v>
      </c>
      <c r="C37" s="90"/>
      <c r="D37" s="107">
        <f>投入係数表!AK37</f>
        <v>0</v>
      </c>
      <c r="E37" s="110">
        <f t="shared" si="9"/>
        <v>0</v>
      </c>
      <c r="F37" s="85">
        <f>分析係数表!C40</f>
        <v>1</v>
      </c>
      <c r="G37" s="110">
        <f t="shared" si="0"/>
        <v>0</v>
      </c>
      <c r="H37" s="110">
        <v>2.0873055632334614E-3</v>
      </c>
      <c r="I37" s="110">
        <f t="shared" si="1"/>
        <v>2.0873055632334614E-3</v>
      </c>
      <c r="J37" s="85">
        <f>分析係数表!G40</f>
        <v>0.52103191048487363</v>
      </c>
      <c r="K37" s="111">
        <f t="shared" si="2"/>
        <v>1.0875528053772357E-3</v>
      </c>
      <c r="L37" s="79"/>
      <c r="M37" s="80"/>
      <c r="N37" s="81">
        <f>分析係数表!H40</f>
        <v>3.0720871751886002E-2</v>
      </c>
      <c r="O37" s="82">
        <f t="shared" si="3"/>
        <v>1.0103017237433043</v>
      </c>
      <c r="P37" s="76">
        <f>分析係数表!C40</f>
        <v>1</v>
      </c>
      <c r="Q37" s="82">
        <f t="shared" si="4"/>
        <v>1.0103017237433043</v>
      </c>
      <c r="R37" s="83">
        <v>1.0121972493159985</v>
      </c>
      <c r="S37" s="84">
        <f t="shared" si="5"/>
        <v>1.0142845548792321</v>
      </c>
      <c r="T37" s="85">
        <f>分析係数表!F40</f>
        <v>0.71467053460422714</v>
      </c>
      <c r="U37" s="86">
        <f t="shared" si="6"/>
        <v>0.72487928507635135</v>
      </c>
      <c r="V37" s="87">
        <f>分析係数表!D40</f>
        <v>7.4181516784086202E-2</v>
      </c>
      <c r="W37" s="167">
        <f t="shared" si="7"/>
        <v>0</v>
      </c>
      <c r="X37" s="76">
        <f>分析係数表!E40</f>
        <v>4.8383754662246169E-2</v>
      </c>
      <c r="Y37" s="166">
        <f t="shared" si="8"/>
        <v>0</v>
      </c>
    </row>
    <row r="38" spans="1:25" x14ac:dyDescent="0.2">
      <c r="A38" s="6" t="s">
        <v>26</v>
      </c>
      <c r="B38" s="5" t="s">
        <v>276</v>
      </c>
      <c r="C38" s="90"/>
      <c r="D38" s="107">
        <f>投入係数表!AK38</f>
        <v>0</v>
      </c>
      <c r="E38" s="110">
        <f t="shared" si="9"/>
        <v>0</v>
      </c>
      <c r="F38" s="85">
        <f>分析係数表!C41</f>
        <v>0.82470733210104741</v>
      </c>
      <c r="G38" s="110">
        <f t="shared" si="0"/>
        <v>0</v>
      </c>
      <c r="H38" s="110">
        <v>1.7693023030245889E-3</v>
      </c>
      <c r="I38" s="110">
        <f t="shared" si="1"/>
        <v>1.7693023030245889E-3</v>
      </c>
      <c r="J38" s="85">
        <f>分析係数表!G41</f>
        <v>0.4456857268851977</v>
      </c>
      <c r="K38" s="111">
        <f t="shared" si="2"/>
        <v>7.8855278300316825E-4</v>
      </c>
      <c r="L38" s="79"/>
      <c r="M38" s="80"/>
      <c r="N38" s="81">
        <f>分析係数表!H41</f>
        <v>5.0614696842693492E-2</v>
      </c>
      <c r="O38" s="82">
        <f t="shared" si="3"/>
        <v>1.6645398568085457</v>
      </c>
      <c r="P38" s="76">
        <f>分析係数表!C41</f>
        <v>0.82470733210104741</v>
      </c>
      <c r="Q38" s="82">
        <f t="shared" si="4"/>
        <v>1.3727582244844352</v>
      </c>
      <c r="R38" s="83">
        <v>1.3978716364970223</v>
      </c>
      <c r="S38" s="84">
        <f t="shared" si="5"/>
        <v>1.3996409388000468</v>
      </c>
      <c r="T38" s="85">
        <f>分析係数表!F41</f>
        <v>0.54887549610465969</v>
      </c>
      <c r="U38" s="86">
        <f t="shared" si="6"/>
        <v>0.76822861465226733</v>
      </c>
      <c r="V38" s="87">
        <f>分析係数表!D41</f>
        <v>0.11913861531677201</v>
      </c>
      <c r="W38" s="167">
        <f t="shared" si="7"/>
        <v>0</v>
      </c>
      <c r="X38" s="76">
        <f>分析係数表!E41</f>
        <v>0.1147287961193591</v>
      </c>
      <c r="Y38" s="166">
        <f t="shared" si="8"/>
        <v>0</v>
      </c>
    </row>
    <row r="39" spans="1:25" x14ac:dyDescent="0.2">
      <c r="A39" s="6" t="s">
        <v>51</v>
      </c>
      <c r="B39" s="5" t="s">
        <v>367</v>
      </c>
      <c r="C39" s="75">
        <f>最終需要_まとめ!C40</f>
        <v>100</v>
      </c>
      <c r="D39" s="107">
        <f>投入係数表!AK39</f>
        <v>0</v>
      </c>
      <c r="E39" s="110">
        <f t="shared" si="9"/>
        <v>0</v>
      </c>
      <c r="F39" s="85">
        <f>分析係数表!C42</f>
        <v>0.29129662522202482</v>
      </c>
      <c r="G39" s="110">
        <f>E39*F39</f>
        <v>0</v>
      </c>
      <c r="H39" s="110">
        <v>4.7576164356889061E-3</v>
      </c>
      <c r="I39" s="110">
        <f>C39+H39</f>
        <v>100.00475761643568</v>
      </c>
      <c r="J39" s="85">
        <f>分析係数表!G42</f>
        <v>0.47878787878787876</v>
      </c>
      <c r="K39" s="111">
        <f>I39*J39</f>
        <v>47.881065767869202</v>
      </c>
      <c r="L39" s="79"/>
      <c r="M39" s="80"/>
      <c r="N39" s="81">
        <f>分析係数表!H42</f>
        <v>1.2405699916177704E-2</v>
      </c>
      <c r="O39" s="82">
        <f t="shared" si="3"/>
        <v>0.40797995938338077</v>
      </c>
      <c r="P39" s="76">
        <f>分析係数表!C42</f>
        <v>0.29129662522202482</v>
      </c>
      <c r="Q39" s="82">
        <f>O39*P39</f>
        <v>0.11884318532659757</v>
      </c>
      <c r="R39" s="83">
        <v>0.12361231656202488</v>
      </c>
      <c r="S39" s="84">
        <f>I39+R39</f>
        <v>100.12836993299771</v>
      </c>
      <c r="T39" s="85">
        <f>分析係数表!F42</f>
        <v>0.54848484848484846</v>
      </c>
      <c r="U39" s="86">
        <f>S39*T39</f>
        <v>54.91889381173511</v>
      </c>
      <c r="V39" s="87">
        <f>分析係数表!D42</f>
        <v>0.29393939393939394</v>
      </c>
      <c r="W39" s="167">
        <f>ROUND(S39*V39,0)</f>
        <v>29</v>
      </c>
      <c r="X39" s="76">
        <f>分析係数表!E42</f>
        <v>0.26666666666666666</v>
      </c>
      <c r="Y39" s="166">
        <f>ROUND(S39*X39,0)</f>
        <v>27</v>
      </c>
    </row>
    <row r="40" spans="1:25" x14ac:dyDescent="0.2">
      <c r="A40" s="6" t="s">
        <v>194</v>
      </c>
      <c r="B40" s="5" t="s">
        <v>41</v>
      </c>
      <c r="C40" s="90"/>
      <c r="D40" s="107">
        <f>投入係数表!AK40</f>
        <v>8.1818181818181818E-2</v>
      </c>
      <c r="E40" s="110">
        <f t="shared" si="9"/>
        <v>8.1818181818181817</v>
      </c>
      <c r="F40" s="85">
        <f>分析係数表!C43</f>
        <v>0.36608222490931075</v>
      </c>
      <c r="G40" s="110">
        <f>E40*F40</f>
        <v>2.9952182038034514</v>
      </c>
      <c r="H40" s="110">
        <v>3.4165922675291425</v>
      </c>
      <c r="I40" s="110">
        <f>C40+H40</f>
        <v>3.4165922675291425</v>
      </c>
      <c r="J40" s="85">
        <f>分析係数表!G43</f>
        <v>0.30578859060402686</v>
      </c>
      <c r="K40" s="111">
        <f>I40*J40</f>
        <v>1.0447549341563527</v>
      </c>
      <c r="L40" s="79"/>
      <c r="M40" s="80"/>
      <c r="N40" s="81">
        <f>分析係数表!H43</f>
        <v>3.4031852472757751E-2</v>
      </c>
      <c r="O40" s="82">
        <f t="shared" si="3"/>
        <v>1.119188266957112</v>
      </c>
      <c r="P40" s="76">
        <f>分析係数表!C43</f>
        <v>0.36608222490931075</v>
      </c>
      <c r="Q40" s="82">
        <f>O40*P40</f>
        <v>0.40971493086005523</v>
      </c>
      <c r="R40" s="83">
        <v>0.79300941683130877</v>
      </c>
      <c r="S40" s="84">
        <f>I40+R40</f>
        <v>4.2096016843604511</v>
      </c>
      <c r="T40" s="85">
        <f>分析係数表!F43</f>
        <v>0.52740492170022368</v>
      </c>
      <c r="U40" s="86">
        <f>S40*T40</f>
        <v>2.2201646467292533</v>
      </c>
      <c r="V40" s="87">
        <f>分析係数表!D43</f>
        <v>0.10752237136465324</v>
      </c>
      <c r="W40" s="167">
        <f>ROUND(S40*V40,0)</f>
        <v>0</v>
      </c>
      <c r="X40" s="76">
        <f>分析係数表!E43</f>
        <v>8.2074944071588371E-2</v>
      </c>
      <c r="Y40" s="166">
        <f>ROUND(S40*X40,0)</f>
        <v>0</v>
      </c>
    </row>
    <row r="41" spans="1:25" x14ac:dyDescent="0.2">
      <c r="A41" s="6" t="s">
        <v>340</v>
      </c>
      <c r="B41" s="5" t="s">
        <v>42</v>
      </c>
      <c r="C41" s="90"/>
      <c r="D41" s="107">
        <f>投入係数表!AK41</f>
        <v>3.0303030303030303E-3</v>
      </c>
      <c r="E41" s="110">
        <f t="shared" si="9"/>
        <v>0.30303030303030304</v>
      </c>
      <c r="F41" s="85">
        <f>分析係数表!C44</f>
        <v>0.48678129044185614</v>
      </c>
      <c r="G41" s="110">
        <f>E41*F41</f>
        <v>0.14750948195207761</v>
      </c>
      <c r="H41" s="110">
        <v>0.16284803264921888</v>
      </c>
      <c r="I41" s="110">
        <f>C41+H41</f>
        <v>0.16284803264921888</v>
      </c>
      <c r="J41" s="85">
        <f>分析係数表!G44</f>
        <v>0.26951357466063347</v>
      </c>
      <c r="K41" s="111">
        <f>I41*J41</f>
        <v>4.3889755405742525E-2</v>
      </c>
      <c r="L41" s="79"/>
      <c r="M41" s="80"/>
      <c r="N41" s="81">
        <f>分析係数表!H44</f>
        <v>0.10592344230231908</v>
      </c>
      <c r="O41" s="82">
        <f t="shared" si="3"/>
        <v>3.4834505090594514</v>
      </c>
      <c r="P41" s="76">
        <f>分析係数表!C44</f>
        <v>0.48678129044185614</v>
      </c>
      <c r="Q41" s="82">
        <f>O41*P41</f>
        <v>1.6956785339903004</v>
      </c>
      <c r="R41" s="83">
        <v>1.7280951274609242</v>
      </c>
      <c r="S41" s="84">
        <f>I41+R41</f>
        <v>1.890943160110143</v>
      </c>
      <c r="T41" s="85">
        <f>分析係数表!F44</f>
        <v>0.545814479638009</v>
      </c>
      <c r="U41" s="86">
        <f>S41*T41</f>
        <v>1.03210415696057</v>
      </c>
      <c r="V41" s="87">
        <f>分析係数表!D44</f>
        <v>0.18382352941176472</v>
      </c>
      <c r="W41" s="167">
        <f>ROUND(S41*V41,0)</f>
        <v>0</v>
      </c>
      <c r="X41" s="76">
        <f>分析係数表!E44</f>
        <v>0.14083710407239819</v>
      </c>
      <c r="Y41" s="166">
        <f>ROUND(S41*X41,0)</f>
        <v>0</v>
      </c>
    </row>
    <row r="42" spans="1:25" x14ac:dyDescent="0.2">
      <c r="A42" s="6" t="s">
        <v>341</v>
      </c>
      <c r="B42" s="5" t="s">
        <v>278</v>
      </c>
      <c r="C42" s="90"/>
      <c r="D42" s="107">
        <f>投入係数表!AK42</f>
        <v>9.0909090909090905E-3</v>
      </c>
      <c r="E42" s="110">
        <f t="shared" si="9"/>
        <v>0.90909090909090906</v>
      </c>
      <c r="F42" s="85">
        <f>分析係数表!C45</f>
        <v>1</v>
      </c>
      <c r="G42" s="110">
        <f>E42*F42</f>
        <v>0.90909090909090906</v>
      </c>
      <c r="H42" s="110">
        <v>0.95127235440975144</v>
      </c>
      <c r="I42" s="110">
        <f>C42+H42</f>
        <v>0.95127235440975144</v>
      </c>
      <c r="J42" s="85">
        <f>分析係数表!G45</f>
        <v>0</v>
      </c>
      <c r="K42" s="111">
        <f>I42*J42</f>
        <v>0</v>
      </c>
      <c r="L42" s="79"/>
      <c r="M42" s="80"/>
      <c r="N42" s="81">
        <f>分析係数表!H45</f>
        <v>0</v>
      </c>
      <c r="O42" s="82">
        <f t="shared" si="3"/>
        <v>0</v>
      </c>
      <c r="P42" s="76">
        <f>分析係数表!C45</f>
        <v>1</v>
      </c>
      <c r="Q42" s="82">
        <f>O42*P42</f>
        <v>0</v>
      </c>
      <c r="R42" s="83">
        <v>5.4767551969797192E-2</v>
      </c>
      <c r="S42" s="84">
        <f>I42+R42</f>
        <v>1.0060399063795487</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9.0909090909090905E-3</v>
      </c>
      <c r="E43" s="110">
        <f t="shared" si="9"/>
        <v>0.90909090909090906</v>
      </c>
      <c r="F43" s="85">
        <f>分析係数表!C46</f>
        <v>0.13948747815958062</v>
      </c>
      <c r="G43" s="110">
        <f>E43*F43</f>
        <v>0.12680679832689148</v>
      </c>
      <c r="H43" s="110">
        <v>0.14098142963254054</v>
      </c>
      <c r="I43" s="110">
        <f>C43+H43</f>
        <v>0.14098142963254054</v>
      </c>
      <c r="J43" s="85">
        <f>分析係数表!G46</f>
        <v>8.3333333333333332E-3</v>
      </c>
      <c r="K43" s="111">
        <f>I43*J43</f>
        <v>1.1748452469378379E-3</v>
      </c>
      <c r="L43" s="79"/>
      <c r="M43" s="80"/>
      <c r="N43" s="81">
        <f>分析係数表!H46</f>
        <v>2.1598211791003075E-2</v>
      </c>
      <c r="O43" s="82">
        <f t="shared" si="3"/>
        <v>0.71028943379133636</v>
      </c>
      <c r="P43" s="76">
        <f>分析係数表!C46</f>
        <v>0.13948747815958062</v>
      </c>
      <c r="Q43" s="82">
        <f>O43*P43</f>
        <v>9.9076481882949916E-2</v>
      </c>
      <c r="R43" s="83">
        <v>0.11632255605947685</v>
      </c>
      <c r="S43" s="84">
        <f>I43+R43</f>
        <v>0.2573039856920174</v>
      </c>
      <c r="T43" s="85">
        <f>分析係数表!F46</f>
        <v>0.3125</v>
      </c>
      <c r="U43" s="86">
        <f>S43*T43</f>
        <v>8.0407495528755438E-2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108">
        <f>投入係数表!AK44</f>
        <v>0.41515151515151516</v>
      </c>
      <c r="E44" s="96">
        <f>SUM(E5:E43)</f>
        <v>41.515151515151508</v>
      </c>
      <c r="F44" s="98">
        <f>分析係数表!C47</f>
        <v>0.42491623390916577</v>
      </c>
      <c r="G44" s="96">
        <f>SUM(G5:G43)</f>
        <v>13.433443794397665</v>
      </c>
      <c r="H44" s="96">
        <f>SUM(H5:H43)</f>
        <v>15.614274812518524</v>
      </c>
      <c r="I44" s="96">
        <f>SUM(I5:I43)</f>
        <v>115.61427481251853</v>
      </c>
      <c r="J44" s="98">
        <f>分析係数表!G47</f>
        <v>0.25359060670246586</v>
      </c>
      <c r="K44" s="112">
        <f>SUM(K5:K43)</f>
        <v>52.450546526183587</v>
      </c>
      <c r="L44" s="94">
        <f>最終需要_まとめ!$L$33</f>
        <v>0.627</v>
      </c>
      <c r="M44" s="91">
        <f>K44*L44</f>
        <v>32.886492671917111</v>
      </c>
      <c r="N44" s="95">
        <f>分析係数表!H47</f>
        <v>1</v>
      </c>
      <c r="O44" s="96">
        <f>SUM(O5:O43)</f>
        <v>32.886492671917111</v>
      </c>
      <c r="P44" s="92">
        <f>分析係数表!C47</f>
        <v>0.42491623390916577</v>
      </c>
      <c r="Q44" s="96">
        <f>SUM(Q5:Q43)</f>
        <v>18.28259658503438</v>
      </c>
      <c r="R44" s="91">
        <f>SUM(R5:R43)</f>
        <v>20.392773179512609</v>
      </c>
      <c r="S44" s="97">
        <f>SUM(S5:S43)</f>
        <v>136.00704799203112</v>
      </c>
      <c r="T44" s="98">
        <f>分析係数表!F47</f>
        <v>0.48809024443512294</v>
      </c>
      <c r="U44" s="99">
        <f>SUM(U5:U43)</f>
        <v>77.495259785824842</v>
      </c>
      <c r="V44" s="100">
        <f>分析係数表!D47</f>
        <v>5.6184371544160214E-2</v>
      </c>
      <c r="W44" s="164">
        <f>SUM(W5:W43)</f>
        <v>29</v>
      </c>
      <c r="X44" s="92">
        <f>分析係数表!E47</f>
        <v>4.7573155469890209E-2</v>
      </c>
      <c r="Y44" s="165">
        <f>SUM(Y5:Y43)</f>
        <v>27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9.6723740533421143E-2</v>
      </c>
      <c r="G5" s="110">
        <f t="shared" ref="G5:G38" si="0">E5*F5</f>
        <v>0</v>
      </c>
      <c r="H5" s="110">
        <f t="array" ref="H5:H43">MMULT(逆行列係数!C5:AO43,'36'!G5:G43)</f>
        <v>9.0911392110440588E-4</v>
      </c>
      <c r="I5" s="110">
        <f t="shared" ref="I5:I38" si="1">C5+H5</f>
        <v>9.0911392110440588E-4</v>
      </c>
      <c r="J5" s="85">
        <f>分析係数表!G8</f>
        <v>0.11988543371522095</v>
      </c>
      <c r="K5" s="111">
        <f t="shared" ref="K5:K38" si="2">I5*J5</f>
        <v>1.0898951672814687E-4</v>
      </c>
      <c r="L5" s="79" t="s">
        <v>177</v>
      </c>
      <c r="M5" s="80" t="s">
        <v>177</v>
      </c>
      <c r="N5" s="81">
        <f>分析係数表!H8</f>
        <v>1.1260128527521654E-2</v>
      </c>
      <c r="O5" s="82">
        <f t="shared" ref="O5:O43" si="3">$M$44*N5</f>
        <v>0.24120408001214141</v>
      </c>
      <c r="P5" s="76">
        <f>分析係数表!C8</f>
        <v>9.6723740533421143E-2</v>
      </c>
      <c r="Q5" s="82">
        <f t="shared" ref="Q5:Q38" si="4">O5*P5</f>
        <v>2.3330160850696918E-2</v>
      </c>
      <c r="R5" s="83">
        <f t="array" ref="R5:R43">MMULT(逆行列係数!C5:AO43,'36'!Q5:Q43)</f>
        <v>3.9590053135911851E-2</v>
      </c>
      <c r="S5" s="84">
        <f t="shared" ref="S5:S38" si="5">I5+R5</f>
        <v>4.0499167057016255E-2</v>
      </c>
      <c r="T5" s="85">
        <f>分析係数表!F8</f>
        <v>0.45253682487725039</v>
      </c>
      <c r="U5" s="86">
        <f t="shared" ref="U5:U38" si="6">S5*T5</f>
        <v>1.8327364470155472E-2</v>
      </c>
      <c r="V5" s="87">
        <f>分析係数表!D8</f>
        <v>0.34574468085106386</v>
      </c>
      <c r="W5" s="167">
        <f t="shared" ref="W5:W38" si="7">ROUND(S5*V5,0)</f>
        <v>0</v>
      </c>
      <c r="X5" s="76">
        <f>分析係数表!E8</f>
        <v>0.19353518821603927</v>
      </c>
      <c r="Y5" s="166">
        <f t="shared" ref="Y5:Y38" si="8">ROUND(S5*X5,0)</f>
        <v>0</v>
      </c>
    </row>
    <row r="6" spans="1:25" x14ac:dyDescent="0.2">
      <c r="A6" s="6" t="s">
        <v>219</v>
      </c>
      <c r="B6" s="5" t="s">
        <v>265</v>
      </c>
      <c r="C6" s="90"/>
      <c r="D6" s="107">
        <f>投入係数表!AL6</f>
        <v>0</v>
      </c>
      <c r="E6" s="110">
        <f t="shared" ref="E6:E43" si="9">$C$40*D6</f>
        <v>0</v>
      </c>
      <c r="F6" s="85">
        <f>分析係数表!C9</f>
        <v>2.0979020979020935E-2</v>
      </c>
      <c r="G6" s="110">
        <f t="shared" si="0"/>
        <v>0</v>
      </c>
      <c r="H6" s="110">
        <v>1.4404697031119518E-4</v>
      </c>
      <c r="I6" s="110">
        <f t="shared" si="1"/>
        <v>1.4404697031119518E-4</v>
      </c>
      <c r="J6" s="85">
        <f>分析係数表!G9</f>
        <v>0.2857142857142857</v>
      </c>
      <c r="K6" s="111">
        <f t="shared" si="2"/>
        <v>4.1156277231770049E-5</v>
      </c>
      <c r="L6" s="79"/>
      <c r="M6" s="80"/>
      <c r="N6" s="81">
        <f>分析係数表!H9</f>
        <v>6.0072645990500145E-4</v>
      </c>
      <c r="O6" s="82">
        <f t="shared" si="3"/>
        <v>1.2868207742583227E-2</v>
      </c>
      <c r="P6" s="76">
        <f>分析係数表!C9</f>
        <v>2.0979020979020935E-2</v>
      </c>
      <c r="Q6" s="82">
        <f t="shared" si="4"/>
        <v>2.6996240019405314E-4</v>
      </c>
      <c r="R6" s="83">
        <v>3.2997918725758763E-4</v>
      </c>
      <c r="S6" s="84">
        <f t="shared" si="5"/>
        <v>4.7402615756878279E-4</v>
      </c>
      <c r="T6" s="85">
        <f>分析係数表!F9</f>
        <v>0.7142857142857143</v>
      </c>
      <c r="U6" s="86">
        <f t="shared" si="6"/>
        <v>3.3859011254913055E-4</v>
      </c>
      <c r="V6" s="87">
        <f>分析係数表!D9</f>
        <v>0.14285714285714285</v>
      </c>
      <c r="W6" s="167">
        <f t="shared" si="7"/>
        <v>0</v>
      </c>
      <c r="X6" s="76">
        <f>分析係数表!E9</f>
        <v>0</v>
      </c>
      <c r="Y6" s="166">
        <f t="shared" si="8"/>
        <v>0</v>
      </c>
    </row>
    <row r="7" spans="1:25" x14ac:dyDescent="0.2">
      <c r="A7" s="6" t="s">
        <v>220</v>
      </c>
      <c r="B7" s="5" t="s">
        <v>266</v>
      </c>
      <c r="C7" s="90"/>
      <c r="D7" s="107">
        <f>投入係数表!AL7</f>
        <v>0</v>
      </c>
      <c r="E7" s="110">
        <f t="shared" si="9"/>
        <v>0</v>
      </c>
      <c r="F7" s="85">
        <f>分析係数表!C10</f>
        <v>2.5562372188139282E-3</v>
      </c>
      <c r="G7" s="110">
        <f t="shared" si="0"/>
        <v>0</v>
      </c>
      <c r="H7" s="110">
        <v>3.8701564163045906E-6</v>
      </c>
      <c r="I7" s="110">
        <f t="shared" si="1"/>
        <v>3.8701564163045906E-6</v>
      </c>
      <c r="J7" s="85">
        <f>分析係数表!G10</f>
        <v>0.2857142857142857</v>
      </c>
      <c r="K7" s="111">
        <f t="shared" si="2"/>
        <v>1.1057589760870258E-6</v>
      </c>
      <c r="L7" s="79"/>
      <c r="M7" s="80"/>
      <c r="N7" s="81">
        <f>分析係数表!H10</f>
        <v>1.1455713886560491E-3</v>
      </c>
      <c r="O7" s="82">
        <f t="shared" si="3"/>
        <v>2.4539372904461038E-2</v>
      </c>
      <c r="P7" s="76">
        <f>分析係数表!C10</f>
        <v>2.5562372188139282E-3</v>
      </c>
      <c r="Q7" s="82">
        <f t="shared" si="4"/>
        <v>6.2728458344737354E-5</v>
      </c>
      <c r="R7" s="83">
        <v>1.3543789857664739E-4</v>
      </c>
      <c r="S7" s="84">
        <f t="shared" si="5"/>
        <v>1.3930805499295197E-4</v>
      </c>
      <c r="T7" s="85">
        <f>分析係数表!F10</f>
        <v>0.5714285714285714</v>
      </c>
      <c r="U7" s="86">
        <f t="shared" si="6"/>
        <v>7.9604602853115402E-5</v>
      </c>
      <c r="V7" s="87">
        <f>分析係数表!D10</f>
        <v>0</v>
      </c>
      <c r="W7" s="167">
        <f t="shared" si="7"/>
        <v>0</v>
      </c>
      <c r="X7" s="76">
        <f>分析係数表!E10</f>
        <v>0</v>
      </c>
      <c r="Y7" s="166">
        <f t="shared" si="8"/>
        <v>0</v>
      </c>
    </row>
    <row r="8" spans="1:25" x14ac:dyDescent="0.2">
      <c r="A8" s="6" t="s">
        <v>221</v>
      </c>
      <c r="B8" s="5" t="s">
        <v>27</v>
      </c>
      <c r="C8" s="90"/>
      <c r="D8" s="107">
        <f>投入係数表!AL8</f>
        <v>0</v>
      </c>
      <c r="E8" s="110">
        <f t="shared" si="9"/>
        <v>0</v>
      </c>
      <c r="F8" s="85">
        <f>分析係数表!C11</f>
        <v>1.0332950631458115E-2</v>
      </c>
      <c r="G8" s="110">
        <f t="shared" si="0"/>
        <v>0</v>
      </c>
      <c r="H8" s="110">
        <v>1.9269038553978765E-4</v>
      </c>
      <c r="I8" s="110">
        <f t="shared" si="1"/>
        <v>1.9269038553978765E-4</v>
      </c>
      <c r="J8" s="85">
        <f>分析係数表!G11</f>
        <v>0.46666666666666667</v>
      </c>
      <c r="K8" s="111">
        <f t="shared" si="2"/>
        <v>8.9922179918567577E-5</v>
      </c>
      <c r="L8" s="79"/>
      <c r="M8" s="80"/>
      <c r="N8" s="81">
        <f>分析係数表!H11</f>
        <v>-1.3970382788488405E-5</v>
      </c>
      <c r="O8" s="82">
        <f t="shared" si="3"/>
        <v>-2.992606451763541E-4</v>
      </c>
      <c r="P8" s="76">
        <f>分析係数表!C11</f>
        <v>1.0332950631458115E-2</v>
      </c>
      <c r="Q8" s="82">
        <f t="shared" si="4"/>
        <v>-3.0922454725455714E-6</v>
      </c>
      <c r="R8" s="83">
        <v>1.7872732794152948E-4</v>
      </c>
      <c r="S8" s="84">
        <f t="shared" si="5"/>
        <v>3.7141771348131713E-4</v>
      </c>
      <c r="T8" s="85">
        <f>分析係数表!F11</f>
        <v>0.8</v>
      </c>
      <c r="U8" s="86">
        <f t="shared" si="6"/>
        <v>2.9713417078505375E-4</v>
      </c>
      <c r="V8" s="87">
        <f>分析係数表!D11</f>
        <v>0</v>
      </c>
      <c r="W8" s="167">
        <f t="shared" si="7"/>
        <v>0</v>
      </c>
      <c r="X8" s="76">
        <f>分析係数表!E11</f>
        <v>0</v>
      </c>
      <c r="Y8" s="166">
        <f t="shared" si="8"/>
        <v>0</v>
      </c>
    </row>
    <row r="9" spans="1:25" x14ac:dyDescent="0.2">
      <c r="A9" s="6" t="s">
        <v>222</v>
      </c>
      <c r="B9" s="5" t="s">
        <v>190</v>
      </c>
      <c r="C9" s="90"/>
      <c r="D9" s="107">
        <f>投入係数表!AL9</f>
        <v>0</v>
      </c>
      <c r="E9" s="110">
        <f t="shared" si="9"/>
        <v>0</v>
      </c>
      <c r="F9" s="85">
        <f>分析係数表!C12</f>
        <v>0.36438470355319375</v>
      </c>
      <c r="G9" s="110">
        <f t="shared" si="0"/>
        <v>0</v>
      </c>
      <c r="H9" s="110">
        <v>7.1868070893237462E-3</v>
      </c>
      <c r="I9" s="110">
        <f t="shared" si="1"/>
        <v>7.1868070893237462E-3</v>
      </c>
      <c r="J9" s="85">
        <f>分析係数表!G12</f>
        <v>0.13670989621500027</v>
      </c>
      <c r="K9" s="111">
        <f t="shared" si="2"/>
        <v>9.825076512986774E-4</v>
      </c>
      <c r="L9" s="79"/>
      <c r="M9" s="80"/>
      <c r="N9" s="81">
        <f>分析係数表!H12</f>
        <v>8.785973735680358E-2</v>
      </c>
      <c r="O9" s="82">
        <f t="shared" si="3"/>
        <v>1.8820501975140911</v>
      </c>
      <c r="P9" s="76">
        <f>分析係数表!C12</f>
        <v>0.36438470355319375</v>
      </c>
      <c r="Q9" s="82">
        <f t="shared" si="4"/>
        <v>0.68579030329340185</v>
      </c>
      <c r="R9" s="83">
        <v>0.79065229068882437</v>
      </c>
      <c r="S9" s="84">
        <f t="shared" si="5"/>
        <v>0.7978390977781481</v>
      </c>
      <c r="T9" s="85">
        <f>分析係数表!F12</f>
        <v>0.3384174917772968</v>
      </c>
      <c r="U9" s="86">
        <f t="shared" si="6"/>
        <v>0.27000270631194234</v>
      </c>
      <c r="V9" s="87">
        <f>分析係数表!D12</f>
        <v>3.0726494998210604E-2</v>
      </c>
      <c r="W9" s="167">
        <f t="shared" si="7"/>
        <v>0</v>
      </c>
      <c r="X9" s="76">
        <f>分析係数表!E12</f>
        <v>3.3691780705192659E-2</v>
      </c>
      <c r="Y9" s="166">
        <f t="shared" si="8"/>
        <v>0</v>
      </c>
    </row>
    <row r="10" spans="1:25" x14ac:dyDescent="0.2">
      <c r="A10" s="6" t="s">
        <v>223</v>
      </c>
      <c r="B10" s="5" t="s">
        <v>28</v>
      </c>
      <c r="C10" s="90"/>
      <c r="D10" s="107">
        <f>投入係数表!AL10</f>
        <v>1.8176733780760625E-3</v>
      </c>
      <c r="E10" s="110">
        <f t="shared" si="9"/>
        <v>0.18176733780760626</v>
      </c>
      <c r="F10" s="85">
        <f>分析係数表!C13</f>
        <v>0</v>
      </c>
      <c r="G10" s="110">
        <f t="shared" si="0"/>
        <v>0</v>
      </c>
      <c r="H10" s="110">
        <v>0</v>
      </c>
      <c r="I10" s="110">
        <f t="shared" si="1"/>
        <v>0</v>
      </c>
      <c r="J10" s="85">
        <f>分析係数表!G13</f>
        <v>0.24390243902439024</v>
      </c>
      <c r="K10" s="111">
        <f t="shared" si="2"/>
        <v>0</v>
      </c>
      <c r="L10" s="79"/>
      <c r="M10" s="80"/>
      <c r="N10" s="81">
        <f>分析係数表!H13</f>
        <v>1.3565241687622241E-2</v>
      </c>
      <c r="O10" s="82">
        <f t="shared" si="3"/>
        <v>0.29058208646623984</v>
      </c>
      <c r="P10" s="76">
        <f>分析係数表!C13</f>
        <v>0</v>
      </c>
      <c r="Q10" s="82">
        <f t="shared" si="4"/>
        <v>0</v>
      </c>
      <c r="R10" s="83">
        <v>0</v>
      </c>
      <c r="S10" s="84">
        <f t="shared" si="5"/>
        <v>0</v>
      </c>
      <c r="T10" s="85">
        <f>分析係数表!F13</f>
        <v>0.38327526132404183</v>
      </c>
      <c r="U10" s="86">
        <f t="shared" si="6"/>
        <v>0</v>
      </c>
      <c r="V10" s="87">
        <f>分析係数表!D13</f>
        <v>0.28222996515679444</v>
      </c>
      <c r="W10" s="167">
        <f t="shared" si="7"/>
        <v>0</v>
      </c>
      <c r="X10" s="76">
        <f>分析係数表!E13</f>
        <v>0.26829268292682928</v>
      </c>
      <c r="Y10" s="166">
        <f t="shared" si="8"/>
        <v>0</v>
      </c>
    </row>
    <row r="11" spans="1:25" x14ac:dyDescent="0.2">
      <c r="A11" s="6" t="s">
        <v>224</v>
      </c>
      <c r="B11" s="5" t="s">
        <v>267</v>
      </c>
      <c r="C11" s="90"/>
      <c r="D11" s="107">
        <f>投入係数表!AL11</f>
        <v>2.7964205816554811E-3</v>
      </c>
      <c r="E11" s="110">
        <f t="shared" si="9"/>
        <v>0.2796420581655481</v>
      </c>
      <c r="F11" s="85">
        <f>分析係数表!C14</f>
        <v>0.26107118015302577</v>
      </c>
      <c r="G11" s="110">
        <f t="shared" si="0"/>
        <v>7.3006482145700727E-2</v>
      </c>
      <c r="H11" s="110">
        <v>0.13794828317305116</v>
      </c>
      <c r="I11" s="110">
        <f t="shared" si="1"/>
        <v>0.13794828317305116</v>
      </c>
      <c r="J11" s="85">
        <f>分析係数表!G14</f>
        <v>0.16373199176766523</v>
      </c>
      <c r="K11" s="111">
        <f t="shared" si="2"/>
        <v>2.2586547164853563E-2</v>
      </c>
      <c r="L11" s="79"/>
      <c r="M11" s="80"/>
      <c r="N11" s="81">
        <f>分析係数表!H14</f>
        <v>1.1316010058675609E-3</v>
      </c>
      <c r="O11" s="82">
        <f t="shared" si="3"/>
        <v>2.4240112259284685E-2</v>
      </c>
      <c r="P11" s="76">
        <f>分析係数表!C14</f>
        <v>0.26107118015302577</v>
      </c>
      <c r="Q11" s="82">
        <f t="shared" si="4"/>
        <v>6.328394714573281E-3</v>
      </c>
      <c r="R11" s="83">
        <v>3.4449511046421785E-2</v>
      </c>
      <c r="S11" s="84">
        <f t="shared" si="5"/>
        <v>0.17239779421947293</v>
      </c>
      <c r="T11" s="85">
        <f>分析係数表!F14</f>
        <v>0.32746398353533046</v>
      </c>
      <c r="U11" s="86">
        <f t="shared" si="6"/>
        <v>5.6454068447812776E-2</v>
      </c>
      <c r="V11" s="87">
        <f>分析係数表!D14</f>
        <v>5.5339583809741598E-2</v>
      </c>
      <c r="W11" s="167">
        <f t="shared" si="7"/>
        <v>0</v>
      </c>
      <c r="X11" s="76">
        <f>分析係数表!E14</f>
        <v>5.3281500114337986E-2</v>
      </c>
      <c r="Y11" s="166">
        <f t="shared" si="8"/>
        <v>0</v>
      </c>
    </row>
    <row r="12" spans="1:25" x14ac:dyDescent="0.2">
      <c r="A12" s="6" t="s">
        <v>225</v>
      </c>
      <c r="B12" s="5" t="s">
        <v>29</v>
      </c>
      <c r="C12" s="90"/>
      <c r="D12" s="107">
        <f>投入係数表!AL12</f>
        <v>4.6140939597315439E-3</v>
      </c>
      <c r="E12" s="110">
        <f t="shared" si="9"/>
        <v>0.46140939597315439</v>
      </c>
      <c r="F12" s="85">
        <f>分析係数表!C15</f>
        <v>0</v>
      </c>
      <c r="G12" s="110">
        <f t="shared" si="0"/>
        <v>0</v>
      </c>
      <c r="H12" s="110">
        <v>0</v>
      </c>
      <c r="I12" s="110">
        <f t="shared" si="1"/>
        <v>0</v>
      </c>
      <c r="J12" s="85">
        <f>分析係数表!G15</f>
        <v>9.5504335919671376E-2</v>
      </c>
      <c r="K12" s="111">
        <f t="shared" si="2"/>
        <v>0</v>
      </c>
      <c r="L12" s="79"/>
      <c r="M12" s="80"/>
      <c r="N12" s="81">
        <f>分析係数表!H15</f>
        <v>8.1028220173232739E-3</v>
      </c>
      <c r="O12" s="82">
        <f t="shared" si="3"/>
        <v>0.17357117420228538</v>
      </c>
      <c r="P12" s="76">
        <f>分析係数表!C15</f>
        <v>0</v>
      </c>
      <c r="Q12" s="82">
        <f t="shared" si="4"/>
        <v>0</v>
      </c>
      <c r="R12" s="83">
        <v>0</v>
      </c>
      <c r="S12" s="84">
        <f t="shared" si="5"/>
        <v>0</v>
      </c>
      <c r="T12" s="85">
        <f>分析係数表!F15</f>
        <v>0.30328617069831126</v>
      </c>
      <c r="U12" s="86">
        <f t="shared" si="6"/>
        <v>0</v>
      </c>
      <c r="V12" s="87">
        <f>分析係数表!D15</f>
        <v>1.5403925148334094E-2</v>
      </c>
      <c r="W12" s="167">
        <f t="shared" si="7"/>
        <v>0</v>
      </c>
      <c r="X12" s="76">
        <f>分析係数表!E15</f>
        <v>1.3692377909630305E-2</v>
      </c>
      <c r="Y12" s="166">
        <f t="shared" si="8"/>
        <v>0</v>
      </c>
    </row>
    <row r="13" spans="1:25" x14ac:dyDescent="0.2">
      <c r="A13" s="6" t="s">
        <v>226</v>
      </c>
      <c r="B13" s="5" t="s">
        <v>30</v>
      </c>
      <c r="C13" s="90"/>
      <c r="D13" s="107">
        <f>投入係数表!AL13</f>
        <v>1.9574944071588368E-3</v>
      </c>
      <c r="E13" s="110">
        <f t="shared" si="9"/>
        <v>0.19574944071588368</v>
      </c>
      <c r="F13" s="85">
        <f>分析係数表!C16</f>
        <v>2.7381299155257777E-2</v>
      </c>
      <c r="G13" s="110">
        <f t="shared" si="0"/>
        <v>5.3598739957160082E-3</v>
      </c>
      <c r="H13" s="110">
        <v>6.8291601397663269E-3</v>
      </c>
      <c r="I13" s="110">
        <f t="shared" si="1"/>
        <v>6.8291601397663269E-3</v>
      </c>
      <c r="J13" s="85">
        <f>分析係数表!G16</f>
        <v>3.4146341463414637E-2</v>
      </c>
      <c r="K13" s="111">
        <f t="shared" si="2"/>
        <v>2.3319083404080141E-4</v>
      </c>
      <c r="L13" s="79"/>
      <c r="M13" s="80"/>
      <c r="N13" s="81">
        <f>分析係数表!H16</f>
        <v>1.6149762503492596E-2</v>
      </c>
      <c r="O13" s="82">
        <f t="shared" si="3"/>
        <v>0.34594530582386535</v>
      </c>
      <c r="P13" s="76">
        <f>分析係数表!C16</f>
        <v>2.7381299155257777E-2</v>
      </c>
      <c r="Q13" s="82">
        <f t="shared" si="4"/>
        <v>9.4724319101203974E-3</v>
      </c>
      <c r="R13" s="83">
        <v>1.1144997976097363E-2</v>
      </c>
      <c r="S13" s="84">
        <f t="shared" si="5"/>
        <v>1.7974158115863691E-2</v>
      </c>
      <c r="T13" s="85">
        <f>分析係数表!F16</f>
        <v>0.28292682926829266</v>
      </c>
      <c r="U13" s="86">
        <f t="shared" si="6"/>
        <v>5.0853715644882634E-3</v>
      </c>
      <c r="V13" s="87">
        <f>分析係数表!D16</f>
        <v>0</v>
      </c>
      <c r="W13" s="167">
        <f t="shared" si="7"/>
        <v>0</v>
      </c>
      <c r="X13" s="76">
        <f>分析係数表!E16</f>
        <v>0</v>
      </c>
      <c r="Y13" s="166">
        <f t="shared" si="8"/>
        <v>0</v>
      </c>
    </row>
    <row r="14" spans="1:25" x14ac:dyDescent="0.2">
      <c r="A14" s="6" t="s">
        <v>2</v>
      </c>
      <c r="B14" s="5" t="s">
        <v>364</v>
      </c>
      <c r="C14" s="90"/>
      <c r="D14" s="107">
        <f>投入係数表!AL14</f>
        <v>1.2304250559284116E-2</v>
      </c>
      <c r="E14" s="110">
        <f t="shared" si="9"/>
        <v>1.2304250559284116</v>
      </c>
      <c r="F14" s="85">
        <f>分析係数表!C17</f>
        <v>0.29707112970711302</v>
      </c>
      <c r="G14" s="110">
        <f t="shared" si="0"/>
        <v>0.36552376138459097</v>
      </c>
      <c r="H14" s="110">
        <v>0.4537048785999907</v>
      </c>
      <c r="I14" s="110">
        <f t="shared" si="1"/>
        <v>0.4537048785999907</v>
      </c>
      <c r="J14" s="85">
        <f>分析係数表!G17</f>
        <v>0.2185201483623562</v>
      </c>
      <c r="K14" s="111">
        <f t="shared" si="2"/>
        <v>9.9143657384394776E-2</v>
      </c>
      <c r="L14" s="79"/>
      <c r="M14" s="80"/>
      <c r="N14" s="81">
        <f>分析係数表!H17</f>
        <v>2.8080469404861692E-3</v>
      </c>
      <c r="O14" s="82">
        <f t="shared" si="3"/>
        <v>6.0151389680447177E-2</v>
      </c>
      <c r="P14" s="76">
        <f>分析係数表!C17</f>
        <v>0.29707112970711302</v>
      </c>
      <c r="Q14" s="82">
        <f t="shared" si="4"/>
        <v>1.7869241285823224E-2</v>
      </c>
      <c r="R14" s="83">
        <v>4.5906079542674977E-2</v>
      </c>
      <c r="S14" s="84">
        <f t="shared" si="5"/>
        <v>0.49961095814266565</v>
      </c>
      <c r="T14" s="85">
        <f>分析係数表!F17</f>
        <v>0.34274218897340791</v>
      </c>
      <c r="U14" s="86">
        <f t="shared" si="6"/>
        <v>0.17123775342891889</v>
      </c>
      <c r="V14" s="87">
        <f>分析係数表!D17</f>
        <v>3.2187087445778591E-2</v>
      </c>
      <c r="W14" s="167">
        <f t="shared" si="7"/>
        <v>0</v>
      </c>
      <c r="X14" s="76">
        <f>分析係数表!E17</f>
        <v>3.1118375557930469E-2</v>
      </c>
      <c r="Y14" s="166">
        <f t="shared" si="8"/>
        <v>0</v>
      </c>
    </row>
    <row r="15" spans="1:25" x14ac:dyDescent="0.2">
      <c r="A15" s="6" t="s">
        <v>3</v>
      </c>
      <c r="B15" s="5" t="s">
        <v>31</v>
      </c>
      <c r="C15" s="90"/>
      <c r="D15" s="107">
        <f>投入係数表!AL15</f>
        <v>8.3892617449664428E-4</v>
      </c>
      <c r="E15" s="110">
        <f t="shared" si="9"/>
        <v>8.3892617449664433E-2</v>
      </c>
      <c r="F15" s="85">
        <f>分析係数表!C18</f>
        <v>0.13983739837398379</v>
      </c>
      <c r="G15" s="110">
        <f t="shared" si="0"/>
        <v>1.1731325366944949E-2</v>
      </c>
      <c r="H15" s="110">
        <v>1.5680373991723395E-2</v>
      </c>
      <c r="I15" s="110">
        <f t="shared" si="1"/>
        <v>1.5680373991723395E-2</v>
      </c>
      <c r="J15" s="85">
        <f>分析係数表!G18</f>
        <v>0.21606118546845124</v>
      </c>
      <c r="K15" s="111">
        <f t="shared" si="2"/>
        <v>3.3879201932404276E-3</v>
      </c>
      <c r="L15" s="79"/>
      <c r="M15" s="80"/>
      <c r="N15" s="81">
        <f>分析係数表!H18</f>
        <v>4.3308186644314052E-4</v>
      </c>
      <c r="O15" s="82">
        <f t="shared" si="3"/>
        <v>9.2770800004669772E-3</v>
      </c>
      <c r="P15" s="76">
        <f>分析係数表!C18</f>
        <v>0.13983739837398379</v>
      </c>
      <c r="Q15" s="82">
        <f t="shared" si="4"/>
        <v>1.2972827317726185E-3</v>
      </c>
      <c r="R15" s="83">
        <v>3.2140087629211464E-3</v>
      </c>
      <c r="S15" s="84">
        <f t="shared" si="5"/>
        <v>1.8894382754644543E-2</v>
      </c>
      <c r="T15" s="85">
        <f>分析係数表!F18</f>
        <v>0.45793499043977054</v>
      </c>
      <c r="U15" s="86">
        <f t="shared" si="6"/>
        <v>8.6523989861135141E-3</v>
      </c>
      <c r="V15" s="87">
        <f>分析係数表!D18</f>
        <v>4.2065009560229447E-2</v>
      </c>
      <c r="W15" s="167">
        <f t="shared" si="7"/>
        <v>0</v>
      </c>
      <c r="X15" s="76">
        <f>分析係数表!E18</f>
        <v>2.9636711281070746E-2</v>
      </c>
      <c r="Y15" s="166">
        <f t="shared" si="8"/>
        <v>0</v>
      </c>
    </row>
    <row r="16" spans="1:25" x14ac:dyDescent="0.2">
      <c r="A16" s="6" t="s">
        <v>4</v>
      </c>
      <c r="B16" s="5" t="s">
        <v>32</v>
      </c>
      <c r="C16" s="90"/>
      <c r="D16" s="107">
        <f>投入係数表!AL16</f>
        <v>2.7964205816554809E-4</v>
      </c>
      <c r="E16" s="110">
        <f t="shared" si="9"/>
        <v>2.7964205816554809E-2</v>
      </c>
      <c r="F16" s="85">
        <f>分析係数表!C19</f>
        <v>0.18403218975010593</v>
      </c>
      <c r="G16" s="110">
        <f t="shared" si="0"/>
        <v>5.1463140310432304E-3</v>
      </c>
      <c r="H16" s="110">
        <v>2.2253986968283769E-2</v>
      </c>
      <c r="I16" s="110">
        <f t="shared" si="1"/>
        <v>2.2253986968283769E-2</v>
      </c>
      <c r="J16" s="85">
        <f>分析係数表!G19</f>
        <v>5.7747209966260059E-2</v>
      </c>
      <c r="K16" s="111">
        <f t="shared" si="2"/>
        <v>1.2851056580438979E-3</v>
      </c>
      <c r="L16" s="79"/>
      <c r="M16" s="80"/>
      <c r="N16" s="81">
        <f>分析係数表!H19</f>
        <v>-1.1176306230790724E-4</v>
      </c>
      <c r="O16" s="82">
        <f t="shared" si="3"/>
        <v>-2.3940851614108328E-3</v>
      </c>
      <c r="P16" s="76">
        <f>分析係数表!C19</f>
        <v>0.18403218975010593</v>
      </c>
      <c r="Q16" s="82">
        <f t="shared" si="4"/>
        <v>-4.4058873470267137E-4</v>
      </c>
      <c r="R16" s="83">
        <v>2.7562267244482996E-3</v>
      </c>
      <c r="S16" s="84">
        <f t="shared" si="5"/>
        <v>2.501021369273207E-2</v>
      </c>
      <c r="T16" s="85">
        <f>分析係数表!F19</f>
        <v>0.23994290163508955</v>
      </c>
      <c r="U16" s="86">
        <f t="shared" si="6"/>
        <v>6.0010232439477807E-3</v>
      </c>
      <c r="V16" s="87">
        <f>分析係数表!D19</f>
        <v>1.5831819361536464E-2</v>
      </c>
      <c r="W16" s="167">
        <f t="shared" si="7"/>
        <v>0</v>
      </c>
      <c r="X16" s="76">
        <f>分析係数表!E19</f>
        <v>1.544251232805606E-2</v>
      </c>
      <c r="Y16" s="166">
        <f t="shared" si="8"/>
        <v>0</v>
      </c>
    </row>
    <row r="17" spans="1:25" x14ac:dyDescent="0.2">
      <c r="A17" s="6" t="s">
        <v>5</v>
      </c>
      <c r="B17" s="5" t="s">
        <v>33</v>
      </c>
      <c r="C17" s="90"/>
      <c r="D17" s="107">
        <f>投入係数表!AL17</f>
        <v>4.1946308724832214E-4</v>
      </c>
      <c r="E17" s="110">
        <f t="shared" si="9"/>
        <v>4.1946308724832217E-2</v>
      </c>
      <c r="F17" s="85">
        <f>分析係数表!C20</f>
        <v>2.2594142259414252E-2</v>
      </c>
      <c r="G17" s="110">
        <f t="shared" si="0"/>
        <v>9.4774086658616836E-4</v>
      </c>
      <c r="H17" s="110">
        <v>2.1717567463553629E-3</v>
      </c>
      <c r="I17" s="110">
        <f t="shared" si="1"/>
        <v>2.1717567463553629E-3</v>
      </c>
      <c r="J17" s="85">
        <f>分析係数表!G20</f>
        <v>0.10283687943262411</v>
      </c>
      <c r="K17" s="111">
        <f t="shared" si="2"/>
        <v>2.2333668668193446E-4</v>
      </c>
      <c r="L17" s="79"/>
      <c r="M17" s="80"/>
      <c r="N17" s="81">
        <f>分析係数表!H20</f>
        <v>5.3087454596255942E-4</v>
      </c>
      <c r="O17" s="82">
        <f t="shared" si="3"/>
        <v>1.1371904516701458E-2</v>
      </c>
      <c r="P17" s="76">
        <f>分析係数表!C20</f>
        <v>2.2594142259414252E-2</v>
      </c>
      <c r="Q17" s="82">
        <f t="shared" si="4"/>
        <v>2.569384284108282E-4</v>
      </c>
      <c r="R17" s="83">
        <v>7.3336652251044479E-4</v>
      </c>
      <c r="S17" s="84">
        <f t="shared" si="5"/>
        <v>2.9051232688658076E-3</v>
      </c>
      <c r="T17" s="85">
        <f>分析係数表!F20</f>
        <v>0.22695035460992907</v>
      </c>
      <c r="U17" s="86">
        <f t="shared" si="6"/>
        <v>6.5931875605465139E-4</v>
      </c>
      <c r="V17" s="87">
        <f>分析係数表!D20</f>
        <v>0.11702127659574468</v>
      </c>
      <c r="W17" s="167">
        <f t="shared" si="7"/>
        <v>0</v>
      </c>
      <c r="X17" s="76">
        <f>分析係数表!E20</f>
        <v>0.10638297872340426</v>
      </c>
      <c r="Y17" s="166">
        <f t="shared" si="8"/>
        <v>0</v>
      </c>
    </row>
    <row r="18" spans="1:25" x14ac:dyDescent="0.2">
      <c r="A18" s="6" t="s">
        <v>6</v>
      </c>
      <c r="B18" s="5" t="s">
        <v>34</v>
      </c>
      <c r="C18" s="90"/>
      <c r="D18" s="107">
        <f>投入係数表!AL18</f>
        <v>1.2583892617449664E-3</v>
      </c>
      <c r="E18" s="110">
        <f t="shared" si="9"/>
        <v>0.12583892617449663</v>
      </c>
      <c r="F18" s="85">
        <f>分析係数表!C21</f>
        <v>0.23250388802488331</v>
      </c>
      <c r="G18" s="110">
        <f t="shared" si="0"/>
        <v>2.9258039600446723E-2</v>
      </c>
      <c r="H18" s="110">
        <v>4.4228103898948337E-2</v>
      </c>
      <c r="I18" s="110">
        <f t="shared" si="1"/>
        <v>4.4228103898948337E-2</v>
      </c>
      <c r="J18" s="85">
        <f>分析係数表!G21</f>
        <v>0.28497645450402553</v>
      </c>
      <c r="K18" s="111">
        <f t="shared" si="2"/>
        <v>1.2603968238557965E-2</v>
      </c>
      <c r="L18" s="79"/>
      <c r="M18" s="80"/>
      <c r="N18" s="81">
        <f>分析係数表!H21</f>
        <v>8.9410449846325792E-4</v>
      </c>
      <c r="O18" s="82">
        <f t="shared" si="3"/>
        <v>1.9152681291286663E-2</v>
      </c>
      <c r="P18" s="76">
        <f>分析係数表!C21</f>
        <v>0.23250388802488331</v>
      </c>
      <c r="Q18" s="82">
        <f t="shared" si="4"/>
        <v>4.4530728663255918E-3</v>
      </c>
      <c r="R18" s="83">
        <v>1.5008989961713848E-2</v>
      </c>
      <c r="S18" s="84">
        <f t="shared" si="5"/>
        <v>5.9237093860662185E-2</v>
      </c>
      <c r="T18" s="85">
        <f>分析係数表!F21</f>
        <v>0.42533799179705301</v>
      </c>
      <c r="U18" s="86">
        <f t="shared" si="6"/>
        <v>2.5195786542587591E-2</v>
      </c>
      <c r="V18" s="87">
        <f>分析係数表!D21</f>
        <v>7.6257025672185938E-2</v>
      </c>
      <c r="W18" s="167">
        <f t="shared" si="7"/>
        <v>0</v>
      </c>
      <c r="X18" s="76">
        <f>分析係数表!E21</f>
        <v>5.9395412425945621E-2</v>
      </c>
      <c r="Y18" s="166">
        <f t="shared" si="8"/>
        <v>0</v>
      </c>
    </row>
    <row r="19" spans="1:25" x14ac:dyDescent="0.2">
      <c r="A19" s="6" t="s">
        <v>7</v>
      </c>
      <c r="B19" s="5" t="s">
        <v>268</v>
      </c>
      <c r="C19" s="90"/>
      <c r="D19" s="107">
        <f>投入係数表!AL19</f>
        <v>9.2281879194630878E-3</v>
      </c>
      <c r="E19" s="110">
        <f t="shared" si="9"/>
        <v>0.92281879194630878</v>
      </c>
      <c r="F19" s="85">
        <f>分析係数表!C22</f>
        <v>5.4474708171206254E-2</v>
      </c>
      <c r="G19" s="110">
        <f t="shared" si="0"/>
        <v>5.0270284386180274E-2</v>
      </c>
      <c r="H19" s="110">
        <v>5.3841659322626023E-2</v>
      </c>
      <c r="I19" s="110">
        <f t="shared" si="1"/>
        <v>5.3841659322626023E-2</v>
      </c>
      <c r="J19" s="85">
        <f>分析係数表!G22</f>
        <v>0.19423955040393395</v>
      </c>
      <c r="K19" s="111">
        <f t="shared" si="2"/>
        <v>1.0458179699828658E-2</v>
      </c>
      <c r="L19" s="79"/>
      <c r="M19" s="80"/>
      <c r="N19" s="81">
        <f>分析係数表!H22</f>
        <v>4.1911148365465217E-5</v>
      </c>
      <c r="O19" s="82">
        <f t="shared" si="3"/>
        <v>8.9778193552906237E-4</v>
      </c>
      <c r="P19" s="76">
        <f>分析係数表!C22</f>
        <v>5.4474708171206254E-2</v>
      </c>
      <c r="Q19" s="82">
        <f t="shared" si="4"/>
        <v>4.8906408939326381E-5</v>
      </c>
      <c r="R19" s="83">
        <v>4.9652050307269892E-4</v>
      </c>
      <c r="S19" s="84">
        <f t="shared" si="5"/>
        <v>5.4338179825698725E-2</v>
      </c>
      <c r="T19" s="85">
        <f>分析係数表!F22</f>
        <v>0.41201264488935724</v>
      </c>
      <c r="U19" s="86">
        <f t="shared" si="6"/>
        <v>2.2388017188459643E-2</v>
      </c>
      <c r="V19" s="87">
        <f>分析係数表!D22</f>
        <v>4.7418335089567963E-2</v>
      </c>
      <c r="W19" s="167">
        <f t="shared" si="7"/>
        <v>0</v>
      </c>
      <c r="X19" s="76">
        <f>分析係数表!E22</f>
        <v>4.0744643484369514E-2</v>
      </c>
      <c r="Y19" s="166">
        <f t="shared" si="8"/>
        <v>0</v>
      </c>
    </row>
    <row r="20" spans="1:25" x14ac:dyDescent="0.2">
      <c r="A20" s="6" t="s">
        <v>8</v>
      </c>
      <c r="B20" s="5" t="s">
        <v>269</v>
      </c>
      <c r="C20" s="90"/>
      <c r="D20" s="107">
        <f>投入係数表!AL20</f>
        <v>1.3842281879194632E-2</v>
      </c>
      <c r="E20" s="110">
        <f t="shared" si="9"/>
        <v>1.3842281879194631</v>
      </c>
      <c r="F20" s="85">
        <f>分析係数表!C23</f>
        <v>0</v>
      </c>
      <c r="G20" s="110">
        <f t="shared" si="0"/>
        <v>0</v>
      </c>
      <c r="H20" s="110">
        <v>0</v>
      </c>
      <c r="I20" s="110">
        <f t="shared" si="1"/>
        <v>0</v>
      </c>
      <c r="J20" s="85">
        <f>分析係数表!G23</f>
        <v>0.21588453540995636</v>
      </c>
      <c r="K20" s="111">
        <f t="shared" si="2"/>
        <v>0</v>
      </c>
      <c r="L20" s="79"/>
      <c r="M20" s="80"/>
      <c r="N20" s="81">
        <f>分析係数表!H23</f>
        <v>2.794076557697681E-5</v>
      </c>
      <c r="O20" s="82">
        <f t="shared" si="3"/>
        <v>5.9852129035270821E-4</v>
      </c>
      <c r="P20" s="76">
        <f>分析係数表!C23</f>
        <v>0</v>
      </c>
      <c r="Q20" s="82">
        <f t="shared" si="4"/>
        <v>0</v>
      </c>
      <c r="R20" s="83">
        <v>0</v>
      </c>
      <c r="S20" s="84">
        <f t="shared" si="5"/>
        <v>0</v>
      </c>
      <c r="T20" s="85">
        <f>分析係数表!F23</f>
        <v>0.4404941493048477</v>
      </c>
      <c r="U20" s="86">
        <f t="shared" si="6"/>
        <v>0</v>
      </c>
      <c r="V20" s="87">
        <f>分析係数表!D23</f>
        <v>3.6368084152158843E-2</v>
      </c>
      <c r="W20" s="167">
        <f t="shared" si="7"/>
        <v>0</v>
      </c>
      <c r="X20" s="76">
        <f>分析係数表!E23</f>
        <v>3.6898112284421247E-2</v>
      </c>
      <c r="Y20" s="166">
        <f t="shared" si="8"/>
        <v>0</v>
      </c>
    </row>
    <row r="21" spans="1:25" x14ac:dyDescent="0.2">
      <c r="A21" s="6" t="s">
        <v>9</v>
      </c>
      <c r="B21" s="5" t="s">
        <v>270</v>
      </c>
      <c r="C21" s="90"/>
      <c r="D21" s="107">
        <f>投入係数表!AL21</f>
        <v>4.8937360178970919E-3</v>
      </c>
      <c r="E21" s="110">
        <f t="shared" si="9"/>
        <v>0.48937360178970918</v>
      </c>
      <c r="F21" s="85">
        <f>分析係数表!C24</f>
        <v>0.2430426716141002</v>
      </c>
      <c r="G21" s="110">
        <f t="shared" si="0"/>
        <v>0.11893866759638573</v>
      </c>
      <c r="H21" s="110">
        <v>0.12877112813838443</v>
      </c>
      <c r="I21" s="110">
        <f t="shared" si="1"/>
        <v>0.12877112813838443</v>
      </c>
      <c r="J21" s="85">
        <f>分析係数表!G24</f>
        <v>0.20785219399538107</v>
      </c>
      <c r="K21" s="111">
        <f t="shared" si="2"/>
        <v>2.6765361506823553E-2</v>
      </c>
      <c r="L21" s="79"/>
      <c r="M21" s="80"/>
      <c r="N21" s="81">
        <f>分析係数表!H24</f>
        <v>3.3528918692372173E-4</v>
      </c>
      <c r="O21" s="82">
        <f t="shared" si="3"/>
        <v>7.182255484232499E-3</v>
      </c>
      <c r="P21" s="76">
        <f>分析係数表!C24</f>
        <v>0.2430426716141002</v>
      </c>
      <c r="Q21" s="82">
        <f t="shared" si="4"/>
        <v>1.7455945611028895E-3</v>
      </c>
      <c r="R21" s="83">
        <v>7.0650454001919532E-3</v>
      </c>
      <c r="S21" s="84">
        <f t="shared" si="5"/>
        <v>0.13583617353857638</v>
      </c>
      <c r="T21" s="85">
        <f>分析係数表!F24</f>
        <v>0.39030023094688221</v>
      </c>
      <c r="U21" s="86">
        <f t="shared" si="6"/>
        <v>5.3016889903047135E-2</v>
      </c>
      <c r="V21" s="87">
        <f>分析係数表!D24</f>
        <v>2.0785219399538105E-2</v>
      </c>
      <c r="W21" s="167">
        <f t="shared" si="7"/>
        <v>0</v>
      </c>
      <c r="X21" s="76">
        <f>分析係数表!E24</f>
        <v>1.8475750577367205E-2</v>
      </c>
      <c r="Y21" s="166">
        <f t="shared" si="8"/>
        <v>0</v>
      </c>
    </row>
    <row r="22" spans="1:25" x14ac:dyDescent="0.2">
      <c r="A22" s="6" t="s">
        <v>10</v>
      </c>
      <c r="B22" s="5" t="s">
        <v>271</v>
      </c>
      <c r="C22" s="90"/>
      <c r="D22" s="107">
        <f>投入係数表!AL22</f>
        <v>1.4121923937360179E-2</v>
      </c>
      <c r="E22" s="110">
        <f t="shared" si="9"/>
        <v>1.4121923937360179</v>
      </c>
      <c r="F22" s="85">
        <f>分析係数表!C25</f>
        <v>6.2929061784896545E-3</v>
      </c>
      <c r="G22" s="110">
        <f t="shared" si="0"/>
        <v>8.8867942397574812E-3</v>
      </c>
      <c r="H22" s="110">
        <v>9.9540075771880013E-3</v>
      </c>
      <c r="I22" s="110">
        <f t="shared" si="1"/>
        <v>9.9540075771880013E-3</v>
      </c>
      <c r="J22" s="85">
        <f>分析係数表!G25</f>
        <v>0.19805194805194806</v>
      </c>
      <c r="K22" s="111">
        <f t="shared" si="2"/>
        <v>1.9714105915859354E-3</v>
      </c>
      <c r="L22" s="79"/>
      <c r="M22" s="80"/>
      <c r="N22" s="81">
        <f>分析係数表!H25</f>
        <v>4.8896339759709417E-4</v>
      </c>
      <c r="O22" s="82">
        <f t="shared" si="3"/>
        <v>1.0474122581172394E-2</v>
      </c>
      <c r="P22" s="76">
        <f>分析係数表!C25</f>
        <v>6.2929061784896545E-3</v>
      </c>
      <c r="Q22" s="82">
        <f t="shared" si="4"/>
        <v>6.591267070531777E-5</v>
      </c>
      <c r="R22" s="83">
        <v>6.4209900208691965E-4</v>
      </c>
      <c r="S22" s="84">
        <f t="shared" si="5"/>
        <v>1.0596106579274921E-2</v>
      </c>
      <c r="T22" s="85">
        <f>分析係数表!F25</f>
        <v>0.35389610389610388</v>
      </c>
      <c r="U22" s="86">
        <f t="shared" si="6"/>
        <v>3.7499208348732672E-3</v>
      </c>
      <c r="V22" s="87">
        <f>分析係数表!D25</f>
        <v>9.74025974025974E-3</v>
      </c>
      <c r="W22" s="167">
        <f t="shared" si="7"/>
        <v>0</v>
      </c>
      <c r="X22" s="76">
        <f>分析係数表!E25</f>
        <v>0</v>
      </c>
      <c r="Y22" s="166">
        <f t="shared" si="8"/>
        <v>0</v>
      </c>
    </row>
    <row r="23" spans="1:25" x14ac:dyDescent="0.2">
      <c r="A23" s="6" t="s">
        <v>11</v>
      </c>
      <c r="B23" s="5" t="s">
        <v>35</v>
      </c>
      <c r="C23" s="90"/>
      <c r="D23" s="107">
        <f>投入係数表!AL23</f>
        <v>8.1096196868008941E-3</v>
      </c>
      <c r="E23" s="110">
        <f t="shared" si="9"/>
        <v>0.81096196868008941</v>
      </c>
      <c r="F23" s="85">
        <f>分析係数表!C26</f>
        <v>0.11929572403880706</v>
      </c>
      <c r="G23" s="110">
        <f t="shared" si="0"/>
        <v>9.6744295221627641E-2</v>
      </c>
      <c r="H23" s="110">
        <v>0.10736291166189198</v>
      </c>
      <c r="I23" s="110">
        <f t="shared" si="1"/>
        <v>0.10736291166189198</v>
      </c>
      <c r="J23" s="85">
        <f>分析係数表!G26</f>
        <v>0.19690501600853788</v>
      </c>
      <c r="K23" s="111">
        <f t="shared" si="2"/>
        <v>2.1140295839508078E-2</v>
      </c>
      <c r="L23" s="79"/>
      <c r="M23" s="80"/>
      <c r="N23" s="81">
        <f>分析係数表!H26</f>
        <v>1.0477787091366304E-2</v>
      </c>
      <c r="O23" s="82">
        <f t="shared" si="3"/>
        <v>0.2244454838822656</v>
      </c>
      <c r="P23" s="76">
        <f>分析係数表!C26</f>
        <v>0.11929572403880706</v>
      </c>
      <c r="Q23" s="82">
        <f t="shared" si="4"/>
        <v>2.6775386506975276E-2</v>
      </c>
      <c r="R23" s="83">
        <v>2.8940193095288631E-2</v>
      </c>
      <c r="S23" s="84">
        <f t="shared" si="5"/>
        <v>0.1363031047571806</v>
      </c>
      <c r="T23" s="85">
        <f>分析係数表!F26</f>
        <v>0.33564567769477055</v>
      </c>
      <c r="U23" s="86">
        <f t="shared" si="6"/>
        <v>4.5749547968125186E-2</v>
      </c>
      <c r="V23" s="87">
        <f>分析係数表!D26</f>
        <v>7.4706510138740662E-2</v>
      </c>
      <c r="W23" s="167">
        <f t="shared" si="7"/>
        <v>0</v>
      </c>
      <c r="X23" s="76">
        <f>分析係数表!E26</f>
        <v>7.3639274279615793E-2</v>
      </c>
      <c r="Y23" s="166">
        <f t="shared" si="8"/>
        <v>0</v>
      </c>
    </row>
    <row r="24" spans="1:25" x14ac:dyDescent="0.2">
      <c r="A24" s="6" t="s">
        <v>12</v>
      </c>
      <c r="B24" s="5" t="s">
        <v>365</v>
      </c>
      <c r="C24" s="90"/>
      <c r="D24" s="107">
        <f>投入係数表!AL24</f>
        <v>1.3982102908277406E-3</v>
      </c>
      <c r="E24" s="110">
        <f t="shared" si="9"/>
        <v>0.13982102908277405</v>
      </c>
      <c r="F24" s="85">
        <f>分析係数表!C27</f>
        <v>1</v>
      </c>
      <c r="G24" s="110">
        <f t="shared" si="0"/>
        <v>0.13982102908277405</v>
      </c>
      <c r="H24" s="110">
        <v>0.15743917972430002</v>
      </c>
      <c r="I24" s="110">
        <f t="shared" si="1"/>
        <v>0.15743917972430002</v>
      </c>
      <c r="J24" s="85">
        <f>分析係数表!G27</f>
        <v>0.17096018735362997</v>
      </c>
      <c r="K24" s="111">
        <f t="shared" si="2"/>
        <v>2.6915831662468154E-2</v>
      </c>
      <c r="L24" s="79"/>
      <c r="M24" s="80"/>
      <c r="N24" s="81">
        <f>分析係数表!H27</f>
        <v>1.0449846325789327E-2</v>
      </c>
      <c r="O24" s="82">
        <f t="shared" si="3"/>
        <v>0.22384696259191286</v>
      </c>
      <c r="P24" s="76">
        <f>分析係数表!C27</f>
        <v>1</v>
      </c>
      <c r="Q24" s="82">
        <f t="shared" si="4"/>
        <v>0.22384696259191286</v>
      </c>
      <c r="R24" s="83">
        <v>0.23308568541728175</v>
      </c>
      <c r="S24" s="84">
        <f t="shared" si="5"/>
        <v>0.3905248651415818</v>
      </c>
      <c r="T24" s="85">
        <f>分析係数表!F27</f>
        <v>0.32162373145979706</v>
      </c>
      <c r="U24" s="86">
        <f t="shared" si="6"/>
        <v>0.12560206435466956</v>
      </c>
      <c r="V24" s="87">
        <f>分析係数表!D27</f>
        <v>1.0278428311215197E-2</v>
      </c>
      <c r="W24" s="167">
        <f t="shared" si="7"/>
        <v>0</v>
      </c>
      <c r="X24" s="76">
        <f>分析係数表!E27</f>
        <v>1.2360135310954984E-2</v>
      </c>
      <c r="Y24" s="166">
        <f t="shared" si="8"/>
        <v>0</v>
      </c>
    </row>
    <row r="25" spans="1:25" x14ac:dyDescent="0.2">
      <c r="A25" s="6" t="s">
        <v>13</v>
      </c>
      <c r="B25" s="5" t="s">
        <v>191</v>
      </c>
      <c r="C25" s="90"/>
      <c r="D25" s="107">
        <f>投入係数表!AL25</f>
        <v>3.411633109619687E-2</v>
      </c>
      <c r="E25" s="110">
        <f t="shared" si="9"/>
        <v>3.4116331096196868</v>
      </c>
      <c r="F25" s="85">
        <f>分析係数表!C28</f>
        <v>0.21543700340522132</v>
      </c>
      <c r="G25" s="110">
        <f t="shared" si="0"/>
        <v>0.7349920138545023</v>
      </c>
      <c r="H25" s="110">
        <v>0.85616030669661236</v>
      </c>
      <c r="I25" s="110">
        <f t="shared" si="1"/>
        <v>0.85616030669661236</v>
      </c>
      <c r="J25" s="85">
        <f>分析係数表!G28</f>
        <v>0.12488528602018965</v>
      </c>
      <c r="K25" s="111">
        <f t="shared" si="2"/>
        <v>0.10692182478093973</v>
      </c>
      <c r="L25" s="79"/>
      <c r="M25" s="80"/>
      <c r="N25" s="81">
        <f>分析係数表!H28</f>
        <v>2.0550433081866444E-2</v>
      </c>
      <c r="O25" s="82">
        <f t="shared" si="3"/>
        <v>0.44021240905441694</v>
      </c>
      <c r="P25" s="76">
        <f>分析係数表!C28</f>
        <v>0.21543700340522132</v>
      </c>
      <c r="Q25" s="82">
        <f t="shared" si="4"/>
        <v>9.4838042268477099E-2</v>
      </c>
      <c r="R25" s="83">
        <v>0.10985998908123761</v>
      </c>
      <c r="S25" s="84">
        <f t="shared" si="5"/>
        <v>0.96602029577784998</v>
      </c>
      <c r="T25" s="85">
        <f>分析係数表!F28</f>
        <v>0.21313857448761089</v>
      </c>
      <c r="U25" s="86">
        <f t="shared" si="6"/>
        <v>0.20589618876819119</v>
      </c>
      <c r="V25" s="87">
        <f>分析係数表!D28</f>
        <v>4.5656163964515141E-2</v>
      </c>
      <c r="W25" s="167">
        <f t="shared" si="7"/>
        <v>0</v>
      </c>
      <c r="X25" s="76">
        <f>分析係数表!E28</f>
        <v>3.9385133068216581E-2</v>
      </c>
      <c r="Y25" s="166">
        <f t="shared" si="8"/>
        <v>0</v>
      </c>
    </row>
    <row r="26" spans="1:25" x14ac:dyDescent="0.2">
      <c r="A26" s="6" t="s">
        <v>14</v>
      </c>
      <c r="B26" s="5" t="s">
        <v>50</v>
      </c>
      <c r="C26" s="90"/>
      <c r="D26" s="107">
        <f>投入係数表!AL26</f>
        <v>1.5240492170022371E-2</v>
      </c>
      <c r="E26" s="110">
        <f t="shared" si="9"/>
        <v>1.5240492170022371</v>
      </c>
      <c r="F26" s="85">
        <f>分析係数表!C29</f>
        <v>0.11126961483594866</v>
      </c>
      <c r="G26" s="110">
        <f t="shared" si="0"/>
        <v>0.16958036936686804</v>
      </c>
      <c r="H26" s="110">
        <v>0.1847941695687024</v>
      </c>
      <c r="I26" s="110">
        <f t="shared" si="1"/>
        <v>0.1847941695687024</v>
      </c>
      <c r="J26" s="85">
        <f>分析係数表!G29</f>
        <v>0.25072046109510088</v>
      </c>
      <c r="K26" s="111">
        <f t="shared" si="2"/>
        <v>4.6331679401951327E-2</v>
      </c>
      <c r="L26" s="79"/>
      <c r="M26" s="80"/>
      <c r="N26" s="81">
        <f>分析係数表!H29</f>
        <v>9.5976529756915344E-3</v>
      </c>
      <c r="O26" s="82">
        <f t="shared" si="3"/>
        <v>0.20559206323615528</v>
      </c>
      <c r="P26" s="76">
        <f>分析係数表!C29</f>
        <v>0.11126961483594866</v>
      </c>
      <c r="Q26" s="82">
        <f t="shared" si="4"/>
        <v>2.2876149689614999E-2</v>
      </c>
      <c r="R26" s="83">
        <v>3.1814448181188178E-2</v>
      </c>
      <c r="S26" s="84">
        <f t="shared" si="5"/>
        <v>0.21660861774989057</v>
      </c>
      <c r="T26" s="85">
        <f>分析係数表!F29</f>
        <v>0.40201729106628242</v>
      </c>
      <c r="U26" s="86">
        <f t="shared" si="6"/>
        <v>8.7080409729422867E-2</v>
      </c>
      <c r="V26" s="87">
        <f>分析係数表!D29</f>
        <v>0.18659942363112392</v>
      </c>
      <c r="W26" s="167">
        <f t="shared" si="7"/>
        <v>0</v>
      </c>
      <c r="X26" s="76">
        <f>分析係数表!E29</f>
        <v>0.15489913544668588</v>
      </c>
      <c r="Y26" s="166">
        <f t="shared" si="8"/>
        <v>0</v>
      </c>
    </row>
    <row r="27" spans="1:25" x14ac:dyDescent="0.2">
      <c r="A27" s="6" t="s">
        <v>15</v>
      </c>
      <c r="B27" s="5" t="s">
        <v>36</v>
      </c>
      <c r="C27" s="90"/>
      <c r="D27" s="107">
        <f>投入係数表!AL27</f>
        <v>1.1185682326621924E-3</v>
      </c>
      <c r="E27" s="110">
        <f t="shared" si="9"/>
        <v>0.11185682326621924</v>
      </c>
      <c r="F27" s="85">
        <f>分析係数表!C30</f>
        <v>1</v>
      </c>
      <c r="G27" s="110">
        <f t="shared" si="0"/>
        <v>0.11185682326621924</v>
      </c>
      <c r="H27" s="110">
        <v>0.14586515841932013</v>
      </c>
      <c r="I27" s="110">
        <f t="shared" si="1"/>
        <v>0.14586515841932013</v>
      </c>
      <c r="J27" s="85">
        <f>分析係数表!G30</f>
        <v>0.34452184927169094</v>
      </c>
      <c r="K27" s="111">
        <f t="shared" si="2"/>
        <v>5.0253734122932332E-2</v>
      </c>
      <c r="L27" s="79"/>
      <c r="M27" s="80"/>
      <c r="N27" s="81">
        <f>分析係数表!H30</f>
        <v>0</v>
      </c>
      <c r="O27" s="82">
        <f t="shared" si="3"/>
        <v>0</v>
      </c>
      <c r="P27" s="76">
        <f>分析係数表!C30</f>
        <v>1</v>
      </c>
      <c r="Q27" s="82">
        <f t="shared" si="4"/>
        <v>0</v>
      </c>
      <c r="R27" s="83">
        <v>6.4716146107027153E-2</v>
      </c>
      <c r="S27" s="84">
        <f t="shared" si="5"/>
        <v>0.21058130452634727</v>
      </c>
      <c r="T27" s="85">
        <f>分析係数表!F30</f>
        <v>0.43989867004433186</v>
      </c>
      <c r="U27" s="86">
        <f t="shared" si="6"/>
        <v>9.2634435797340611E-2</v>
      </c>
      <c r="V27" s="87">
        <f>分析係数表!D30</f>
        <v>0.14464851171627613</v>
      </c>
      <c r="W27" s="167">
        <f t="shared" si="7"/>
        <v>0</v>
      </c>
      <c r="X27" s="76">
        <f>分析係数表!E30</f>
        <v>8.7017099430018993E-2</v>
      </c>
      <c r="Y27" s="166">
        <f t="shared" si="8"/>
        <v>0</v>
      </c>
    </row>
    <row r="28" spans="1:25" x14ac:dyDescent="0.2">
      <c r="A28" s="6" t="s">
        <v>16</v>
      </c>
      <c r="B28" s="5" t="s">
        <v>192</v>
      </c>
      <c r="C28" s="90"/>
      <c r="D28" s="107">
        <f>投入係数表!AL28</f>
        <v>5.4530201342281879E-3</v>
      </c>
      <c r="E28" s="110">
        <f t="shared" si="9"/>
        <v>0.54530201342281881</v>
      </c>
      <c r="F28" s="85">
        <f>分析係数表!C31</f>
        <v>4.9334728658992355E-2</v>
      </c>
      <c r="G28" s="110">
        <f t="shared" si="0"/>
        <v>2.6902326869416973E-2</v>
      </c>
      <c r="H28" s="110">
        <v>3.4516530314894392E-2</v>
      </c>
      <c r="I28" s="110">
        <f t="shared" si="1"/>
        <v>3.4516530314894392E-2</v>
      </c>
      <c r="J28" s="85">
        <f>分析係数表!G31</f>
        <v>6.9277108433734941E-2</v>
      </c>
      <c r="K28" s="111">
        <f t="shared" si="2"/>
        <v>2.3912054133812381E-3</v>
      </c>
      <c r="L28" s="79"/>
      <c r="M28" s="80"/>
      <c r="N28" s="81">
        <f>分析係数表!H31</f>
        <v>2.1570271025426097E-2</v>
      </c>
      <c r="O28" s="82">
        <f t="shared" si="3"/>
        <v>0.46205843615229075</v>
      </c>
      <c r="P28" s="76">
        <f>分析係数表!C31</f>
        <v>4.9334728658992355E-2</v>
      </c>
      <c r="Q28" s="82">
        <f t="shared" si="4"/>
        <v>2.2795527572171608E-2</v>
      </c>
      <c r="R28" s="83">
        <v>3.2378060094718435E-2</v>
      </c>
      <c r="S28" s="84">
        <f t="shared" si="5"/>
        <v>6.689459040961282E-2</v>
      </c>
      <c r="T28" s="85">
        <f>分析係数表!F31</f>
        <v>0.34337349397590361</v>
      </c>
      <c r="U28" s="86">
        <f t="shared" si="6"/>
        <v>2.2969829237035728E-2</v>
      </c>
      <c r="V28" s="87">
        <f>分析係数表!D31</f>
        <v>0</v>
      </c>
      <c r="W28" s="167">
        <f t="shared" si="7"/>
        <v>0</v>
      </c>
      <c r="X28" s="76">
        <f>分析係数表!E31</f>
        <v>0</v>
      </c>
      <c r="Y28" s="166">
        <f t="shared" si="8"/>
        <v>0</v>
      </c>
    </row>
    <row r="29" spans="1:25" x14ac:dyDescent="0.2">
      <c r="A29" s="6" t="s">
        <v>17</v>
      </c>
      <c r="B29" s="5" t="s">
        <v>272</v>
      </c>
      <c r="C29" s="90"/>
      <c r="D29" s="107">
        <f>投入係数表!AL29</f>
        <v>6.9910514541387029E-4</v>
      </c>
      <c r="E29" s="110">
        <f t="shared" si="9"/>
        <v>6.9910514541387025E-2</v>
      </c>
      <c r="F29" s="85">
        <f>分析係数表!C32</f>
        <v>0.42352941176470593</v>
      </c>
      <c r="G29" s="110">
        <f t="shared" si="0"/>
        <v>2.9609159099881568E-2</v>
      </c>
      <c r="H29" s="110">
        <v>3.7355205666107109E-2</v>
      </c>
      <c r="I29" s="110">
        <f t="shared" si="1"/>
        <v>3.7355205666107109E-2</v>
      </c>
      <c r="J29" s="85">
        <f>分析係数表!G32</f>
        <v>0.14012738853503184</v>
      </c>
      <c r="K29" s="111">
        <f t="shared" si="2"/>
        <v>5.2344874181806137E-3</v>
      </c>
      <c r="L29" s="79"/>
      <c r="M29" s="80"/>
      <c r="N29" s="81">
        <f>分析係数表!H32</f>
        <v>6.3146130203967591E-3</v>
      </c>
      <c r="O29" s="82">
        <f t="shared" si="3"/>
        <v>0.13526581161971207</v>
      </c>
      <c r="P29" s="76">
        <f>分析係数表!C32</f>
        <v>0.42352941176470593</v>
      </c>
      <c r="Q29" s="82">
        <f t="shared" si="4"/>
        <v>5.7289049627172177E-2</v>
      </c>
      <c r="R29" s="83">
        <v>7.6086900938724264E-2</v>
      </c>
      <c r="S29" s="84">
        <f t="shared" si="5"/>
        <v>0.11344210660483137</v>
      </c>
      <c r="T29" s="85">
        <f>分析係数表!F32</f>
        <v>0.48195329087048833</v>
      </c>
      <c r="U29" s="86">
        <f t="shared" si="6"/>
        <v>5.4673796601479238E-2</v>
      </c>
      <c r="V29" s="87">
        <f>分析係数表!D32</f>
        <v>6.369426751592357E-3</v>
      </c>
      <c r="W29" s="167">
        <f t="shared" si="7"/>
        <v>0</v>
      </c>
      <c r="X29" s="76">
        <f>分析係数表!E32</f>
        <v>1.0615711252653927E-2</v>
      </c>
      <c r="Y29" s="166">
        <f t="shared" si="8"/>
        <v>0</v>
      </c>
    </row>
    <row r="30" spans="1:25" x14ac:dyDescent="0.2">
      <c r="A30" s="6" t="s">
        <v>18</v>
      </c>
      <c r="B30" s="5" t="s">
        <v>273</v>
      </c>
      <c r="C30" s="90"/>
      <c r="D30" s="107">
        <f>投入係数表!AL30</f>
        <v>4.1946308724832214E-4</v>
      </c>
      <c r="E30" s="110">
        <f t="shared" si="9"/>
        <v>4.1946308724832217E-2</v>
      </c>
      <c r="F30" s="85">
        <f>分析係数表!C33</f>
        <v>1</v>
      </c>
      <c r="G30" s="110">
        <f t="shared" si="0"/>
        <v>4.1946308724832217E-2</v>
      </c>
      <c r="H30" s="110">
        <v>5.8876888959219567E-2</v>
      </c>
      <c r="I30" s="110">
        <f t="shared" si="1"/>
        <v>5.8876888959219567E-2</v>
      </c>
      <c r="J30" s="85">
        <f>分析係数表!G33</f>
        <v>0.50642927794263104</v>
      </c>
      <c r="K30" s="111">
        <f t="shared" si="2"/>
        <v>2.9816980363126033E-2</v>
      </c>
      <c r="L30" s="79"/>
      <c r="M30" s="80"/>
      <c r="N30" s="81">
        <f>分析係数表!H33</f>
        <v>9.2204526404023469E-4</v>
      </c>
      <c r="O30" s="82">
        <f t="shared" si="3"/>
        <v>1.9751202581639371E-2</v>
      </c>
      <c r="P30" s="76">
        <f>分析係数表!C33</f>
        <v>1</v>
      </c>
      <c r="Q30" s="82">
        <f t="shared" si="4"/>
        <v>1.9751202581639371E-2</v>
      </c>
      <c r="R30" s="83">
        <v>5.5557235075074374E-2</v>
      </c>
      <c r="S30" s="84">
        <f t="shared" si="5"/>
        <v>0.11443412403429394</v>
      </c>
      <c r="T30" s="85">
        <f>分析係数表!F33</f>
        <v>0.64094955489614247</v>
      </c>
      <c r="U30" s="86">
        <f t="shared" si="6"/>
        <v>7.3346500864710659E-2</v>
      </c>
      <c r="V30" s="87">
        <f>分析係数表!D33</f>
        <v>2.967359050445104E-2</v>
      </c>
      <c r="W30" s="167">
        <f t="shared" si="7"/>
        <v>0</v>
      </c>
      <c r="X30" s="76">
        <f>分析係数表!E33</f>
        <v>2.6706231454005934E-2</v>
      </c>
      <c r="Y30" s="166">
        <f t="shared" si="8"/>
        <v>0</v>
      </c>
    </row>
    <row r="31" spans="1:25" x14ac:dyDescent="0.2">
      <c r="A31" s="6" t="s">
        <v>19</v>
      </c>
      <c r="B31" s="5" t="s">
        <v>274</v>
      </c>
      <c r="C31" s="90"/>
      <c r="D31" s="107">
        <f>投入係数表!AL31</f>
        <v>2.20917225950783E-2</v>
      </c>
      <c r="E31" s="110">
        <f t="shared" si="9"/>
        <v>2.20917225950783</v>
      </c>
      <c r="F31" s="85">
        <f>分析係数表!C34</f>
        <v>1</v>
      </c>
      <c r="G31" s="110">
        <f t="shared" si="0"/>
        <v>2.20917225950783</v>
      </c>
      <c r="H31" s="110">
        <v>2.6055284752360817</v>
      </c>
      <c r="I31" s="110">
        <f t="shared" si="1"/>
        <v>2.6055284752360817</v>
      </c>
      <c r="J31" s="85">
        <f>分析係数表!G34</f>
        <v>0.4248177722781849</v>
      </c>
      <c r="K31" s="111">
        <f t="shared" si="2"/>
        <v>1.106874802457168</v>
      </c>
      <c r="L31" s="79"/>
      <c r="M31" s="80"/>
      <c r="N31" s="81">
        <f>分析係数表!H34</f>
        <v>0.15535065660799105</v>
      </c>
      <c r="O31" s="82">
        <f t="shared" si="3"/>
        <v>3.3277783743610576</v>
      </c>
      <c r="P31" s="76">
        <f>分析係数表!C34</f>
        <v>1</v>
      </c>
      <c r="Q31" s="82">
        <f t="shared" si="4"/>
        <v>3.3277783743610576</v>
      </c>
      <c r="R31" s="83">
        <v>3.6590226703342559</v>
      </c>
      <c r="S31" s="84">
        <f t="shared" si="5"/>
        <v>6.2645511455703371</v>
      </c>
      <c r="T31" s="85">
        <f>分析係数表!F34</f>
        <v>0.6980530152162564</v>
      </c>
      <c r="U31" s="86">
        <f t="shared" si="6"/>
        <v>4.3729888161418273</v>
      </c>
      <c r="V31" s="87">
        <f>分析係数表!D34</f>
        <v>4.7543550975425841E-2</v>
      </c>
      <c r="W31" s="167">
        <f t="shared" si="7"/>
        <v>0</v>
      </c>
      <c r="X31" s="76">
        <f>分析係数表!E34</f>
        <v>3.5865509174223237E-2</v>
      </c>
      <c r="Y31" s="166">
        <f t="shared" si="8"/>
        <v>0</v>
      </c>
    </row>
    <row r="32" spans="1:25" x14ac:dyDescent="0.2">
      <c r="A32" s="6" t="s">
        <v>20</v>
      </c>
      <c r="B32" s="5" t="s">
        <v>37</v>
      </c>
      <c r="C32" s="90"/>
      <c r="D32" s="107">
        <f>投入係数表!AL32</f>
        <v>6.7114093959731542E-3</v>
      </c>
      <c r="E32" s="110">
        <f t="shared" si="9"/>
        <v>0.67114093959731547</v>
      </c>
      <c r="F32" s="85">
        <f>分析係数表!C35</f>
        <v>0.10396681358568838</v>
      </c>
      <c r="G32" s="110">
        <f t="shared" si="0"/>
        <v>6.9776384956837842E-2</v>
      </c>
      <c r="H32" s="110">
        <v>8.4609108988031326E-2</v>
      </c>
      <c r="I32" s="110">
        <f t="shared" si="1"/>
        <v>8.4609108988031326E-2</v>
      </c>
      <c r="J32" s="85">
        <f>分析係数表!G35</f>
        <v>0.31658878504672899</v>
      </c>
      <c r="K32" s="111">
        <f t="shared" si="2"/>
        <v>2.6786295018407114E-2</v>
      </c>
      <c r="L32" s="79"/>
      <c r="M32" s="80"/>
      <c r="N32" s="81">
        <f>分析係数表!H35</f>
        <v>5.9164571109248394E-2</v>
      </c>
      <c r="O32" s="82">
        <f t="shared" si="3"/>
        <v>1.2673688323218597</v>
      </c>
      <c r="P32" s="76">
        <f>分析係数表!C35</f>
        <v>0.10396681358568838</v>
      </c>
      <c r="Q32" s="82">
        <f t="shared" si="4"/>
        <v>0.13176429913431834</v>
      </c>
      <c r="R32" s="83">
        <v>0.17277746640797392</v>
      </c>
      <c r="S32" s="84">
        <f t="shared" si="5"/>
        <v>0.25738657539600523</v>
      </c>
      <c r="T32" s="85">
        <f>分析係数表!F35</f>
        <v>0.6460280373831776</v>
      </c>
      <c r="U32" s="86">
        <f t="shared" si="6"/>
        <v>0.16627894415185854</v>
      </c>
      <c r="V32" s="87">
        <f>分析係数表!D35</f>
        <v>8.9953271028037379E-2</v>
      </c>
      <c r="W32" s="167">
        <f t="shared" si="7"/>
        <v>0</v>
      </c>
      <c r="X32" s="76">
        <f>分析係数表!E35</f>
        <v>8.4112149532710276E-2</v>
      </c>
      <c r="Y32" s="166">
        <f t="shared" si="8"/>
        <v>0</v>
      </c>
    </row>
    <row r="33" spans="1:25" x14ac:dyDescent="0.2">
      <c r="A33" s="6" t="s">
        <v>21</v>
      </c>
      <c r="B33" s="5" t="s">
        <v>38</v>
      </c>
      <c r="C33" s="90"/>
      <c r="D33" s="107">
        <f>投入係数表!AL33</f>
        <v>4.0548098434004471E-3</v>
      </c>
      <c r="E33" s="110">
        <f t="shared" si="9"/>
        <v>0.4054809843400447</v>
      </c>
      <c r="F33" s="85">
        <f>分析係数表!C36</f>
        <v>0.7690462911321807</v>
      </c>
      <c r="G33" s="110">
        <f t="shared" si="0"/>
        <v>0.31183364713133721</v>
      </c>
      <c r="H33" s="110">
        <v>0.40827597460637183</v>
      </c>
      <c r="I33" s="110">
        <f t="shared" si="1"/>
        <v>0.40827597460637183</v>
      </c>
      <c r="J33" s="85">
        <f>分析係数表!G36</f>
        <v>1.0642148700499529E-2</v>
      </c>
      <c r="K33" s="111">
        <f t="shared" si="2"/>
        <v>4.3449336326023789E-3</v>
      </c>
      <c r="L33" s="79"/>
      <c r="M33" s="80"/>
      <c r="N33" s="81">
        <f>分析係数表!H36</f>
        <v>0.21434758312377758</v>
      </c>
      <c r="O33" s="82">
        <f t="shared" si="3"/>
        <v>4.5915560789408012</v>
      </c>
      <c r="P33" s="76">
        <f>分析係数表!C36</f>
        <v>0.7690462911321807</v>
      </c>
      <c r="Q33" s="82">
        <f t="shared" si="4"/>
        <v>3.5311191730348415</v>
      </c>
      <c r="R33" s="83">
        <v>3.6883605445981247</v>
      </c>
      <c r="S33" s="84">
        <f t="shared" si="5"/>
        <v>4.0966365192044965</v>
      </c>
      <c r="T33" s="85">
        <f>分析係数表!F36</f>
        <v>0.89162383262144351</v>
      </c>
      <c r="U33" s="86">
        <f t="shared" si="6"/>
        <v>3.652658754110083</v>
      </c>
      <c r="V33" s="87">
        <f>分析係数表!D36</f>
        <v>7.3843480778976326E-3</v>
      </c>
      <c r="W33" s="167">
        <f t="shared" si="7"/>
        <v>0</v>
      </c>
      <c r="X33" s="76">
        <f>分析係数表!E36</f>
        <v>2.3890537899080577E-3</v>
      </c>
      <c r="Y33" s="166">
        <f t="shared" si="8"/>
        <v>0</v>
      </c>
    </row>
    <row r="34" spans="1:25" x14ac:dyDescent="0.2">
      <c r="A34" s="6" t="s">
        <v>22</v>
      </c>
      <c r="B34" s="5" t="s">
        <v>377</v>
      </c>
      <c r="C34" s="90"/>
      <c r="D34" s="107">
        <f>投入係数表!AL34</f>
        <v>8.6689038031319918E-3</v>
      </c>
      <c r="E34" s="110">
        <f t="shared" si="9"/>
        <v>0.8668903803131992</v>
      </c>
      <c r="F34" s="85">
        <f>分析係数表!C37</f>
        <v>0.51946958535045251</v>
      </c>
      <c r="G34" s="110">
        <f t="shared" si="0"/>
        <v>0.45032318640559366</v>
      </c>
      <c r="H34" s="110">
        <v>0.57059786180967498</v>
      </c>
      <c r="I34" s="110">
        <f t="shared" si="1"/>
        <v>0.57059786180967498</v>
      </c>
      <c r="J34" s="85">
        <f>分析係数表!G37</f>
        <v>0.46066923615977573</v>
      </c>
      <c r="K34" s="111">
        <f t="shared" si="2"/>
        <v>0.26285688115426425</v>
      </c>
      <c r="L34" s="79"/>
      <c r="M34" s="80"/>
      <c r="N34" s="81">
        <f>分析係数表!H37</f>
        <v>4.5948588991338364E-2</v>
      </c>
      <c r="O34" s="82">
        <f t="shared" si="3"/>
        <v>0.9842682619850287</v>
      </c>
      <c r="P34" s="76">
        <f>分析係数表!C37</f>
        <v>0.51946958535045251</v>
      </c>
      <c r="Q34" s="82">
        <f t="shared" si="4"/>
        <v>0.51129742592697347</v>
      </c>
      <c r="R34" s="83">
        <v>0.61981677794135703</v>
      </c>
      <c r="S34" s="84">
        <f t="shared" si="5"/>
        <v>1.190414639751032</v>
      </c>
      <c r="T34" s="85">
        <f>分析係数表!F37</f>
        <v>0.70891730903994399</v>
      </c>
      <c r="U34" s="86">
        <f t="shared" si="6"/>
        <v>0.84390554305405596</v>
      </c>
      <c r="V34" s="87">
        <f>分析係数表!D37</f>
        <v>0.1050280308339173</v>
      </c>
      <c r="W34" s="167">
        <f t="shared" si="7"/>
        <v>0</v>
      </c>
      <c r="X34" s="76">
        <f>分析係数表!E37</f>
        <v>9.4341275402943237E-2</v>
      </c>
      <c r="Y34" s="166">
        <f t="shared" si="8"/>
        <v>0</v>
      </c>
    </row>
    <row r="35" spans="1:25" x14ac:dyDescent="0.2">
      <c r="A35" s="6" t="s">
        <v>23</v>
      </c>
      <c r="B35" s="5" t="s">
        <v>193</v>
      </c>
      <c r="C35" s="90"/>
      <c r="D35" s="107">
        <f>投入係数表!AL35</f>
        <v>0.14960850111856824</v>
      </c>
      <c r="E35" s="110">
        <f t="shared" si="9"/>
        <v>14.960850111856825</v>
      </c>
      <c r="F35" s="85">
        <f>分析係数表!C38</f>
        <v>5.5966094327320137E-2</v>
      </c>
      <c r="G35" s="110">
        <f t="shared" si="0"/>
        <v>0.83730034857707714</v>
      </c>
      <c r="H35" s="110">
        <v>0.89954683746151887</v>
      </c>
      <c r="I35" s="110">
        <f t="shared" si="1"/>
        <v>0.89954683746151887</v>
      </c>
      <c r="J35" s="85">
        <f>分析係数表!G38</f>
        <v>0.18817204301075269</v>
      </c>
      <c r="K35" s="111">
        <f t="shared" si="2"/>
        <v>0.1692695661889955</v>
      </c>
      <c r="L35" s="79"/>
      <c r="M35" s="80"/>
      <c r="N35" s="81">
        <f>分析係数表!H38</f>
        <v>4.1086895780944398E-2</v>
      </c>
      <c r="O35" s="82">
        <f t="shared" si="3"/>
        <v>0.88012555746365739</v>
      </c>
      <c r="P35" s="76">
        <f>分析係数表!C38</f>
        <v>5.5966094327320137E-2</v>
      </c>
      <c r="Q35" s="82">
        <f t="shared" si="4"/>
        <v>4.9257189968896269E-2</v>
      </c>
      <c r="R35" s="83">
        <v>6.7977936487550836E-2</v>
      </c>
      <c r="S35" s="84">
        <f t="shared" si="5"/>
        <v>0.96752477394906966</v>
      </c>
      <c r="T35" s="85">
        <f>分析係数表!F38</f>
        <v>0.42473118279569894</v>
      </c>
      <c r="U35" s="86">
        <f t="shared" si="6"/>
        <v>0.41093794162352959</v>
      </c>
      <c r="V35" s="87">
        <f>分析係数表!D38</f>
        <v>5.0179211469534052E-2</v>
      </c>
      <c r="W35" s="167">
        <f t="shared" si="7"/>
        <v>0</v>
      </c>
      <c r="X35" s="76">
        <f>分析係数表!E38</f>
        <v>6.2724014336917558E-2</v>
      </c>
      <c r="Y35" s="166">
        <f t="shared" si="8"/>
        <v>0</v>
      </c>
    </row>
    <row r="36" spans="1:25" x14ac:dyDescent="0.2">
      <c r="A36" s="6" t="s">
        <v>24</v>
      </c>
      <c r="B36" s="5" t="s">
        <v>39</v>
      </c>
      <c r="C36" s="90"/>
      <c r="D36" s="107">
        <f>投入係数表!AL36</f>
        <v>0</v>
      </c>
      <c r="E36" s="110">
        <f t="shared" si="9"/>
        <v>0</v>
      </c>
      <c r="F36" s="85">
        <f>分析係数表!C39</f>
        <v>0.92912172573189522</v>
      </c>
      <c r="G36" s="110">
        <f t="shared" si="0"/>
        <v>0</v>
      </c>
      <c r="H36" s="110">
        <v>1.1379518006735898E-2</v>
      </c>
      <c r="I36" s="110">
        <f t="shared" si="1"/>
        <v>1.1379518006735898E-2</v>
      </c>
      <c r="J36" s="85">
        <f>分析係数表!G39</f>
        <v>0.35058043117744608</v>
      </c>
      <c r="K36" s="111">
        <f t="shared" si="2"/>
        <v>3.9894363293929832E-3</v>
      </c>
      <c r="L36" s="79"/>
      <c r="M36" s="80"/>
      <c r="N36" s="81">
        <f>分析係数表!H39</f>
        <v>3.6742106733724505E-3</v>
      </c>
      <c r="O36" s="82">
        <f t="shared" si="3"/>
        <v>7.8705549681381132E-2</v>
      </c>
      <c r="P36" s="76">
        <f>分析係数表!C39</f>
        <v>0.92912172573189522</v>
      </c>
      <c r="Q36" s="82">
        <f t="shared" si="4"/>
        <v>7.3127036144642249E-2</v>
      </c>
      <c r="R36" s="83">
        <v>8.6473322855919188E-2</v>
      </c>
      <c r="S36" s="84">
        <f t="shared" si="5"/>
        <v>9.7852840862655083E-2</v>
      </c>
      <c r="T36" s="85">
        <f>分析係数表!F39</f>
        <v>0.70082918739635158</v>
      </c>
      <c r="U36" s="86">
        <f t="shared" si="6"/>
        <v>6.8578126946199067E-2</v>
      </c>
      <c r="V36" s="87">
        <f>分析係数表!D39</f>
        <v>7.5621890547263676E-2</v>
      </c>
      <c r="W36" s="167">
        <f t="shared" si="7"/>
        <v>0</v>
      </c>
      <c r="X36" s="76">
        <f>分析係数表!E39</f>
        <v>9.5854063018242119E-2</v>
      </c>
      <c r="Y36" s="166">
        <f t="shared" si="8"/>
        <v>0</v>
      </c>
    </row>
    <row r="37" spans="1:25" x14ac:dyDescent="0.2">
      <c r="A37" s="6" t="s">
        <v>25</v>
      </c>
      <c r="B37" s="5" t="s">
        <v>40</v>
      </c>
      <c r="C37" s="90"/>
      <c r="D37" s="107">
        <f>投入係数表!AL37</f>
        <v>4.1946308724832214E-4</v>
      </c>
      <c r="E37" s="110">
        <f t="shared" si="9"/>
        <v>4.1946308724832217E-2</v>
      </c>
      <c r="F37" s="85">
        <f>分析係数表!C40</f>
        <v>1</v>
      </c>
      <c r="G37" s="110">
        <f t="shared" si="0"/>
        <v>4.1946308724832217E-2</v>
      </c>
      <c r="H37" s="110">
        <v>4.4575382656122459E-2</v>
      </c>
      <c r="I37" s="110">
        <f t="shared" si="1"/>
        <v>4.4575382656122459E-2</v>
      </c>
      <c r="J37" s="85">
        <f>分析係数表!G40</f>
        <v>0.52103191048487363</v>
      </c>
      <c r="K37" s="111">
        <f t="shared" si="2"/>
        <v>2.3225196785913785E-2</v>
      </c>
      <c r="L37" s="79"/>
      <c r="M37" s="80"/>
      <c r="N37" s="81">
        <f>分析係数表!H40</f>
        <v>3.0720871751886002E-2</v>
      </c>
      <c r="O37" s="82">
        <f t="shared" si="3"/>
        <v>0.65807415874280273</v>
      </c>
      <c r="P37" s="76">
        <f>分析係数表!C40</f>
        <v>1</v>
      </c>
      <c r="Q37" s="82">
        <f t="shared" si="4"/>
        <v>0.65807415874280273</v>
      </c>
      <c r="R37" s="83">
        <v>0.65930883583709154</v>
      </c>
      <c r="S37" s="84">
        <f t="shared" si="5"/>
        <v>0.70388421849321403</v>
      </c>
      <c r="T37" s="85">
        <f>分析係数表!F40</f>
        <v>0.71467053460422714</v>
      </c>
      <c r="U37" s="86">
        <f t="shared" si="6"/>
        <v>0.5030453107300239</v>
      </c>
      <c r="V37" s="87">
        <f>分析係数表!D40</f>
        <v>7.4181516784086202E-2</v>
      </c>
      <c r="W37" s="167">
        <f t="shared" si="7"/>
        <v>0</v>
      </c>
      <c r="X37" s="76">
        <f>分析係数表!E40</f>
        <v>4.8383754662246169E-2</v>
      </c>
      <c r="Y37" s="166">
        <f t="shared" si="8"/>
        <v>0</v>
      </c>
    </row>
    <row r="38" spans="1:25" x14ac:dyDescent="0.2">
      <c r="A38" s="6" t="s">
        <v>26</v>
      </c>
      <c r="B38" s="5" t="s">
        <v>276</v>
      </c>
      <c r="C38" s="90"/>
      <c r="D38" s="107">
        <f>投入係数表!AL38</f>
        <v>0</v>
      </c>
      <c r="E38" s="110">
        <f t="shared" si="9"/>
        <v>0</v>
      </c>
      <c r="F38" s="85">
        <f>分析係数表!C41</f>
        <v>0.82470733210104741</v>
      </c>
      <c r="G38" s="110">
        <f t="shared" si="0"/>
        <v>0</v>
      </c>
      <c r="H38" s="110">
        <v>6.5879930019584513E-4</v>
      </c>
      <c r="I38" s="110">
        <f t="shared" si="1"/>
        <v>6.5879930019584513E-4</v>
      </c>
      <c r="J38" s="85">
        <f>分析係数表!G41</f>
        <v>0.4456857268851977</v>
      </c>
      <c r="K38" s="111">
        <f t="shared" si="2"/>
        <v>2.9361744497924478E-4</v>
      </c>
      <c r="L38" s="79"/>
      <c r="M38" s="80"/>
      <c r="N38" s="81">
        <f>分析係数表!H41</f>
        <v>5.0614696842693492E-2</v>
      </c>
      <c r="O38" s="82">
        <f t="shared" si="3"/>
        <v>1.084221317473931</v>
      </c>
      <c r="P38" s="76">
        <f>分析係数表!C41</f>
        <v>0.82470733210104741</v>
      </c>
      <c r="Q38" s="82">
        <f t="shared" si="4"/>
        <v>0.89416527014100844</v>
      </c>
      <c r="R38" s="83">
        <v>0.9105232423140257</v>
      </c>
      <c r="S38" s="84">
        <f t="shared" si="5"/>
        <v>0.91118204161422156</v>
      </c>
      <c r="T38" s="85">
        <f>分析係数表!F41</f>
        <v>0.54887549610465969</v>
      </c>
      <c r="U38" s="86">
        <f t="shared" si="6"/>
        <v>0.50012549513266258</v>
      </c>
      <c r="V38" s="87">
        <f>分析係数表!D41</f>
        <v>0.11913861531677201</v>
      </c>
      <c r="W38" s="167">
        <f t="shared" si="7"/>
        <v>0</v>
      </c>
      <c r="X38" s="76">
        <f>分析係数表!E41</f>
        <v>0.1147287961193591</v>
      </c>
      <c r="Y38" s="166">
        <f t="shared" si="8"/>
        <v>0</v>
      </c>
    </row>
    <row r="39" spans="1:25" x14ac:dyDescent="0.2">
      <c r="A39" s="6" t="s">
        <v>51</v>
      </c>
      <c r="B39" s="5" t="s">
        <v>367</v>
      </c>
      <c r="C39" s="90"/>
      <c r="D39" s="107">
        <f>投入係数表!AL39</f>
        <v>1.9574944071588368E-3</v>
      </c>
      <c r="E39" s="110">
        <f t="shared" si="9"/>
        <v>0.19574944071588368</v>
      </c>
      <c r="F39" s="85">
        <f>分析係数表!C42</f>
        <v>0.29129662522202482</v>
      </c>
      <c r="G39" s="110">
        <f>E39*F39</f>
        <v>5.7021151469635732E-2</v>
      </c>
      <c r="H39" s="110">
        <v>6.1472447577693115E-2</v>
      </c>
      <c r="I39" s="110">
        <f>C39+H39</f>
        <v>6.1472447577693115E-2</v>
      </c>
      <c r="J39" s="85">
        <f>分析係数表!G42</f>
        <v>0.47878787878787876</v>
      </c>
      <c r="K39" s="111">
        <f>I39*J39</f>
        <v>2.9432262779622763E-2</v>
      </c>
      <c r="L39" s="79"/>
      <c r="M39" s="80"/>
      <c r="N39" s="81">
        <f>分析係数表!H42</f>
        <v>1.2405699916177704E-2</v>
      </c>
      <c r="O39" s="82">
        <f t="shared" si="3"/>
        <v>0.26574345291660245</v>
      </c>
      <c r="P39" s="76">
        <f>分析係数表!C42</f>
        <v>0.29129662522202482</v>
      </c>
      <c r="Q39" s="82">
        <f>O39*P39</f>
        <v>7.741017100945434E-2</v>
      </c>
      <c r="R39" s="83">
        <v>8.0516611344980546E-2</v>
      </c>
      <c r="S39" s="84">
        <f>I39+R39</f>
        <v>0.14198905892267366</v>
      </c>
      <c r="T39" s="85">
        <f>分析係数表!F42</f>
        <v>0.54848484848484846</v>
      </c>
      <c r="U39" s="86">
        <f>S39*T39</f>
        <v>7.7878847469708884E-2</v>
      </c>
      <c r="V39" s="87">
        <f>分析係数表!D42</f>
        <v>0.29393939393939394</v>
      </c>
      <c r="W39" s="167">
        <f>ROUND(S39*V39,0)</f>
        <v>0</v>
      </c>
      <c r="X39" s="76">
        <f>分析係数表!E42</f>
        <v>0.26666666666666666</v>
      </c>
      <c r="Y39" s="166">
        <f>ROUND(S39*X39,0)</f>
        <v>0</v>
      </c>
    </row>
    <row r="40" spans="1:25" x14ac:dyDescent="0.2">
      <c r="A40" s="6" t="s">
        <v>194</v>
      </c>
      <c r="B40" s="5" t="s">
        <v>41</v>
      </c>
      <c r="C40" s="75">
        <f>最終需要_まとめ!C41</f>
        <v>100</v>
      </c>
      <c r="D40" s="107">
        <f>投入係数表!AL40</f>
        <v>0.11926733780760626</v>
      </c>
      <c r="E40" s="110">
        <f t="shared" si="9"/>
        <v>11.926733780760626</v>
      </c>
      <c r="F40" s="85">
        <f>分析係数表!C43</f>
        <v>0.36608222490931075</v>
      </c>
      <c r="G40" s="110">
        <f>E40*F40</f>
        <v>4.3661652383618854</v>
      </c>
      <c r="H40" s="110">
        <v>4.7583382610969425</v>
      </c>
      <c r="I40" s="110">
        <f>C40+H40</f>
        <v>104.75833826109694</v>
      </c>
      <c r="J40" s="85">
        <f>分析係数表!G43</f>
        <v>0.30578859060402686</v>
      </c>
      <c r="K40" s="111">
        <f>I40*J40</f>
        <v>32.033904610880732</v>
      </c>
      <c r="L40" s="79"/>
      <c r="M40" s="80"/>
      <c r="N40" s="81">
        <f>分析係数表!H43</f>
        <v>3.4031852472757751E-2</v>
      </c>
      <c r="O40" s="82">
        <f t="shared" si="3"/>
        <v>0.7289989316495985</v>
      </c>
      <c r="P40" s="76">
        <f>分析係数表!C43</f>
        <v>0.36608222490931075</v>
      </c>
      <c r="Q40" s="82">
        <f>O40*P40</f>
        <v>0.26687355085479558</v>
      </c>
      <c r="R40" s="83">
        <v>0.51653777539132162</v>
      </c>
      <c r="S40" s="84">
        <f>I40+R40</f>
        <v>105.27487603648827</v>
      </c>
      <c r="T40" s="85">
        <f>分析係数表!F43</f>
        <v>0.52740492170022368</v>
      </c>
      <c r="U40" s="86">
        <f>S40*T40</f>
        <v>55.522487753024848</v>
      </c>
      <c r="V40" s="87">
        <f>分析係数表!D43</f>
        <v>0.10752237136465324</v>
      </c>
      <c r="W40" s="167">
        <f>ROUND(S40*V40,0)</f>
        <v>11</v>
      </c>
      <c r="X40" s="76">
        <f>分析係数表!E43</f>
        <v>8.2074944071588371E-2</v>
      </c>
      <c r="Y40" s="166">
        <f>ROUND(S40*X40,0)</f>
        <v>9</v>
      </c>
    </row>
    <row r="41" spans="1:25" x14ac:dyDescent="0.2">
      <c r="A41" s="6" t="s">
        <v>340</v>
      </c>
      <c r="B41" s="5" t="s">
        <v>42</v>
      </c>
      <c r="C41" s="90"/>
      <c r="D41" s="107">
        <f>投入係数表!AL41</f>
        <v>2.0973154362416107E-3</v>
      </c>
      <c r="E41" s="110">
        <f t="shared" si="9"/>
        <v>0.20973154362416108</v>
      </c>
      <c r="F41" s="85">
        <f>分析係数表!C44</f>
        <v>0.48678129044185614</v>
      </c>
      <c r="G41" s="110">
        <f>E41*F41</f>
        <v>0.10209339145173157</v>
      </c>
      <c r="H41" s="110">
        <v>0.1261262728591277</v>
      </c>
      <c r="I41" s="110">
        <f>C41+H41</f>
        <v>0.1261262728591277</v>
      </c>
      <c r="J41" s="85">
        <f>分析係数表!G44</f>
        <v>0.26951357466063347</v>
      </c>
      <c r="K41" s="111">
        <f>I41*J41</f>
        <v>3.3992742656885941E-2</v>
      </c>
      <c r="L41" s="79"/>
      <c r="M41" s="80"/>
      <c r="N41" s="81">
        <f>分析係数表!H44</f>
        <v>0.10592344230231908</v>
      </c>
      <c r="O41" s="82">
        <f t="shared" si="3"/>
        <v>2.2689942117271169</v>
      </c>
      <c r="P41" s="76">
        <f>分析係数表!C44</f>
        <v>0.48678129044185614</v>
      </c>
      <c r="Q41" s="82">
        <f>O41*P41</f>
        <v>1.104503930389628</v>
      </c>
      <c r="R41" s="83">
        <v>1.125618931954159</v>
      </c>
      <c r="S41" s="84">
        <f>I41+R41</f>
        <v>1.2517452048132867</v>
      </c>
      <c r="T41" s="85">
        <f>分析係数表!F44</f>
        <v>0.545814479638009</v>
      </c>
      <c r="U41" s="86">
        <f>S41*T41</f>
        <v>0.6832206576045371</v>
      </c>
      <c r="V41" s="87">
        <f>分析係数表!D44</f>
        <v>0.18382352941176472</v>
      </c>
      <c r="W41" s="167">
        <f>ROUND(S41*V41,0)</f>
        <v>0</v>
      </c>
      <c r="X41" s="76">
        <f>分析係数表!E44</f>
        <v>0.14083710407239819</v>
      </c>
      <c r="Y41" s="166">
        <f>ROUND(S41*X41,0)</f>
        <v>0</v>
      </c>
    </row>
    <row r="42" spans="1:25" x14ac:dyDescent="0.2">
      <c r="A42" s="6" t="s">
        <v>341</v>
      </c>
      <c r="B42" s="5" t="s">
        <v>278</v>
      </c>
      <c r="C42" s="90"/>
      <c r="D42" s="107">
        <f>投入係数表!AL42</f>
        <v>2.7964205816554811E-3</v>
      </c>
      <c r="E42" s="110">
        <f t="shared" si="9"/>
        <v>0.2796420581655481</v>
      </c>
      <c r="F42" s="85">
        <f>分析係数表!C45</f>
        <v>1</v>
      </c>
      <c r="G42" s="110">
        <f>E42*F42</f>
        <v>0.2796420581655481</v>
      </c>
      <c r="H42" s="110">
        <v>0.31553858988530087</v>
      </c>
      <c r="I42" s="110">
        <f>C42+H42</f>
        <v>0.31553858988530087</v>
      </c>
      <c r="J42" s="85">
        <f>分析係数表!G45</f>
        <v>0</v>
      </c>
      <c r="K42" s="111">
        <f>I42*J42</f>
        <v>0</v>
      </c>
      <c r="L42" s="79"/>
      <c r="M42" s="80"/>
      <c r="N42" s="81">
        <f>分析係数表!H45</f>
        <v>0</v>
      </c>
      <c r="O42" s="82">
        <f t="shared" si="3"/>
        <v>0</v>
      </c>
      <c r="P42" s="76">
        <f>分析係数表!C45</f>
        <v>1</v>
      </c>
      <c r="Q42" s="82">
        <f>O42*P42</f>
        <v>0</v>
      </c>
      <c r="R42" s="83">
        <v>3.5673611003443448E-2</v>
      </c>
      <c r="S42" s="84">
        <f>I42+R42</f>
        <v>0.35121220088874433</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3.9149888143176735E-3</v>
      </c>
      <c r="E43" s="110">
        <f t="shared" si="9"/>
        <v>0.39149888143176736</v>
      </c>
      <c r="F43" s="85">
        <f>分析係数表!C46</f>
        <v>0.13948747815958062</v>
      </c>
      <c r="G43" s="110">
        <f>E43*F43</f>
        <v>5.4609191673213896E-2</v>
      </c>
      <c r="H43" s="110">
        <v>6.4602763644385539E-2</v>
      </c>
      <c r="I43" s="110">
        <f>C43+H43</f>
        <v>6.4602763644385539E-2</v>
      </c>
      <c r="J43" s="85">
        <f>分析係数表!G46</f>
        <v>8.3333333333333332E-3</v>
      </c>
      <c r="K43" s="111">
        <f>I43*J43</f>
        <v>5.3835636370321276E-4</v>
      </c>
      <c r="L43" s="79"/>
      <c r="M43" s="80"/>
      <c r="N43" s="81">
        <f>分析係数表!H46</f>
        <v>2.1598211791003075E-2</v>
      </c>
      <c r="O43" s="82">
        <f t="shared" si="3"/>
        <v>0.46265695744264346</v>
      </c>
      <c r="P43" s="76">
        <f>分析係数表!C46</f>
        <v>0.13948747815958062</v>
      </c>
      <c r="Q43" s="82">
        <f>O43*P43</f>
        <v>6.4534852246658753E-2</v>
      </c>
      <c r="R43" s="83">
        <v>7.5768323880542179E-2</v>
      </c>
      <c r="S43" s="84">
        <f>I43+R43</f>
        <v>0.14037108752492772</v>
      </c>
      <c r="T43" s="85">
        <f>分析係数表!F46</f>
        <v>0.3125</v>
      </c>
      <c r="U43" s="86">
        <f>S43*T43</f>
        <v>4.3865964851539915E-2</v>
      </c>
      <c r="V43" s="87">
        <f>分析係数表!D46</f>
        <v>4.1666666666666666E-3</v>
      </c>
      <c r="W43" s="167">
        <f>ROUND(S43*V43,0)</f>
        <v>0</v>
      </c>
      <c r="X43" s="76">
        <f>分析係数表!E46</f>
        <v>1.2500000000000001E-2</v>
      </c>
      <c r="Y43" s="166">
        <f>ROUND(S43*X43,0)</f>
        <v>0</v>
      </c>
    </row>
    <row r="44" spans="1:25" x14ac:dyDescent="0.2">
      <c r="A44" s="192">
        <v>40</v>
      </c>
      <c r="B44" s="14" t="s">
        <v>150</v>
      </c>
      <c r="C44" s="197">
        <f>SUM(C5:C43)</f>
        <v>100</v>
      </c>
      <c r="D44" s="108">
        <f>投入係数表!AL44</f>
        <v>0.45651565995525728</v>
      </c>
      <c r="E44" s="96">
        <f>SUM(E5:E43)</f>
        <v>45.651565995525729</v>
      </c>
      <c r="F44" s="98">
        <f>分析係数表!C47</f>
        <v>0.42491623390916577</v>
      </c>
      <c r="G44" s="96">
        <f>SUM(G5:G43)</f>
        <v>10.800404775524996</v>
      </c>
      <c r="H44" s="96">
        <f>SUM(H5:H43)</f>
        <v>12.417440511218246</v>
      </c>
      <c r="I44" s="96">
        <f>SUM(I5:I43)</f>
        <v>112.41744051121825</v>
      </c>
      <c r="J44" s="98">
        <f>分析係数表!G47</f>
        <v>0.25359060670246586</v>
      </c>
      <c r="K44" s="112">
        <f>SUM(K5:K43)</f>
        <v>34.164397100037363</v>
      </c>
      <c r="L44" s="94">
        <f>最終需要_まとめ!$L$33</f>
        <v>0.627</v>
      </c>
      <c r="M44" s="91">
        <f>K44*L44</f>
        <v>21.421076981723427</v>
      </c>
      <c r="N44" s="95">
        <f>分析係数表!H47</f>
        <v>1</v>
      </c>
      <c r="O44" s="96">
        <f>SUM(O5:O43)</f>
        <v>21.421076981723427</v>
      </c>
      <c r="P44" s="92">
        <f>分析係数表!C47</f>
        <v>0.42491623390916577</v>
      </c>
      <c r="Q44" s="96">
        <f>SUM(Q5:Q43)</f>
        <v>11.908625002393277</v>
      </c>
      <c r="R44" s="91">
        <f>SUM(R5:R43)</f>
        <v>13.28311804202194</v>
      </c>
      <c r="S44" s="97">
        <f>SUM(S5:S43)</f>
        <v>125.70055855324017</v>
      </c>
      <c r="T44" s="98">
        <f>分析係数表!F47</f>
        <v>0.48809024443512294</v>
      </c>
      <c r="U44" s="99">
        <f>SUM(U5:U43)</f>
        <v>68.195410876726427</v>
      </c>
      <c r="V44" s="100">
        <f>分析係数表!D47</f>
        <v>5.6184371544160214E-2</v>
      </c>
      <c r="W44" s="164">
        <f>SUM(W5:W43)</f>
        <v>11</v>
      </c>
      <c r="X44" s="92">
        <f>分析係数表!E47</f>
        <v>4.7573155469890209E-2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1.2867647058823529E-2</v>
      </c>
      <c r="E5" s="110">
        <f>$C$41*D5</f>
        <v>1.2867647058823528</v>
      </c>
      <c r="F5" s="85">
        <f>分析係数表!C8</f>
        <v>9.6723740533421143E-2</v>
      </c>
      <c r="G5" s="110">
        <f t="shared" ref="G5:G38" si="0">E5*F5</f>
        <v>0.12446069553932866</v>
      </c>
      <c r="H5" s="110">
        <f t="array" ref="H5:H43">MMULT(逆行列係数!C5:AO43,'37'!G5:G43)</f>
        <v>0.20103407711408761</v>
      </c>
      <c r="I5" s="110">
        <f t="shared" ref="I5:I38" si="1">C5+H5</f>
        <v>0.20103407711408761</v>
      </c>
      <c r="J5" s="85">
        <f>分析係数表!G8</f>
        <v>0.11988543371522095</v>
      </c>
      <c r="K5" s="111">
        <f t="shared" ref="K5:K38" si="2">I5*J5</f>
        <v>2.4101057526361568E-2</v>
      </c>
      <c r="L5" s="79" t="s">
        <v>177</v>
      </c>
      <c r="M5" s="80" t="s">
        <v>177</v>
      </c>
      <c r="N5" s="81">
        <f>分析係数表!H8</f>
        <v>1.1260128527521654E-2</v>
      </c>
      <c r="O5" s="82">
        <f t="shared" ref="O5:O43" si="3">$M$44*N5</f>
        <v>0.23576376941503741</v>
      </c>
      <c r="P5" s="76">
        <f>分析係数表!C8</f>
        <v>9.6723740533421143E-2</v>
      </c>
      <c r="Q5" s="82">
        <f t="shared" ref="Q5:Q38" si="4">O5*P5</f>
        <v>2.2803953660081408E-2</v>
      </c>
      <c r="R5" s="83">
        <f t="array" ref="R5:R43">MMULT(逆行列係数!C5:AO43,'37'!Q5:Q43)</f>
        <v>3.8697107271959755E-2</v>
      </c>
      <c r="S5" s="84">
        <f t="shared" ref="S5:S38" si="5">I5+R5</f>
        <v>0.23973118438604735</v>
      </c>
      <c r="T5" s="85">
        <f>分析係数表!F8</f>
        <v>0.45253682487725039</v>
      </c>
      <c r="U5" s="86">
        <f t="shared" ref="U5:U38" si="6">S5*T5</f>
        <v>0.10848718900612453</v>
      </c>
      <c r="V5" s="87">
        <f>分析係数表!D8</f>
        <v>0.34574468085106386</v>
      </c>
      <c r="W5" s="88">
        <f t="shared" ref="W5:W38" si="7">ROUND(S5*V5,0)</f>
        <v>0</v>
      </c>
      <c r="X5" s="76">
        <f>分析係数表!E8</f>
        <v>0.19353518821603927</v>
      </c>
      <c r="Y5" s="89">
        <f t="shared" ref="Y5:Y38" si="8">ROUND(S5*X5,0)</f>
        <v>0</v>
      </c>
    </row>
    <row r="6" spans="1:25" x14ac:dyDescent="0.2">
      <c r="A6" s="6" t="s">
        <v>219</v>
      </c>
      <c r="B6" s="5" t="s">
        <v>265</v>
      </c>
      <c r="C6" s="90"/>
      <c r="D6" s="107">
        <f>投入係数表!AM6</f>
        <v>7.0701357466063347E-4</v>
      </c>
      <c r="E6" s="110">
        <f t="shared" ref="E6:E43" si="9">$C$41*D6</f>
        <v>7.0701357466063347E-2</v>
      </c>
      <c r="F6" s="85">
        <f>分析係数表!C9</f>
        <v>2.0979020979020935E-2</v>
      </c>
      <c r="G6" s="110">
        <f t="shared" si="0"/>
        <v>1.4832452615258015E-3</v>
      </c>
      <c r="H6" s="110">
        <v>1.7864187162778664E-3</v>
      </c>
      <c r="I6" s="110">
        <f t="shared" si="1"/>
        <v>1.7864187162778664E-3</v>
      </c>
      <c r="J6" s="85">
        <f>分析係数表!G9</f>
        <v>0.2857142857142857</v>
      </c>
      <c r="K6" s="111">
        <f t="shared" si="2"/>
        <v>5.1040534750796177E-4</v>
      </c>
      <c r="L6" s="79"/>
      <c r="M6" s="80"/>
      <c r="N6" s="81">
        <f>分析係数表!H9</f>
        <v>6.0072645990500145E-4</v>
      </c>
      <c r="O6" s="82">
        <f t="shared" si="3"/>
        <v>1.2577967847204229E-2</v>
      </c>
      <c r="P6" s="76">
        <f>分析係数表!C9</f>
        <v>2.0979020979020935E-2</v>
      </c>
      <c r="Q6" s="82">
        <f t="shared" si="4"/>
        <v>2.638734513399483E-4</v>
      </c>
      <c r="R6" s="83">
        <v>3.2253657157226885E-4</v>
      </c>
      <c r="S6" s="84">
        <f t="shared" si="5"/>
        <v>2.1089552878501353E-3</v>
      </c>
      <c r="T6" s="85">
        <f>分析係数表!F9</f>
        <v>0.7142857142857143</v>
      </c>
      <c r="U6" s="86">
        <f t="shared" si="6"/>
        <v>1.506396634178668E-3</v>
      </c>
      <c r="V6" s="87">
        <f>分析係数表!D9</f>
        <v>0.14285714285714285</v>
      </c>
      <c r="W6" s="88">
        <f t="shared" si="7"/>
        <v>0</v>
      </c>
      <c r="X6" s="76">
        <f>分析係数表!E9</f>
        <v>0</v>
      </c>
      <c r="Y6" s="89">
        <f t="shared" si="8"/>
        <v>0</v>
      </c>
    </row>
    <row r="7" spans="1:25" x14ac:dyDescent="0.2">
      <c r="A7" s="6" t="s">
        <v>220</v>
      </c>
      <c r="B7" s="5" t="s">
        <v>266</v>
      </c>
      <c r="C7" s="90"/>
      <c r="D7" s="107">
        <f>投入係数表!AM7</f>
        <v>2.8280542986425339E-3</v>
      </c>
      <c r="E7" s="110">
        <f t="shared" si="9"/>
        <v>0.28280542986425339</v>
      </c>
      <c r="F7" s="85">
        <f>分析係数表!C10</f>
        <v>2.5562372188139282E-3</v>
      </c>
      <c r="G7" s="110">
        <f t="shared" si="0"/>
        <v>7.2291776550167648E-4</v>
      </c>
      <c r="H7" s="110">
        <v>1.0602379703625513E-3</v>
      </c>
      <c r="I7" s="110">
        <f t="shared" si="1"/>
        <v>1.0602379703625513E-3</v>
      </c>
      <c r="J7" s="85">
        <f>分析係数表!G10</f>
        <v>0.2857142857142857</v>
      </c>
      <c r="K7" s="111">
        <f t="shared" si="2"/>
        <v>3.0292513438930036E-4</v>
      </c>
      <c r="L7" s="79"/>
      <c r="M7" s="80"/>
      <c r="N7" s="81">
        <f>分析係数表!H10</f>
        <v>1.1455713886560491E-3</v>
      </c>
      <c r="O7" s="82">
        <f t="shared" si="3"/>
        <v>2.3985892173738296E-2</v>
      </c>
      <c r="P7" s="76">
        <f>分析係数表!C10</f>
        <v>2.5562372188139282E-3</v>
      </c>
      <c r="Q7" s="82">
        <f t="shared" si="4"/>
        <v>6.1313630300967548E-5</v>
      </c>
      <c r="R7" s="83">
        <v>1.3238312340518694E-4</v>
      </c>
      <c r="S7" s="84">
        <f t="shared" si="5"/>
        <v>1.1926210937677382E-3</v>
      </c>
      <c r="T7" s="85">
        <f>分析係数表!F10</f>
        <v>0.5714285714285714</v>
      </c>
      <c r="U7" s="86">
        <f t="shared" si="6"/>
        <v>6.8149776786727897E-4</v>
      </c>
      <c r="V7" s="87">
        <f>分析係数表!D10</f>
        <v>0</v>
      </c>
      <c r="W7" s="88">
        <f t="shared" si="7"/>
        <v>0</v>
      </c>
      <c r="X7" s="76">
        <f>分析係数表!E10</f>
        <v>0</v>
      </c>
      <c r="Y7" s="89">
        <f t="shared" si="8"/>
        <v>0</v>
      </c>
    </row>
    <row r="8" spans="1:25" x14ac:dyDescent="0.2">
      <c r="A8" s="6" t="s">
        <v>221</v>
      </c>
      <c r="B8" s="5" t="s">
        <v>27</v>
      </c>
      <c r="C8" s="90"/>
      <c r="D8" s="107">
        <f>投入係数表!AM8</f>
        <v>0</v>
      </c>
      <c r="E8" s="110">
        <f t="shared" si="9"/>
        <v>0</v>
      </c>
      <c r="F8" s="85">
        <f>分析係数表!C11</f>
        <v>1.0332950631458115E-2</v>
      </c>
      <c r="G8" s="110">
        <f t="shared" si="0"/>
        <v>0</v>
      </c>
      <c r="H8" s="110">
        <v>8.4335476964733896E-4</v>
      </c>
      <c r="I8" s="110">
        <f t="shared" si="1"/>
        <v>8.4335476964733896E-4</v>
      </c>
      <c r="J8" s="85">
        <f>分析係数表!G11</f>
        <v>0.46666666666666667</v>
      </c>
      <c r="K8" s="111">
        <f t="shared" si="2"/>
        <v>3.9356555916875819E-4</v>
      </c>
      <c r="L8" s="79"/>
      <c r="M8" s="80"/>
      <c r="N8" s="81">
        <f>分析係数表!H11</f>
        <v>-1.3970382788488405E-5</v>
      </c>
      <c r="O8" s="82">
        <f t="shared" si="3"/>
        <v>-2.925108801675402E-4</v>
      </c>
      <c r="P8" s="76">
        <f>分析係数表!C11</f>
        <v>1.0332950631458115E-2</v>
      </c>
      <c r="Q8" s="82">
        <f t="shared" si="4"/>
        <v>-3.0225004839355538E-6</v>
      </c>
      <c r="R8" s="83">
        <v>1.7469616820267497E-4</v>
      </c>
      <c r="S8" s="84">
        <f t="shared" si="5"/>
        <v>1.018050937850014E-3</v>
      </c>
      <c r="T8" s="85">
        <f>分析係数表!F11</f>
        <v>0.8</v>
      </c>
      <c r="U8" s="86">
        <f t="shared" si="6"/>
        <v>8.1444075028001123E-4</v>
      </c>
      <c r="V8" s="87">
        <f>分析係数表!D11</f>
        <v>0</v>
      </c>
      <c r="W8" s="88">
        <f t="shared" si="7"/>
        <v>0</v>
      </c>
      <c r="X8" s="76">
        <f>分析係数表!E11</f>
        <v>0</v>
      </c>
      <c r="Y8" s="89">
        <f t="shared" si="8"/>
        <v>0</v>
      </c>
    </row>
    <row r="9" spans="1:25" x14ac:dyDescent="0.2">
      <c r="A9" s="6" t="s">
        <v>222</v>
      </c>
      <c r="B9" s="5" t="s">
        <v>190</v>
      </c>
      <c r="C9" s="90"/>
      <c r="D9" s="107">
        <f>投入係数表!AM9</f>
        <v>0.10364819004524888</v>
      </c>
      <c r="E9" s="110">
        <f t="shared" si="9"/>
        <v>10.364819004524888</v>
      </c>
      <c r="F9" s="85">
        <f>分析係数表!C12</f>
        <v>0.36438470355319375</v>
      </c>
      <c r="G9" s="110">
        <f t="shared" si="0"/>
        <v>3.7767815003463099</v>
      </c>
      <c r="H9" s="110">
        <v>4.1158992563777401</v>
      </c>
      <c r="I9" s="110">
        <f t="shared" si="1"/>
        <v>4.1158992563777401</v>
      </c>
      <c r="J9" s="85">
        <f>分析係数表!G12</f>
        <v>0.13670989621500027</v>
      </c>
      <c r="K9" s="111">
        <f t="shared" si="2"/>
        <v>0.56268416017079759</v>
      </c>
      <c r="L9" s="79"/>
      <c r="M9" s="80"/>
      <c r="N9" s="81">
        <f>分析係数表!H12</f>
        <v>8.785973735680358E-2</v>
      </c>
      <c r="O9" s="82">
        <f t="shared" si="3"/>
        <v>1.8396009253736603</v>
      </c>
      <c r="P9" s="76">
        <f>分析係数表!C12</f>
        <v>0.36438470355319375</v>
      </c>
      <c r="Q9" s="82">
        <f t="shared" si="4"/>
        <v>0.67032243784846213</v>
      </c>
      <c r="R9" s="83">
        <v>0.77281928373702446</v>
      </c>
      <c r="S9" s="84">
        <f t="shared" si="5"/>
        <v>4.8887185401147644</v>
      </c>
      <c r="T9" s="85">
        <f>分析係数表!F12</f>
        <v>0.3384174917772968</v>
      </c>
      <c r="U9" s="86">
        <f t="shared" si="6"/>
        <v>1.6544278663508067</v>
      </c>
      <c r="V9" s="87">
        <f>分析係数表!D12</f>
        <v>3.0726494998210604E-2</v>
      </c>
      <c r="W9" s="88">
        <f t="shared" si="7"/>
        <v>0</v>
      </c>
      <c r="X9" s="76">
        <f>分析係数表!E12</f>
        <v>3.3691780705192659E-2</v>
      </c>
      <c r="Y9" s="89">
        <f t="shared" si="8"/>
        <v>0</v>
      </c>
    </row>
    <row r="10" spans="1:25" x14ac:dyDescent="0.2">
      <c r="A10" s="6" t="s">
        <v>223</v>
      </c>
      <c r="B10" s="5" t="s">
        <v>28</v>
      </c>
      <c r="C10" s="90"/>
      <c r="D10" s="107">
        <f>投入係数表!AM10</f>
        <v>3.8178733031674207E-3</v>
      </c>
      <c r="E10" s="110">
        <f t="shared" si="9"/>
        <v>0.38178733031674206</v>
      </c>
      <c r="F10" s="85">
        <f>分析係数表!C13</f>
        <v>0</v>
      </c>
      <c r="G10" s="110">
        <f t="shared" si="0"/>
        <v>0</v>
      </c>
      <c r="H10" s="110">
        <v>0</v>
      </c>
      <c r="I10" s="110">
        <f t="shared" si="1"/>
        <v>0</v>
      </c>
      <c r="J10" s="85">
        <f>分析係数表!G13</f>
        <v>0.24390243902439024</v>
      </c>
      <c r="K10" s="111">
        <f t="shared" si="2"/>
        <v>0</v>
      </c>
      <c r="L10" s="79"/>
      <c r="M10" s="80"/>
      <c r="N10" s="81">
        <f>分析係数表!H13</f>
        <v>1.3565241687622241E-2</v>
      </c>
      <c r="O10" s="82">
        <f t="shared" si="3"/>
        <v>0.28402806464268154</v>
      </c>
      <c r="P10" s="76">
        <f>分析係数表!C13</f>
        <v>0</v>
      </c>
      <c r="Q10" s="82">
        <f t="shared" si="4"/>
        <v>0</v>
      </c>
      <c r="R10" s="83">
        <v>0</v>
      </c>
      <c r="S10" s="84">
        <f t="shared" si="5"/>
        <v>0</v>
      </c>
      <c r="T10" s="85">
        <f>分析係数表!F13</f>
        <v>0.38327526132404183</v>
      </c>
      <c r="U10" s="86">
        <f t="shared" si="6"/>
        <v>0</v>
      </c>
      <c r="V10" s="87">
        <f>分析係数表!D13</f>
        <v>0.28222996515679444</v>
      </c>
      <c r="W10" s="88">
        <f t="shared" si="7"/>
        <v>0</v>
      </c>
      <c r="X10" s="76">
        <f>分析係数表!E13</f>
        <v>0.26829268292682928</v>
      </c>
      <c r="Y10" s="89">
        <f t="shared" si="8"/>
        <v>0</v>
      </c>
    </row>
    <row r="11" spans="1:25" x14ac:dyDescent="0.2">
      <c r="A11" s="6" t="s">
        <v>224</v>
      </c>
      <c r="B11" s="5" t="s">
        <v>267</v>
      </c>
      <c r="C11" s="90"/>
      <c r="D11" s="107">
        <f>投入係数表!AM11</f>
        <v>4.5248868778280547E-3</v>
      </c>
      <c r="E11" s="110">
        <f t="shared" si="9"/>
        <v>0.45248868778280549</v>
      </c>
      <c r="F11" s="85">
        <f>分析係数表!C14</f>
        <v>0.26107118015302577</v>
      </c>
      <c r="G11" s="110">
        <f t="shared" si="0"/>
        <v>0.11813175572535105</v>
      </c>
      <c r="H11" s="110">
        <v>0.24645363102971715</v>
      </c>
      <c r="I11" s="110">
        <f t="shared" si="1"/>
        <v>0.24645363102971715</v>
      </c>
      <c r="J11" s="85">
        <f>分析係数表!G14</f>
        <v>0.16373199176766523</v>
      </c>
      <c r="K11" s="111">
        <f t="shared" si="2"/>
        <v>4.0352343886868855E-2</v>
      </c>
      <c r="L11" s="79"/>
      <c r="M11" s="80"/>
      <c r="N11" s="81">
        <f>分析係数表!H14</f>
        <v>1.1316010058675609E-3</v>
      </c>
      <c r="O11" s="82">
        <f t="shared" si="3"/>
        <v>2.3693381293570757E-2</v>
      </c>
      <c r="P11" s="76">
        <f>分析係数表!C14</f>
        <v>0.26107118015302577</v>
      </c>
      <c r="Q11" s="82">
        <f t="shared" si="4"/>
        <v>6.1856590161281418E-3</v>
      </c>
      <c r="R11" s="83">
        <v>3.3672509098521618E-2</v>
      </c>
      <c r="S11" s="84">
        <f t="shared" si="5"/>
        <v>0.28012614012823878</v>
      </c>
      <c r="T11" s="85">
        <f>分析係数表!F14</f>
        <v>0.32746398353533046</v>
      </c>
      <c r="U11" s="86">
        <f t="shared" si="6"/>
        <v>9.1731221738769256E-2</v>
      </c>
      <c r="V11" s="87">
        <f>分析係数表!D14</f>
        <v>5.5339583809741598E-2</v>
      </c>
      <c r="W11" s="88">
        <f t="shared" si="7"/>
        <v>0</v>
      </c>
      <c r="X11" s="76">
        <f>分析係数表!E14</f>
        <v>5.3281500114337986E-2</v>
      </c>
      <c r="Y11" s="89">
        <f t="shared" si="8"/>
        <v>0</v>
      </c>
    </row>
    <row r="12" spans="1:25" x14ac:dyDescent="0.2">
      <c r="A12" s="6" t="s">
        <v>225</v>
      </c>
      <c r="B12" s="5" t="s">
        <v>29</v>
      </c>
      <c r="C12" s="90"/>
      <c r="D12" s="107">
        <f>投入係数表!AM12</f>
        <v>1.6261312217194571E-2</v>
      </c>
      <c r="E12" s="110">
        <f t="shared" si="9"/>
        <v>1.6261312217194572</v>
      </c>
      <c r="F12" s="85">
        <f>分析係数表!C15</f>
        <v>0</v>
      </c>
      <c r="G12" s="110">
        <f t="shared" si="0"/>
        <v>0</v>
      </c>
      <c r="H12" s="110">
        <v>0</v>
      </c>
      <c r="I12" s="110">
        <f t="shared" si="1"/>
        <v>0</v>
      </c>
      <c r="J12" s="85">
        <f>分析係数表!G15</f>
        <v>9.5504335919671376E-2</v>
      </c>
      <c r="K12" s="111">
        <f t="shared" si="2"/>
        <v>0</v>
      </c>
      <c r="L12" s="79"/>
      <c r="M12" s="80"/>
      <c r="N12" s="81">
        <f>分析係数表!H15</f>
        <v>8.1028220173232739E-3</v>
      </c>
      <c r="O12" s="82">
        <f t="shared" si="3"/>
        <v>0.16965631049717331</v>
      </c>
      <c r="P12" s="76">
        <f>分析係数表!C15</f>
        <v>0</v>
      </c>
      <c r="Q12" s="82">
        <f t="shared" si="4"/>
        <v>0</v>
      </c>
      <c r="R12" s="83">
        <v>0</v>
      </c>
      <c r="S12" s="84">
        <f t="shared" si="5"/>
        <v>0</v>
      </c>
      <c r="T12" s="85">
        <f>分析係数表!F15</f>
        <v>0.30328617069831126</v>
      </c>
      <c r="U12" s="86">
        <f t="shared" si="6"/>
        <v>0</v>
      </c>
      <c r="V12" s="87">
        <f>分析係数表!D15</f>
        <v>1.5403925148334094E-2</v>
      </c>
      <c r="W12" s="88">
        <f t="shared" si="7"/>
        <v>0</v>
      </c>
      <c r="X12" s="76">
        <f>分析係数表!E15</f>
        <v>1.3692377909630305E-2</v>
      </c>
      <c r="Y12" s="89">
        <f t="shared" si="8"/>
        <v>0</v>
      </c>
    </row>
    <row r="13" spans="1:25" x14ac:dyDescent="0.2">
      <c r="A13" s="6" t="s">
        <v>226</v>
      </c>
      <c r="B13" s="5" t="s">
        <v>30</v>
      </c>
      <c r="C13" s="90"/>
      <c r="D13" s="107">
        <f>投入係数表!AM13</f>
        <v>6.6459276018099546E-3</v>
      </c>
      <c r="E13" s="110">
        <f t="shared" si="9"/>
        <v>0.66459276018099545</v>
      </c>
      <c r="F13" s="85">
        <f>分析係数表!C16</f>
        <v>2.7381299155257777E-2</v>
      </c>
      <c r="G13" s="110">
        <f t="shared" si="0"/>
        <v>1.8197413182934323E-2</v>
      </c>
      <c r="H13" s="110">
        <v>2.1975070933328514E-2</v>
      </c>
      <c r="I13" s="110">
        <f t="shared" si="1"/>
        <v>2.1975070933328514E-2</v>
      </c>
      <c r="J13" s="85">
        <f>分析係数表!G16</f>
        <v>3.4146341463414637E-2</v>
      </c>
      <c r="K13" s="111">
        <f t="shared" si="2"/>
        <v>7.5036827577219323E-4</v>
      </c>
      <c r="L13" s="79"/>
      <c r="M13" s="80"/>
      <c r="N13" s="81">
        <f>分析係数表!H16</f>
        <v>1.6149762503492596E-2</v>
      </c>
      <c r="O13" s="82">
        <f t="shared" si="3"/>
        <v>0.33814257747367649</v>
      </c>
      <c r="P13" s="76">
        <f>分析係数表!C16</f>
        <v>2.7381299155257777E-2</v>
      </c>
      <c r="Q13" s="82">
        <f t="shared" si="4"/>
        <v>9.2587830709366659E-3</v>
      </c>
      <c r="R13" s="83">
        <v>1.0893624738169497E-2</v>
      </c>
      <c r="S13" s="84">
        <f t="shared" si="5"/>
        <v>3.2868695671498013E-2</v>
      </c>
      <c r="T13" s="85">
        <f>分析係数表!F16</f>
        <v>0.28292682926829266</v>
      </c>
      <c r="U13" s="86">
        <f t="shared" si="6"/>
        <v>9.2994358485213886E-3</v>
      </c>
      <c r="V13" s="87">
        <f>分析係数表!D16</f>
        <v>0</v>
      </c>
      <c r="W13" s="88">
        <f t="shared" si="7"/>
        <v>0</v>
      </c>
      <c r="X13" s="76">
        <f>分析係数表!E16</f>
        <v>0</v>
      </c>
      <c r="Y13" s="89">
        <f t="shared" si="8"/>
        <v>0</v>
      </c>
    </row>
    <row r="14" spans="1:25" x14ac:dyDescent="0.2">
      <c r="A14" s="6" t="s">
        <v>2</v>
      </c>
      <c r="B14" s="5" t="s">
        <v>364</v>
      </c>
      <c r="C14" s="90"/>
      <c r="D14" s="107">
        <f>投入係数表!AM14</f>
        <v>2.9694570135746605E-3</v>
      </c>
      <c r="E14" s="110">
        <f t="shared" si="9"/>
        <v>0.29694570135746606</v>
      </c>
      <c r="F14" s="85">
        <f>分析係数表!C17</f>
        <v>0.29707112970711302</v>
      </c>
      <c r="G14" s="110">
        <f t="shared" si="0"/>
        <v>8.8213994963933451E-2</v>
      </c>
      <c r="H14" s="110">
        <v>0.18628221462392247</v>
      </c>
      <c r="I14" s="110">
        <f t="shared" si="1"/>
        <v>0.18628221462392247</v>
      </c>
      <c r="J14" s="85">
        <f>分析係数表!G17</f>
        <v>0.2185201483623562</v>
      </c>
      <c r="K14" s="111">
        <f t="shared" si="2"/>
        <v>4.0706417176887819E-2</v>
      </c>
      <c r="L14" s="79"/>
      <c r="M14" s="80"/>
      <c r="N14" s="81">
        <f>分析係数表!H17</f>
        <v>2.8080469404861692E-3</v>
      </c>
      <c r="O14" s="82">
        <f t="shared" si="3"/>
        <v>5.8794686913675578E-2</v>
      </c>
      <c r="P14" s="76">
        <f>分析係数表!C17</f>
        <v>0.29707112970711302</v>
      </c>
      <c r="Q14" s="82">
        <f t="shared" si="4"/>
        <v>1.7466204062221619E-2</v>
      </c>
      <c r="R14" s="83">
        <v>4.487067694502845E-2</v>
      </c>
      <c r="S14" s="84">
        <f t="shared" si="5"/>
        <v>0.23115289156895091</v>
      </c>
      <c r="T14" s="85">
        <f>分析係数表!F17</f>
        <v>0.34274218897340791</v>
      </c>
      <c r="U14" s="86">
        <f t="shared" si="6"/>
        <v>7.9225848043875044E-2</v>
      </c>
      <c r="V14" s="87">
        <f>分析係数表!D17</f>
        <v>3.2187087445778591E-2</v>
      </c>
      <c r="W14" s="88">
        <f t="shared" si="7"/>
        <v>0</v>
      </c>
      <c r="X14" s="76">
        <f>分析係数表!E17</f>
        <v>3.1118375557930469E-2</v>
      </c>
      <c r="Y14" s="89">
        <f t="shared" si="8"/>
        <v>0</v>
      </c>
    </row>
    <row r="15" spans="1:25" x14ac:dyDescent="0.2">
      <c r="A15" s="6" t="s">
        <v>3</v>
      </c>
      <c r="B15" s="5" t="s">
        <v>31</v>
      </c>
      <c r="C15" s="90"/>
      <c r="D15" s="107">
        <f>投入係数表!AM15</f>
        <v>9.8981900452488683E-4</v>
      </c>
      <c r="E15" s="110">
        <f t="shared" si="9"/>
        <v>9.8981900452488683E-2</v>
      </c>
      <c r="F15" s="85">
        <f>分析係数表!C18</f>
        <v>0.13983739837398379</v>
      </c>
      <c r="G15" s="110">
        <f t="shared" si="0"/>
        <v>1.3841371445388667E-2</v>
      </c>
      <c r="H15" s="110">
        <v>1.9602448990069261E-2</v>
      </c>
      <c r="I15" s="110">
        <f t="shared" si="1"/>
        <v>1.9602448990069261E-2</v>
      </c>
      <c r="J15" s="85">
        <f>分析係数表!G18</f>
        <v>0.21606118546845124</v>
      </c>
      <c r="K15" s="111">
        <f t="shared" si="2"/>
        <v>4.2353283668792093E-3</v>
      </c>
      <c r="L15" s="79"/>
      <c r="M15" s="80"/>
      <c r="N15" s="81">
        <f>分析係数表!H18</f>
        <v>4.3308186644314052E-4</v>
      </c>
      <c r="O15" s="82">
        <f t="shared" si="3"/>
        <v>9.0678372851937458E-3</v>
      </c>
      <c r="P15" s="76">
        <f>分析係数表!C18</f>
        <v>0.13983739837398379</v>
      </c>
      <c r="Q15" s="82">
        <f t="shared" si="4"/>
        <v>1.2680227748401015E-3</v>
      </c>
      <c r="R15" s="83">
        <v>3.1415174272388271E-3</v>
      </c>
      <c r="S15" s="84">
        <f t="shared" si="5"/>
        <v>2.2743966417308088E-2</v>
      </c>
      <c r="T15" s="85">
        <f>分析係数表!F18</f>
        <v>0.45793499043977054</v>
      </c>
      <c r="U15" s="86">
        <f t="shared" si="6"/>
        <v>1.0415258043872442E-2</v>
      </c>
      <c r="V15" s="87">
        <f>分析係数表!D18</f>
        <v>4.2065009560229447E-2</v>
      </c>
      <c r="W15" s="88">
        <f t="shared" si="7"/>
        <v>0</v>
      </c>
      <c r="X15" s="76">
        <f>分析係数表!E18</f>
        <v>2.9636711281070746E-2</v>
      </c>
      <c r="Y15" s="89">
        <f t="shared" si="8"/>
        <v>0</v>
      </c>
    </row>
    <row r="16" spans="1:25" x14ac:dyDescent="0.2">
      <c r="A16" s="6" t="s">
        <v>4</v>
      </c>
      <c r="B16" s="5" t="s">
        <v>32</v>
      </c>
      <c r="C16" s="90"/>
      <c r="D16" s="107">
        <f>投入係数表!AM16</f>
        <v>0</v>
      </c>
      <c r="E16" s="110">
        <f t="shared" si="9"/>
        <v>0</v>
      </c>
      <c r="F16" s="85">
        <f>分析係数表!C19</f>
        <v>0.18403218975010593</v>
      </c>
      <c r="G16" s="110">
        <f t="shared" si="0"/>
        <v>0</v>
      </c>
      <c r="H16" s="110">
        <v>7.1123872325975571E-3</v>
      </c>
      <c r="I16" s="110">
        <f t="shared" si="1"/>
        <v>7.1123872325975571E-3</v>
      </c>
      <c r="J16" s="85">
        <f>分析係数表!G19</f>
        <v>5.7747209966260059E-2</v>
      </c>
      <c r="K16" s="111">
        <f t="shared" si="2"/>
        <v>4.1072051888215843E-4</v>
      </c>
      <c r="L16" s="79"/>
      <c r="M16" s="80"/>
      <c r="N16" s="81">
        <f>分析係数表!H19</f>
        <v>-1.1176306230790724E-4</v>
      </c>
      <c r="O16" s="82">
        <f t="shared" si="3"/>
        <v>-2.3400870413403216E-3</v>
      </c>
      <c r="P16" s="76">
        <f>分析係数表!C19</f>
        <v>0.18403218975010593</v>
      </c>
      <c r="Q16" s="82">
        <f t="shared" si="4"/>
        <v>-4.3065134242370603E-4</v>
      </c>
      <c r="R16" s="83">
        <v>2.6940605726307907E-3</v>
      </c>
      <c r="S16" s="84">
        <f t="shared" si="5"/>
        <v>9.8064478052283487E-3</v>
      </c>
      <c r="T16" s="85">
        <f>分析係数表!F19</f>
        <v>0.23994290163508955</v>
      </c>
      <c r="U16" s="86">
        <f t="shared" si="6"/>
        <v>2.3529875411195454E-3</v>
      </c>
      <c r="V16" s="87">
        <f>分析係数表!D19</f>
        <v>1.5831819361536464E-2</v>
      </c>
      <c r="W16" s="88">
        <f t="shared" si="7"/>
        <v>0</v>
      </c>
      <c r="X16" s="76">
        <f>分析係数表!E19</f>
        <v>1.544251232805606E-2</v>
      </c>
      <c r="Y16" s="89">
        <f t="shared" si="8"/>
        <v>0</v>
      </c>
    </row>
    <row r="17" spans="1:25" x14ac:dyDescent="0.2">
      <c r="A17" s="6" t="s">
        <v>5</v>
      </c>
      <c r="B17" s="5" t="s">
        <v>33</v>
      </c>
      <c r="C17" s="90"/>
      <c r="D17" s="107">
        <f>投入係数表!AM17</f>
        <v>4.242081447963801E-4</v>
      </c>
      <c r="E17" s="110">
        <f t="shared" si="9"/>
        <v>4.2420814479638011E-2</v>
      </c>
      <c r="F17" s="85">
        <f>分析係数表!C20</f>
        <v>2.2594142259414252E-2</v>
      </c>
      <c r="G17" s="110">
        <f t="shared" si="0"/>
        <v>9.5846191711316121E-4</v>
      </c>
      <c r="H17" s="110">
        <v>1.4451234236849779E-3</v>
      </c>
      <c r="I17" s="110">
        <f t="shared" si="1"/>
        <v>1.4451234236849779E-3</v>
      </c>
      <c r="J17" s="85">
        <f>分析係数表!G20</f>
        <v>0.10283687943262411</v>
      </c>
      <c r="K17" s="111">
        <f t="shared" si="2"/>
        <v>1.4861198328675304E-4</v>
      </c>
      <c r="L17" s="79"/>
      <c r="M17" s="80"/>
      <c r="N17" s="81">
        <f>分析係数表!H20</f>
        <v>5.3087454596255942E-4</v>
      </c>
      <c r="O17" s="82">
        <f t="shared" si="3"/>
        <v>1.1115413446366528E-2</v>
      </c>
      <c r="P17" s="76">
        <f>分析係数表!C20</f>
        <v>2.2594142259414252E-2</v>
      </c>
      <c r="Q17" s="82">
        <f t="shared" si="4"/>
        <v>2.5114323267941139E-4</v>
      </c>
      <c r="R17" s="83">
        <v>7.1682558479589989E-4</v>
      </c>
      <c r="S17" s="84">
        <f t="shared" si="5"/>
        <v>2.1619490084808777E-3</v>
      </c>
      <c r="T17" s="85">
        <f>分析係数表!F20</f>
        <v>0.22695035460992907</v>
      </c>
      <c r="U17" s="86">
        <f t="shared" si="6"/>
        <v>4.906550941233197E-4</v>
      </c>
      <c r="V17" s="87">
        <f>分析係数表!D20</f>
        <v>0.11702127659574468</v>
      </c>
      <c r="W17" s="88">
        <f t="shared" si="7"/>
        <v>0</v>
      </c>
      <c r="X17" s="76">
        <f>分析係数表!E20</f>
        <v>0.10638297872340426</v>
      </c>
      <c r="Y17" s="89">
        <f t="shared" si="8"/>
        <v>0</v>
      </c>
    </row>
    <row r="18" spans="1:25" x14ac:dyDescent="0.2">
      <c r="A18" s="6" t="s">
        <v>6</v>
      </c>
      <c r="B18" s="5" t="s">
        <v>34</v>
      </c>
      <c r="C18" s="90"/>
      <c r="D18" s="107">
        <f>投入係数表!AM18</f>
        <v>2.9694570135746605E-3</v>
      </c>
      <c r="E18" s="110">
        <f t="shared" si="9"/>
        <v>0.29694570135746606</v>
      </c>
      <c r="F18" s="85">
        <f>分析係数表!C21</f>
        <v>0.23250388802488331</v>
      </c>
      <c r="G18" s="110">
        <f t="shared" si="0"/>
        <v>6.904103009788673E-2</v>
      </c>
      <c r="H18" s="110">
        <v>9.7301090602701229E-2</v>
      </c>
      <c r="I18" s="110">
        <f t="shared" si="1"/>
        <v>9.7301090602701229E-2</v>
      </c>
      <c r="J18" s="85">
        <f>分析係数表!G21</f>
        <v>0.28497645450402553</v>
      </c>
      <c r="K18" s="111">
        <f t="shared" si="2"/>
        <v>2.7728519819332755E-2</v>
      </c>
      <c r="L18" s="79"/>
      <c r="M18" s="80"/>
      <c r="N18" s="81">
        <f>分析係数表!H21</f>
        <v>8.9410449846325792E-4</v>
      </c>
      <c r="O18" s="82">
        <f t="shared" si="3"/>
        <v>1.8720696330722573E-2</v>
      </c>
      <c r="P18" s="76">
        <f>分析係数表!C21</f>
        <v>0.23250388802488331</v>
      </c>
      <c r="Q18" s="82">
        <f t="shared" si="4"/>
        <v>4.3526346834261648E-3</v>
      </c>
      <c r="R18" s="83">
        <v>1.4670465144320924E-2</v>
      </c>
      <c r="S18" s="84">
        <f t="shared" si="5"/>
        <v>0.11197155574702215</v>
      </c>
      <c r="T18" s="85">
        <f>分析係数表!F21</f>
        <v>0.42533799179705301</v>
      </c>
      <c r="U18" s="86">
        <f t="shared" si="6"/>
        <v>4.7625756659830175E-2</v>
      </c>
      <c r="V18" s="87">
        <f>分析係数表!D21</f>
        <v>7.6257025672185938E-2</v>
      </c>
      <c r="W18" s="88">
        <f t="shared" si="7"/>
        <v>0</v>
      </c>
      <c r="X18" s="76">
        <f>分析係数表!E21</f>
        <v>5.9395412425945621E-2</v>
      </c>
      <c r="Y18" s="89">
        <f t="shared" si="8"/>
        <v>0</v>
      </c>
    </row>
    <row r="19" spans="1:25" x14ac:dyDescent="0.2">
      <c r="A19" s="6" t="s">
        <v>7</v>
      </c>
      <c r="B19" s="5" t="s">
        <v>268</v>
      </c>
      <c r="C19" s="90"/>
      <c r="D19" s="107">
        <f>投入係数表!AM19</f>
        <v>0</v>
      </c>
      <c r="E19" s="110">
        <f t="shared" si="9"/>
        <v>0</v>
      </c>
      <c r="F19" s="85">
        <f>分析係数表!C22</f>
        <v>5.4474708171206254E-2</v>
      </c>
      <c r="G19" s="110">
        <f t="shared" si="0"/>
        <v>0</v>
      </c>
      <c r="H19" s="110">
        <v>1.42241196362109E-3</v>
      </c>
      <c r="I19" s="110">
        <f t="shared" si="1"/>
        <v>1.42241196362109E-3</v>
      </c>
      <c r="J19" s="85">
        <f>分析係数表!G22</f>
        <v>0.19423955040393395</v>
      </c>
      <c r="K19" s="111">
        <f t="shared" si="2"/>
        <v>2.7628866030293735E-4</v>
      </c>
      <c r="L19" s="79"/>
      <c r="M19" s="80"/>
      <c r="N19" s="81">
        <f>分析係数表!H22</f>
        <v>4.1911148365465217E-5</v>
      </c>
      <c r="O19" s="82">
        <f t="shared" si="3"/>
        <v>8.7753264050262065E-4</v>
      </c>
      <c r="P19" s="76">
        <f>分析係数表!C22</f>
        <v>5.4474708171206254E-2</v>
      </c>
      <c r="Q19" s="82">
        <f t="shared" si="4"/>
        <v>4.780333450208831E-5</v>
      </c>
      <c r="R19" s="83">
        <v>4.8532158075592115E-4</v>
      </c>
      <c r="S19" s="84">
        <f t="shared" si="5"/>
        <v>1.9077335443770111E-3</v>
      </c>
      <c r="T19" s="85">
        <f>分析係数表!F22</f>
        <v>0.41201264488935724</v>
      </c>
      <c r="U19" s="86">
        <f t="shared" si="6"/>
        <v>7.8601034336292031E-4</v>
      </c>
      <c r="V19" s="87">
        <f>分析係数表!D22</f>
        <v>4.7418335089567963E-2</v>
      </c>
      <c r="W19" s="88">
        <f t="shared" si="7"/>
        <v>0</v>
      </c>
      <c r="X19" s="76">
        <f>分析係数表!E22</f>
        <v>4.0744643484369514E-2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0.21588453540995636</v>
      </c>
      <c r="K20" s="111">
        <f t="shared" si="2"/>
        <v>0</v>
      </c>
      <c r="L20" s="79"/>
      <c r="M20" s="80"/>
      <c r="N20" s="81">
        <f>分析係数表!H23</f>
        <v>2.794076557697681E-5</v>
      </c>
      <c r="O20" s="82">
        <f t="shared" si="3"/>
        <v>5.850217603350804E-4</v>
      </c>
      <c r="P20" s="76">
        <f>分析係数表!C23</f>
        <v>0</v>
      </c>
      <c r="Q20" s="82">
        <f t="shared" si="4"/>
        <v>0</v>
      </c>
      <c r="R20" s="83">
        <v>0</v>
      </c>
      <c r="S20" s="84">
        <f t="shared" si="5"/>
        <v>0</v>
      </c>
      <c r="T20" s="85">
        <f>分析係数表!F23</f>
        <v>0.4404941493048477</v>
      </c>
      <c r="U20" s="86">
        <f t="shared" si="6"/>
        <v>0</v>
      </c>
      <c r="V20" s="87">
        <f>分析係数表!D23</f>
        <v>3.6368084152158843E-2</v>
      </c>
      <c r="W20" s="88">
        <f t="shared" si="7"/>
        <v>0</v>
      </c>
      <c r="X20" s="76">
        <f>分析係数表!E23</f>
        <v>3.6898112284421247E-2</v>
      </c>
      <c r="Y20" s="89">
        <f t="shared" si="8"/>
        <v>0</v>
      </c>
    </row>
    <row r="21" spans="1:25" x14ac:dyDescent="0.2">
      <c r="A21" s="6" t="s">
        <v>9</v>
      </c>
      <c r="B21" s="5" t="s">
        <v>270</v>
      </c>
      <c r="C21" s="90"/>
      <c r="D21" s="107">
        <f>投入係数表!AM21</f>
        <v>4.242081447963801E-4</v>
      </c>
      <c r="E21" s="110">
        <f t="shared" si="9"/>
        <v>4.2420814479638011E-2</v>
      </c>
      <c r="F21" s="85">
        <f>分析係数表!C24</f>
        <v>0.2430426716141002</v>
      </c>
      <c r="G21" s="110">
        <f t="shared" si="0"/>
        <v>1.0310068083177328E-2</v>
      </c>
      <c r="H21" s="110">
        <v>1.60272391781222E-2</v>
      </c>
      <c r="I21" s="110">
        <f t="shared" si="1"/>
        <v>1.60272391781222E-2</v>
      </c>
      <c r="J21" s="85">
        <f>分析係数表!G24</f>
        <v>0.20785219399538107</v>
      </c>
      <c r="K21" s="111">
        <f t="shared" si="2"/>
        <v>3.3312968268614275E-3</v>
      </c>
      <c r="L21" s="79"/>
      <c r="M21" s="80"/>
      <c r="N21" s="81">
        <f>分析係数表!H24</f>
        <v>3.3528918692372173E-4</v>
      </c>
      <c r="O21" s="82">
        <f t="shared" si="3"/>
        <v>7.0202611240209652E-3</v>
      </c>
      <c r="P21" s="76">
        <f>分析係数表!C24</f>
        <v>0.2430426716141002</v>
      </c>
      <c r="Q21" s="82">
        <f t="shared" si="4"/>
        <v>1.7062230190106615E-3</v>
      </c>
      <c r="R21" s="83">
        <v>6.9056946903791258E-3</v>
      </c>
      <c r="S21" s="84">
        <f t="shared" si="5"/>
        <v>2.2932933868501326E-2</v>
      </c>
      <c r="T21" s="85">
        <f>分析係数表!F24</f>
        <v>0.39030023094688221</v>
      </c>
      <c r="U21" s="86">
        <f t="shared" si="6"/>
        <v>8.9507293851656435E-3</v>
      </c>
      <c r="V21" s="87">
        <f>分析係数表!D24</f>
        <v>2.0785219399538105E-2</v>
      </c>
      <c r="W21" s="88">
        <f t="shared" si="7"/>
        <v>0</v>
      </c>
      <c r="X21" s="76">
        <f>分析係数表!E24</f>
        <v>1.8475750577367205E-2</v>
      </c>
      <c r="Y21" s="89">
        <f t="shared" si="8"/>
        <v>0</v>
      </c>
    </row>
    <row r="22" spans="1:25" x14ac:dyDescent="0.2">
      <c r="A22" s="6" t="s">
        <v>10</v>
      </c>
      <c r="B22" s="5" t="s">
        <v>271</v>
      </c>
      <c r="C22" s="90"/>
      <c r="D22" s="107">
        <f>投入係数表!AM22</f>
        <v>0</v>
      </c>
      <c r="E22" s="110">
        <f t="shared" si="9"/>
        <v>0</v>
      </c>
      <c r="F22" s="85">
        <f>分析係数表!C25</f>
        <v>6.2929061784896545E-3</v>
      </c>
      <c r="G22" s="110">
        <f t="shared" si="0"/>
        <v>0</v>
      </c>
      <c r="H22" s="110">
        <v>2.2134750315383004E-4</v>
      </c>
      <c r="I22" s="110">
        <f t="shared" si="1"/>
        <v>2.2134750315383004E-4</v>
      </c>
      <c r="J22" s="85">
        <f>分析係数表!G25</f>
        <v>0.19805194805194806</v>
      </c>
      <c r="K22" s="111">
        <f t="shared" si="2"/>
        <v>4.3838304196050757E-5</v>
      </c>
      <c r="L22" s="79"/>
      <c r="M22" s="80"/>
      <c r="N22" s="81">
        <f>分析係数表!H25</f>
        <v>4.8896339759709417E-4</v>
      </c>
      <c r="O22" s="82">
        <f t="shared" si="3"/>
        <v>1.0237880805863906E-2</v>
      </c>
      <c r="P22" s="76">
        <f>分析係数表!C25</f>
        <v>6.2929061784896545E-3</v>
      </c>
      <c r="Q22" s="82">
        <f t="shared" si="4"/>
        <v>6.4426023377861614E-5</v>
      </c>
      <c r="R22" s="83">
        <v>6.276165853497421E-4</v>
      </c>
      <c r="S22" s="84">
        <f t="shared" si="5"/>
        <v>8.489640885035721E-4</v>
      </c>
      <c r="T22" s="85">
        <f>分析係数表!F25</f>
        <v>0.35389610389610388</v>
      </c>
      <c r="U22" s="86">
        <f t="shared" si="6"/>
        <v>3.0044508326912129E-4</v>
      </c>
      <c r="V22" s="87">
        <f>分析係数表!D25</f>
        <v>9.74025974025974E-3</v>
      </c>
      <c r="W22" s="88">
        <f t="shared" si="7"/>
        <v>0</v>
      </c>
      <c r="X22" s="76">
        <f>分析係数表!E25</f>
        <v>0</v>
      </c>
      <c r="Y22" s="89">
        <f t="shared" si="8"/>
        <v>0</v>
      </c>
    </row>
    <row r="23" spans="1:25" x14ac:dyDescent="0.2">
      <c r="A23" s="6" t="s">
        <v>11</v>
      </c>
      <c r="B23" s="5" t="s">
        <v>35</v>
      </c>
      <c r="C23" s="90"/>
      <c r="D23" s="107">
        <f>投入係数表!AM23</f>
        <v>0</v>
      </c>
      <c r="E23" s="110">
        <f t="shared" si="9"/>
        <v>0</v>
      </c>
      <c r="F23" s="85">
        <f>分析係数表!C26</f>
        <v>0.11929572403880706</v>
      </c>
      <c r="G23" s="110">
        <f t="shared" si="0"/>
        <v>0</v>
      </c>
      <c r="H23" s="110">
        <v>2.5220055363398535E-3</v>
      </c>
      <c r="I23" s="110">
        <f t="shared" si="1"/>
        <v>2.5220055363398535E-3</v>
      </c>
      <c r="J23" s="85">
        <f>分析係数表!G26</f>
        <v>0.19690501600853788</v>
      </c>
      <c r="K23" s="111">
        <f t="shared" si="2"/>
        <v>4.9659554050662E-4</v>
      </c>
      <c r="L23" s="79"/>
      <c r="M23" s="80"/>
      <c r="N23" s="81">
        <f>分析係数表!H26</f>
        <v>1.0477787091366304E-2</v>
      </c>
      <c r="O23" s="82">
        <f t="shared" si="3"/>
        <v>0.21938316012565515</v>
      </c>
      <c r="P23" s="76">
        <f>分析係数表!C26</f>
        <v>0.11929572403880706</v>
      </c>
      <c r="Q23" s="82">
        <f t="shared" si="4"/>
        <v>2.6171472929111577E-2</v>
      </c>
      <c r="R23" s="83">
        <v>2.8287452730487946E-2</v>
      </c>
      <c r="S23" s="84">
        <f t="shared" si="5"/>
        <v>3.0809458266827801E-2</v>
      </c>
      <c r="T23" s="85">
        <f>分析係数表!F26</f>
        <v>0.33564567769477055</v>
      </c>
      <c r="U23" s="86">
        <f t="shared" si="6"/>
        <v>1.0341061499378168E-2</v>
      </c>
      <c r="V23" s="87">
        <f>分析係数表!D26</f>
        <v>7.4706510138740662E-2</v>
      </c>
      <c r="W23" s="88">
        <f t="shared" si="7"/>
        <v>0</v>
      </c>
      <c r="X23" s="76">
        <f>分析係数表!E26</f>
        <v>7.3639274279615793E-2</v>
      </c>
      <c r="Y23" s="89">
        <f t="shared" si="8"/>
        <v>0</v>
      </c>
    </row>
    <row r="24" spans="1:25" x14ac:dyDescent="0.2">
      <c r="A24" s="6" t="s">
        <v>12</v>
      </c>
      <c r="B24" s="5" t="s">
        <v>365</v>
      </c>
      <c r="C24" s="90"/>
      <c r="D24" s="107">
        <f>投入係数表!AM24</f>
        <v>0</v>
      </c>
      <c r="E24" s="110">
        <f t="shared" si="9"/>
        <v>0</v>
      </c>
      <c r="F24" s="85">
        <f>分析係数表!C27</f>
        <v>1</v>
      </c>
      <c r="G24" s="110">
        <f t="shared" si="0"/>
        <v>0</v>
      </c>
      <c r="H24" s="110">
        <v>6.0216163908716367E-3</v>
      </c>
      <c r="I24" s="110">
        <f t="shared" si="1"/>
        <v>6.0216163908716367E-3</v>
      </c>
      <c r="J24" s="85">
        <f>分析係数表!G27</f>
        <v>0.17096018735362997</v>
      </c>
      <c r="K24" s="111">
        <f t="shared" si="2"/>
        <v>1.0294566663551041E-3</v>
      </c>
      <c r="L24" s="79"/>
      <c r="M24" s="80"/>
      <c r="N24" s="81">
        <f>分析係数表!H27</f>
        <v>1.0449846325789327E-2</v>
      </c>
      <c r="O24" s="82">
        <f t="shared" si="3"/>
        <v>0.21879813836532006</v>
      </c>
      <c r="P24" s="76">
        <f>分析係数表!C27</f>
        <v>1</v>
      </c>
      <c r="Q24" s="82">
        <f t="shared" si="4"/>
        <v>0.21879813836532006</v>
      </c>
      <c r="R24" s="83">
        <v>0.22782848361395788</v>
      </c>
      <c r="S24" s="84">
        <f t="shared" si="5"/>
        <v>0.23385010000482953</v>
      </c>
      <c r="T24" s="85">
        <f>分析係数表!F27</f>
        <v>0.32162373145979706</v>
      </c>
      <c r="U24" s="86">
        <f t="shared" si="6"/>
        <v>7.5211741765799978E-2</v>
      </c>
      <c r="V24" s="87">
        <f>分析係数表!D27</f>
        <v>1.0278428311215197E-2</v>
      </c>
      <c r="W24" s="88">
        <f t="shared" si="7"/>
        <v>0</v>
      </c>
      <c r="X24" s="76">
        <f>分析係数表!E27</f>
        <v>1.2360135310954984E-2</v>
      </c>
      <c r="Y24" s="89">
        <f t="shared" si="8"/>
        <v>0</v>
      </c>
    </row>
    <row r="25" spans="1:25" x14ac:dyDescent="0.2">
      <c r="A25" s="6" t="s">
        <v>13</v>
      </c>
      <c r="B25" s="5" t="s">
        <v>191</v>
      </c>
      <c r="C25" s="90"/>
      <c r="D25" s="107">
        <f>投入係数表!AM25</f>
        <v>0</v>
      </c>
      <c r="E25" s="110">
        <f t="shared" si="9"/>
        <v>0</v>
      </c>
      <c r="F25" s="85">
        <f>分析係数表!C28</f>
        <v>0.21543700340522132</v>
      </c>
      <c r="G25" s="110">
        <f t="shared" si="0"/>
        <v>0</v>
      </c>
      <c r="H25" s="110">
        <v>1.5351918895596688E-2</v>
      </c>
      <c r="I25" s="110">
        <f t="shared" si="1"/>
        <v>1.5351918895596688E-2</v>
      </c>
      <c r="J25" s="85">
        <f>分析係数表!G28</f>
        <v>0.12488528602018965</v>
      </c>
      <c r="K25" s="111">
        <f t="shared" si="2"/>
        <v>1.9172287822353464E-3</v>
      </c>
      <c r="L25" s="79"/>
      <c r="M25" s="80"/>
      <c r="N25" s="81">
        <f>分析係数表!H28</f>
        <v>2.0550433081866444E-2</v>
      </c>
      <c r="O25" s="82">
        <f t="shared" si="3"/>
        <v>0.43028350472645166</v>
      </c>
      <c r="P25" s="76">
        <f>分析係数表!C28</f>
        <v>0.21543700340522132</v>
      </c>
      <c r="Q25" s="82">
        <f t="shared" si="4"/>
        <v>9.2698988872963128E-2</v>
      </c>
      <c r="R25" s="83">
        <v>0.10738211862910307</v>
      </c>
      <c r="S25" s="84">
        <f t="shared" si="5"/>
        <v>0.12273403752469976</v>
      </c>
      <c r="T25" s="85">
        <f>分析係数表!F28</f>
        <v>0.21313857448761089</v>
      </c>
      <c r="U25" s="86">
        <f t="shared" si="6"/>
        <v>2.6159357799123449E-2</v>
      </c>
      <c r="V25" s="87">
        <f>分析係数表!D28</f>
        <v>4.5656163964515141E-2</v>
      </c>
      <c r="W25" s="88">
        <f t="shared" si="7"/>
        <v>0</v>
      </c>
      <c r="X25" s="76">
        <f>分析係数表!E28</f>
        <v>3.9385133068216581E-2</v>
      </c>
      <c r="Y25" s="89">
        <f t="shared" si="8"/>
        <v>0</v>
      </c>
    </row>
    <row r="26" spans="1:25" x14ac:dyDescent="0.2">
      <c r="A26" s="6" t="s">
        <v>14</v>
      </c>
      <c r="B26" s="5" t="s">
        <v>50</v>
      </c>
      <c r="C26" s="90"/>
      <c r="D26" s="107">
        <f>投入係数表!AM26</f>
        <v>5.7975113122171948E-3</v>
      </c>
      <c r="E26" s="110">
        <f t="shared" si="9"/>
        <v>0.57975113122171951</v>
      </c>
      <c r="F26" s="85">
        <f>分析係数表!C29</f>
        <v>0.11126961483594866</v>
      </c>
      <c r="G26" s="110">
        <f t="shared" si="0"/>
        <v>6.4508685071746258E-2</v>
      </c>
      <c r="H26" s="110">
        <v>8.2892482471845497E-2</v>
      </c>
      <c r="I26" s="110">
        <f t="shared" si="1"/>
        <v>8.2892482471845497E-2</v>
      </c>
      <c r="J26" s="85">
        <f>分析係数表!G29</f>
        <v>0.25072046109510088</v>
      </c>
      <c r="K26" s="111">
        <f t="shared" si="2"/>
        <v>2.078284142665867E-2</v>
      </c>
      <c r="L26" s="79"/>
      <c r="M26" s="80"/>
      <c r="N26" s="81">
        <f>分析係数表!H29</f>
        <v>9.5976529756915344E-3</v>
      </c>
      <c r="O26" s="82">
        <f t="shared" si="3"/>
        <v>0.20095497467510012</v>
      </c>
      <c r="P26" s="76">
        <f>分析係数表!C29</f>
        <v>0.11126961483594866</v>
      </c>
      <c r="Q26" s="82">
        <f t="shared" si="4"/>
        <v>2.2360182631466208E-2</v>
      </c>
      <c r="R26" s="83">
        <v>3.1096879558085187E-2</v>
      </c>
      <c r="S26" s="84">
        <f t="shared" si="5"/>
        <v>0.11398936202993068</v>
      </c>
      <c r="T26" s="85">
        <f>分析係数表!F29</f>
        <v>0.40201729106628242</v>
      </c>
      <c r="U26" s="86">
        <f t="shared" si="6"/>
        <v>4.5825694533646481E-2</v>
      </c>
      <c r="V26" s="87">
        <f>分析係数表!D29</f>
        <v>0.18659942363112392</v>
      </c>
      <c r="W26" s="88">
        <f t="shared" si="7"/>
        <v>0</v>
      </c>
      <c r="X26" s="76">
        <f>分析係数表!E29</f>
        <v>0.15489913544668588</v>
      </c>
      <c r="Y26" s="89">
        <f t="shared" si="8"/>
        <v>0</v>
      </c>
    </row>
    <row r="27" spans="1:25" x14ac:dyDescent="0.2">
      <c r="A27" s="6" t="s">
        <v>15</v>
      </c>
      <c r="B27" s="5" t="s">
        <v>36</v>
      </c>
      <c r="C27" s="90"/>
      <c r="D27" s="107">
        <f>投入係数表!AM27</f>
        <v>2.1210407239819003E-3</v>
      </c>
      <c r="E27" s="110">
        <f t="shared" si="9"/>
        <v>0.21210407239819004</v>
      </c>
      <c r="F27" s="85">
        <f>分析係数表!C30</f>
        <v>1</v>
      </c>
      <c r="G27" s="110">
        <f t="shared" si="0"/>
        <v>0.21210407239819004</v>
      </c>
      <c r="H27" s="110">
        <v>0.28852332376455475</v>
      </c>
      <c r="I27" s="110">
        <f t="shared" si="1"/>
        <v>0.28852332376455475</v>
      </c>
      <c r="J27" s="85">
        <f>分析係数表!G30</f>
        <v>0.34452184927169094</v>
      </c>
      <c r="K27" s="111">
        <f t="shared" si="2"/>
        <v>9.9402589061379221E-2</v>
      </c>
      <c r="L27" s="79"/>
      <c r="M27" s="80"/>
      <c r="N27" s="81">
        <f>分析係数表!H30</f>
        <v>0</v>
      </c>
      <c r="O27" s="82">
        <f t="shared" si="3"/>
        <v>0</v>
      </c>
      <c r="P27" s="76">
        <f>分析係数表!C30</f>
        <v>1</v>
      </c>
      <c r="Q27" s="82">
        <f t="shared" si="4"/>
        <v>0</v>
      </c>
      <c r="R27" s="83">
        <v>6.325648615661475E-2</v>
      </c>
      <c r="S27" s="84">
        <f t="shared" si="5"/>
        <v>0.35177980992116953</v>
      </c>
      <c r="T27" s="85">
        <f>分析係数表!F30</f>
        <v>0.43989867004433186</v>
      </c>
      <c r="U27" s="86">
        <f t="shared" si="6"/>
        <v>0.15474747053277033</v>
      </c>
      <c r="V27" s="87">
        <f>分析係数表!D30</f>
        <v>0.14464851171627613</v>
      </c>
      <c r="W27" s="88">
        <f t="shared" si="7"/>
        <v>0</v>
      </c>
      <c r="X27" s="76">
        <f>分析係数表!E30</f>
        <v>8.7017099430018993E-2</v>
      </c>
      <c r="Y27" s="89">
        <f t="shared" si="8"/>
        <v>0</v>
      </c>
    </row>
    <row r="28" spans="1:25" x14ac:dyDescent="0.2">
      <c r="A28" s="6" t="s">
        <v>16</v>
      </c>
      <c r="B28" s="5" t="s">
        <v>192</v>
      </c>
      <c r="C28" s="90"/>
      <c r="D28" s="107">
        <f>投入係数表!AM28</f>
        <v>3.7188914027149321E-2</v>
      </c>
      <c r="E28" s="110">
        <f t="shared" si="9"/>
        <v>3.7188914027149322</v>
      </c>
      <c r="F28" s="85">
        <f>分析係数表!C31</f>
        <v>4.9334728658992355E-2</v>
      </c>
      <c r="G28" s="110">
        <f t="shared" si="0"/>
        <v>0.18347049826520065</v>
      </c>
      <c r="H28" s="110">
        <v>0.20741123923057772</v>
      </c>
      <c r="I28" s="110">
        <f t="shared" si="1"/>
        <v>0.20741123923057772</v>
      </c>
      <c r="J28" s="85">
        <f>分析係数表!G31</f>
        <v>6.9277108433734941E-2</v>
      </c>
      <c r="K28" s="111">
        <f t="shared" si="2"/>
        <v>1.4368850910552072E-2</v>
      </c>
      <c r="L28" s="79"/>
      <c r="M28" s="80"/>
      <c r="N28" s="81">
        <f>分析係数表!H31</f>
        <v>2.1570271025426097E-2</v>
      </c>
      <c r="O28" s="82">
        <f t="shared" si="3"/>
        <v>0.45163679897868209</v>
      </c>
      <c r="P28" s="76">
        <f>分析係数表!C31</f>
        <v>4.9334728658992355E-2</v>
      </c>
      <c r="Q28" s="82">
        <f t="shared" si="4"/>
        <v>2.2281378930029155E-2</v>
      </c>
      <c r="R28" s="83">
        <v>3.1647779315727882E-2</v>
      </c>
      <c r="S28" s="84">
        <f t="shared" si="5"/>
        <v>0.2390590185463056</v>
      </c>
      <c r="T28" s="85">
        <f>分析係数表!F31</f>
        <v>0.34337349397590361</v>
      </c>
      <c r="U28" s="86">
        <f t="shared" si="6"/>
        <v>8.2086530464695287E-2</v>
      </c>
      <c r="V28" s="87">
        <f>分析係数表!D31</f>
        <v>0</v>
      </c>
      <c r="W28" s="88">
        <f t="shared" si="7"/>
        <v>0</v>
      </c>
      <c r="X28" s="76">
        <f>分析係数表!E31</f>
        <v>0</v>
      </c>
      <c r="Y28" s="89">
        <f t="shared" si="8"/>
        <v>0</v>
      </c>
    </row>
    <row r="29" spans="1:25" x14ac:dyDescent="0.2">
      <c r="A29" s="6" t="s">
        <v>17</v>
      </c>
      <c r="B29" s="5" t="s">
        <v>272</v>
      </c>
      <c r="C29" s="90"/>
      <c r="D29" s="107">
        <f>投入係数表!AM29</f>
        <v>1.1877828054298642E-2</v>
      </c>
      <c r="E29" s="110">
        <f t="shared" si="9"/>
        <v>1.1877828054298643</v>
      </c>
      <c r="F29" s="85">
        <f>分析係数表!C32</f>
        <v>0.42352941176470593</v>
      </c>
      <c r="G29" s="110">
        <f t="shared" si="0"/>
        <v>0.50306095288794261</v>
      </c>
      <c r="H29" s="110">
        <v>0.54834046854972518</v>
      </c>
      <c r="I29" s="110">
        <f t="shared" si="1"/>
        <v>0.54834046854972518</v>
      </c>
      <c r="J29" s="85">
        <f>分析係数表!G32</f>
        <v>0.14012738853503184</v>
      </c>
      <c r="K29" s="111">
        <f t="shared" si="2"/>
        <v>7.6837517885948753E-2</v>
      </c>
      <c r="L29" s="79"/>
      <c r="M29" s="80"/>
      <c r="N29" s="81">
        <f>分析係数表!H32</f>
        <v>6.3146130203967591E-3</v>
      </c>
      <c r="O29" s="82">
        <f t="shared" si="3"/>
        <v>0.13221491783572817</v>
      </c>
      <c r="P29" s="76">
        <f>分析係数表!C32</f>
        <v>0.42352941176470593</v>
      </c>
      <c r="Q29" s="82">
        <f t="shared" si="4"/>
        <v>5.5996906377484876E-2</v>
      </c>
      <c r="R29" s="83">
        <v>7.4370775848896092E-2</v>
      </c>
      <c r="S29" s="84">
        <f t="shared" si="5"/>
        <v>0.62271124439862124</v>
      </c>
      <c r="T29" s="85">
        <f>分析係数表!F32</f>
        <v>0.48195329087048833</v>
      </c>
      <c r="U29" s="86">
        <f t="shared" si="6"/>
        <v>0.30011773349997245</v>
      </c>
      <c r="V29" s="87">
        <f>分析係数表!D32</f>
        <v>6.369426751592357E-3</v>
      </c>
      <c r="W29" s="88">
        <f t="shared" si="7"/>
        <v>0</v>
      </c>
      <c r="X29" s="76">
        <f>分析係数表!E32</f>
        <v>1.0615711252653927E-2</v>
      </c>
      <c r="Y29" s="89">
        <f t="shared" si="8"/>
        <v>0</v>
      </c>
    </row>
    <row r="30" spans="1:25" x14ac:dyDescent="0.2">
      <c r="A30" s="6" t="s">
        <v>18</v>
      </c>
      <c r="B30" s="5" t="s">
        <v>273</v>
      </c>
      <c r="C30" s="90"/>
      <c r="D30" s="107">
        <f>投入係数表!AM30</f>
        <v>1.4423076923076924E-2</v>
      </c>
      <c r="E30" s="110">
        <f t="shared" si="9"/>
        <v>1.4423076923076923</v>
      </c>
      <c r="F30" s="85">
        <f>分析係数表!C33</f>
        <v>1</v>
      </c>
      <c r="G30" s="110">
        <f t="shared" si="0"/>
        <v>1.4423076923076923</v>
      </c>
      <c r="H30" s="110">
        <v>1.4815503677803341</v>
      </c>
      <c r="I30" s="110">
        <f t="shared" si="1"/>
        <v>1.4815503677803341</v>
      </c>
      <c r="J30" s="85">
        <f>分析係数表!G33</f>
        <v>0.50642927794263104</v>
      </c>
      <c r="K30" s="111">
        <f t="shared" si="2"/>
        <v>0.75030048299063401</v>
      </c>
      <c r="L30" s="79"/>
      <c r="M30" s="80"/>
      <c r="N30" s="81">
        <f>分析係数表!H33</f>
        <v>9.2204526404023469E-4</v>
      </c>
      <c r="O30" s="82">
        <f t="shared" si="3"/>
        <v>1.9305718091057654E-2</v>
      </c>
      <c r="P30" s="76">
        <f>分析係数表!C33</f>
        <v>1</v>
      </c>
      <c r="Q30" s="82">
        <f t="shared" si="4"/>
        <v>1.9305718091057654E-2</v>
      </c>
      <c r="R30" s="83">
        <v>5.430415256208574E-2</v>
      </c>
      <c r="S30" s="84">
        <f t="shared" si="5"/>
        <v>1.5358545203424199</v>
      </c>
      <c r="T30" s="85">
        <f>分析係数表!F33</f>
        <v>0.64094955489614247</v>
      </c>
      <c r="U30" s="86">
        <f t="shared" si="6"/>
        <v>0.98440527119870236</v>
      </c>
      <c r="V30" s="87">
        <f>分析係数表!D33</f>
        <v>2.967359050445104E-2</v>
      </c>
      <c r="W30" s="88">
        <f t="shared" si="7"/>
        <v>0</v>
      </c>
      <c r="X30" s="76">
        <f>分析係数表!E33</f>
        <v>2.6706231454005934E-2</v>
      </c>
      <c r="Y30" s="89">
        <f t="shared" si="8"/>
        <v>0</v>
      </c>
    </row>
    <row r="31" spans="1:25" x14ac:dyDescent="0.2">
      <c r="A31" s="6" t="s">
        <v>19</v>
      </c>
      <c r="B31" s="5" t="s">
        <v>274</v>
      </c>
      <c r="C31" s="90"/>
      <c r="D31" s="107">
        <f>投入係数表!AM31</f>
        <v>7.0701357466063347E-2</v>
      </c>
      <c r="E31" s="110">
        <f t="shared" si="9"/>
        <v>7.0701357466063346</v>
      </c>
      <c r="F31" s="85">
        <f>分析係数表!C34</f>
        <v>1</v>
      </c>
      <c r="G31" s="110">
        <f t="shared" si="0"/>
        <v>7.0701357466063346</v>
      </c>
      <c r="H31" s="110">
        <v>7.8939274045065231</v>
      </c>
      <c r="I31" s="110">
        <f t="shared" si="1"/>
        <v>7.8939274045065231</v>
      </c>
      <c r="J31" s="85">
        <f>分析係数表!G34</f>
        <v>0.4248177722781849</v>
      </c>
      <c r="K31" s="111">
        <f t="shared" si="2"/>
        <v>3.3534806545081755</v>
      </c>
      <c r="L31" s="79"/>
      <c r="M31" s="80"/>
      <c r="N31" s="81">
        <f>分析係数表!H34</f>
        <v>0.15535065660799105</v>
      </c>
      <c r="O31" s="82">
        <f t="shared" si="3"/>
        <v>3.2527209874630469</v>
      </c>
      <c r="P31" s="76">
        <f>分析係数表!C34</f>
        <v>1</v>
      </c>
      <c r="Q31" s="82">
        <f t="shared" si="4"/>
        <v>3.2527209874630469</v>
      </c>
      <c r="R31" s="83">
        <v>3.576494133472603</v>
      </c>
      <c r="S31" s="84">
        <f t="shared" si="5"/>
        <v>11.470421537979126</v>
      </c>
      <c r="T31" s="85">
        <f>分析係数表!F34</f>
        <v>0.6980530152162564</v>
      </c>
      <c r="U31" s="86">
        <f t="shared" si="6"/>
        <v>8.0069623403878172</v>
      </c>
      <c r="V31" s="87">
        <f>分析係数表!D34</f>
        <v>4.7543550975425841E-2</v>
      </c>
      <c r="W31" s="88">
        <f t="shared" si="7"/>
        <v>1</v>
      </c>
      <c r="X31" s="76">
        <f>分析係数表!E34</f>
        <v>3.5865509174223237E-2</v>
      </c>
      <c r="Y31" s="89">
        <f t="shared" si="8"/>
        <v>0</v>
      </c>
    </row>
    <row r="32" spans="1:25" x14ac:dyDescent="0.2">
      <c r="A32" s="6" t="s">
        <v>20</v>
      </c>
      <c r="B32" s="5" t="s">
        <v>37</v>
      </c>
      <c r="C32" s="90"/>
      <c r="D32" s="107">
        <f>投入係数表!AM32</f>
        <v>3.5350678733031674E-3</v>
      </c>
      <c r="E32" s="110">
        <f t="shared" si="9"/>
        <v>0.35350678733031676</v>
      </c>
      <c r="F32" s="85">
        <f>分析係数表!C35</f>
        <v>0.10396681358568838</v>
      </c>
      <c r="G32" s="110">
        <f t="shared" si="0"/>
        <v>3.6752974259646631E-2</v>
      </c>
      <c r="H32" s="110">
        <v>7.539887419991062E-2</v>
      </c>
      <c r="I32" s="110">
        <f t="shared" si="1"/>
        <v>7.539887419991062E-2</v>
      </c>
      <c r="J32" s="85">
        <f>分析係数表!G35</f>
        <v>0.31658878504672899</v>
      </c>
      <c r="K32" s="111">
        <f t="shared" si="2"/>
        <v>2.3870437976840863E-2</v>
      </c>
      <c r="L32" s="79"/>
      <c r="M32" s="80"/>
      <c r="N32" s="81">
        <f>分析係数表!H35</f>
        <v>5.9164571109248394E-2</v>
      </c>
      <c r="O32" s="82">
        <f t="shared" si="3"/>
        <v>1.2387835775095328</v>
      </c>
      <c r="P32" s="76">
        <f>分析係数表!C35</f>
        <v>0.10396681358568838</v>
      </c>
      <c r="Q32" s="82">
        <f t="shared" si="4"/>
        <v>0.12879238127594575</v>
      </c>
      <c r="R32" s="83">
        <v>0.16888050462609713</v>
      </c>
      <c r="S32" s="84">
        <f t="shared" si="5"/>
        <v>0.24427937882600775</v>
      </c>
      <c r="T32" s="85">
        <f>分析係数表!F35</f>
        <v>0.6460280373831776</v>
      </c>
      <c r="U32" s="86">
        <f t="shared" si="6"/>
        <v>0.15781132767614753</v>
      </c>
      <c r="V32" s="87">
        <f>分析係数表!D35</f>
        <v>8.9953271028037379E-2</v>
      </c>
      <c r="W32" s="88">
        <f t="shared" si="7"/>
        <v>0</v>
      </c>
      <c r="X32" s="76">
        <f>分析係数表!E35</f>
        <v>8.4112149532710276E-2</v>
      </c>
      <c r="Y32" s="89">
        <f t="shared" si="8"/>
        <v>0</v>
      </c>
    </row>
    <row r="33" spans="1:25" x14ac:dyDescent="0.2">
      <c r="A33" s="6" t="s">
        <v>21</v>
      </c>
      <c r="B33" s="5" t="s">
        <v>38</v>
      </c>
      <c r="C33" s="90"/>
      <c r="D33" s="107">
        <f>投入係数表!AM33</f>
        <v>1.6261312217194571E-2</v>
      </c>
      <c r="E33" s="110">
        <f t="shared" si="9"/>
        <v>1.6261312217194572</v>
      </c>
      <c r="F33" s="85">
        <f>分析係数表!C36</f>
        <v>0.7690462911321807</v>
      </c>
      <c r="G33" s="110">
        <f t="shared" si="0"/>
        <v>1.2505701849575903</v>
      </c>
      <c r="H33" s="110">
        <v>1.4740132760271594</v>
      </c>
      <c r="I33" s="110">
        <f t="shared" si="1"/>
        <v>1.4740132760271594</v>
      </c>
      <c r="J33" s="85">
        <f>分析係数表!G36</f>
        <v>1.0642148700499529E-2</v>
      </c>
      <c r="K33" s="111">
        <f t="shared" si="2"/>
        <v>1.5686668469991488E-2</v>
      </c>
      <c r="L33" s="79"/>
      <c r="M33" s="80"/>
      <c r="N33" s="81">
        <f>分析係数表!H36</f>
        <v>0.21434758312377758</v>
      </c>
      <c r="O33" s="82">
        <f t="shared" si="3"/>
        <v>4.4879944344105693</v>
      </c>
      <c r="P33" s="76">
        <f>分析係数表!C36</f>
        <v>0.7690462911321807</v>
      </c>
      <c r="Q33" s="82">
        <f t="shared" si="4"/>
        <v>3.4514754744053175</v>
      </c>
      <c r="R33" s="83">
        <v>3.6051702977511084</v>
      </c>
      <c r="S33" s="84">
        <f t="shared" si="5"/>
        <v>5.079183573778268</v>
      </c>
      <c r="T33" s="85">
        <f>分析係数表!F36</f>
        <v>0.89162383262144351</v>
      </c>
      <c r="U33" s="86">
        <f t="shared" si="6"/>
        <v>4.52872112464006</v>
      </c>
      <c r="V33" s="87">
        <f>分析係数表!D36</f>
        <v>7.3843480778976326E-3</v>
      </c>
      <c r="W33" s="88">
        <f t="shared" si="7"/>
        <v>0</v>
      </c>
      <c r="X33" s="76">
        <f>分析係数表!E36</f>
        <v>2.3890537899080577E-3</v>
      </c>
      <c r="Y33" s="89">
        <f t="shared" si="8"/>
        <v>0</v>
      </c>
    </row>
    <row r="34" spans="1:25" x14ac:dyDescent="0.2">
      <c r="A34" s="6" t="s">
        <v>22</v>
      </c>
      <c r="B34" s="5" t="s">
        <v>377</v>
      </c>
      <c r="C34" s="90"/>
      <c r="D34" s="107">
        <f>投入係数表!AM34</f>
        <v>1.456447963800905E-2</v>
      </c>
      <c r="E34" s="110">
        <f t="shared" si="9"/>
        <v>1.4564479638009049</v>
      </c>
      <c r="F34" s="85">
        <f>分析係数表!C37</f>
        <v>0.51946958535045251</v>
      </c>
      <c r="G34" s="110">
        <f t="shared" si="0"/>
        <v>0.756580419840167</v>
      </c>
      <c r="H34" s="110">
        <v>1.0288051778789853</v>
      </c>
      <c r="I34" s="110">
        <f t="shared" si="1"/>
        <v>1.0288051778789853</v>
      </c>
      <c r="J34" s="85">
        <f>分析係数表!G37</f>
        <v>0.46066923615977573</v>
      </c>
      <c r="K34" s="111">
        <f t="shared" si="2"/>
        <v>0.47393889545073437</v>
      </c>
      <c r="L34" s="79"/>
      <c r="M34" s="80"/>
      <c r="N34" s="81">
        <f>分析係数表!H37</f>
        <v>4.5948588991338364E-2</v>
      </c>
      <c r="O34" s="82">
        <f t="shared" si="3"/>
        <v>0.96206828487103968</v>
      </c>
      <c r="P34" s="76">
        <f>分析係数表!C37</f>
        <v>0.51946958535045251</v>
      </c>
      <c r="Q34" s="82">
        <f t="shared" si="4"/>
        <v>0.49976521302078003</v>
      </c>
      <c r="R34" s="83">
        <v>0.60583693238846448</v>
      </c>
      <c r="S34" s="84">
        <f t="shared" si="5"/>
        <v>1.6346421102674498</v>
      </c>
      <c r="T34" s="85">
        <f>分析係数表!F37</f>
        <v>0.70891730903994399</v>
      </c>
      <c r="U34" s="86">
        <f t="shared" si="6"/>
        <v>1.1588260860541759</v>
      </c>
      <c r="V34" s="87">
        <f>分析係数表!D37</f>
        <v>0.1050280308339173</v>
      </c>
      <c r="W34" s="88">
        <f t="shared" si="7"/>
        <v>0</v>
      </c>
      <c r="X34" s="76">
        <f>分析係数表!E37</f>
        <v>9.4341275402943237E-2</v>
      </c>
      <c r="Y34" s="89">
        <f t="shared" si="8"/>
        <v>0</v>
      </c>
    </row>
    <row r="35" spans="1:25" x14ac:dyDescent="0.2">
      <c r="A35" s="6" t="s">
        <v>23</v>
      </c>
      <c r="B35" s="5" t="s">
        <v>193</v>
      </c>
      <c r="C35" s="90"/>
      <c r="D35" s="107">
        <f>投入係数表!AM35</f>
        <v>1.9796380090497737E-2</v>
      </c>
      <c r="E35" s="110">
        <f t="shared" si="9"/>
        <v>1.9796380090497736</v>
      </c>
      <c r="F35" s="85">
        <f>分析係数表!C38</f>
        <v>5.5966094327320137E-2</v>
      </c>
      <c r="G35" s="110">
        <f t="shared" si="0"/>
        <v>0.11079260754842786</v>
      </c>
      <c r="H35" s="110">
        <v>0.15193786229553063</v>
      </c>
      <c r="I35" s="110">
        <f t="shared" si="1"/>
        <v>0.15193786229553063</v>
      </c>
      <c r="J35" s="85">
        <f>分析係数表!G38</f>
        <v>0.18817204301075269</v>
      </c>
      <c r="K35" s="111">
        <f t="shared" si="2"/>
        <v>2.8590457958836409E-2</v>
      </c>
      <c r="L35" s="79"/>
      <c r="M35" s="80"/>
      <c r="N35" s="81">
        <f>分析係数表!H38</f>
        <v>4.1086895780944398E-2</v>
      </c>
      <c r="O35" s="82">
        <f t="shared" si="3"/>
        <v>0.86027449857273575</v>
      </c>
      <c r="P35" s="76">
        <f>分析係数表!C38</f>
        <v>5.5966094327320137E-2</v>
      </c>
      <c r="Q35" s="82">
        <f t="shared" si="4"/>
        <v>4.8146203734509764E-2</v>
      </c>
      <c r="R35" s="83">
        <v>6.6444707496466332E-2</v>
      </c>
      <c r="S35" s="84">
        <f t="shared" si="5"/>
        <v>0.21838256979199697</v>
      </c>
      <c r="T35" s="85">
        <f>分析係数表!F38</f>
        <v>0.42473118279569894</v>
      </c>
      <c r="U35" s="86">
        <f t="shared" si="6"/>
        <v>9.2753887169719149E-2</v>
      </c>
      <c r="V35" s="87">
        <f>分析係数表!D38</f>
        <v>5.0179211469534052E-2</v>
      </c>
      <c r="W35" s="88">
        <f t="shared" si="7"/>
        <v>0</v>
      </c>
      <c r="X35" s="76">
        <f>分析係数表!E38</f>
        <v>6.2724014336917558E-2</v>
      </c>
      <c r="Y35" s="89">
        <f t="shared" si="8"/>
        <v>0</v>
      </c>
    </row>
    <row r="36" spans="1:25" x14ac:dyDescent="0.2">
      <c r="A36" s="6" t="s">
        <v>24</v>
      </c>
      <c r="B36" s="5" t="s">
        <v>39</v>
      </c>
      <c r="C36" s="90"/>
      <c r="D36" s="107">
        <f>投入係数表!AM36</f>
        <v>0</v>
      </c>
      <c r="E36" s="110">
        <f t="shared" si="9"/>
        <v>0</v>
      </c>
      <c r="F36" s="85">
        <f>分析係数表!C39</f>
        <v>0.92912172573189522</v>
      </c>
      <c r="G36" s="110">
        <f t="shared" si="0"/>
        <v>0</v>
      </c>
      <c r="H36" s="110">
        <v>2.1516154917877946E-2</v>
      </c>
      <c r="I36" s="110">
        <f t="shared" si="1"/>
        <v>2.1516154917877946E-2</v>
      </c>
      <c r="J36" s="85">
        <f>分析係数表!G39</f>
        <v>0.35058043117744608</v>
      </c>
      <c r="K36" s="111">
        <f t="shared" si="2"/>
        <v>7.543142868390377E-3</v>
      </c>
      <c r="L36" s="79"/>
      <c r="M36" s="80"/>
      <c r="N36" s="81">
        <f>分析係数表!H39</f>
        <v>3.6742106733724505E-3</v>
      </c>
      <c r="O36" s="82">
        <f t="shared" si="3"/>
        <v>7.693036148406307E-2</v>
      </c>
      <c r="P36" s="76">
        <f>分析係数表!C39</f>
        <v>0.92912172573189522</v>
      </c>
      <c r="Q36" s="82">
        <f t="shared" si="4"/>
        <v>7.1477670223251202E-2</v>
      </c>
      <c r="R36" s="83">
        <v>8.4522934062014166E-2</v>
      </c>
      <c r="S36" s="84">
        <f t="shared" si="5"/>
        <v>0.10603908897989212</v>
      </c>
      <c r="T36" s="85">
        <f>分析係数表!F39</f>
        <v>0.70082918739635158</v>
      </c>
      <c r="U36" s="86">
        <f t="shared" si="6"/>
        <v>7.431528856202721E-2</v>
      </c>
      <c r="V36" s="87">
        <f>分析係数表!D39</f>
        <v>7.5621890547263676E-2</v>
      </c>
      <c r="W36" s="88">
        <f t="shared" si="7"/>
        <v>0</v>
      </c>
      <c r="X36" s="76">
        <f>分析係数表!E39</f>
        <v>9.5854063018242119E-2</v>
      </c>
      <c r="Y36" s="89">
        <f t="shared" si="8"/>
        <v>0</v>
      </c>
    </row>
    <row r="37" spans="1:25" x14ac:dyDescent="0.2">
      <c r="A37" s="6" t="s">
        <v>25</v>
      </c>
      <c r="B37" s="5" t="s">
        <v>40</v>
      </c>
      <c r="C37" s="90"/>
      <c r="D37" s="107">
        <f>投入係数表!AM37</f>
        <v>2.8280542986425342E-4</v>
      </c>
      <c r="E37" s="110">
        <f t="shared" si="9"/>
        <v>2.8280542986425343E-2</v>
      </c>
      <c r="F37" s="85">
        <f>分析係数表!C40</f>
        <v>1</v>
      </c>
      <c r="G37" s="110">
        <f t="shared" si="0"/>
        <v>2.8280542986425343E-2</v>
      </c>
      <c r="H37" s="110">
        <v>3.0257714322140663E-2</v>
      </c>
      <c r="I37" s="110">
        <f t="shared" si="1"/>
        <v>3.0257714322140663E-2</v>
      </c>
      <c r="J37" s="85">
        <f>分析係数表!G40</f>
        <v>0.52103191048487363</v>
      </c>
      <c r="K37" s="111">
        <f t="shared" si="2"/>
        <v>1.5765234700170473E-2</v>
      </c>
      <c r="L37" s="79"/>
      <c r="M37" s="80"/>
      <c r="N37" s="81">
        <f>分析係数表!H40</f>
        <v>3.0720871751886002E-2</v>
      </c>
      <c r="O37" s="82">
        <f t="shared" si="3"/>
        <v>0.64323142548842083</v>
      </c>
      <c r="P37" s="76">
        <f>分析係数表!C40</f>
        <v>1</v>
      </c>
      <c r="Q37" s="82">
        <f t="shared" si="4"/>
        <v>0.64323142548842083</v>
      </c>
      <c r="R37" s="83">
        <v>0.64443825468362048</v>
      </c>
      <c r="S37" s="84">
        <f t="shared" si="5"/>
        <v>0.67469596900576112</v>
      </c>
      <c r="T37" s="85">
        <f>分析係数表!F40</f>
        <v>0.71467053460422714</v>
      </c>
      <c r="U37" s="86">
        <f t="shared" si="6"/>
        <v>0.48218532886466436</v>
      </c>
      <c r="V37" s="87">
        <f>分析係数表!D40</f>
        <v>7.4181516784086202E-2</v>
      </c>
      <c r="W37" s="88">
        <f t="shared" si="7"/>
        <v>0</v>
      </c>
      <c r="X37" s="76">
        <f>分析係数表!E40</f>
        <v>4.8383754662246169E-2</v>
      </c>
      <c r="Y37" s="89">
        <f t="shared" si="8"/>
        <v>0</v>
      </c>
    </row>
    <row r="38" spans="1:25" x14ac:dyDescent="0.2">
      <c r="A38" s="6" t="s">
        <v>26</v>
      </c>
      <c r="B38" s="5" t="s">
        <v>276</v>
      </c>
      <c r="C38" s="90"/>
      <c r="D38" s="107">
        <f>投入係数表!AM38</f>
        <v>0</v>
      </c>
      <c r="E38" s="110">
        <f t="shared" si="9"/>
        <v>0</v>
      </c>
      <c r="F38" s="85">
        <f>分析係数表!C41</f>
        <v>0.82470733210104741</v>
      </c>
      <c r="G38" s="110">
        <f t="shared" si="0"/>
        <v>0</v>
      </c>
      <c r="H38" s="110">
        <v>1.3180552571540368E-3</v>
      </c>
      <c r="I38" s="110">
        <f t="shared" si="1"/>
        <v>1.3180552571540368E-3</v>
      </c>
      <c r="J38" s="85">
        <f>分析係数表!G41</f>
        <v>0.4456857268851977</v>
      </c>
      <c r="K38" s="111">
        <f t="shared" si="2"/>
        <v>5.8743841535955309E-4</v>
      </c>
      <c r="L38" s="79"/>
      <c r="M38" s="80"/>
      <c r="N38" s="81">
        <f>分析係数表!H41</f>
        <v>5.0614696842693492E-2</v>
      </c>
      <c r="O38" s="82">
        <f t="shared" si="3"/>
        <v>1.0597669188469983</v>
      </c>
      <c r="P38" s="76">
        <f>分析係数表!C41</f>
        <v>0.82470733210104741</v>
      </c>
      <c r="Q38" s="82">
        <f t="shared" si="4"/>
        <v>0.8739975482912552</v>
      </c>
      <c r="R38" s="83">
        <v>0.88998656961835187</v>
      </c>
      <c r="S38" s="84">
        <f t="shared" si="5"/>
        <v>0.89130462487550588</v>
      </c>
      <c r="T38" s="85">
        <f>分析係数表!F41</f>
        <v>0.54887549610465969</v>
      </c>
      <c r="U38" s="86">
        <f t="shared" si="6"/>
        <v>0.48921526815892091</v>
      </c>
      <c r="V38" s="87">
        <f>分析係数表!D41</f>
        <v>0.11913861531677201</v>
      </c>
      <c r="W38" s="88">
        <f t="shared" si="7"/>
        <v>0</v>
      </c>
      <c r="X38" s="76">
        <f>分析係数表!E41</f>
        <v>0.1147287961193591</v>
      </c>
      <c r="Y38" s="89">
        <f t="shared" si="8"/>
        <v>0</v>
      </c>
    </row>
    <row r="39" spans="1:25" x14ac:dyDescent="0.2">
      <c r="A39" s="6" t="s">
        <v>51</v>
      </c>
      <c r="B39" s="5" t="s">
        <v>367</v>
      </c>
      <c r="C39" s="90"/>
      <c r="D39" s="107">
        <f>投入係数表!AM39</f>
        <v>2.1210407239819003E-3</v>
      </c>
      <c r="E39" s="110">
        <f t="shared" si="9"/>
        <v>0.21210407239819004</v>
      </c>
      <c r="F39" s="85">
        <f>分析係数表!C42</f>
        <v>0.29129662522202482</v>
      </c>
      <c r="G39" s="110">
        <f>E39*F39</f>
        <v>6.1785200485440783E-2</v>
      </c>
      <c r="H39" s="110">
        <v>6.8419265956277245E-2</v>
      </c>
      <c r="I39" s="110">
        <f>C39+H39</f>
        <v>6.8419265956277245E-2</v>
      </c>
      <c r="J39" s="85">
        <f>分析係数表!G42</f>
        <v>0.47878787878787876</v>
      </c>
      <c r="K39" s="111">
        <f>I39*J39</f>
        <v>3.2758315215429712E-2</v>
      </c>
      <c r="L39" s="79"/>
      <c r="M39" s="80"/>
      <c r="N39" s="81">
        <f>分析係数表!H42</f>
        <v>1.2405699916177704E-2</v>
      </c>
      <c r="O39" s="82">
        <f t="shared" si="3"/>
        <v>0.25974966158877572</v>
      </c>
      <c r="P39" s="76">
        <f>分析係数表!C42</f>
        <v>0.29129662522202482</v>
      </c>
      <c r="Q39" s="82">
        <f>O39*P39</f>
        <v>7.5664199823373371E-2</v>
      </c>
      <c r="R39" s="83">
        <v>7.8700575007946152E-2</v>
      </c>
      <c r="S39" s="84">
        <f>I39+R39</f>
        <v>0.1471198409642234</v>
      </c>
      <c r="T39" s="85">
        <f>分析係数表!F42</f>
        <v>0.54848484848484846</v>
      </c>
      <c r="U39" s="86">
        <f>S39*T39</f>
        <v>8.0693003680377073E-2</v>
      </c>
      <c r="V39" s="87">
        <f>分析係数表!D42</f>
        <v>0.29393939393939394</v>
      </c>
      <c r="W39" s="88">
        <f>ROUND(S39*V39,0)</f>
        <v>0</v>
      </c>
      <c r="X39" s="76">
        <f>分析係数表!E42</f>
        <v>0.26666666666666666</v>
      </c>
      <c r="Y39" s="89">
        <f>ROUND(S39*X39,0)</f>
        <v>0</v>
      </c>
    </row>
    <row r="40" spans="1:25" x14ac:dyDescent="0.2">
      <c r="A40" s="6" t="s">
        <v>194</v>
      </c>
      <c r="B40" s="5" t="s">
        <v>41</v>
      </c>
      <c r="C40" s="90"/>
      <c r="D40" s="107">
        <f>投入係数表!AM40</f>
        <v>3.6764705882352942E-2</v>
      </c>
      <c r="E40" s="110">
        <f t="shared" si="9"/>
        <v>3.6764705882352944</v>
      </c>
      <c r="F40" s="85">
        <f>分析係数表!C43</f>
        <v>0.36608222490931075</v>
      </c>
      <c r="G40" s="110">
        <f>E40*F40</f>
        <v>1.345890532754819</v>
      </c>
      <c r="H40" s="110">
        <v>1.8592211293817746</v>
      </c>
      <c r="I40" s="110">
        <f>C40+H40</f>
        <v>1.8592211293817746</v>
      </c>
      <c r="J40" s="85">
        <f>分析係数表!G43</f>
        <v>0.30578859060402686</v>
      </c>
      <c r="K40" s="111">
        <f>I40*J40</f>
        <v>0.56852860877487998</v>
      </c>
      <c r="L40" s="79"/>
      <c r="M40" s="80"/>
      <c r="N40" s="81">
        <f>分析係数表!H43</f>
        <v>3.4031852472757751E-2</v>
      </c>
      <c r="O40" s="82">
        <f t="shared" si="3"/>
        <v>0.71255650408812787</v>
      </c>
      <c r="P40" s="76">
        <f>分析係数表!C43</f>
        <v>0.36608222490931075</v>
      </c>
      <c r="Q40" s="82">
        <f>O40*P40</f>
        <v>0.26085427039018222</v>
      </c>
      <c r="R40" s="83">
        <v>0.50488736743336138</v>
      </c>
      <c r="S40" s="84">
        <f>I40+R40</f>
        <v>2.364108496815136</v>
      </c>
      <c r="T40" s="85">
        <f>分析係数表!F43</f>
        <v>0.52740492170022368</v>
      </c>
      <c r="U40" s="86">
        <f>S40*T40</f>
        <v>1.2468424566536203</v>
      </c>
      <c r="V40" s="87">
        <f>分析係数表!D43</f>
        <v>0.10752237136465324</v>
      </c>
      <c r="W40" s="88">
        <f>ROUND(S40*V40,0)</f>
        <v>0</v>
      </c>
      <c r="X40" s="76">
        <f>分析係数表!E43</f>
        <v>8.2074944071588371E-2</v>
      </c>
      <c r="Y40" s="89">
        <f>ROUND(S40*X40,0)</f>
        <v>0</v>
      </c>
    </row>
    <row r="41" spans="1:25" x14ac:dyDescent="0.2">
      <c r="A41" s="6" t="s">
        <v>340</v>
      </c>
      <c r="B41" s="5" t="s">
        <v>42</v>
      </c>
      <c r="C41" s="201">
        <f>最終需要_まとめ!C42</f>
        <v>100</v>
      </c>
      <c r="D41" s="107">
        <f>投入係数表!AM41</f>
        <v>1.8665158371040724E-2</v>
      </c>
      <c r="E41" s="110">
        <f t="shared" si="9"/>
        <v>1.8665158371040724</v>
      </c>
      <c r="F41" s="85">
        <f>分析係数表!C44</f>
        <v>0.48678129044185614</v>
      </c>
      <c r="G41" s="110">
        <f>E41*F41</f>
        <v>0.90858498781568175</v>
      </c>
      <c r="H41" s="110">
        <v>0.92607282308899996</v>
      </c>
      <c r="I41" s="110">
        <f>C41+H41</f>
        <v>100.926072823089</v>
      </c>
      <c r="J41" s="85">
        <f>分析係数表!G44</f>
        <v>0.26951357466063347</v>
      </c>
      <c r="K41" s="111">
        <f>I41*J41</f>
        <v>27.200946663010129</v>
      </c>
      <c r="L41" s="79"/>
      <c r="M41" s="80"/>
      <c r="N41" s="81">
        <f>分析係数表!H44</f>
        <v>0.10592344230231908</v>
      </c>
      <c r="O41" s="82">
        <f t="shared" si="3"/>
        <v>2.2178174934302897</v>
      </c>
      <c r="P41" s="76">
        <f>分析係数表!C44</f>
        <v>0.48678129044185614</v>
      </c>
      <c r="Q41" s="82">
        <f>O41*P41</f>
        <v>1.0795920614165193</v>
      </c>
      <c r="R41" s="83">
        <v>1.1002308182725711</v>
      </c>
      <c r="S41" s="84">
        <f>I41+R41</f>
        <v>102.02630364136157</v>
      </c>
      <c r="T41" s="85">
        <f>分析係数表!F44</f>
        <v>0.545814479638009</v>
      </c>
      <c r="U41" s="86">
        <f>S41*T41</f>
        <v>55.687433831399268</v>
      </c>
      <c r="V41" s="87">
        <f>分析係数表!D44</f>
        <v>0.18382352941176472</v>
      </c>
      <c r="W41" s="88">
        <f>ROUND(S41*V41,0)</f>
        <v>19</v>
      </c>
      <c r="X41" s="76">
        <f>分析係数表!E44</f>
        <v>0.14083710407239819</v>
      </c>
      <c r="Y41" s="89">
        <f>ROUND(S41*X41,0)</f>
        <v>14</v>
      </c>
    </row>
    <row r="42" spans="1:25" x14ac:dyDescent="0.2">
      <c r="A42" s="6" t="s">
        <v>341</v>
      </c>
      <c r="B42" s="5" t="s">
        <v>278</v>
      </c>
      <c r="C42" s="90"/>
      <c r="D42" s="107">
        <f>投入係数表!AM42</f>
        <v>4.5248868778280547E-3</v>
      </c>
      <c r="E42" s="110">
        <f t="shared" si="9"/>
        <v>0.45248868778280549</v>
      </c>
      <c r="F42" s="85">
        <f>分析係数表!C45</f>
        <v>1</v>
      </c>
      <c r="G42" s="110">
        <f>E42*F42</f>
        <v>0.45248868778280549</v>
      </c>
      <c r="H42" s="110">
        <v>0.51772129382600263</v>
      </c>
      <c r="I42" s="110">
        <f>C42+H42</f>
        <v>0.51772129382600263</v>
      </c>
      <c r="J42" s="85">
        <f>分析係数表!G45</f>
        <v>0</v>
      </c>
      <c r="K42" s="111">
        <f>I42*J42</f>
        <v>0</v>
      </c>
      <c r="L42" s="79"/>
      <c r="M42" s="80"/>
      <c r="N42" s="81">
        <f>分析係数表!H45</f>
        <v>0</v>
      </c>
      <c r="O42" s="82">
        <f t="shared" si="3"/>
        <v>0</v>
      </c>
      <c r="P42" s="76">
        <f>分析係数表!C45</f>
        <v>1</v>
      </c>
      <c r="Q42" s="82">
        <f>O42*P42</f>
        <v>0</v>
      </c>
      <c r="R42" s="83">
        <v>3.4868999721705464E-2</v>
      </c>
      <c r="S42" s="84">
        <f>I42+R42</f>
        <v>0.55259029354770806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6.9287330316742078E-3</v>
      </c>
      <c r="E43" s="110">
        <f t="shared" si="9"/>
        <v>0.6928733031674208</v>
      </c>
      <c r="F43" s="85">
        <f>分析係数表!C46</f>
        <v>0.13948747815958062</v>
      </c>
      <c r="G43" s="110">
        <f>E43*F43</f>
        <v>9.6647149742922087E-2</v>
      </c>
      <c r="H43" s="110">
        <v>0.12214955588390171</v>
      </c>
      <c r="I43" s="110">
        <f>C43+H43</f>
        <v>0.12214955588390171</v>
      </c>
      <c r="J43" s="85">
        <f>分析係数表!G46</f>
        <v>8.3333333333333332E-3</v>
      </c>
      <c r="K43" s="111">
        <f>I43*J43</f>
        <v>1.0179129656991809E-3</v>
      </c>
      <c r="L43" s="79"/>
      <c r="M43" s="80"/>
      <c r="N43" s="81">
        <f>分析係数表!H46</f>
        <v>2.1598211791003075E-2</v>
      </c>
      <c r="O43" s="82">
        <f t="shared" si="3"/>
        <v>0.45222182073901718</v>
      </c>
      <c r="P43" s="76">
        <f>分析係数表!C46</f>
        <v>0.13948747815958062</v>
      </c>
      <c r="Q43" s="82">
        <f>O43*P43</f>
        <v>6.3079281343619439E-2</v>
      </c>
      <c r="R43" s="83">
        <v>7.405938423362006E-2</v>
      </c>
      <c r="S43" s="84">
        <f>I43+R43</f>
        <v>0.19620894011752177</v>
      </c>
      <c r="T43" s="85">
        <f>分析係数表!F46</f>
        <v>0.3125</v>
      </c>
      <c r="U43" s="86">
        <f>S43*T43</f>
        <v>6.1315293786725553E-2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108">
        <f>投入係数表!AM44</f>
        <v>0.42463235294117646</v>
      </c>
      <c r="E44" s="96">
        <f>SUM(E5:E43)</f>
        <v>42.463235294117645</v>
      </c>
      <c r="F44" s="98">
        <f>分析係数表!C47</f>
        <v>0.42491623390916577</v>
      </c>
      <c r="G44" s="96">
        <f>SUM(G5:G43)</f>
        <v>18.74610339003948</v>
      </c>
      <c r="H44" s="96">
        <f>SUM(H5:H43)</f>
        <v>21.721838320591122</v>
      </c>
      <c r="I44" s="96">
        <f>SUM(I5:I43)</f>
        <v>121.72183832059112</v>
      </c>
      <c r="J44" s="98">
        <f>分析係数表!G47</f>
        <v>0.25359060670246586</v>
      </c>
      <c r="K44" s="112">
        <f>SUM(K5:K43)</f>
        <v>33.393825841136405</v>
      </c>
      <c r="L44" s="94">
        <f>最終需要_まとめ!$L$33</f>
        <v>0.627</v>
      </c>
      <c r="M44" s="91">
        <f>K44*L44</f>
        <v>20.937928802392527</v>
      </c>
      <c r="N44" s="95">
        <f>分析係数表!H47</f>
        <v>1</v>
      </c>
      <c r="O44" s="96">
        <f>SUM(O5:O43)</f>
        <v>20.937928802392527</v>
      </c>
      <c r="P44" s="92">
        <f>分析係数表!C47</f>
        <v>0.42491623390916577</v>
      </c>
      <c r="Q44" s="96">
        <f>SUM(Q5:Q43)</f>
        <v>11.640028307038053</v>
      </c>
      <c r="R44" s="91">
        <f>SUM(R5:R43)</f>
        <v>12.983519926422245</v>
      </c>
      <c r="S44" s="97">
        <f>SUM(S5:S43)</f>
        <v>134.70535824701332</v>
      </c>
      <c r="T44" s="98">
        <f>分析係数表!F47</f>
        <v>0.48809024443512294</v>
      </c>
      <c r="U44" s="99">
        <f>SUM(U5:U43)</f>
        <v>75.763065836618779</v>
      </c>
      <c r="V44" s="100">
        <f>分析係数表!D47</f>
        <v>5.6184371544160214E-2</v>
      </c>
      <c r="W44" s="101">
        <f>SUM(W5:W43)</f>
        <v>20</v>
      </c>
      <c r="X44" s="92">
        <f>分析係数表!E47</f>
        <v>4.7573155469890209E-2</v>
      </c>
      <c r="Y44" s="102">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9.6723740533421143E-2</v>
      </c>
      <c r="G5" s="110">
        <f t="shared" ref="G5:G38" si="0">E5*F5</f>
        <v>0</v>
      </c>
      <c r="H5" s="110">
        <f t="array" ref="H5:H43">MMULT(逆行列係数!C5:AO43,'38'!G5:G43)</f>
        <v>5.3599410755837762E-3</v>
      </c>
      <c r="I5" s="110">
        <f t="shared" ref="I5:I38" si="1">C5+H5</f>
        <v>5.3599410755837762E-3</v>
      </c>
      <c r="J5" s="85">
        <f>分析係数表!G8</f>
        <v>0.11988543371522095</v>
      </c>
      <c r="K5" s="111">
        <f t="shared" ref="K5:K38" si="2">I5*J5</f>
        <v>6.4257886053438885E-4</v>
      </c>
      <c r="L5" s="79" t="s">
        <v>177</v>
      </c>
      <c r="M5" s="80" t="s">
        <v>177</v>
      </c>
      <c r="N5" s="81">
        <f>分析係数表!H8</f>
        <v>1.1260128527521654E-2</v>
      </c>
      <c r="O5" s="82">
        <f t="shared" ref="O5:O43" si="3">$M$44*N5</f>
        <v>0.14791182095493768</v>
      </c>
      <c r="P5" s="76">
        <f>分析係数表!C8</f>
        <v>9.6723740533421143E-2</v>
      </c>
      <c r="Q5" s="82">
        <f t="shared" ref="Q5:Q38" si="4">O5*P5</f>
        <v>1.4306584591871237E-2</v>
      </c>
      <c r="R5" s="83">
        <f t="array" ref="R5:R43">MMULT(逆行列係数!C5:AO43,'38'!Q5:Q43)</f>
        <v>2.4277519894110821E-2</v>
      </c>
      <c r="S5" s="84">
        <f t="shared" ref="S5:S38" si="5">I5+R5</f>
        <v>2.9637460969694596E-2</v>
      </c>
      <c r="T5" s="85">
        <f>分析係数表!F8</f>
        <v>0.45253682487725039</v>
      </c>
      <c r="U5" s="86">
        <f t="shared" ref="U5:U38" si="6">S5*T5</f>
        <v>1.3412042484649027E-2</v>
      </c>
      <c r="V5" s="87">
        <f>分析係数表!D8</f>
        <v>0.34574468085106386</v>
      </c>
      <c r="W5" s="88">
        <f t="shared" ref="W5:W38" si="7">ROUND(S5*V5,0)</f>
        <v>0</v>
      </c>
      <c r="X5" s="76">
        <f>分析係数表!E8</f>
        <v>0.19353518821603927</v>
      </c>
      <c r="Y5" s="89">
        <f t="shared" ref="Y5:Y38" si="8">ROUND(S5*X5,0)</f>
        <v>0</v>
      </c>
    </row>
    <row r="6" spans="1:25" x14ac:dyDescent="0.2">
      <c r="A6" s="6" t="s">
        <v>219</v>
      </c>
      <c r="B6" s="5" t="s">
        <v>265</v>
      </c>
      <c r="C6" s="90"/>
      <c r="D6" s="107">
        <f>投入係数表!AN6</f>
        <v>0</v>
      </c>
      <c r="E6" s="110">
        <f t="shared" ref="E6:E43" si="9">$C$42*D6</f>
        <v>0</v>
      </c>
      <c r="F6" s="85">
        <f>分析係数表!C9</f>
        <v>2.0979020979020935E-2</v>
      </c>
      <c r="G6" s="110">
        <f t="shared" si="0"/>
        <v>0</v>
      </c>
      <c r="H6" s="110">
        <v>1.175051568258818E-2</v>
      </c>
      <c r="I6" s="110">
        <f t="shared" si="1"/>
        <v>1.175051568258818E-2</v>
      </c>
      <c r="J6" s="85">
        <f>分析係数表!G9</f>
        <v>0.2857142857142857</v>
      </c>
      <c r="K6" s="111">
        <f t="shared" si="2"/>
        <v>3.3572901950251941E-3</v>
      </c>
      <c r="L6" s="79"/>
      <c r="M6" s="80"/>
      <c r="N6" s="81">
        <f>分析係数表!H9</f>
        <v>6.0072645990500145E-4</v>
      </c>
      <c r="O6" s="82">
        <f t="shared" si="3"/>
        <v>7.8910772966033771E-3</v>
      </c>
      <c r="P6" s="76">
        <f>分析係数表!C9</f>
        <v>2.0979020979020935E-2</v>
      </c>
      <c r="Q6" s="82">
        <f t="shared" si="4"/>
        <v>1.6554707615251804E-4</v>
      </c>
      <c r="R6" s="83">
        <v>2.0235073329623337E-4</v>
      </c>
      <c r="S6" s="84">
        <f t="shared" si="5"/>
        <v>1.1952866415884413E-2</v>
      </c>
      <c r="T6" s="85">
        <f>分析係数表!F9</f>
        <v>0.7142857142857143</v>
      </c>
      <c r="U6" s="86">
        <f t="shared" si="6"/>
        <v>8.5377617256317245E-3</v>
      </c>
      <c r="V6" s="87">
        <f>分析係数表!D9</f>
        <v>0.14285714285714285</v>
      </c>
      <c r="W6" s="88">
        <f t="shared" si="7"/>
        <v>0</v>
      </c>
      <c r="X6" s="76">
        <f>分析係数表!E9</f>
        <v>0</v>
      </c>
      <c r="Y6" s="89">
        <f t="shared" si="8"/>
        <v>0</v>
      </c>
    </row>
    <row r="7" spans="1:25" x14ac:dyDescent="0.2">
      <c r="A7" s="6" t="s">
        <v>220</v>
      </c>
      <c r="B7" s="5" t="s">
        <v>266</v>
      </c>
      <c r="C7" s="90"/>
      <c r="D7" s="107">
        <f>投入係数表!AN7</f>
        <v>0</v>
      </c>
      <c r="E7" s="110">
        <f t="shared" si="9"/>
        <v>0</v>
      </c>
      <c r="F7" s="85">
        <f>分析係数表!C10</f>
        <v>2.5562372188139282E-3</v>
      </c>
      <c r="G7" s="110">
        <f t="shared" si="0"/>
        <v>0</v>
      </c>
      <c r="H7" s="110">
        <v>3.3318532323577702E-6</v>
      </c>
      <c r="I7" s="110">
        <f t="shared" si="1"/>
        <v>3.3318532323577702E-6</v>
      </c>
      <c r="J7" s="85">
        <f>分析係数表!G10</f>
        <v>0.2857142857142857</v>
      </c>
      <c r="K7" s="111">
        <f t="shared" si="2"/>
        <v>9.519580663879343E-7</v>
      </c>
      <c r="L7" s="79"/>
      <c r="M7" s="80"/>
      <c r="N7" s="81">
        <f>分析係数表!H10</f>
        <v>1.1455713886560491E-3</v>
      </c>
      <c r="O7" s="82">
        <f t="shared" si="3"/>
        <v>1.5048100891197135E-2</v>
      </c>
      <c r="P7" s="76">
        <f>分析係数表!C10</f>
        <v>2.5562372188139282E-3</v>
      </c>
      <c r="Q7" s="82">
        <f t="shared" si="4"/>
        <v>3.846651557054516E-5</v>
      </c>
      <c r="R7" s="83">
        <v>8.3053595958135061E-5</v>
      </c>
      <c r="S7" s="84">
        <f t="shared" si="5"/>
        <v>8.6385449190492833E-5</v>
      </c>
      <c r="T7" s="85">
        <f>分析係数表!F10</f>
        <v>0.5714285714285714</v>
      </c>
      <c r="U7" s="86">
        <f t="shared" si="6"/>
        <v>4.9363113823138762E-5</v>
      </c>
      <c r="V7" s="87">
        <f>分析係数表!D10</f>
        <v>0</v>
      </c>
      <c r="W7" s="88">
        <f t="shared" si="7"/>
        <v>0</v>
      </c>
      <c r="X7" s="76">
        <f>分析係数表!E10</f>
        <v>0</v>
      </c>
      <c r="Y7" s="89">
        <f t="shared" si="8"/>
        <v>0</v>
      </c>
    </row>
    <row r="8" spans="1:25" x14ac:dyDescent="0.2">
      <c r="A8" s="6" t="s">
        <v>221</v>
      </c>
      <c r="B8" s="5" t="s">
        <v>27</v>
      </c>
      <c r="C8" s="90"/>
      <c r="D8" s="107">
        <f>投入係数表!AN8</f>
        <v>0</v>
      </c>
      <c r="E8" s="110">
        <f t="shared" si="9"/>
        <v>0</v>
      </c>
      <c r="F8" s="85">
        <f>分析係数表!C11</f>
        <v>1.0332950631458115E-2</v>
      </c>
      <c r="G8" s="110">
        <f t="shared" si="0"/>
        <v>0</v>
      </c>
      <c r="H8" s="110">
        <v>9.160039115763709E-4</v>
      </c>
      <c r="I8" s="110">
        <f t="shared" si="1"/>
        <v>9.160039115763709E-4</v>
      </c>
      <c r="J8" s="85">
        <f>分析係数表!G11</f>
        <v>0.46666666666666667</v>
      </c>
      <c r="K8" s="111">
        <f t="shared" si="2"/>
        <v>4.274684920689731E-4</v>
      </c>
      <c r="L8" s="79"/>
      <c r="M8" s="80"/>
      <c r="N8" s="81">
        <f>分析係数表!H11</f>
        <v>-1.3970382788488405E-5</v>
      </c>
      <c r="O8" s="82">
        <f t="shared" si="3"/>
        <v>-1.8351342550240409E-4</v>
      </c>
      <c r="P8" s="76">
        <f>分析係数表!C11</f>
        <v>1.0332950631458115E-2</v>
      </c>
      <c r="Q8" s="82">
        <f t="shared" si="4"/>
        <v>-1.8962351659261083E-6</v>
      </c>
      <c r="R8" s="83">
        <v>1.095996573893412E-4</v>
      </c>
      <c r="S8" s="84">
        <f t="shared" si="5"/>
        <v>1.0256035689657121E-3</v>
      </c>
      <c r="T8" s="85">
        <f>分析係数表!F11</f>
        <v>0.8</v>
      </c>
      <c r="U8" s="86">
        <f t="shared" si="6"/>
        <v>8.2048285517256978E-4</v>
      </c>
      <c r="V8" s="87">
        <f>分析係数表!D11</f>
        <v>0</v>
      </c>
      <c r="W8" s="88">
        <f t="shared" si="7"/>
        <v>0</v>
      </c>
      <c r="X8" s="76">
        <f>分析係数表!E11</f>
        <v>0</v>
      </c>
      <c r="Y8" s="89">
        <f t="shared" si="8"/>
        <v>0</v>
      </c>
    </row>
    <row r="9" spans="1:25" x14ac:dyDescent="0.2">
      <c r="A9" s="6" t="s">
        <v>222</v>
      </c>
      <c r="B9" s="5" t="s">
        <v>190</v>
      </c>
      <c r="C9" s="90"/>
      <c r="D9" s="107">
        <f>投入係数表!AN9</f>
        <v>0</v>
      </c>
      <c r="E9" s="110">
        <f t="shared" si="9"/>
        <v>0</v>
      </c>
      <c r="F9" s="85">
        <f>分析係数表!C12</f>
        <v>0.36438470355319375</v>
      </c>
      <c r="G9" s="110">
        <f t="shared" si="0"/>
        <v>0</v>
      </c>
      <c r="H9" s="110">
        <v>1.4507032647450882E-2</v>
      </c>
      <c r="I9" s="110">
        <f t="shared" si="1"/>
        <v>1.4507032647450882E-2</v>
      </c>
      <c r="J9" s="85">
        <f>分析係数表!G12</f>
        <v>0.13670989621500027</v>
      </c>
      <c r="K9" s="111">
        <f t="shared" si="2"/>
        <v>1.9832549276206307E-3</v>
      </c>
      <c r="L9" s="79"/>
      <c r="M9" s="80"/>
      <c r="N9" s="81">
        <f>分析係数表!H12</f>
        <v>8.785973735680358E-2</v>
      </c>
      <c r="O9" s="82">
        <f t="shared" si="3"/>
        <v>1.1541159329846193</v>
      </c>
      <c r="P9" s="76">
        <f>分析係数表!C12</f>
        <v>0.36438470355319375</v>
      </c>
      <c r="Q9" s="82">
        <f t="shared" si="4"/>
        <v>0.42054219210661814</v>
      </c>
      <c r="R9" s="83">
        <v>0.48484594477875326</v>
      </c>
      <c r="S9" s="84">
        <f t="shared" si="5"/>
        <v>0.49935297742620416</v>
      </c>
      <c r="T9" s="85">
        <f>分析係数表!F12</f>
        <v>0.3384174917772968</v>
      </c>
      <c r="U9" s="86">
        <f t="shared" si="6"/>
        <v>0.16898978213210111</v>
      </c>
      <c r="V9" s="87">
        <f>分析係数表!D12</f>
        <v>3.0726494998210604E-2</v>
      </c>
      <c r="W9" s="88">
        <f t="shared" si="7"/>
        <v>0</v>
      </c>
      <c r="X9" s="76">
        <f>分析係数表!E12</f>
        <v>3.3691780705192659E-2</v>
      </c>
      <c r="Y9" s="89">
        <f t="shared" si="8"/>
        <v>0</v>
      </c>
    </row>
    <row r="10" spans="1:25" x14ac:dyDescent="0.2">
      <c r="A10" s="6" t="s">
        <v>223</v>
      </c>
      <c r="B10" s="5" t="s">
        <v>28</v>
      </c>
      <c r="C10" s="90"/>
      <c r="D10" s="107">
        <f>投入係数表!AN10</f>
        <v>7.8492935635792772E-3</v>
      </c>
      <c r="E10" s="110">
        <f t="shared" si="9"/>
        <v>0.78492935635792771</v>
      </c>
      <c r="F10" s="85">
        <f>分析係数表!C13</f>
        <v>0</v>
      </c>
      <c r="G10" s="110">
        <f t="shared" si="0"/>
        <v>0</v>
      </c>
      <c r="H10" s="110">
        <v>0</v>
      </c>
      <c r="I10" s="110">
        <f t="shared" si="1"/>
        <v>0</v>
      </c>
      <c r="J10" s="85">
        <f>分析係数表!G13</f>
        <v>0.24390243902439024</v>
      </c>
      <c r="K10" s="111">
        <f t="shared" si="2"/>
        <v>0</v>
      </c>
      <c r="L10" s="79"/>
      <c r="M10" s="80"/>
      <c r="N10" s="81">
        <f>分析係数表!H13</f>
        <v>1.3565241687622241E-2</v>
      </c>
      <c r="O10" s="82">
        <f t="shared" si="3"/>
        <v>0.17819153616283437</v>
      </c>
      <c r="P10" s="76">
        <f>分析係数表!C13</f>
        <v>0</v>
      </c>
      <c r="Q10" s="82">
        <f t="shared" si="4"/>
        <v>0</v>
      </c>
      <c r="R10" s="83">
        <v>0</v>
      </c>
      <c r="S10" s="84">
        <f t="shared" si="5"/>
        <v>0</v>
      </c>
      <c r="T10" s="85">
        <f>分析係数表!F13</f>
        <v>0.38327526132404183</v>
      </c>
      <c r="U10" s="86">
        <f t="shared" si="6"/>
        <v>0</v>
      </c>
      <c r="V10" s="87">
        <f>分析係数表!D13</f>
        <v>0.28222996515679444</v>
      </c>
      <c r="W10" s="88">
        <f t="shared" si="7"/>
        <v>0</v>
      </c>
      <c r="X10" s="76">
        <f>分析係数表!E13</f>
        <v>0.26829268292682928</v>
      </c>
      <c r="Y10" s="89">
        <f t="shared" si="8"/>
        <v>0</v>
      </c>
    </row>
    <row r="11" spans="1:25" x14ac:dyDescent="0.2">
      <c r="A11" s="6" t="s">
        <v>224</v>
      </c>
      <c r="B11" s="5" t="s">
        <v>267</v>
      </c>
      <c r="C11" s="90"/>
      <c r="D11" s="107">
        <f>投入係数表!AN11</f>
        <v>0.41444270015698587</v>
      </c>
      <c r="E11" s="110">
        <f t="shared" si="9"/>
        <v>41.444270015698585</v>
      </c>
      <c r="F11" s="85">
        <f>分析係数表!C14</f>
        <v>0.26107118015302577</v>
      </c>
      <c r="G11" s="110">
        <f t="shared" si="0"/>
        <v>10.819904483579089</v>
      </c>
      <c r="H11" s="110">
        <v>11.87120077272662</v>
      </c>
      <c r="I11" s="110">
        <f t="shared" si="1"/>
        <v>11.87120077272662</v>
      </c>
      <c r="J11" s="85">
        <f>分析係数表!G14</f>
        <v>0.16373199176766523</v>
      </c>
      <c r="K11" s="111">
        <f t="shared" si="2"/>
        <v>1.9436953471923761</v>
      </c>
      <c r="L11" s="79"/>
      <c r="M11" s="80"/>
      <c r="N11" s="81">
        <f>分析係数表!H14</f>
        <v>1.1316010058675609E-3</v>
      </c>
      <c r="O11" s="82">
        <f t="shared" si="3"/>
        <v>1.4864587465694731E-2</v>
      </c>
      <c r="P11" s="76">
        <f>分析係数表!C14</f>
        <v>0.26107118015302577</v>
      </c>
      <c r="Q11" s="82">
        <f t="shared" si="4"/>
        <v>3.8807153921567982E-3</v>
      </c>
      <c r="R11" s="83">
        <v>2.1125222714420903E-2</v>
      </c>
      <c r="S11" s="84">
        <f t="shared" si="5"/>
        <v>11.892325995441041</v>
      </c>
      <c r="T11" s="85">
        <f>分析係数表!F14</f>
        <v>0.32746398353533046</v>
      </c>
      <c r="U11" s="86">
        <f t="shared" si="6"/>
        <v>3.8943084439678874</v>
      </c>
      <c r="V11" s="87">
        <f>分析係数表!D14</f>
        <v>5.5339583809741598E-2</v>
      </c>
      <c r="W11" s="88">
        <f t="shared" si="7"/>
        <v>1</v>
      </c>
      <c r="X11" s="76">
        <f>分析係数表!E14</f>
        <v>5.3281500114337986E-2</v>
      </c>
      <c r="Y11" s="89">
        <f t="shared" si="8"/>
        <v>1</v>
      </c>
    </row>
    <row r="12" spans="1:25" x14ac:dyDescent="0.2">
      <c r="A12" s="6" t="s">
        <v>225</v>
      </c>
      <c r="B12" s="5" t="s">
        <v>29</v>
      </c>
      <c r="C12" s="90"/>
      <c r="D12" s="107">
        <f>投入係数表!AN12</f>
        <v>6.2794348508634227E-3</v>
      </c>
      <c r="E12" s="110">
        <f t="shared" si="9"/>
        <v>0.62794348508634223</v>
      </c>
      <c r="F12" s="85">
        <f>分析係数表!C15</f>
        <v>0</v>
      </c>
      <c r="G12" s="110">
        <f t="shared" si="0"/>
        <v>0</v>
      </c>
      <c r="H12" s="110">
        <v>0</v>
      </c>
      <c r="I12" s="110">
        <f t="shared" si="1"/>
        <v>0</v>
      </c>
      <c r="J12" s="85">
        <f>分析係数表!G15</f>
        <v>9.5504335919671376E-2</v>
      </c>
      <c r="K12" s="111">
        <f t="shared" si="2"/>
        <v>0</v>
      </c>
      <c r="L12" s="79"/>
      <c r="M12" s="80"/>
      <c r="N12" s="81">
        <f>分析係数表!H15</f>
        <v>8.1028220173232739E-3</v>
      </c>
      <c r="O12" s="82">
        <f t="shared" si="3"/>
        <v>0.10643778679139436</v>
      </c>
      <c r="P12" s="76">
        <f>分析係数表!C15</f>
        <v>0</v>
      </c>
      <c r="Q12" s="82">
        <f t="shared" si="4"/>
        <v>0</v>
      </c>
      <c r="R12" s="83">
        <v>0</v>
      </c>
      <c r="S12" s="84">
        <f t="shared" si="5"/>
        <v>0</v>
      </c>
      <c r="T12" s="85">
        <f>分析係数表!F15</f>
        <v>0.30328617069831126</v>
      </c>
      <c r="U12" s="86">
        <f t="shared" si="6"/>
        <v>0</v>
      </c>
      <c r="V12" s="87">
        <f>分析係数表!D15</f>
        <v>1.5403925148334094E-2</v>
      </c>
      <c r="W12" s="88">
        <f t="shared" si="7"/>
        <v>0</v>
      </c>
      <c r="X12" s="76">
        <f>分析係数表!E15</f>
        <v>1.3692377909630305E-2</v>
      </c>
      <c r="Y12" s="89">
        <f t="shared" si="8"/>
        <v>0</v>
      </c>
    </row>
    <row r="13" spans="1:25" x14ac:dyDescent="0.2">
      <c r="A13" s="6" t="s">
        <v>226</v>
      </c>
      <c r="B13" s="5" t="s">
        <v>30</v>
      </c>
      <c r="C13" s="90"/>
      <c r="D13" s="107">
        <f>投入係数表!AN13</f>
        <v>0</v>
      </c>
      <c r="E13" s="110">
        <f t="shared" si="9"/>
        <v>0</v>
      </c>
      <c r="F13" s="85">
        <f>分析係数表!C16</f>
        <v>2.7381299155257777E-2</v>
      </c>
      <c r="G13" s="110">
        <f t="shared" si="0"/>
        <v>0</v>
      </c>
      <c r="H13" s="110">
        <v>1.0232477518357564E-2</v>
      </c>
      <c r="I13" s="110">
        <f t="shared" si="1"/>
        <v>1.0232477518357564E-2</v>
      </c>
      <c r="J13" s="85">
        <f>分析係数表!G16</f>
        <v>3.4146341463414637E-2</v>
      </c>
      <c r="K13" s="111">
        <f t="shared" si="2"/>
        <v>3.49401671358551E-4</v>
      </c>
      <c r="L13" s="79"/>
      <c r="M13" s="80"/>
      <c r="N13" s="81">
        <f>分析係数表!H16</f>
        <v>1.6149762503492596E-2</v>
      </c>
      <c r="O13" s="82">
        <f t="shared" si="3"/>
        <v>0.21214151988077912</v>
      </c>
      <c r="P13" s="76">
        <f>分析係数表!C16</f>
        <v>2.7381299155257777E-2</v>
      </c>
      <c r="Q13" s="82">
        <f t="shared" si="4"/>
        <v>5.8087104191066781E-3</v>
      </c>
      <c r="R13" s="83">
        <v>6.8343659240783896E-3</v>
      </c>
      <c r="S13" s="84">
        <f t="shared" si="5"/>
        <v>1.7066843442435954E-2</v>
      </c>
      <c r="T13" s="85">
        <f>分析係数表!F16</f>
        <v>0.28292682926829266</v>
      </c>
      <c r="U13" s="86">
        <f t="shared" si="6"/>
        <v>4.8286679007867577E-3</v>
      </c>
      <c r="V13" s="87">
        <f>分析係数表!D16</f>
        <v>0</v>
      </c>
      <c r="W13" s="88">
        <f t="shared" si="7"/>
        <v>0</v>
      </c>
      <c r="X13" s="76">
        <f>分析係数表!E16</f>
        <v>0</v>
      </c>
      <c r="Y13" s="89">
        <f t="shared" si="8"/>
        <v>0</v>
      </c>
    </row>
    <row r="14" spans="1:25" x14ac:dyDescent="0.2">
      <c r="A14" s="6" t="s">
        <v>2</v>
      </c>
      <c r="B14" s="5" t="s">
        <v>364</v>
      </c>
      <c r="C14" s="90"/>
      <c r="D14" s="107">
        <f>投入係数表!AN14</f>
        <v>0.13657770800627944</v>
      </c>
      <c r="E14" s="110">
        <f t="shared" si="9"/>
        <v>13.657770800627944</v>
      </c>
      <c r="F14" s="85">
        <f>分析係数表!C17</f>
        <v>0.29707112970711302</v>
      </c>
      <c r="G14" s="110">
        <f t="shared" si="0"/>
        <v>4.0573294010233649</v>
      </c>
      <c r="H14" s="110">
        <v>4.5163603416969753</v>
      </c>
      <c r="I14" s="110">
        <f t="shared" si="1"/>
        <v>4.5163603416969753</v>
      </c>
      <c r="J14" s="85">
        <f>分析係数表!G17</f>
        <v>0.2185201483623562</v>
      </c>
      <c r="K14" s="111">
        <f t="shared" si="2"/>
        <v>0.98691573192548476</v>
      </c>
      <c r="L14" s="79"/>
      <c r="M14" s="80"/>
      <c r="N14" s="81">
        <f>分析係数表!H17</f>
        <v>2.8080469404861692E-3</v>
      </c>
      <c r="O14" s="82">
        <f t="shared" si="3"/>
        <v>3.6886198525983217E-2</v>
      </c>
      <c r="P14" s="76">
        <f>分析係数表!C17</f>
        <v>0.29707112970711302</v>
      </c>
      <c r="Q14" s="82">
        <f t="shared" si="4"/>
        <v>1.0957824666714681E-2</v>
      </c>
      <c r="R14" s="83">
        <v>2.8150650758965112E-2</v>
      </c>
      <c r="S14" s="84">
        <f t="shared" si="5"/>
        <v>4.5445109924559404</v>
      </c>
      <c r="T14" s="85">
        <f>分析係数表!F17</f>
        <v>0.34274218897340791</v>
      </c>
      <c r="U14" s="86">
        <f t="shared" si="6"/>
        <v>1.5575956453680635</v>
      </c>
      <c r="V14" s="87">
        <f>分析係数表!D17</f>
        <v>3.2187087445778591E-2</v>
      </c>
      <c r="W14" s="88">
        <f t="shared" si="7"/>
        <v>0</v>
      </c>
      <c r="X14" s="76">
        <f>分析係数表!E17</f>
        <v>3.1118375557930469E-2</v>
      </c>
      <c r="Y14" s="89">
        <f t="shared" si="8"/>
        <v>0</v>
      </c>
    </row>
    <row r="15" spans="1:25" x14ac:dyDescent="0.2">
      <c r="A15" s="6" t="s">
        <v>3</v>
      </c>
      <c r="B15" s="5" t="s">
        <v>31</v>
      </c>
      <c r="C15" s="90"/>
      <c r="D15" s="107">
        <f>投入係数表!AN15</f>
        <v>1.5698587127158557E-3</v>
      </c>
      <c r="E15" s="110">
        <f t="shared" si="9"/>
        <v>0.15698587127158556</v>
      </c>
      <c r="F15" s="85">
        <f>分析係数表!C18</f>
        <v>0.13983739837398379</v>
      </c>
      <c r="G15" s="110">
        <f t="shared" si="0"/>
        <v>2.1952495820091646E-2</v>
      </c>
      <c r="H15" s="110">
        <v>3.0538345254381913E-2</v>
      </c>
      <c r="I15" s="110">
        <f t="shared" si="1"/>
        <v>3.0538345254381913E-2</v>
      </c>
      <c r="J15" s="85">
        <f>分析係数表!G18</f>
        <v>0.21606118546845124</v>
      </c>
      <c r="K15" s="111">
        <f t="shared" si="2"/>
        <v>6.5981510779066083E-3</v>
      </c>
      <c r="L15" s="79"/>
      <c r="M15" s="80"/>
      <c r="N15" s="81">
        <f>分析係数表!H18</f>
        <v>4.3308186644314052E-4</v>
      </c>
      <c r="O15" s="82">
        <f t="shared" si="3"/>
        <v>5.6889161905745262E-3</v>
      </c>
      <c r="P15" s="76">
        <f>分析係数表!C18</f>
        <v>0.13983739837398379</v>
      </c>
      <c r="Q15" s="82">
        <f t="shared" si="4"/>
        <v>7.9552323965757636E-4</v>
      </c>
      <c r="R15" s="83">
        <v>1.9709031815086367E-3</v>
      </c>
      <c r="S15" s="84">
        <f t="shared" si="5"/>
        <v>3.250924843589055E-2</v>
      </c>
      <c r="T15" s="85">
        <f>分析係数表!F18</f>
        <v>0.45793499043977054</v>
      </c>
      <c r="U15" s="86">
        <f t="shared" si="6"/>
        <v>1.4887122371693665E-2</v>
      </c>
      <c r="V15" s="87">
        <f>分析係数表!D18</f>
        <v>4.2065009560229447E-2</v>
      </c>
      <c r="W15" s="88">
        <f t="shared" si="7"/>
        <v>0</v>
      </c>
      <c r="X15" s="76">
        <f>分析係数表!E18</f>
        <v>2.9636711281070746E-2</v>
      </c>
      <c r="Y15" s="89">
        <f t="shared" si="8"/>
        <v>0</v>
      </c>
    </row>
    <row r="16" spans="1:25" x14ac:dyDescent="0.2">
      <c r="A16" s="6" t="s">
        <v>4</v>
      </c>
      <c r="B16" s="5" t="s">
        <v>32</v>
      </c>
      <c r="C16" s="90"/>
      <c r="D16" s="107">
        <f>投入係数表!AN16</f>
        <v>0</v>
      </c>
      <c r="E16" s="110">
        <f t="shared" si="9"/>
        <v>0</v>
      </c>
      <c r="F16" s="85">
        <f>分析係数表!C19</f>
        <v>0.18403218975010593</v>
      </c>
      <c r="G16" s="110">
        <f t="shared" si="0"/>
        <v>0</v>
      </c>
      <c r="H16" s="110">
        <v>1.7932252933447641E-2</v>
      </c>
      <c r="I16" s="110">
        <f t="shared" si="1"/>
        <v>1.7932252933447641E-2</v>
      </c>
      <c r="J16" s="85">
        <f>分析係数表!G19</f>
        <v>5.7747209966260059E-2</v>
      </c>
      <c r="K16" s="111">
        <f t="shared" si="2"/>
        <v>1.0355375753158839E-3</v>
      </c>
      <c r="L16" s="79"/>
      <c r="M16" s="80"/>
      <c r="N16" s="81">
        <f>分析係数表!H19</f>
        <v>-1.1176306230790724E-4</v>
      </c>
      <c r="O16" s="82">
        <f t="shared" si="3"/>
        <v>-1.4681074040192327E-3</v>
      </c>
      <c r="P16" s="76">
        <f>分析係数表!C19</f>
        <v>0.18403218975010593</v>
      </c>
      <c r="Q16" s="82">
        <f t="shared" si="4"/>
        <v>-2.7017902035000288E-4</v>
      </c>
      <c r="R16" s="83">
        <v>1.6901808367308306E-3</v>
      </c>
      <c r="S16" s="84">
        <f t="shared" si="5"/>
        <v>1.9622433770178471E-2</v>
      </c>
      <c r="T16" s="85">
        <f>分析係数表!F19</f>
        <v>0.23994290163508955</v>
      </c>
      <c r="U16" s="86">
        <f t="shared" si="6"/>
        <v>4.7082636959589926E-3</v>
      </c>
      <c r="V16" s="87">
        <f>分析係数表!D19</f>
        <v>1.5831819361536464E-2</v>
      </c>
      <c r="W16" s="88">
        <f t="shared" si="7"/>
        <v>0</v>
      </c>
      <c r="X16" s="76">
        <f>分析係数表!E19</f>
        <v>1.544251232805606E-2</v>
      </c>
      <c r="Y16" s="89">
        <f t="shared" si="8"/>
        <v>0</v>
      </c>
    </row>
    <row r="17" spans="1:25" x14ac:dyDescent="0.2">
      <c r="A17" s="6" t="s">
        <v>5</v>
      </c>
      <c r="B17" s="5" t="s">
        <v>33</v>
      </c>
      <c r="C17" s="90"/>
      <c r="D17" s="107">
        <f>投入係数表!AN17</f>
        <v>0</v>
      </c>
      <c r="E17" s="110">
        <f t="shared" si="9"/>
        <v>0</v>
      </c>
      <c r="F17" s="85">
        <f>分析係数表!C20</f>
        <v>2.2594142259414252E-2</v>
      </c>
      <c r="G17" s="110">
        <f t="shared" si="0"/>
        <v>0</v>
      </c>
      <c r="H17" s="110">
        <v>1.0660817892308777E-3</v>
      </c>
      <c r="I17" s="110">
        <f t="shared" si="1"/>
        <v>1.0660817892308777E-3</v>
      </c>
      <c r="J17" s="85">
        <f>分析係数表!G20</f>
        <v>0.10283687943262411</v>
      </c>
      <c r="K17" s="111">
        <f t="shared" si="2"/>
        <v>1.0963252442445195E-4</v>
      </c>
      <c r="L17" s="79"/>
      <c r="M17" s="80"/>
      <c r="N17" s="81">
        <f>分析係数表!H20</f>
        <v>5.3087454596255942E-4</v>
      </c>
      <c r="O17" s="82">
        <f t="shared" si="3"/>
        <v>6.973510169091356E-3</v>
      </c>
      <c r="P17" s="76">
        <f>分析係数表!C20</f>
        <v>2.2594142259414252E-2</v>
      </c>
      <c r="Q17" s="82">
        <f t="shared" si="4"/>
        <v>1.5756048080792202E-4</v>
      </c>
      <c r="R17" s="83">
        <v>4.4971701045210357E-4</v>
      </c>
      <c r="S17" s="84">
        <f t="shared" si="5"/>
        <v>1.5157987996829814E-3</v>
      </c>
      <c r="T17" s="85">
        <f>分析係数表!F20</f>
        <v>0.22695035460992907</v>
      </c>
      <c r="U17" s="86">
        <f t="shared" si="6"/>
        <v>3.4401107510535745E-4</v>
      </c>
      <c r="V17" s="87">
        <f>分析係数表!D20</f>
        <v>0.11702127659574468</v>
      </c>
      <c r="W17" s="88">
        <f t="shared" si="7"/>
        <v>0</v>
      </c>
      <c r="X17" s="76">
        <f>分析係数表!E20</f>
        <v>0.10638297872340426</v>
      </c>
      <c r="Y17" s="89">
        <f t="shared" si="8"/>
        <v>0</v>
      </c>
    </row>
    <row r="18" spans="1:25" x14ac:dyDescent="0.2">
      <c r="A18" s="6" t="s">
        <v>6</v>
      </c>
      <c r="B18" s="5" t="s">
        <v>34</v>
      </c>
      <c r="C18" s="90"/>
      <c r="D18" s="107">
        <f>投入係数表!AN18</f>
        <v>0</v>
      </c>
      <c r="E18" s="110">
        <f t="shared" si="9"/>
        <v>0</v>
      </c>
      <c r="F18" s="85">
        <f>分析係数表!C21</f>
        <v>0.23250388802488331</v>
      </c>
      <c r="G18" s="110">
        <f t="shared" si="0"/>
        <v>0</v>
      </c>
      <c r="H18" s="110">
        <v>6.3936581329502959E-2</v>
      </c>
      <c r="I18" s="110">
        <f t="shared" si="1"/>
        <v>6.3936581329502959E-2</v>
      </c>
      <c r="J18" s="85">
        <f>分析係数表!G21</f>
        <v>0.28497645450402553</v>
      </c>
      <c r="K18" s="111">
        <f t="shared" si="2"/>
        <v>1.822042026039003E-2</v>
      </c>
      <c r="L18" s="79"/>
      <c r="M18" s="80"/>
      <c r="N18" s="81">
        <f>分析係数表!H21</f>
        <v>8.9410449846325792E-4</v>
      </c>
      <c r="O18" s="82">
        <f t="shared" si="3"/>
        <v>1.1744859232153862E-2</v>
      </c>
      <c r="P18" s="76">
        <f>分析係数表!C21</f>
        <v>0.23250388802488331</v>
      </c>
      <c r="Q18" s="82">
        <f t="shared" si="4"/>
        <v>2.7307254357807186E-3</v>
      </c>
      <c r="R18" s="83">
        <v>9.203853582492174E-3</v>
      </c>
      <c r="S18" s="84">
        <f t="shared" si="5"/>
        <v>7.3140434911995136E-2</v>
      </c>
      <c r="T18" s="85">
        <f>分析係数表!F21</f>
        <v>0.42533799179705301</v>
      </c>
      <c r="U18" s="86">
        <f t="shared" si="6"/>
        <v>3.1109405704631075E-2</v>
      </c>
      <c r="V18" s="87">
        <f>分析係数表!D21</f>
        <v>7.6257025672185938E-2</v>
      </c>
      <c r="W18" s="88">
        <f t="shared" si="7"/>
        <v>0</v>
      </c>
      <c r="X18" s="76">
        <f>分析係数表!E21</f>
        <v>5.9395412425945621E-2</v>
      </c>
      <c r="Y18" s="89">
        <f t="shared" si="8"/>
        <v>0</v>
      </c>
    </row>
    <row r="19" spans="1:25" x14ac:dyDescent="0.2">
      <c r="A19" s="6" t="s">
        <v>7</v>
      </c>
      <c r="B19" s="5" t="s">
        <v>268</v>
      </c>
      <c r="C19" s="90"/>
      <c r="D19" s="107">
        <f>投入係数表!AN19</f>
        <v>0</v>
      </c>
      <c r="E19" s="110">
        <f t="shared" si="9"/>
        <v>0</v>
      </c>
      <c r="F19" s="85">
        <f>分析係数表!C22</f>
        <v>5.4474708171206254E-2</v>
      </c>
      <c r="G19" s="110">
        <f t="shared" si="0"/>
        <v>0</v>
      </c>
      <c r="H19" s="110">
        <v>1.4286060824713336E-3</v>
      </c>
      <c r="I19" s="110">
        <f t="shared" si="1"/>
        <v>1.4286060824713336E-3</v>
      </c>
      <c r="J19" s="85">
        <f>分析係数表!G22</f>
        <v>0.19423955040393395</v>
      </c>
      <c r="K19" s="111">
        <f t="shared" si="2"/>
        <v>2.7749180316355724E-4</v>
      </c>
      <c r="L19" s="79"/>
      <c r="M19" s="80"/>
      <c r="N19" s="81">
        <f>分析係数表!H22</f>
        <v>4.1911148365465217E-5</v>
      </c>
      <c r="O19" s="82">
        <f t="shared" si="3"/>
        <v>5.5054027650721228E-4</v>
      </c>
      <c r="P19" s="76">
        <f>分析係数表!C22</f>
        <v>5.4474708171206254E-2</v>
      </c>
      <c r="Q19" s="82">
        <f t="shared" si="4"/>
        <v>2.9990520899225588E-5</v>
      </c>
      <c r="R19" s="83">
        <v>3.0447765123727536E-4</v>
      </c>
      <c r="S19" s="84">
        <f t="shared" si="5"/>
        <v>1.7330837337086089E-3</v>
      </c>
      <c r="T19" s="85">
        <f>分析係数表!F22</f>
        <v>0.41201264488935724</v>
      </c>
      <c r="U19" s="86">
        <f t="shared" si="6"/>
        <v>7.1405241294000648E-4</v>
      </c>
      <c r="V19" s="87">
        <f>分析係数表!D22</f>
        <v>4.7418335089567963E-2</v>
      </c>
      <c r="W19" s="88">
        <f t="shared" si="7"/>
        <v>0</v>
      </c>
      <c r="X19" s="76">
        <f>分析係数表!E22</f>
        <v>4.0744643484369514E-2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0.21588453540995636</v>
      </c>
      <c r="K20" s="111">
        <f t="shared" si="2"/>
        <v>0</v>
      </c>
      <c r="L20" s="79"/>
      <c r="M20" s="80"/>
      <c r="N20" s="81">
        <f>分析係数表!H23</f>
        <v>2.794076557697681E-5</v>
      </c>
      <c r="O20" s="82">
        <f t="shared" si="3"/>
        <v>3.6702685100480819E-4</v>
      </c>
      <c r="P20" s="76">
        <f>分析係数表!C23</f>
        <v>0</v>
      </c>
      <c r="Q20" s="82">
        <f t="shared" si="4"/>
        <v>0</v>
      </c>
      <c r="R20" s="83">
        <v>0</v>
      </c>
      <c r="S20" s="84">
        <f t="shared" si="5"/>
        <v>0</v>
      </c>
      <c r="T20" s="85">
        <f>分析係数表!F23</f>
        <v>0.4404941493048477</v>
      </c>
      <c r="U20" s="86">
        <f t="shared" si="6"/>
        <v>0</v>
      </c>
      <c r="V20" s="87">
        <f>分析係数表!D23</f>
        <v>3.6368084152158843E-2</v>
      </c>
      <c r="W20" s="88">
        <f t="shared" si="7"/>
        <v>0</v>
      </c>
      <c r="X20" s="76">
        <f>分析係数表!E23</f>
        <v>3.6898112284421247E-2</v>
      </c>
      <c r="Y20" s="89">
        <f t="shared" si="8"/>
        <v>0</v>
      </c>
    </row>
    <row r="21" spans="1:25" x14ac:dyDescent="0.2">
      <c r="A21" s="6" t="s">
        <v>9</v>
      </c>
      <c r="B21" s="5" t="s">
        <v>270</v>
      </c>
      <c r="C21" s="90"/>
      <c r="D21" s="107">
        <f>投入係数表!AN21</f>
        <v>4.7095761381475663E-3</v>
      </c>
      <c r="E21" s="110">
        <f t="shared" si="9"/>
        <v>0.47095761381475665</v>
      </c>
      <c r="F21" s="85">
        <f>分析係数表!C24</f>
        <v>0.2430426716141002</v>
      </c>
      <c r="G21" s="110">
        <f t="shared" si="0"/>
        <v>0.11446279667854012</v>
      </c>
      <c r="H21" s="110">
        <v>0.12923336255836734</v>
      </c>
      <c r="I21" s="110">
        <f t="shared" si="1"/>
        <v>0.12923336255836734</v>
      </c>
      <c r="J21" s="85">
        <f>分析係数表!G24</f>
        <v>0.20785219399538107</v>
      </c>
      <c r="K21" s="111">
        <f t="shared" si="2"/>
        <v>2.6861437945157187E-2</v>
      </c>
      <c r="L21" s="79"/>
      <c r="M21" s="80"/>
      <c r="N21" s="81">
        <f>分析係数表!H24</f>
        <v>3.3528918692372173E-4</v>
      </c>
      <c r="O21" s="82">
        <f t="shared" si="3"/>
        <v>4.4043222120576982E-3</v>
      </c>
      <c r="P21" s="76">
        <f>分析係数表!C24</f>
        <v>0.2430426716141002</v>
      </c>
      <c r="Q21" s="82">
        <f t="shared" si="4"/>
        <v>1.0704382370678265E-3</v>
      </c>
      <c r="R21" s="83">
        <v>4.3324463260285507E-3</v>
      </c>
      <c r="S21" s="84">
        <f t="shared" si="5"/>
        <v>0.1335658088843959</v>
      </c>
      <c r="T21" s="85">
        <f>分析係数表!F24</f>
        <v>0.39030023094688221</v>
      </c>
      <c r="U21" s="86">
        <f t="shared" si="6"/>
        <v>5.2130766054186851E-2</v>
      </c>
      <c r="V21" s="87">
        <f>分析係数表!D24</f>
        <v>2.0785219399538105E-2</v>
      </c>
      <c r="W21" s="88">
        <f t="shared" si="7"/>
        <v>0</v>
      </c>
      <c r="X21" s="76">
        <f>分析係数表!E24</f>
        <v>1.8475750577367205E-2</v>
      </c>
      <c r="Y21" s="89">
        <f t="shared" si="8"/>
        <v>0</v>
      </c>
    </row>
    <row r="22" spans="1:25" x14ac:dyDescent="0.2">
      <c r="A22" s="6" t="s">
        <v>10</v>
      </c>
      <c r="B22" s="5" t="s">
        <v>271</v>
      </c>
      <c r="C22" s="90"/>
      <c r="D22" s="107">
        <f>投入係数表!AN22</f>
        <v>3.1397174254317113E-3</v>
      </c>
      <c r="E22" s="110">
        <f t="shared" si="9"/>
        <v>0.31397174254317112</v>
      </c>
      <c r="F22" s="85">
        <f>分析係数表!C25</f>
        <v>6.2929061784896545E-3</v>
      </c>
      <c r="G22" s="110">
        <f t="shared" si="0"/>
        <v>1.9757947185210845E-3</v>
      </c>
      <c r="H22" s="110">
        <v>2.2784354069296099E-3</v>
      </c>
      <c r="I22" s="110">
        <f t="shared" si="1"/>
        <v>2.2784354069296099E-3</v>
      </c>
      <c r="J22" s="85">
        <f>分析係数表!G25</f>
        <v>0.19805194805194806</v>
      </c>
      <c r="K22" s="111">
        <f t="shared" si="2"/>
        <v>4.5124857085294224E-4</v>
      </c>
      <c r="L22" s="79"/>
      <c r="M22" s="80"/>
      <c r="N22" s="81">
        <f>分析係数表!H25</f>
        <v>4.8896339759709417E-4</v>
      </c>
      <c r="O22" s="82">
        <f t="shared" si="3"/>
        <v>6.4229698925841426E-3</v>
      </c>
      <c r="P22" s="76">
        <f>分析係数表!C25</f>
        <v>6.2929061784896545E-3</v>
      </c>
      <c r="Q22" s="82">
        <f t="shared" si="4"/>
        <v>4.0419146921295781E-5</v>
      </c>
      <c r="R22" s="83">
        <v>3.9374969373338946E-4</v>
      </c>
      <c r="S22" s="84">
        <f t="shared" si="5"/>
        <v>2.6721851006629993E-3</v>
      </c>
      <c r="T22" s="85">
        <f>分析係数表!F25</f>
        <v>0.35389610389610388</v>
      </c>
      <c r="U22" s="86">
        <f t="shared" si="6"/>
        <v>9.456758960138536E-4</v>
      </c>
      <c r="V22" s="87">
        <f>分析係数表!D25</f>
        <v>9.74025974025974E-3</v>
      </c>
      <c r="W22" s="88">
        <f t="shared" si="7"/>
        <v>0</v>
      </c>
      <c r="X22" s="76">
        <f>分析係数表!E25</f>
        <v>0</v>
      </c>
      <c r="Y22" s="89">
        <f t="shared" si="8"/>
        <v>0</v>
      </c>
    </row>
    <row r="23" spans="1:25" x14ac:dyDescent="0.2">
      <c r="A23" s="6" t="s">
        <v>11</v>
      </c>
      <c r="B23" s="5" t="s">
        <v>35</v>
      </c>
      <c r="C23" s="90"/>
      <c r="D23" s="107">
        <f>投入係数表!AN23</f>
        <v>0</v>
      </c>
      <c r="E23" s="110">
        <f t="shared" si="9"/>
        <v>0</v>
      </c>
      <c r="F23" s="85">
        <f>分析係数表!C26</f>
        <v>0.11929572403880706</v>
      </c>
      <c r="G23" s="110">
        <f t="shared" si="0"/>
        <v>0</v>
      </c>
      <c r="H23" s="110">
        <v>3.1288607429452611E-3</v>
      </c>
      <c r="I23" s="110">
        <f t="shared" si="1"/>
        <v>3.1288607429452611E-3</v>
      </c>
      <c r="J23" s="85">
        <f>分析係数表!G26</f>
        <v>0.19690501600853788</v>
      </c>
      <c r="K23" s="111">
        <f t="shared" si="2"/>
        <v>6.1608837467812239E-4</v>
      </c>
      <c r="L23" s="79"/>
      <c r="M23" s="80"/>
      <c r="N23" s="81">
        <f>分析係数表!H26</f>
        <v>1.0477787091366304E-2</v>
      </c>
      <c r="O23" s="82">
        <f t="shared" si="3"/>
        <v>0.13763506912680307</v>
      </c>
      <c r="P23" s="76">
        <f>分析係数表!C26</f>
        <v>0.11929572403880706</v>
      </c>
      <c r="Q23" s="82">
        <f t="shared" si="4"/>
        <v>1.6419275224613231E-2</v>
      </c>
      <c r="R23" s="83">
        <v>1.7746783799412438E-2</v>
      </c>
      <c r="S23" s="84">
        <f t="shared" si="5"/>
        <v>2.0875644542357699E-2</v>
      </c>
      <c r="T23" s="85">
        <f>分析係数表!F26</f>
        <v>0.33564567769477055</v>
      </c>
      <c r="U23" s="86">
        <f t="shared" si="6"/>
        <v>7.0068198597347878E-3</v>
      </c>
      <c r="V23" s="87">
        <f>分析係数表!D26</f>
        <v>7.4706510138740662E-2</v>
      </c>
      <c r="W23" s="88">
        <f t="shared" si="7"/>
        <v>0</v>
      </c>
      <c r="X23" s="76">
        <f>分析係数表!E26</f>
        <v>7.3639274279615793E-2</v>
      </c>
      <c r="Y23" s="89">
        <f t="shared" si="8"/>
        <v>0</v>
      </c>
    </row>
    <row r="24" spans="1:25" x14ac:dyDescent="0.2">
      <c r="A24" s="6" t="s">
        <v>12</v>
      </c>
      <c r="B24" s="5" t="s">
        <v>365</v>
      </c>
      <c r="C24" s="90"/>
      <c r="D24" s="107">
        <f>投入係数表!AN24</f>
        <v>0</v>
      </c>
      <c r="E24" s="110">
        <f t="shared" si="9"/>
        <v>0</v>
      </c>
      <c r="F24" s="85">
        <f>分析係数表!C27</f>
        <v>1</v>
      </c>
      <c r="G24" s="110">
        <f t="shared" si="0"/>
        <v>0</v>
      </c>
      <c r="H24" s="110">
        <v>1.4218926910109494E-2</v>
      </c>
      <c r="I24" s="110">
        <f t="shared" si="1"/>
        <v>1.4218926910109494E-2</v>
      </c>
      <c r="J24" s="85">
        <f>分析係数表!G27</f>
        <v>0.17096018735362997</v>
      </c>
      <c r="K24" s="111">
        <f t="shared" si="2"/>
        <v>2.4308704085198901E-3</v>
      </c>
      <c r="L24" s="79"/>
      <c r="M24" s="80"/>
      <c r="N24" s="81">
        <f>分析係数表!H27</f>
        <v>1.0449846325789327E-2</v>
      </c>
      <c r="O24" s="82">
        <f t="shared" si="3"/>
        <v>0.13726804227579825</v>
      </c>
      <c r="P24" s="76">
        <f>分析係数表!C27</f>
        <v>1</v>
      </c>
      <c r="Q24" s="82">
        <f t="shared" si="4"/>
        <v>0.13726804227579825</v>
      </c>
      <c r="R24" s="83">
        <v>0.14293343697529695</v>
      </c>
      <c r="S24" s="84">
        <f t="shared" si="5"/>
        <v>0.15715236388540643</v>
      </c>
      <c r="T24" s="85">
        <f>分析係数表!F27</f>
        <v>0.32162373145979706</v>
      </c>
      <c r="U24" s="86">
        <f t="shared" si="6"/>
        <v>5.0543929680552269E-2</v>
      </c>
      <c r="V24" s="87">
        <f>分析係数表!D27</f>
        <v>1.0278428311215197E-2</v>
      </c>
      <c r="W24" s="88">
        <f t="shared" si="7"/>
        <v>0</v>
      </c>
      <c r="X24" s="76">
        <f>分析係数表!E27</f>
        <v>1.2360135310954984E-2</v>
      </c>
      <c r="Y24" s="89">
        <f t="shared" si="8"/>
        <v>0</v>
      </c>
    </row>
    <row r="25" spans="1:25" x14ac:dyDescent="0.2">
      <c r="A25" s="6" t="s">
        <v>13</v>
      </c>
      <c r="B25" s="5" t="s">
        <v>191</v>
      </c>
      <c r="C25" s="90"/>
      <c r="D25" s="107">
        <f>投入係数表!AN25</f>
        <v>0</v>
      </c>
      <c r="E25" s="110">
        <f t="shared" si="9"/>
        <v>0</v>
      </c>
      <c r="F25" s="85">
        <f>分析係数表!C28</f>
        <v>0.21543700340522132</v>
      </c>
      <c r="G25" s="110">
        <f t="shared" si="0"/>
        <v>0</v>
      </c>
      <c r="H25" s="110">
        <v>1.2779944170089097E-2</v>
      </c>
      <c r="I25" s="110">
        <f t="shared" si="1"/>
        <v>1.2779944170089097E-2</v>
      </c>
      <c r="J25" s="85">
        <f>分析係数表!G28</f>
        <v>0.12488528602018965</v>
      </c>
      <c r="K25" s="111">
        <f t="shared" si="2"/>
        <v>1.5960269830036322E-3</v>
      </c>
      <c r="L25" s="79"/>
      <c r="M25" s="80"/>
      <c r="N25" s="81">
        <f>分析係数表!H28</f>
        <v>2.0550433081866444E-2</v>
      </c>
      <c r="O25" s="82">
        <f t="shared" si="3"/>
        <v>0.2699482489140364</v>
      </c>
      <c r="P25" s="76">
        <f>分析係数表!C28</f>
        <v>0.21543700340522132</v>
      </c>
      <c r="Q25" s="82">
        <f t="shared" si="4"/>
        <v>5.8156841820526793E-2</v>
      </c>
      <c r="R25" s="83">
        <v>6.7368640838403215E-2</v>
      </c>
      <c r="S25" s="84">
        <f t="shared" si="5"/>
        <v>8.0148585008492312E-2</v>
      </c>
      <c r="T25" s="85">
        <f>分析係数表!F28</f>
        <v>0.21313857448761089</v>
      </c>
      <c r="U25" s="86">
        <f t="shared" si="6"/>
        <v>1.7082755155909152E-2</v>
      </c>
      <c r="V25" s="87">
        <f>分析係数表!D28</f>
        <v>4.5656163964515141E-2</v>
      </c>
      <c r="W25" s="88">
        <f t="shared" si="7"/>
        <v>0</v>
      </c>
      <c r="X25" s="76">
        <f>分析係数表!E28</f>
        <v>3.9385133068216581E-2</v>
      </c>
      <c r="Y25" s="89">
        <f t="shared" si="8"/>
        <v>0</v>
      </c>
    </row>
    <row r="26" spans="1:25" x14ac:dyDescent="0.2">
      <c r="A26" s="6" t="s">
        <v>14</v>
      </c>
      <c r="B26" s="5" t="s">
        <v>50</v>
      </c>
      <c r="C26" s="90"/>
      <c r="D26" s="107">
        <f>投入係数表!AN26</f>
        <v>9.4191522762951327E-3</v>
      </c>
      <c r="E26" s="110">
        <f t="shared" si="9"/>
        <v>0.9419152276295133</v>
      </c>
      <c r="F26" s="85">
        <f>分析係数表!C29</f>
        <v>0.11126961483594866</v>
      </c>
      <c r="G26" s="110">
        <f t="shared" si="0"/>
        <v>0.10480654458645085</v>
      </c>
      <c r="H26" s="110">
        <v>0.15660856864422049</v>
      </c>
      <c r="I26" s="110">
        <f t="shared" si="1"/>
        <v>0.15660856864422049</v>
      </c>
      <c r="J26" s="85">
        <f>分析係数表!G29</f>
        <v>0.25072046109510088</v>
      </c>
      <c r="K26" s="111">
        <f t="shared" si="2"/>
        <v>3.9264972541922717E-2</v>
      </c>
      <c r="L26" s="79"/>
      <c r="M26" s="80"/>
      <c r="N26" s="81">
        <f>分析係数表!H29</f>
        <v>9.5976529756915344E-3</v>
      </c>
      <c r="O26" s="82">
        <f t="shared" si="3"/>
        <v>0.1260737233201516</v>
      </c>
      <c r="P26" s="76">
        <f>分析係数表!C29</f>
        <v>0.11126961483594866</v>
      </c>
      <c r="Q26" s="82">
        <f t="shared" si="4"/>
        <v>1.4028174634767228E-2</v>
      </c>
      <c r="R26" s="83">
        <v>1.9509342308468316E-2</v>
      </c>
      <c r="S26" s="84">
        <f t="shared" si="5"/>
        <v>0.17611791095268881</v>
      </c>
      <c r="T26" s="85">
        <f>分析係数表!F29</f>
        <v>0.40201729106628242</v>
      </c>
      <c r="U26" s="86">
        <f t="shared" si="6"/>
        <v>7.0802445469452704E-2</v>
      </c>
      <c r="V26" s="87">
        <f>分析係数表!D29</f>
        <v>0.18659942363112392</v>
      </c>
      <c r="W26" s="88">
        <f t="shared" si="7"/>
        <v>0</v>
      </c>
      <c r="X26" s="76">
        <f>分析係数表!E29</f>
        <v>0.15489913544668588</v>
      </c>
      <c r="Y26" s="89">
        <f t="shared" si="8"/>
        <v>0</v>
      </c>
    </row>
    <row r="27" spans="1:25" x14ac:dyDescent="0.2">
      <c r="A27" s="6" t="s">
        <v>15</v>
      </c>
      <c r="B27" s="5" t="s">
        <v>36</v>
      </c>
      <c r="C27" s="90"/>
      <c r="D27" s="107">
        <f>投入係数表!AN27</f>
        <v>0</v>
      </c>
      <c r="E27" s="110">
        <f t="shared" si="9"/>
        <v>0</v>
      </c>
      <c r="F27" s="85">
        <f>分析係数表!C30</f>
        <v>1</v>
      </c>
      <c r="G27" s="110">
        <f t="shared" si="0"/>
        <v>0</v>
      </c>
      <c r="H27" s="110">
        <v>0.19679060549491201</v>
      </c>
      <c r="I27" s="110">
        <f t="shared" si="1"/>
        <v>0.19679060549491201</v>
      </c>
      <c r="J27" s="85">
        <f>分析係数表!G30</f>
        <v>0.34452184927169094</v>
      </c>
      <c r="K27" s="111">
        <f t="shared" si="2"/>
        <v>6.7798663324402875E-2</v>
      </c>
      <c r="L27" s="79"/>
      <c r="M27" s="80"/>
      <c r="N27" s="81">
        <f>分析係数表!H30</f>
        <v>0</v>
      </c>
      <c r="O27" s="82">
        <f t="shared" si="3"/>
        <v>0</v>
      </c>
      <c r="P27" s="76">
        <f>分析係数表!C30</f>
        <v>1</v>
      </c>
      <c r="Q27" s="82">
        <f t="shared" si="4"/>
        <v>0</v>
      </c>
      <c r="R27" s="83">
        <v>3.9685410857869197E-2</v>
      </c>
      <c r="S27" s="84">
        <f t="shared" si="5"/>
        <v>0.2364760163527812</v>
      </c>
      <c r="T27" s="85">
        <f>分析係数表!F30</f>
        <v>0.43989867004433186</v>
      </c>
      <c r="U27" s="86">
        <f t="shared" si="6"/>
        <v>0.10402548509097012</v>
      </c>
      <c r="V27" s="87">
        <f>分析係数表!D30</f>
        <v>0.14464851171627613</v>
      </c>
      <c r="W27" s="88">
        <f t="shared" si="7"/>
        <v>0</v>
      </c>
      <c r="X27" s="76">
        <f>分析係数表!E30</f>
        <v>8.7017099430018993E-2</v>
      </c>
      <c r="Y27" s="89">
        <f t="shared" si="8"/>
        <v>0</v>
      </c>
    </row>
    <row r="28" spans="1:25" x14ac:dyDescent="0.2">
      <c r="A28" s="6" t="s">
        <v>16</v>
      </c>
      <c r="B28" s="5" t="s">
        <v>192</v>
      </c>
      <c r="C28" s="90"/>
      <c r="D28" s="107">
        <f>投入係数表!AN28</f>
        <v>0</v>
      </c>
      <c r="E28" s="110">
        <f t="shared" si="9"/>
        <v>0</v>
      </c>
      <c r="F28" s="85">
        <f>分析係数表!C31</f>
        <v>4.9334728658992355E-2</v>
      </c>
      <c r="G28" s="110">
        <f t="shared" si="0"/>
        <v>0</v>
      </c>
      <c r="H28" s="110">
        <v>7.8287506573856011E-2</v>
      </c>
      <c r="I28" s="110">
        <f t="shared" si="1"/>
        <v>7.8287506573856011E-2</v>
      </c>
      <c r="J28" s="85">
        <f>分析係数表!G31</f>
        <v>6.9277108433734941E-2</v>
      </c>
      <c r="K28" s="111">
        <f t="shared" si="2"/>
        <v>5.4235320819237594E-3</v>
      </c>
      <c r="L28" s="79"/>
      <c r="M28" s="80"/>
      <c r="N28" s="81">
        <f>分析係数表!H31</f>
        <v>2.1570271025426097E-2</v>
      </c>
      <c r="O28" s="82">
        <f t="shared" si="3"/>
        <v>0.28334472897571189</v>
      </c>
      <c r="P28" s="76">
        <f>分析係数表!C31</f>
        <v>4.9334728658992355E-2</v>
      </c>
      <c r="Q28" s="82">
        <f t="shared" si="4"/>
        <v>1.3978735320972475E-2</v>
      </c>
      <c r="R28" s="83">
        <v>1.9854961936618735E-2</v>
      </c>
      <c r="S28" s="84">
        <f t="shared" si="5"/>
        <v>9.8142468510474742E-2</v>
      </c>
      <c r="T28" s="85">
        <f>分析係数表!F31</f>
        <v>0.34337349397590361</v>
      </c>
      <c r="U28" s="86">
        <f t="shared" si="6"/>
        <v>3.3699522319861806E-2</v>
      </c>
      <c r="V28" s="87">
        <f>分析係数表!D31</f>
        <v>0</v>
      </c>
      <c r="W28" s="88">
        <f t="shared" si="7"/>
        <v>0</v>
      </c>
      <c r="X28" s="76">
        <f>分析係数表!E31</f>
        <v>0</v>
      </c>
      <c r="Y28" s="89">
        <f t="shared" si="8"/>
        <v>0</v>
      </c>
    </row>
    <row r="29" spans="1:25" x14ac:dyDescent="0.2">
      <c r="A29" s="6" t="s">
        <v>17</v>
      </c>
      <c r="B29" s="5" t="s">
        <v>272</v>
      </c>
      <c r="C29" s="90"/>
      <c r="D29" s="107">
        <f>投入係数表!AN29</f>
        <v>0</v>
      </c>
      <c r="E29" s="110">
        <f t="shared" si="9"/>
        <v>0</v>
      </c>
      <c r="F29" s="85">
        <f>分析係数表!C32</f>
        <v>0.42352941176470593</v>
      </c>
      <c r="G29" s="110">
        <f t="shared" si="0"/>
        <v>0</v>
      </c>
      <c r="H29" s="110">
        <v>5.3767240175101587E-2</v>
      </c>
      <c r="I29" s="110">
        <f t="shared" si="1"/>
        <v>5.3767240175101587E-2</v>
      </c>
      <c r="J29" s="85">
        <f>分析係数表!G32</f>
        <v>0.14012738853503184</v>
      </c>
      <c r="K29" s="111">
        <f t="shared" si="2"/>
        <v>7.534262954472834E-3</v>
      </c>
      <c r="L29" s="79"/>
      <c r="M29" s="80"/>
      <c r="N29" s="81">
        <f>分析係数表!H32</f>
        <v>6.3146130203967591E-3</v>
      </c>
      <c r="O29" s="82">
        <f t="shared" si="3"/>
        <v>8.2948068327086649E-2</v>
      </c>
      <c r="P29" s="76">
        <f>分析係数表!C32</f>
        <v>0.42352941176470593</v>
      </c>
      <c r="Q29" s="82">
        <f t="shared" si="4"/>
        <v>3.5130946585589642E-2</v>
      </c>
      <c r="R29" s="83">
        <v>4.6658216014000102E-2</v>
      </c>
      <c r="S29" s="84">
        <f t="shared" si="5"/>
        <v>0.10042545618910169</v>
      </c>
      <c r="T29" s="85">
        <f>分析係数表!F32</f>
        <v>0.48195329087048833</v>
      </c>
      <c r="U29" s="86">
        <f t="shared" si="6"/>
        <v>4.8400379097507606E-2</v>
      </c>
      <c r="V29" s="87">
        <f>分析係数表!D32</f>
        <v>6.369426751592357E-3</v>
      </c>
      <c r="W29" s="88">
        <f t="shared" si="7"/>
        <v>0</v>
      </c>
      <c r="X29" s="76">
        <f>分析係数表!E32</f>
        <v>1.0615711252653927E-2</v>
      </c>
      <c r="Y29" s="89">
        <f t="shared" si="8"/>
        <v>0</v>
      </c>
    </row>
    <row r="30" spans="1:25" x14ac:dyDescent="0.2">
      <c r="A30" s="6" t="s">
        <v>18</v>
      </c>
      <c r="B30" s="5" t="s">
        <v>273</v>
      </c>
      <c r="C30" s="90"/>
      <c r="D30" s="107">
        <f>投入係数表!AN30</f>
        <v>0</v>
      </c>
      <c r="E30" s="110">
        <f t="shared" si="9"/>
        <v>0</v>
      </c>
      <c r="F30" s="85">
        <f>分析係数表!C33</f>
        <v>1</v>
      </c>
      <c r="G30" s="110">
        <f t="shared" si="0"/>
        <v>0</v>
      </c>
      <c r="H30" s="110">
        <v>7.8875304143232045E-2</v>
      </c>
      <c r="I30" s="110">
        <f t="shared" si="1"/>
        <v>7.8875304143232045E-2</v>
      </c>
      <c r="J30" s="85">
        <f>分析係数表!G33</f>
        <v>0.50642927794263104</v>
      </c>
      <c r="K30" s="111">
        <f t="shared" si="2"/>
        <v>3.994476332476242E-2</v>
      </c>
      <c r="L30" s="79"/>
      <c r="M30" s="80"/>
      <c r="N30" s="81">
        <f>分析係数表!H33</f>
        <v>9.2204526404023469E-4</v>
      </c>
      <c r="O30" s="82">
        <f t="shared" si="3"/>
        <v>1.211188608315867E-2</v>
      </c>
      <c r="P30" s="76">
        <f>分析係数表!C33</f>
        <v>1</v>
      </c>
      <c r="Q30" s="82">
        <f t="shared" si="4"/>
        <v>1.211188608315867E-2</v>
      </c>
      <c r="R30" s="83">
        <v>3.4068958563064682E-2</v>
      </c>
      <c r="S30" s="84">
        <f t="shared" si="5"/>
        <v>0.11294426270629673</v>
      </c>
      <c r="T30" s="85">
        <f>分析係数表!F33</f>
        <v>0.64094955489614247</v>
      </c>
      <c r="U30" s="86">
        <f t="shared" si="6"/>
        <v>7.2391574909673878E-2</v>
      </c>
      <c r="V30" s="87">
        <f>分析係数表!D33</f>
        <v>2.967359050445104E-2</v>
      </c>
      <c r="W30" s="88">
        <f t="shared" si="7"/>
        <v>0</v>
      </c>
      <c r="X30" s="76">
        <f>分析係数表!E33</f>
        <v>2.6706231454005934E-2</v>
      </c>
      <c r="Y30" s="89">
        <f t="shared" si="8"/>
        <v>0</v>
      </c>
    </row>
    <row r="31" spans="1:25" x14ac:dyDescent="0.2">
      <c r="A31" s="6" t="s">
        <v>19</v>
      </c>
      <c r="B31" s="5" t="s">
        <v>274</v>
      </c>
      <c r="C31" s="90"/>
      <c r="D31" s="107">
        <f>投入係数表!AN31</f>
        <v>0.3328100470957614</v>
      </c>
      <c r="E31" s="110">
        <f t="shared" si="9"/>
        <v>33.281004709576138</v>
      </c>
      <c r="F31" s="85">
        <f>分析係数表!C34</f>
        <v>1</v>
      </c>
      <c r="G31" s="110">
        <f t="shared" si="0"/>
        <v>33.281004709576138</v>
      </c>
      <c r="H31" s="110">
        <v>35.104488875622266</v>
      </c>
      <c r="I31" s="110">
        <f t="shared" si="1"/>
        <v>35.104488875622266</v>
      </c>
      <c r="J31" s="85">
        <f>分析係数表!G34</f>
        <v>0.4248177722781849</v>
      </c>
      <c r="K31" s="111">
        <f t="shared" si="2"/>
        <v>14.913010761106175</v>
      </c>
      <c r="L31" s="79"/>
      <c r="M31" s="80"/>
      <c r="N31" s="81">
        <f>分析係数表!H34</f>
        <v>0.15535065660799105</v>
      </c>
      <c r="O31" s="82">
        <f t="shared" si="3"/>
        <v>2.0406692915867333</v>
      </c>
      <c r="P31" s="76">
        <f>分析係数表!C34</f>
        <v>1</v>
      </c>
      <c r="Q31" s="82">
        <f t="shared" si="4"/>
        <v>2.0406692915867333</v>
      </c>
      <c r="R31" s="83">
        <v>2.2437958182850624</v>
      </c>
      <c r="S31" s="84">
        <f t="shared" si="5"/>
        <v>37.348284693907331</v>
      </c>
      <c r="T31" s="85">
        <f>分析係数表!F34</f>
        <v>0.6980530152162564</v>
      </c>
      <c r="U31" s="86">
        <f t="shared" si="6"/>
        <v>26.071082743737172</v>
      </c>
      <c r="V31" s="87">
        <f>分析係数表!D34</f>
        <v>4.7543550975425841E-2</v>
      </c>
      <c r="W31" s="88">
        <f t="shared" si="7"/>
        <v>2</v>
      </c>
      <c r="X31" s="76">
        <f>分析係数表!E34</f>
        <v>3.5865509174223237E-2</v>
      </c>
      <c r="Y31" s="89">
        <f t="shared" si="8"/>
        <v>1</v>
      </c>
    </row>
    <row r="32" spans="1:25" x14ac:dyDescent="0.2">
      <c r="A32" s="6" t="s">
        <v>20</v>
      </c>
      <c r="B32" s="5" t="s">
        <v>37</v>
      </c>
      <c r="C32" s="90"/>
      <c r="D32" s="107">
        <f>投入係数表!AN32</f>
        <v>0</v>
      </c>
      <c r="E32" s="110">
        <f t="shared" si="9"/>
        <v>0</v>
      </c>
      <c r="F32" s="85">
        <f>分析係数表!C35</f>
        <v>0.10396681358568838</v>
      </c>
      <c r="G32" s="110">
        <f t="shared" si="0"/>
        <v>0</v>
      </c>
      <c r="H32" s="110">
        <v>9.0759522584033858E-2</v>
      </c>
      <c r="I32" s="110">
        <f t="shared" si="1"/>
        <v>9.0759522584033858E-2</v>
      </c>
      <c r="J32" s="85">
        <f>分析係数表!G35</f>
        <v>0.31658878504672899</v>
      </c>
      <c r="K32" s="111">
        <f t="shared" si="2"/>
        <v>2.873344698630044E-2</v>
      </c>
      <c r="L32" s="79"/>
      <c r="M32" s="80"/>
      <c r="N32" s="81">
        <f>分析係数表!H35</f>
        <v>5.9164571109248394E-2</v>
      </c>
      <c r="O32" s="82">
        <f t="shared" si="3"/>
        <v>0.77717935700268126</v>
      </c>
      <c r="P32" s="76">
        <f>分析係数表!C35</f>
        <v>0.10396681358568838</v>
      </c>
      <c r="Q32" s="82">
        <f t="shared" si="4"/>
        <v>8.0800861332142926E-2</v>
      </c>
      <c r="R32" s="83">
        <v>0.10595106714238672</v>
      </c>
      <c r="S32" s="84">
        <f t="shared" si="5"/>
        <v>0.19671058972642058</v>
      </c>
      <c r="T32" s="85">
        <f>分析係数表!F35</f>
        <v>0.6460280373831776</v>
      </c>
      <c r="U32" s="86">
        <f t="shared" si="6"/>
        <v>0.12708055621344694</v>
      </c>
      <c r="V32" s="87">
        <f>分析係数表!D35</f>
        <v>8.9953271028037379E-2</v>
      </c>
      <c r="W32" s="88">
        <f t="shared" si="7"/>
        <v>0</v>
      </c>
      <c r="X32" s="76">
        <f>分析係数表!E35</f>
        <v>8.4112149532710276E-2</v>
      </c>
      <c r="Y32" s="89">
        <f t="shared" si="8"/>
        <v>0</v>
      </c>
    </row>
    <row r="33" spans="1:25" x14ac:dyDescent="0.2">
      <c r="A33" s="6" t="s">
        <v>21</v>
      </c>
      <c r="B33" s="5" t="s">
        <v>38</v>
      </c>
      <c r="C33" s="90"/>
      <c r="D33" s="107">
        <f>投入係数表!AN33</f>
        <v>0</v>
      </c>
      <c r="E33" s="110">
        <f t="shared" si="9"/>
        <v>0</v>
      </c>
      <c r="F33" s="85">
        <f>分析係数表!C36</f>
        <v>0.7690462911321807</v>
      </c>
      <c r="G33" s="110">
        <f t="shared" si="0"/>
        <v>0</v>
      </c>
      <c r="H33" s="110">
        <v>0.83820305728333588</v>
      </c>
      <c r="I33" s="110">
        <f t="shared" si="1"/>
        <v>0.83820305728333588</v>
      </c>
      <c r="J33" s="85">
        <f>分析係数表!G36</f>
        <v>1.0642148700499529E-2</v>
      </c>
      <c r="K33" s="111">
        <f t="shared" si="2"/>
        <v>8.9202815768225849E-3</v>
      </c>
      <c r="L33" s="79"/>
      <c r="M33" s="80"/>
      <c r="N33" s="81">
        <f>分析係数表!H36</f>
        <v>0.21434758312377758</v>
      </c>
      <c r="O33" s="82">
        <f t="shared" si="3"/>
        <v>2.8156464874833858</v>
      </c>
      <c r="P33" s="76">
        <f>分析係数表!C36</f>
        <v>0.7690462911321807</v>
      </c>
      <c r="Q33" s="82">
        <f t="shared" si="4"/>
        <v>2.1653624883384497</v>
      </c>
      <c r="R33" s="83">
        <v>2.2617864692106071</v>
      </c>
      <c r="S33" s="84">
        <f t="shared" si="5"/>
        <v>3.099989526493943</v>
      </c>
      <c r="T33" s="85">
        <f>分析係数表!F36</f>
        <v>0.89162383262144351</v>
      </c>
      <c r="U33" s="86">
        <f t="shared" si="6"/>
        <v>2.7640245426988632</v>
      </c>
      <c r="V33" s="87">
        <f>分析係数表!D36</f>
        <v>7.3843480778976326E-3</v>
      </c>
      <c r="W33" s="88">
        <f t="shared" si="7"/>
        <v>0</v>
      </c>
      <c r="X33" s="76">
        <f>分析係数表!E36</f>
        <v>2.3890537899080577E-3</v>
      </c>
      <c r="Y33" s="89">
        <f t="shared" si="8"/>
        <v>0</v>
      </c>
    </row>
    <row r="34" spans="1:25" x14ac:dyDescent="0.2">
      <c r="A34" s="6" t="s">
        <v>22</v>
      </c>
      <c r="B34" s="5" t="s">
        <v>377</v>
      </c>
      <c r="C34" s="90"/>
      <c r="D34" s="107">
        <f>投入係数表!AN34</f>
        <v>8.3202511773940349E-2</v>
      </c>
      <c r="E34" s="110">
        <f t="shared" si="9"/>
        <v>8.3202511773940344</v>
      </c>
      <c r="F34" s="85">
        <f>分析係数表!C37</f>
        <v>0.51946958535045251</v>
      </c>
      <c r="G34" s="110">
        <f t="shared" si="0"/>
        <v>4.3221174291324935</v>
      </c>
      <c r="H34" s="110">
        <v>5.1078547475742004</v>
      </c>
      <c r="I34" s="110">
        <f t="shared" si="1"/>
        <v>5.1078547475742004</v>
      </c>
      <c r="J34" s="85">
        <f>分析係数表!G37</f>
        <v>0.46066923615977573</v>
      </c>
      <c r="K34" s="111">
        <f t="shared" si="2"/>
        <v>2.3530315449800909</v>
      </c>
      <c r="L34" s="79"/>
      <c r="M34" s="80"/>
      <c r="N34" s="81">
        <f>分析係数表!H37</f>
        <v>4.5948588991338364E-2</v>
      </c>
      <c r="O34" s="82">
        <f t="shared" si="3"/>
        <v>0.60357565647740707</v>
      </c>
      <c r="P34" s="76">
        <f>分析係数表!C37</f>
        <v>0.51946958535045251</v>
      </c>
      <c r="Q34" s="82">
        <f t="shared" si="4"/>
        <v>0.31353919599794583</v>
      </c>
      <c r="R34" s="83">
        <v>0.3800857277336005</v>
      </c>
      <c r="S34" s="84">
        <f t="shared" si="5"/>
        <v>5.4879404753078012</v>
      </c>
      <c r="T34" s="85">
        <f>分析係数表!F37</f>
        <v>0.70891730903994399</v>
      </c>
      <c r="U34" s="86">
        <f t="shared" si="6"/>
        <v>3.8904959939265975</v>
      </c>
      <c r="V34" s="87">
        <f>分析係数表!D37</f>
        <v>0.1050280308339173</v>
      </c>
      <c r="W34" s="88">
        <f t="shared" si="7"/>
        <v>1</v>
      </c>
      <c r="X34" s="76">
        <f>分析係数表!E37</f>
        <v>9.4341275402943237E-2</v>
      </c>
      <c r="Y34" s="89">
        <f t="shared" si="8"/>
        <v>1</v>
      </c>
    </row>
    <row r="35" spans="1:25" x14ac:dyDescent="0.2">
      <c r="A35" s="6" t="s">
        <v>23</v>
      </c>
      <c r="B35" s="5" t="s">
        <v>193</v>
      </c>
      <c r="C35" s="90"/>
      <c r="D35" s="107">
        <f>投入係数表!AN35</f>
        <v>0</v>
      </c>
      <c r="E35" s="110">
        <f t="shared" si="9"/>
        <v>0</v>
      </c>
      <c r="F35" s="85">
        <f>分析係数表!C38</f>
        <v>5.5966094327320137E-2</v>
      </c>
      <c r="G35" s="110">
        <f t="shared" si="0"/>
        <v>0</v>
      </c>
      <c r="H35" s="110">
        <v>9.8243122144146836E-2</v>
      </c>
      <c r="I35" s="110">
        <f t="shared" si="1"/>
        <v>9.8243122144146836E-2</v>
      </c>
      <c r="J35" s="85">
        <f>分析係数表!G38</f>
        <v>0.18817204301075269</v>
      </c>
      <c r="K35" s="111">
        <f t="shared" si="2"/>
        <v>1.8486609005619027E-2</v>
      </c>
      <c r="L35" s="79"/>
      <c r="M35" s="80"/>
      <c r="N35" s="81">
        <f>分析係数表!H38</f>
        <v>4.1086895780944398E-2</v>
      </c>
      <c r="O35" s="82">
        <f t="shared" si="3"/>
        <v>0.53971298440257043</v>
      </c>
      <c r="P35" s="76">
        <f>分析係数表!C38</f>
        <v>5.5966094327320137E-2</v>
      </c>
      <c r="Q35" s="82">
        <f t="shared" si="4"/>
        <v>3.020562779475372E-2</v>
      </c>
      <c r="R35" s="83">
        <v>4.1685614812679059E-2</v>
      </c>
      <c r="S35" s="84">
        <f t="shared" si="5"/>
        <v>0.13992873695682589</v>
      </c>
      <c r="T35" s="85">
        <f>分析係数表!F38</f>
        <v>0.42473118279569894</v>
      </c>
      <c r="U35" s="86">
        <f t="shared" si="6"/>
        <v>5.9432097954780889E-2</v>
      </c>
      <c r="V35" s="87">
        <f>分析係数表!D38</f>
        <v>5.0179211469534052E-2</v>
      </c>
      <c r="W35" s="88">
        <f t="shared" si="7"/>
        <v>0</v>
      </c>
      <c r="X35" s="76">
        <f>分析係数表!E38</f>
        <v>6.2724014336917558E-2</v>
      </c>
      <c r="Y35" s="89">
        <f t="shared" si="8"/>
        <v>0</v>
      </c>
    </row>
    <row r="36" spans="1:25" x14ac:dyDescent="0.2">
      <c r="A36" s="6" t="s">
        <v>24</v>
      </c>
      <c r="B36" s="5" t="s">
        <v>39</v>
      </c>
      <c r="C36" s="90"/>
      <c r="D36" s="107">
        <f>投入係数表!AN36</f>
        <v>0</v>
      </c>
      <c r="E36" s="110">
        <f t="shared" si="9"/>
        <v>0</v>
      </c>
      <c r="F36" s="85">
        <f>分析係数表!C39</f>
        <v>0.92912172573189522</v>
      </c>
      <c r="G36" s="110">
        <f t="shared" si="0"/>
        <v>0</v>
      </c>
      <c r="H36" s="110">
        <v>1.1640201380957171E-2</v>
      </c>
      <c r="I36" s="110">
        <f t="shared" si="1"/>
        <v>1.1640201380957171E-2</v>
      </c>
      <c r="J36" s="85">
        <f>分析係数表!G39</f>
        <v>0.35058043117744608</v>
      </c>
      <c r="K36" s="111">
        <f t="shared" si="2"/>
        <v>4.0808268191282688E-3</v>
      </c>
      <c r="L36" s="79"/>
      <c r="M36" s="80"/>
      <c r="N36" s="81">
        <f>分析係数表!H39</f>
        <v>3.6742106733724505E-3</v>
      </c>
      <c r="O36" s="82">
        <f t="shared" si="3"/>
        <v>4.8264030907132278E-2</v>
      </c>
      <c r="P36" s="76">
        <f>分析係数表!C39</f>
        <v>0.92912172573189522</v>
      </c>
      <c r="Q36" s="82">
        <f t="shared" si="4"/>
        <v>4.4843159687212274E-2</v>
      </c>
      <c r="R36" s="83">
        <v>5.3027405867261505E-2</v>
      </c>
      <c r="S36" s="84">
        <f t="shared" si="5"/>
        <v>6.4667607248218684E-2</v>
      </c>
      <c r="T36" s="85">
        <f>分析係数表!F39</f>
        <v>0.70082918739635158</v>
      </c>
      <c r="U36" s="86">
        <f t="shared" si="6"/>
        <v>4.5320946638635513E-2</v>
      </c>
      <c r="V36" s="87">
        <f>分析係数表!D39</f>
        <v>7.5621890547263676E-2</v>
      </c>
      <c r="W36" s="88">
        <f t="shared" si="7"/>
        <v>0</v>
      </c>
      <c r="X36" s="76">
        <f>分析係数表!E39</f>
        <v>9.5854063018242119E-2</v>
      </c>
      <c r="Y36" s="89">
        <f t="shared" si="8"/>
        <v>0</v>
      </c>
    </row>
    <row r="37" spans="1:25" x14ac:dyDescent="0.2">
      <c r="A37" s="6" t="s">
        <v>25</v>
      </c>
      <c r="B37" s="5" t="s">
        <v>40</v>
      </c>
      <c r="C37" s="90"/>
      <c r="D37" s="107">
        <f>投入係数表!AN37</f>
        <v>0</v>
      </c>
      <c r="E37" s="110">
        <f t="shared" si="9"/>
        <v>0</v>
      </c>
      <c r="F37" s="85">
        <f>分析係数表!C40</f>
        <v>1</v>
      </c>
      <c r="G37" s="110">
        <f t="shared" si="0"/>
        <v>0</v>
      </c>
      <c r="H37" s="110">
        <v>3.5133362805599036E-3</v>
      </c>
      <c r="I37" s="110">
        <f t="shared" si="1"/>
        <v>3.5133362805599036E-3</v>
      </c>
      <c r="J37" s="85">
        <f>分析係数表!G40</f>
        <v>0.52103191048487363</v>
      </c>
      <c r="K37" s="111">
        <f t="shared" si="2"/>
        <v>1.8305603144359466E-3</v>
      </c>
      <c r="L37" s="79"/>
      <c r="M37" s="80"/>
      <c r="N37" s="81">
        <f>分析係数表!H40</f>
        <v>3.0720871751886002E-2</v>
      </c>
      <c r="O37" s="82">
        <f t="shared" si="3"/>
        <v>0.40354602267978656</v>
      </c>
      <c r="P37" s="76">
        <f>分析係数表!C40</f>
        <v>1</v>
      </c>
      <c r="Q37" s="82">
        <f t="shared" si="4"/>
        <v>0.40354602267978656</v>
      </c>
      <c r="R37" s="83">
        <v>0.40430315472041545</v>
      </c>
      <c r="S37" s="84">
        <f t="shared" si="5"/>
        <v>0.40781649100097533</v>
      </c>
      <c r="T37" s="85">
        <f>分析係数表!F40</f>
        <v>0.71467053460422714</v>
      </c>
      <c r="U37" s="86">
        <f t="shared" si="6"/>
        <v>0.29145442964408702</v>
      </c>
      <c r="V37" s="87">
        <f>分析係数表!D40</f>
        <v>7.4181516784086202E-2</v>
      </c>
      <c r="W37" s="88">
        <f t="shared" si="7"/>
        <v>0</v>
      </c>
      <c r="X37" s="76">
        <f>分析係数表!E40</f>
        <v>4.8383754662246169E-2</v>
      </c>
      <c r="Y37" s="89">
        <f t="shared" si="8"/>
        <v>0</v>
      </c>
    </row>
    <row r="38" spans="1:25" x14ac:dyDescent="0.2">
      <c r="A38" s="6" t="s">
        <v>26</v>
      </c>
      <c r="B38" s="5" t="s">
        <v>276</v>
      </c>
      <c r="C38" s="90"/>
      <c r="D38" s="107">
        <f>投入係数表!AN38</f>
        <v>0</v>
      </c>
      <c r="E38" s="110">
        <f t="shared" si="9"/>
        <v>0</v>
      </c>
      <c r="F38" s="85">
        <f>分析係数表!C41</f>
        <v>0.82470733210104741</v>
      </c>
      <c r="G38" s="110">
        <f t="shared" si="0"/>
        <v>0</v>
      </c>
      <c r="H38" s="110">
        <v>5.192144308730994E-3</v>
      </c>
      <c r="I38" s="110">
        <f t="shared" si="1"/>
        <v>5.192144308730994E-3</v>
      </c>
      <c r="J38" s="85">
        <f>分析係数表!G41</f>
        <v>0.4456857268851977</v>
      </c>
      <c r="K38" s="111">
        <f t="shared" si="2"/>
        <v>2.3140646103296152E-3</v>
      </c>
      <c r="L38" s="79"/>
      <c r="M38" s="80"/>
      <c r="N38" s="81">
        <f>分析係数表!H41</f>
        <v>5.0614696842693492E-2</v>
      </c>
      <c r="O38" s="82">
        <f t="shared" si="3"/>
        <v>0.66486914059521007</v>
      </c>
      <c r="P38" s="76">
        <f>分析係数表!C41</f>
        <v>0.82470733210104741</v>
      </c>
      <c r="Q38" s="82">
        <f t="shared" si="4"/>
        <v>0.54832245513659195</v>
      </c>
      <c r="R38" s="83">
        <v>0.55835353525397391</v>
      </c>
      <c r="S38" s="84">
        <f t="shared" si="5"/>
        <v>0.56354567956270485</v>
      </c>
      <c r="T38" s="85">
        <f>分析係数表!F41</f>
        <v>0.54887549610465969</v>
      </c>
      <c r="U38" s="86">
        <f t="shared" si="6"/>
        <v>0.30931641444761721</v>
      </c>
      <c r="V38" s="87">
        <f>分析係数表!D41</f>
        <v>0.11913861531677201</v>
      </c>
      <c r="W38" s="88">
        <f t="shared" si="7"/>
        <v>0</v>
      </c>
      <c r="X38" s="76">
        <f>分析係数表!E41</f>
        <v>0.1147287961193591</v>
      </c>
      <c r="Y38" s="89">
        <f t="shared" si="8"/>
        <v>0</v>
      </c>
    </row>
    <row r="39" spans="1:25" x14ac:dyDescent="0.2">
      <c r="A39" s="6" t="s">
        <v>51</v>
      </c>
      <c r="B39" s="5" t="s">
        <v>367</v>
      </c>
      <c r="C39" s="90"/>
      <c r="D39" s="107">
        <f>投入係数表!AN39</f>
        <v>0</v>
      </c>
      <c r="E39" s="110">
        <f t="shared" si="9"/>
        <v>0</v>
      </c>
      <c r="F39" s="85">
        <f>分析係数表!C42</f>
        <v>0.29129662522202482</v>
      </c>
      <c r="G39" s="110">
        <f>E39*F39</f>
        <v>0</v>
      </c>
      <c r="H39" s="110">
        <v>1.015109106003525E-2</v>
      </c>
      <c r="I39" s="110">
        <f>C39+H39</f>
        <v>1.015109106003525E-2</v>
      </c>
      <c r="J39" s="85">
        <f>分析係数表!G42</f>
        <v>0.47878787878787876</v>
      </c>
      <c r="K39" s="111">
        <f>I39*J39</f>
        <v>4.8602193560168773E-3</v>
      </c>
      <c r="L39" s="79"/>
      <c r="M39" s="80"/>
      <c r="N39" s="81">
        <f>分析係数表!H42</f>
        <v>1.2405699916177704E-2</v>
      </c>
      <c r="O39" s="82">
        <f t="shared" si="3"/>
        <v>0.16295992184613484</v>
      </c>
      <c r="P39" s="76">
        <f>分析係数表!C42</f>
        <v>0.29129662522202482</v>
      </c>
      <c r="Q39" s="82">
        <f>O39*P39</f>
        <v>4.7469675280223993E-2</v>
      </c>
      <c r="R39" s="83">
        <v>4.9374615058574434E-2</v>
      </c>
      <c r="S39" s="84">
        <f>I39+R39</f>
        <v>5.9525706118609682E-2</v>
      </c>
      <c r="T39" s="85">
        <f>分析係数表!F42</f>
        <v>0.54848484848484846</v>
      </c>
      <c r="U39" s="86">
        <f>S39*T39</f>
        <v>3.2648947901419249E-2</v>
      </c>
      <c r="V39" s="87">
        <f>分析係数表!D42</f>
        <v>0.29393939393939394</v>
      </c>
      <c r="W39" s="88">
        <f>ROUND(S39*V39,0)</f>
        <v>0</v>
      </c>
      <c r="X39" s="76">
        <f>分析係数表!E42</f>
        <v>0.26666666666666666</v>
      </c>
      <c r="Y39" s="89">
        <f>ROUND(S39*X39,0)</f>
        <v>0</v>
      </c>
    </row>
    <row r="40" spans="1:25" x14ac:dyDescent="0.2">
      <c r="A40" s="6" t="s">
        <v>194</v>
      </c>
      <c r="B40" s="5" t="s">
        <v>41</v>
      </c>
      <c r="C40" s="90"/>
      <c r="D40" s="107">
        <f>投入係数表!AN40</f>
        <v>0</v>
      </c>
      <c r="E40" s="110">
        <f t="shared" si="9"/>
        <v>0</v>
      </c>
      <c r="F40" s="85">
        <f>分析係数表!C43</f>
        <v>0.36608222490931075</v>
      </c>
      <c r="G40" s="110">
        <f>E40*F40</f>
        <v>0</v>
      </c>
      <c r="H40" s="110">
        <v>1.4832791020975566</v>
      </c>
      <c r="I40" s="110">
        <f>C40+H40</f>
        <v>1.4832791020975566</v>
      </c>
      <c r="J40" s="85">
        <f>分析係数表!G43</f>
        <v>0.30578859060402686</v>
      </c>
      <c r="K40" s="111">
        <f>I40*J40</f>
        <v>0.45356982610281832</v>
      </c>
      <c r="L40" s="79"/>
      <c r="M40" s="80"/>
      <c r="N40" s="81">
        <f>分析係数表!H43</f>
        <v>3.4031852472757751E-2</v>
      </c>
      <c r="O40" s="82">
        <f t="shared" si="3"/>
        <v>0.4470387045238563</v>
      </c>
      <c r="P40" s="76">
        <f>分析係数表!C43</f>
        <v>0.36608222490931075</v>
      </c>
      <c r="Q40" s="82">
        <f>O40*P40</f>
        <v>0.16365292357266928</v>
      </c>
      <c r="R40" s="83">
        <v>0.31675269732708156</v>
      </c>
      <c r="S40" s="84">
        <f>I40+R40</f>
        <v>1.8000317994246382</v>
      </c>
      <c r="T40" s="85">
        <f>分析係数表!F43</f>
        <v>0.52740492170022368</v>
      </c>
      <c r="U40" s="86">
        <f>S40*T40</f>
        <v>0.94934563023346408</v>
      </c>
      <c r="V40" s="87">
        <f>分析係数表!D43</f>
        <v>0.10752237136465324</v>
      </c>
      <c r="W40" s="88">
        <f>ROUND(S40*V40,0)</f>
        <v>0</v>
      </c>
      <c r="X40" s="76">
        <f>分析係数表!E43</f>
        <v>8.2074944071588371E-2</v>
      </c>
      <c r="Y40" s="89">
        <f>ROUND(S40*X40,0)</f>
        <v>0</v>
      </c>
    </row>
    <row r="41" spans="1:25" x14ac:dyDescent="0.2">
      <c r="A41" s="6" t="s">
        <v>340</v>
      </c>
      <c r="B41" s="5" t="s">
        <v>42</v>
      </c>
      <c r="C41" s="163"/>
      <c r="D41" s="107">
        <f>投入係数表!AN41</f>
        <v>0</v>
      </c>
      <c r="E41" s="110">
        <f t="shared" si="9"/>
        <v>0</v>
      </c>
      <c r="F41" s="85">
        <f>分析係数表!C44</f>
        <v>0.48678129044185614</v>
      </c>
      <c r="G41" s="110">
        <f>E41*F41</f>
        <v>0</v>
      </c>
      <c r="H41" s="110">
        <v>2.0260244952686073E-2</v>
      </c>
      <c r="I41" s="110">
        <f>C41+H41</f>
        <v>2.0260244952686073E-2</v>
      </c>
      <c r="J41" s="85">
        <f>分析係数表!G44</f>
        <v>0.26951357466063347</v>
      </c>
      <c r="K41" s="111">
        <f>I41*J41</f>
        <v>5.4604110406984803E-3</v>
      </c>
      <c r="L41" s="79"/>
      <c r="M41" s="80"/>
      <c r="N41" s="81">
        <f>分析係数表!H44</f>
        <v>0.10592344230231908</v>
      </c>
      <c r="O41" s="82">
        <f t="shared" si="3"/>
        <v>1.3913987921592277</v>
      </c>
      <c r="P41" s="76">
        <f>分析係数表!C44</f>
        <v>0.48678129044185614</v>
      </c>
      <c r="Q41" s="82">
        <f>O41*P41</f>
        <v>0.6773068995665088</v>
      </c>
      <c r="R41" s="83">
        <v>0.6902550981654666</v>
      </c>
      <c r="S41" s="84">
        <f>I41+R41</f>
        <v>0.71051534311815268</v>
      </c>
      <c r="T41" s="85">
        <f>分析係数表!F44</f>
        <v>0.545814479638009</v>
      </c>
      <c r="U41" s="86">
        <f>S41*T41</f>
        <v>0.38780956227885593</v>
      </c>
      <c r="V41" s="87">
        <f>分析係数表!D44</f>
        <v>0.18382352941176472</v>
      </c>
      <c r="W41" s="88">
        <f>ROUND(S41*V41,0)</f>
        <v>0</v>
      </c>
      <c r="X41" s="76">
        <f>分析係数表!E44</f>
        <v>0.14083710407239819</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0.17679334446620459</v>
      </c>
      <c r="I42" s="110">
        <f>C42+H42</f>
        <v>100.1767933444662</v>
      </c>
      <c r="J42" s="85">
        <f>分析係数表!G45</f>
        <v>0</v>
      </c>
      <c r="K42" s="111">
        <f>I42*J42</f>
        <v>0</v>
      </c>
      <c r="L42" s="79"/>
      <c r="M42" s="80"/>
      <c r="N42" s="81">
        <f>分析係数表!H45</f>
        <v>0</v>
      </c>
      <c r="O42" s="82">
        <f t="shared" si="3"/>
        <v>0</v>
      </c>
      <c r="P42" s="76">
        <f>分析係数表!C45</f>
        <v>1</v>
      </c>
      <c r="Q42" s="82">
        <f>O42*P42</f>
        <v>0</v>
      </c>
      <c r="R42" s="83">
        <v>2.187586861421174E-2</v>
      </c>
      <c r="S42" s="84">
        <f>I42+R42</f>
        <v>100.19866921308042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0.13948747815958062</v>
      </c>
      <c r="G43" s="110">
        <f>E43*F43</f>
        <v>0</v>
      </c>
      <c r="H43" s="110">
        <v>6.6082691564080295E-2</v>
      </c>
      <c r="I43" s="110">
        <f>C43+H43</f>
        <v>6.6082691564080295E-2</v>
      </c>
      <c r="J43" s="85">
        <f>分析係数表!G46</f>
        <v>8.3333333333333332E-3</v>
      </c>
      <c r="K43" s="111">
        <f>I43*J43</f>
        <v>5.5068909636733581E-4</v>
      </c>
      <c r="L43" s="79"/>
      <c r="M43" s="80"/>
      <c r="N43" s="81">
        <f>分析係数表!H46</f>
        <v>2.1598211791003075E-2</v>
      </c>
      <c r="O43" s="82">
        <f t="shared" si="3"/>
        <v>0.28371175582671671</v>
      </c>
      <c r="P43" s="76">
        <f>分析係数表!C46</f>
        <v>0.13948747815958062</v>
      </c>
      <c r="Q43" s="82">
        <f>O43*P43</f>
        <v>3.9574237344495417E-2</v>
      </c>
      <c r="R43" s="83">
        <v>4.6462857325259004E-2</v>
      </c>
      <c r="S43" s="84">
        <f>I43+R43</f>
        <v>0.11254554888933929</v>
      </c>
      <c r="T43" s="85">
        <f>分析係数表!F46</f>
        <v>0.3125</v>
      </c>
      <c r="U43" s="86">
        <f>S43*T43</f>
        <v>3.517048402791853E-2</v>
      </c>
      <c r="V43" s="87">
        <f>分析係数表!D46</f>
        <v>4.1666666666666666E-3</v>
      </c>
      <c r="W43" s="88">
        <f>ROUND(S43*V43,0)</f>
        <v>0</v>
      </c>
      <c r="X43" s="76">
        <f>分析係数表!E46</f>
        <v>1.2500000000000001E-2</v>
      </c>
      <c r="Y43" s="89">
        <f>ROUND(S43*X43,0)</f>
        <v>0</v>
      </c>
    </row>
    <row r="44" spans="1:25" x14ac:dyDescent="0.2">
      <c r="A44" s="192">
        <v>40</v>
      </c>
      <c r="B44" s="14" t="s">
        <v>150</v>
      </c>
      <c r="C44" s="197">
        <f>SUM(C5:C43)</f>
        <v>100</v>
      </c>
      <c r="D44" s="108">
        <f>投入係数表!AN44</f>
        <v>1</v>
      </c>
      <c r="E44" s="96">
        <f>SUM(E5:E43)</f>
        <v>100</v>
      </c>
      <c r="F44" s="98">
        <f>分析係数表!C47</f>
        <v>0.42491623390916577</v>
      </c>
      <c r="G44" s="96">
        <f>SUM(G5:G43)</f>
        <v>52.723553655114685</v>
      </c>
      <c r="H44" s="96">
        <f>SUM(H5:H43)</f>
        <v>60.287662520639977</v>
      </c>
      <c r="I44" s="96">
        <f>SUM(I5:I43)</f>
        <v>160.28766252063997</v>
      </c>
      <c r="J44" s="98">
        <f>分析係数表!G47</f>
        <v>0.25359060670246586</v>
      </c>
      <c r="K44" s="112">
        <f>SUM(K5:K43)</f>
        <v>20.950384365968237</v>
      </c>
      <c r="L44" s="94">
        <f>最終需要_まとめ!$L$33</f>
        <v>0.627</v>
      </c>
      <c r="M44" s="91">
        <f>K44*L44</f>
        <v>13.135890997462084</v>
      </c>
      <c r="N44" s="95">
        <f>分析係数表!H47</f>
        <v>1</v>
      </c>
      <c r="O44" s="96">
        <f>SUM(O5:O43)</f>
        <v>13.135890997462084</v>
      </c>
      <c r="P44" s="92">
        <f>分析係数表!C47</f>
        <v>0.42491623390916577</v>
      </c>
      <c r="Q44" s="96">
        <f>SUM(Q5:Q43)</f>
        <v>7.3026393628367492</v>
      </c>
      <c r="R44" s="91">
        <f>SUM(R5:R43)</f>
        <v>8.1455097171488706</v>
      </c>
      <c r="S44" s="97">
        <f>SUM(S5:S43)</f>
        <v>168.43317223778882</v>
      </c>
      <c r="T44" s="98">
        <f>分析係数表!F47</f>
        <v>0.48809024443512294</v>
      </c>
      <c r="U44" s="99">
        <f>SUM(U5:U43)</f>
        <v>41.120516748045162</v>
      </c>
      <c r="V44" s="100">
        <f>分析係数表!D47</f>
        <v>5.6184371544160214E-2</v>
      </c>
      <c r="W44" s="101">
        <f>SUM(W5:W43)</f>
        <v>4</v>
      </c>
      <c r="X44" s="92">
        <f>分析係数表!E47</f>
        <v>4.7573155469890209E-2</v>
      </c>
      <c r="Y44" s="102">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2015年稲美町産業連関表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9.6723740533421143E-2</v>
      </c>
      <c r="G5" s="110">
        <f t="shared" ref="G5:G38" si="0">E5*F5</f>
        <v>0</v>
      </c>
      <c r="H5" s="110">
        <f t="array" ref="H5:H43">MMULT(逆行列係数!C5:AO43,'39'!G5:G43)</f>
        <v>2.7663048427142016E-3</v>
      </c>
      <c r="I5" s="110">
        <f t="shared" ref="I5:I38" si="1">C5+H5</f>
        <v>2.7663048427142016E-3</v>
      </c>
      <c r="J5" s="85">
        <f>分析係数表!G8</f>
        <v>0.11988543371522095</v>
      </c>
      <c r="K5" s="111">
        <f t="shared" ref="K5:K38" si="2">I5*J5</f>
        <v>3.3163965585730813E-4</v>
      </c>
      <c r="L5" s="79" t="s">
        <v>177</v>
      </c>
      <c r="M5" s="80" t="s">
        <v>177</v>
      </c>
      <c r="N5" s="81">
        <f>分析係数表!H8</f>
        <v>1.1260128527521654E-2</v>
      </c>
      <c r="O5" s="82">
        <f t="shared" ref="O5:O43" si="3">$M$44*N5</f>
        <v>0.10594318557215619</v>
      </c>
      <c r="P5" s="76">
        <f>分析係数表!C8</f>
        <v>9.6723740533421143E-2</v>
      </c>
      <c r="Q5" s="82">
        <f t="shared" ref="Q5:Q38" si="4">O5*P5</f>
        <v>1.0247221192565322E-2</v>
      </c>
      <c r="R5" s="83">
        <f t="array" ref="R5:R43">MMULT(逆行列係数!C5:AO43,'39'!Q5:Q43)</f>
        <v>1.7388994191053095E-2</v>
      </c>
      <c r="S5" s="84">
        <f t="shared" ref="S5:S38" si="5">I5+R5</f>
        <v>2.0155299033767296E-2</v>
      </c>
      <c r="T5" s="85">
        <f>分析係数表!F8</f>
        <v>0.45253682487725039</v>
      </c>
      <c r="U5" s="86">
        <f t="shared" ref="U5:U38" si="6">S5*T5</f>
        <v>9.1210150291925647E-3</v>
      </c>
      <c r="V5" s="87">
        <f>分析係数表!D8</f>
        <v>0.34574468085106386</v>
      </c>
      <c r="W5" s="167">
        <f t="shared" ref="W5:W38" si="7">ROUND(S5*V5,0)</f>
        <v>0</v>
      </c>
      <c r="X5" s="76">
        <f>分析係数表!E8</f>
        <v>0.19353518821603927</v>
      </c>
      <c r="Y5" s="166">
        <f t="shared" ref="Y5:Y38" si="8">ROUND(S5*X5,0)</f>
        <v>0</v>
      </c>
    </row>
    <row r="6" spans="1:25" x14ac:dyDescent="0.2">
      <c r="A6" s="6" t="s">
        <v>219</v>
      </c>
      <c r="B6" s="5" t="s">
        <v>265</v>
      </c>
      <c r="C6" s="90"/>
      <c r="D6" s="107">
        <f>投入係数表!AO6</f>
        <v>0</v>
      </c>
      <c r="E6" s="110">
        <f t="shared" ref="E6:E43" si="9">$C$43*D6</f>
        <v>0</v>
      </c>
      <c r="F6" s="85">
        <f>分析係数表!C9</f>
        <v>2.0979020979020935E-2</v>
      </c>
      <c r="G6" s="110">
        <f t="shared" si="0"/>
        <v>0</v>
      </c>
      <c r="H6" s="110">
        <v>3.0031373394142006E-3</v>
      </c>
      <c r="I6" s="110">
        <f t="shared" si="1"/>
        <v>3.0031373394142006E-3</v>
      </c>
      <c r="J6" s="85">
        <f>分析係数表!G9</f>
        <v>0.2857142857142857</v>
      </c>
      <c r="K6" s="111">
        <f t="shared" si="2"/>
        <v>8.5803923983262869E-4</v>
      </c>
      <c r="L6" s="79"/>
      <c r="M6" s="80"/>
      <c r="N6" s="81">
        <f>分析係数表!H9</f>
        <v>6.0072645990500145E-4</v>
      </c>
      <c r="O6" s="82">
        <f t="shared" si="3"/>
        <v>5.6520558059587047E-3</v>
      </c>
      <c r="P6" s="76">
        <f>分析係数表!C9</f>
        <v>2.0979020979020935E-2</v>
      </c>
      <c r="Q6" s="82">
        <f t="shared" si="4"/>
        <v>1.1857459732780474E-4</v>
      </c>
      <c r="R6" s="83">
        <v>1.4493555112674773E-4</v>
      </c>
      <c r="S6" s="84">
        <f t="shared" si="5"/>
        <v>3.1480728905409483E-3</v>
      </c>
      <c r="T6" s="85">
        <f>分析係数表!F9</f>
        <v>0.7142857142857143</v>
      </c>
      <c r="U6" s="86">
        <f t="shared" si="6"/>
        <v>2.2486234932435345E-3</v>
      </c>
      <c r="V6" s="87">
        <f>分析係数表!D9</f>
        <v>0.14285714285714285</v>
      </c>
      <c r="W6" s="167">
        <f t="shared" si="7"/>
        <v>0</v>
      </c>
      <c r="X6" s="76">
        <f>分析係数表!E9</f>
        <v>0</v>
      </c>
      <c r="Y6" s="166">
        <f t="shared" si="8"/>
        <v>0</v>
      </c>
    </row>
    <row r="7" spans="1:25" x14ac:dyDescent="0.2">
      <c r="A7" s="6" t="s">
        <v>220</v>
      </c>
      <c r="B7" s="5" t="s">
        <v>266</v>
      </c>
      <c r="C7" s="90"/>
      <c r="D7" s="107">
        <f>投入係数表!AO7</f>
        <v>0</v>
      </c>
      <c r="E7" s="110">
        <f t="shared" si="9"/>
        <v>0</v>
      </c>
      <c r="F7" s="85">
        <f>分析係数表!C10</f>
        <v>2.5562372188139282E-3</v>
      </c>
      <c r="G7" s="110">
        <f t="shared" si="0"/>
        <v>0</v>
      </c>
      <c r="H7" s="110">
        <v>1.3607011184678037E-5</v>
      </c>
      <c r="I7" s="110">
        <f t="shared" si="1"/>
        <v>1.3607011184678037E-5</v>
      </c>
      <c r="J7" s="85">
        <f>分析係数表!G10</f>
        <v>0.2857142857142857</v>
      </c>
      <c r="K7" s="111">
        <f t="shared" si="2"/>
        <v>3.8877174813365815E-6</v>
      </c>
      <c r="L7" s="79"/>
      <c r="M7" s="80"/>
      <c r="N7" s="81">
        <f>分析係数表!H10</f>
        <v>1.1455713886560491E-3</v>
      </c>
      <c r="O7" s="82">
        <f t="shared" si="3"/>
        <v>1.0778338978804971E-2</v>
      </c>
      <c r="P7" s="76">
        <f>分析係数表!C10</f>
        <v>2.5562372188139282E-3</v>
      </c>
      <c r="Q7" s="82">
        <f t="shared" si="4"/>
        <v>2.7551991254614176E-5</v>
      </c>
      <c r="R7" s="83">
        <v>5.9487892666186868E-5</v>
      </c>
      <c r="S7" s="84">
        <f t="shared" si="5"/>
        <v>7.3094903850864909E-5</v>
      </c>
      <c r="T7" s="85">
        <f>分析係数表!F10</f>
        <v>0.5714285714285714</v>
      </c>
      <c r="U7" s="86">
        <f t="shared" si="6"/>
        <v>4.1768516486208515E-5</v>
      </c>
      <c r="V7" s="87">
        <f>分析係数表!D10</f>
        <v>0</v>
      </c>
      <c r="W7" s="167">
        <f t="shared" si="7"/>
        <v>0</v>
      </c>
      <c r="X7" s="76">
        <f>分析係数表!E10</f>
        <v>0</v>
      </c>
      <c r="Y7" s="166">
        <f t="shared" si="8"/>
        <v>0</v>
      </c>
    </row>
    <row r="8" spans="1:25" x14ac:dyDescent="0.2">
      <c r="A8" s="6" t="s">
        <v>221</v>
      </c>
      <c r="B8" s="5" t="s">
        <v>27</v>
      </c>
      <c r="C8" s="90"/>
      <c r="D8" s="107">
        <f>投入係数表!AO8</f>
        <v>0</v>
      </c>
      <c r="E8" s="110">
        <f t="shared" si="9"/>
        <v>0</v>
      </c>
      <c r="F8" s="85">
        <f>分析係数表!C11</f>
        <v>1.0332950631458115E-2</v>
      </c>
      <c r="G8" s="110">
        <f t="shared" si="0"/>
        <v>0</v>
      </c>
      <c r="H8" s="110">
        <v>7.3731818578953484E-4</v>
      </c>
      <c r="I8" s="110">
        <f t="shared" si="1"/>
        <v>7.3731818578953484E-4</v>
      </c>
      <c r="J8" s="85">
        <f>分析係数表!G11</f>
        <v>0.46666666666666667</v>
      </c>
      <c r="K8" s="111">
        <f t="shared" si="2"/>
        <v>3.4408182003511624E-4</v>
      </c>
      <c r="L8" s="79"/>
      <c r="M8" s="80"/>
      <c r="N8" s="81">
        <f>分析係数表!H11</f>
        <v>-1.3970382788488405E-5</v>
      </c>
      <c r="O8" s="82">
        <f t="shared" si="3"/>
        <v>-1.3144315827810942E-4</v>
      </c>
      <c r="P8" s="76">
        <f>分析係数表!C11</f>
        <v>1.0332950631458115E-2</v>
      </c>
      <c r="Q8" s="82">
        <f t="shared" si="4"/>
        <v>-1.3581956653306398E-6</v>
      </c>
      <c r="R8" s="83">
        <v>7.8501750343410234E-5</v>
      </c>
      <c r="S8" s="84">
        <f t="shared" si="5"/>
        <v>8.158199361329451E-4</v>
      </c>
      <c r="T8" s="85">
        <f>分析係数表!F11</f>
        <v>0.8</v>
      </c>
      <c r="U8" s="86">
        <f t="shared" si="6"/>
        <v>6.5265594890635608E-4</v>
      </c>
      <c r="V8" s="87">
        <f>分析係数表!D11</f>
        <v>0</v>
      </c>
      <c r="W8" s="167">
        <f t="shared" si="7"/>
        <v>0</v>
      </c>
      <c r="X8" s="76">
        <f>分析係数表!E11</f>
        <v>0</v>
      </c>
      <c r="Y8" s="166">
        <f t="shared" si="8"/>
        <v>0</v>
      </c>
    </row>
    <row r="9" spans="1:25" x14ac:dyDescent="0.2">
      <c r="A9" s="6" t="s">
        <v>222</v>
      </c>
      <c r="B9" s="5" t="s">
        <v>190</v>
      </c>
      <c r="C9" s="90"/>
      <c r="D9" s="107">
        <f>投入係数表!AO9</f>
        <v>2.0833333333333333E-3</v>
      </c>
      <c r="E9" s="110">
        <f t="shared" si="9"/>
        <v>0.20833333333333334</v>
      </c>
      <c r="F9" s="85">
        <f>分析係数表!C12</f>
        <v>0.36438470355319375</v>
      </c>
      <c r="G9" s="110">
        <f t="shared" si="0"/>
        <v>7.5913479906915368E-2</v>
      </c>
      <c r="H9" s="110">
        <v>9.2386264913708258E-2</v>
      </c>
      <c r="I9" s="110">
        <f t="shared" si="1"/>
        <v>9.2386264913708258E-2</v>
      </c>
      <c r="J9" s="85">
        <f>分析係数表!G12</f>
        <v>0.13670989621500027</v>
      </c>
      <c r="K9" s="111">
        <f t="shared" si="2"/>
        <v>1.2630116688044576E-2</v>
      </c>
      <c r="L9" s="79"/>
      <c r="M9" s="80"/>
      <c r="N9" s="81">
        <f>分析係数表!H12</f>
        <v>8.785973735680358E-2</v>
      </c>
      <c r="O9" s="82">
        <f t="shared" si="3"/>
        <v>0.82664602241103013</v>
      </c>
      <c r="P9" s="76">
        <f>分析係数表!C12</f>
        <v>0.36438470355319375</v>
      </c>
      <c r="Q9" s="82">
        <f t="shared" si="4"/>
        <v>0.30121716581966995</v>
      </c>
      <c r="R9" s="83">
        <v>0.34727531288558638</v>
      </c>
      <c r="S9" s="84">
        <f t="shared" si="5"/>
        <v>0.43966157779929466</v>
      </c>
      <c r="T9" s="85">
        <f>分析係数表!F12</f>
        <v>0.3384174917772968</v>
      </c>
      <c r="U9" s="86">
        <f t="shared" si="6"/>
        <v>0.14878916838968614</v>
      </c>
      <c r="V9" s="87">
        <f>分析係数表!D12</f>
        <v>3.0726494998210604E-2</v>
      </c>
      <c r="W9" s="167">
        <f t="shared" si="7"/>
        <v>0</v>
      </c>
      <c r="X9" s="76">
        <f>分析係数表!E12</f>
        <v>3.3691780705192659E-2</v>
      </c>
      <c r="Y9" s="166">
        <f t="shared" si="8"/>
        <v>0</v>
      </c>
    </row>
    <row r="10" spans="1:25" x14ac:dyDescent="0.2">
      <c r="A10" s="6" t="s">
        <v>223</v>
      </c>
      <c r="B10" s="5" t="s">
        <v>28</v>
      </c>
      <c r="C10" s="90"/>
      <c r="D10" s="107">
        <f>投入係数表!AO10</f>
        <v>6.2500000000000003E-3</v>
      </c>
      <c r="E10" s="110">
        <f t="shared" si="9"/>
        <v>0.625</v>
      </c>
      <c r="F10" s="85">
        <f>分析係数表!C13</f>
        <v>0</v>
      </c>
      <c r="G10" s="110">
        <f t="shared" si="0"/>
        <v>0</v>
      </c>
      <c r="H10" s="110">
        <v>0</v>
      </c>
      <c r="I10" s="110">
        <f t="shared" si="1"/>
        <v>0</v>
      </c>
      <c r="J10" s="85">
        <f>分析係数表!G13</f>
        <v>0.24390243902439024</v>
      </c>
      <c r="K10" s="111">
        <f t="shared" si="2"/>
        <v>0</v>
      </c>
      <c r="L10" s="79"/>
      <c r="M10" s="80"/>
      <c r="N10" s="81">
        <f>分析係数表!H13</f>
        <v>1.3565241687622241E-2</v>
      </c>
      <c r="O10" s="82">
        <f t="shared" si="3"/>
        <v>0.12763130668804423</v>
      </c>
      <c r="P10" s="76">
        <f>分析係数表!C13</f>
        <v>0</v>
      </c>
      <c r="Q10" s="82">
        <f t="shared" si="4"/>
        <v>0</v>
      </c>
      <c r="R10" s="83">
        <v>0</v>
      </c>
      <c r="S10" s="84">
        <f t="shared" si="5"/>
        <v>0</v>
      </c>
      <c r="T10" s="85">
        <f>分析係数表!F13</f>
        <v>0.38327526132404183</v>
      </c>
      <c r="U10" s="86">
        <f t="shared" si="6"/>
        <v>0</v>
      </c>
      <c r="V10" s="87">
        <f>分析係数表!D13</f>
        <v>0.28222996515679444</v>
      </c>
      <c r="W10" s="167">
        <f t="shared" si="7"/>
        <v>0</v>
      </c>
      <c r="X10" s="76">
        <f>分析係数表!E13</f>
        <v>0.26829268292682928</v>
      </c>
      <c r="Y10" s="166">
        <f t="shared" si="8"/>
        <v>0</v>
      </c>
    </row>
    <row r="11" spans="1:25" x14ac:dyDescent="0.2">
      <c r="A11" s="6" t="s">
        <v>224</v>
      </c>
      <c r="B11" s="5" t="s">
        <v>267</v>
      </c>
      <c r="C11" s="90"/>
      <c r="D11" s="107">
        <f>投入係数表!AO11</f>
        <v>0.10416666666666667</v>
      </c>
      <c r="E11" s="110">
        <f t="shared" si="9"/>
        <v>10.416666666666668</v>
      </c>
      <c r="F11" s="85">
        <f>分析係数表!C14</f>
        <v>0.26107118015302577</v>
      </c>
      <c r="G11" s="110">
        <f t="shared" si="0"/>
        <v>2.7194914599273523</v>
      </c>
      <c r="H11" s="110">
        <v>3.0201835546531806</v>
      </c>
      <c r="I11" s="110">
        <f t="shared" si="1"/>
        <v>3.0201835546531806</v>
      </c>
      <c r="J11" s="85">
        <f>分析係数表!G14</f>
        <v>0.16373199176766523</v>
      </c>
      <c r="K11" s="111">
        <f t="shared" si="2"/>
        <v>0.49450066890731248</v>
      </c>
      <c r="L11" s="79"/>
      <c r="M11" s="80"/>
      <c r="N11" s="81">
        <f>分析係数表!H14</f>
        <v>1.1316010058675609E-3</v>
      </c>
      <c r="O11" s="82">
        <f t="shared" si="3"/>
        <v>1.0646895820526863E-2</v>
      </c>
      <c r="P11" s="76">
        <f>分析係数表!C14</f>
        <v>0.26107118015302577</v>
      </c>
      <c r="Q11" s="82">
        <f t="shared" si="4"/>
        <v>2.779597656831266E-3</v>
      </c>
      <c r="R11" s="83">
        <v>1.5131132696749547E-2</v>
      </c>
      <c r="S11" s="84">
        <f t="shared" si="5"/>
        <v>3.0353146873499299</v>
      </c>
      <c r="T11" s="85">
        <f>分析係数表!F14</f>
        <v>0.32746398353533046</v>
      </c>
      <c r="U11" s="86">
        <f t="shared" si="6"/>
        <v>0.99395623880290418</v>
      </c>
      <c r="V11" s="87">
        <f>分析係数表!D14</f>
        <v>5.5339583809741598E-2</v>
      </c>
      <c r="W11" s="167">
        <f t="shared" si="7"/>
        <v>0</v>
      </c>
      <c r="X11" s="76">
        <f>分析係数表!E14</f>
        <v>5.3281500114337986E-2</v>
      </c>
      <c r="Y11" s="166">
        <f t="shared" si="8"/>
        <v>0</v>
      </c>
    </row>
    <row r="12" spans="1:25" x14ac:dyDescent="0.2">
      <c r="A12" s="6" t="s">
        <v>225</v>
      </c>
      <c r="B12" s="5" t="s">
        <v>29</v>
      </c>
      <c r="C12" s="90"/>
      <c r="D12" s="107">
        <f>投入係数表!AO12</f>
        <v>6.2500000000000003E-3</v>
      </c>
      <c r="E12" s="110">
        <f t="shared" si="9"/>
        <v>0.625</v>
      </c>
      <c r="F12" s="85">
        <f>分析係数表!C15</f>
        <v>0</v>
      </c>
      <c r="G12" s="110">
        <f t="shared" si="0"/>
        <v>0</v>
      </c>
      <c r="H12" s="110">
        <v>0</v>
      </c>
      <c r="I12" s="110">
        <f t="shared" si="1"/>
        <v>0</v>
      </c>
      <c r="J12" s="85">
        <f>分析係数表!G15</f>
        <v>9.5504335919671376E-2</v>
      </c>
      <c r="K12" s="111">
        <f t="shared" si="2"/>
        <v>0</v>
      </c>
      <c r="L12" s="79"/>
      <c r="M12" s="80"/>
      <c r="N12" s="81">
        <f>分析係数表!H15</f>
        <v>8.1028220173232739E-3</v>
      </c>
      <c r="O12" s="82">
        <f t="shared" si="3"/>
        <v>7.6237031801303451E-2</v>
      </c>
      <c r="P12" s="76">
        <f>分析係数表!C15</f>
        <v>0</v>
      </c>
      <c r="Q12" s="82">
        <f t="shared" si="4"/>
        <v>0</v>
      </c>
      <c r="R12" s="83">
        <v>0</v>
      </c>
      <c r="S12" s="84">
        <f t="shared" si="5"/>
        <v>0</v>
      </c>
      <c r="T12" s="85">
        <f>分析係数表!F15</f>
        <v>0.30328617069831126</v>
      </c>
      <c r="U12" s="86">
        <f t="shared" si="6"/>
        <v>0</v>
      </c>
      <c r="V12" s="87">
        <f>分析係数表!D15</f>
        <v>1.5403925148334094E-2</v>
      </c>
      <c r="W12" s="167">
        <f t="shared" si="7"/>
        <v>0</v>
      </c>
      <c r="X12" s="76">
        <f>分析係数表!E15</f>
        <v>1.3692377909630305E-2</v>
      </c>
      <c r="Y12" s="166">
        <f t="shared" si="8"/>
        <v>0</v>
      </c>
    </row>
    <row r="13" spans="1:25" x14ac:dyDescent="0.2">
      <c r="A13" s="6" t="s">
        <v>226</v>
      </c>
      <c r="B13" s="5" t="s">
        <v>30</v>
      </c>
      <c r="C13" s="90"/>
      <c r="D13" s="107">
        <f>投入係数表!AO13</f>
        <v>1.4583333333333334E-2</v>
      </c>
      <c r="E13" s="110">
        <f t="shared" si="9"/>
        <v>1.4583333333333333</v>
      </c>
      <c r="F13" s="85">
        <f>分析係数表!C16</f>
        <v>2.7381299155257777E-2</v>
      </c>
      <c r="G13" s="110">
        <f t="shared" si="0"/>
        <v>3.9931061268084253E-2</v>
      </c>
      <c r="H13" s="110">
        <v>5.3263625200165761E-2</v>
      </c>
      <c r="I13" s="110">
        <f t="shared" si="1"/>
        <v>5.3263625200165761E-2</v>
      </c>
      <c r="J13" s="85">
        <f>分析係数表!G16</f>
        <v>3.4146341463414637E-2</v>
      </c>
      <c r="K13" s="111">
        <f t="shared" si="2"/>
        <v>1.8187579336641968E-3</v>
      </c>
      <c r="L13" s="79"/>
      <c r="M13" s="80"/>
      <c r="N13" s="81">
        <f>分析係数表!H16</f>
        <v>1.6149762503492596E-2</v>
      </c>
      <c r="O13" s="82">
        <f t="shared" si="3"/>
        <v>0.15194829096949447</v>
      </c>
      <c r="P13" s="76">
        <f>分析係数表!C16</f>
        <v>2.7381299155257777E-2</v>
      </c>
      <c r="Q13" s="82">
        <f t="shared" si="4"/>
        <v>4.160541611165882E-3</v>
      </c>
      <c r="R13" s="83">
        <v>4.8951766849199005E-3</v>
      </c>
      <c r="S13" s="84">
        <f t="shared" si="5"/>
        <v>5.8158801885085661E-2</v>
      </c>
      <c r="T13" s="85">
        <f>分析係数表!F16</f>
        <v>0.28292682926829266</v>
      </c>
      <c r="U13" s="86">
        <f t="shared" si="6"/>
        <v>1.6454685411390089E-2</v>
      </c>
      <c r="V13" s="87">
        <f>分析係数表!D16</f>
        <v>0</v>
      </c>
      <c r="W13" s="167">
        <f t="shared" si="7"/>
        <v>0</v>
      </c>
      <c r="X13" s="76">
        <f>分析係数表!E16</f>
        <v>0</v>
      </c>
      <c r="Y13" s="166">
        <f t="shared" si="8"/>
        <v>0</v>
      </c>
    </row>
    <row r="14" spans="1:25" x14ac:dyDescent="0.2">
      <c r="A14" s="6" t="s">
        <v>2</v>
      </c>
      <c r="B14" s="5" t="s">
        <v>364</v>
      </c>
      <c r="C14" s="90"/>
      <c r="D14" s="107">
        <f>投入係数表!AO14</f>
        <v>1.4583333333333334E-2</v>
      </c>
      <c r="E14" s="110">
        <f t="shared" si="9"/>
        <v>1.4583333333333333</v>
      </c>
      <c r="F14" s="85">
        <f>分析係数表!C17</f>
        <v>0.29707112970711302</v>
      </c>
      <c r="G14" s="110">
        <f t="shared" si="0"/>
        <v>0.43322873082287316</v>
      </c>
      <c r="H14" s="110">
        <v>0.55470313880791611</v>
      </c>
      <c r="I14" s="110">
        <f t="shared" si="1"/>
        <v>0.55470313880791611</v>
      </c>
      <c r="J14" s="85">
        <f>分析係数表!G17</f>
        <v>0.2185201483623562</v>
      </c>
      <c r="K14" s="111">
        <f t="shared" si="2"/>
        <v>0.1212138121893705</v>
      </c>
      <c r="L14" s="79"/>
      <c r="M14" s="80"/>
      <c r="N14" s="81">
        <f>分析係数表!H17</f>
        <v>2.8080469404861692E-3</v>
      </c>
      <c r="O14" s="82">
        <f t="shared" si="3"/>
        <v>2.6420074813899991E-2</v>
      </c>
      <c r="P14" s="76">
        <f>分析係数表!C17</f>
        <v>0.29707112970711302</v>
      </c>
      <c r="Q14" s="82">
        <f t="shared" si="4"/>
        <v>7.8486414719117145E-3</v>
      </c>
      <c r="R14" s="83">
        <v>2.0163159361296756E-2</v>
      </c>
      <c r="S14" s="84">
        <f t="shared" si="5"/>
        <v>0.57486629816921286</v>
      </c>
      <c r="T14" s="85">
        <f>分析係数表!F17</f>
        <v>0.34274218897340791</v>
      </c>
      <c r="U14" s="86">
        <f t="shared" si="6"/>
        <v>0.19703093340155581</v>
      </c>
      <c r="V14" s="87">
        <f>分析係数表!D17</f>
        <v>3.2187087445778591E-2</v>
      </c>
      <c r="W14" s="167">
        <f t="shared" si="7"/>
        <v>0</v>
      </c>
      <c r="X14" s="76">
        <f>分析係数表!E17</f>
        <v>3.1118375557930469E-2</v>
      </c>
      <c r="Y14" s="166">
        <f t="shared" si="8"/>
        <v>0</v>
      </c>
    </row>
    <row r="15" spans="1:25" x14ac:dyDescent="0.2">
      <c r="A15" s="6" t="s">
        <v>3</v>
      </c>
      <c r="B15" s="5" t="s">
        <v>31</v>
      </c>
      <c r="C15" s="90"/>
      <c r="D15" s="107">
        <f>投入係数表!AO15</f>
        <v>4.1666666666666666E-3</v>
      </c>
      <c r="E15" s="110">
        <f t="shared" si="9"/>
        <v>0.41666666666666669</v>
      </c>
      <c r="F15" s="85">
        <f>分析係数表!C18</f>
        <v>0.13983739837398379</v>
      </c>
      <c r="G15" s="110">
        <f t="shared" si="0"/>
        <v>5.8265582655826584E-2</v>
      </c>
      <c r="H15" s="110">
        <v>6.4739744215269776E-2</v>
      </c>
      <c r="I15" s="110">
        <f t="shared" si="1"/>
        <v>6.4739744215269776E-2</v>
      </c>
      <c r="J15" s="85">
        <f>分析係数表!G18</f>
        <v>0.21606118546845124</v>
      </c>
      <c r="K15" s="111">
        <f t="shared" si="2"/>
        <v>1.3987745882075497E-2</v>
      </c>
      <c r="L15" s="79"/>
      <c r="M15" s="80"/>
      <c r="N15" s="81">
        <f>分析係数表!H18</f>
        <v>4.3308186644314052E-4</v>
      </c>
      <c r="O15" s="82">
        <f t="shared" si="3"/>
        <v>4.0747379066213918E-3</v>
      </c>
      <c r="P15" s="76">
        <f>分析係数表!C18</f>
        <v>0.13983739837398379</v>
      </c>
      <c r="Q15" s="82">
        <f t="shared" si="4"/>
        <v>5.6980074791778833E-4</v>
      </c>
      <c r="R15" s="83">
        <v>1.4116773098678567E-3</v>
      </c>
      <c r="S15" s="84">
        <f t="shared" si="5"/>
        <v>6.615142152513763E-2</v>
      </c>
      <c r="T15" s="85">
        <f>分析係数表!F18</f>
        <v>0.45793499043977054</v>
      </c>
      <c r="U15" s="86">
        <f t="shared" si="6"/>
        <v>3.0293050583691132E-2</v>
      </c>
      <c r="V15" s="87">
        <f>分析係数表!D18</f>
        <v>4.2065009560229447E-2</v>
      </c>
      <c r="W15" s="167">
        <f t="shared" si="7"/>
        <v>0</v>
      </c>
      <c r="X15" s="76">
        <f>分析係数表!E18</f>
        <v>2.9636711281070746E-2</v>
      </c>
      <c r="Y15" s="166">
        <f t="shared" si="8"/>
        <v>0</v>
      </c>
    </row>
    <row r="16" spans="1:25" x14ac:dyDescent="0.2">
      <c r="A16" s="6" t="s">
        <v>4</v>
      </c>
      <c r="B16" s="5" t="s">
        <v>32</v>
      </c>
      <c r="C16" s="90"/>
      <c r="D16" s="107">
        <f>投入係数表!AO16</f>
        <v>4.1666666666666666E-3</v>
      </c>
      <c r="E16" s="110">
        <f t="shared" si="9"/>
        <v>0.41666666666666669</v>
      </c>
      <c r="F16" s="85">
        <f>分析係数表!C19</f>
        <v>0.18403218975010593</v>
      </c>
      <c r="G16" s="110">
        <f t="shared" si="0"/>
        <v>7.6680079062544149E-2</v>
      </c>
      <c r="H16" s="110">
        <v>9.861796966791414E-2</v>
      </c>
      <c r="I16" s="110">
        <f t="shared" si="1"/>
        <v>9.861796966791414E-2</v>
      </c>
      <c r="J16" s="85">
        <f>分析係数表!G19</f>
        <v>5.7747209966260059E-2</v>
      </c>
      <c r="K16" s="111">
        <f t="shared" si="2"/>
        <v>5.694912600859304E-3</v>
      </c>
      <c r="L16" s="79"/>
      <c r="M16" s="80"/>
      <c r="N16" s="81">
        <f>分析係数表!H19</f>
        <v>-1.1176306230790724E-4</v>
      </c>
      <c r="O16" s="82">
        <f t="shared" si="3"/>
        <v>-1.0515452662248753E-3</v>
      </c>
      <c r="P16" s="76">
        <f>分析係数表!C19</f>
        <v>0.18403218975010593</v>
      </c>
      <c r="Q16" s="82">
        <f t="shared" si="4"/>
        <v>-1.9351817796472192E-4</v>
      </c>
      <c r="R16" s="83">
        <v>1.2106073799931739E-3</v>
      </c>
      <c r="S16" s="84">
        <f t="shared" si="5"/>
        <v>9.9828577047907319E-2</v>
      </c>
      <c r="T16" s="85">
        <f>分析係数表!F19</f>
        <v>0.23994290163508955</v>
      </c>
      <c r="U16" s="86">
        <f t="shared" si="6"/>
        <v>2.3953158442976984E-2</v>
      </c>
      <c r="V16" s="87">
        <f>分析係数表!D19</f>
        <v>1.5831819361536464E-2</v>
      </c>
      <c r="W16" s="167">
        <f t="shared" si="7"/>
        <v>0</v>
      </c>
      <c r="X16" s="76">
        <f>分析係数表!E19</f>
        <v>1.544251232805606E-2</v>
      </c>
      <c r="Y16" s="166">
        <f t="shared" si="8"/>
        <v>0</v>
      </c>
    </row>
    <row r="17" spans="1:25" x14ac:dyDescent="0.2">
      <c r="A17" s="6" t="s">
        <v>5</v>
      </c>
      <c r="B17" s="5" t="s">
        <v>33</v>
      </c>
      <c r="C17" s="90"/>
      <c r="D17" s="107">
        <f>投入係数表!AO17</f>
        <v>2.0833333333333333E-3</v>
      </c>
      <c r="E17" s="110">
        <f t="shared" si="9"/>
        <v>0.20833333333333334</v>
      </c>
      <c r="F17" s="85">
        <f>分析係数表!C20</f>
        <v>2.2594142259414252E-2</v>
      </c>
      <c r="G17" s="110">
        <f t="shared" si="0"/>
        <v>4.7071129707113024E-3</v>
      </c>
      <c r="H17" s="110">
        <v>5.7867879668564281E-3</v>
      </c>
      <c r="I17" s="110">
        <f t="shared" si="1"/>
        <v>5.7867879668564281E-3</v>
      </c>
      <c r="J17" s="85">
        <f>分析係数表!G20</f>
        <v>0.10283687943262411</v>
      </c>
      <c r="K17" s="111">
        <f t="shared" si="2"/>
        <v>5.9509521644977447E-4</v>
      </c>
      <c r="L17" s="79"/>
      <c r="M17" s="80"/>
      <c r="N17" s="81">
        <f>分析係数表!H20</f>
        <v>5.3087454596255942E-4</v>
      </c>
      <c r="O17" s="82">
        <f t="shared" si="3"/>
        <v>4.9948400145681578E-3</v>
      </c>
      <c r="P17" s="76">
        <f>分析係数表!C20</f>
        <v>2.2594142259414252E-2</v>
      </c>
      <c r="Q17" s="82">
        <f t="shared" si="4"/>
        <v>1.128541258521677E-4</v>
      </c>
      <c r="R17" s="83">
        <v>3.2211389451961182E-4</v>
      </c>
      <c r="S17" s="84">
        <f t="shared" si="5"/>
        <v>6.1089018613760399E-3</v>
      </c>
      <c r="T17" s="85">
        <f>分析係数表!F20</f>
        <v>0.22695035460992907</v>
      </c>
      <c r="U17" s="86">
        <f t="shared" si="6"/>
        <v>1.3864174437165479E-3</v>
      </c>
      <c r="V17" s="87">
        <f>分析係数表!D20</f>
        <v>0.11702127659574468</v>
      </c>
      <c r="W17" s="167">
        <f t="shared" si="7"/>
        <v>0</v>
      </c>
      <c r="X17" s="76">
        <f>分析係数表!E20</f>
        <v>0.10638297872340426</v>
      </c>
      <c r="Y17" s="166">
        <f t="shared" si="8"/>
        <v>0</v>
      </c>
    </row>
    <row r="18" spans="1:25" x14ac:dyDescent="0.2">
      <c r="A18" s="6" t="s">
        <v>6</v>
      </c>
      <c r="B18" s="5" t="s">
        <v>34</v>
      </c>
      <c r="C18" s="90"/>
      <c r="D18" s="107">
        <f>投入係数表!AO18</f>
        <v>4.1666666666666666E-3</v>
      </c>
      <c r="E18" s="110">
        <f t="shared" si="9"/>
        <v>0.41666666666666669</v>
      </c>
      <c r="F18" s="85">
        <f>分析係数表!C21</f>
        <v>0.23250388802488331</v>
      </c>
      <c r="G18" s="110">
        <f t="shared" si="0"/>
        <v>9.687662001036805E-2</v>
      </c>
      <c r="H18" s="110">
        <v>0.14233974596817786</v>
      </c>
      <c r="I18" s="110">
        <f t="shared" si="1"/>
        <v>0.14233974596817786</v>
      </c>
      <c r="J18" s="85">
        <f>分析係数表!G21</f>
        <v>0.28497645450402553</v>
      </c>
      <c r="K18" s="111">
        <f t="shared" si="2"/>
        <v>4.0563476141014992E-2</v>
      </c>
      <c r="L18" s="79"/>
      <c r="M18" s="80"/>
      <c r="N18" s="81">
        <f>分析係数表!H21</f>
        <v>8.9410449846325792E-4</v>
      </c>
      <c r="O18" s="82">
        <f t="shared" si="3"/>
        <v>8.4123621297990028E-3</v>
      </c>
      <c r="P18" s="76">
        <f>分析係数表!C21</f>
        <v>0.23250388802488331</v>
      </c>
      <c r="Q18" s="82">
        <f t="shared" si="4"/>
        <v>1.9559069026515562E-3</v>
      </c>
      <c r="R18" s="83">
        <v>6.5923437476034389E-3</v>
      </c>
      <c r="S18" s="84">
        <f t="shared" si="5"/>
        <v>0.14893208971578131</v>
      </c>
      <c r="T18" s="85">
        <f>分析係数表!F21</f>
        <v>0.42533799179705301</v>
      </c>
      <c r="U18" s="86">
        <f t="shared" si="6"/>
        <v>6.3346475953848957E-2</v>
      </c>
      <c r="V18" s="87">
        <f>分析係数表!D21</f>
        <v>7.6257025672185938E-2</v>
      </c>
      <c r="W18" s="167">
        <f t="shared" si="7"/>
        <v>0</v>
      </c>
      <c r="X18" s="76">
        <f>分析係数表!E21</f>
        <v>5.9395412425945621E-2</v>
      </c>
      <c r="Y18" s="166">
        <f t="shared" si="8"/>
        <v>0</v>
      </c>
    </row>
    <row r="19" spans="1:25" x14ac:dyDescent="0.2">
      <c r="A19" s="6" t="s">
        <v>7</v>
      </c>
      <c r="B19" s="5" t="s">
        <v>268</v>
      </c>
      <c r="C19" s="90"/>
      <c r="D19" s="107">
        <f>投入係数表!AO19</f>
        <v>0</v>
      </c>
      <c r="E19" s="110">
        <f t="shared" si="9"/>
        <v>0</v>
      </c>
      <c r="F19" s="85">
        <f>分析係数表!C22</f>
        <v>5.4474708171206254E-2</v>
      </c>
      <c r="G19" s="110">
        <f t="shared" si="0"/>
        <v>0</v>
      </c>
      <c r="H19" s="110">
        <v>1.9855579545022539E-3</v>
      </c>
      <c r="I19" s="110">
        <f t="shared" si="1"/>
        <v>1.9855579545022539E-3</v>
      </c>
      <c r="J19" s="85">
        <f>分析係数表!G22</f>
        <v>0.19423955040393395</v>
      </c>
      <c r="K19" s="111">
        <f t="shared" si="2"/>
        <v>3.8567388438347255E-4</v>
      </c>
      <c r="L19" s="79"/>
      <c r="M19" s="80"/>
      <c r="N19" s="81">
        <f>分析係数表!H22</f>
        <v>4.1911148365465217E-5</v>
      </c>
      <c r="O19" s="82">
        <f t="shared" si="3"/>
        <v>3.9432947483432828E-4</v>
      </c>
      <c r="P19" s="76">
        <f>分析係数表!C22</f>
        <v>5.4474708171206254E-2</v>
      </c>
      <c r="Q19" s="82">
        <f t="shared" si="4"/>
        <v>2.1480983064905055E-5</v>
      </c>
      <c r="R19" s="83">
        <v>2.1808488394874342E-4</v>
      </c>
      <c r="S19" s="84">
        <f t="shared" si="5"/>
        <v>2.2036428384509974E-3</v>
      </c>
      <c r="T19" s="85">
        <f>分析係数表!F22</f>
        <v>0.41201264488935724</v>
      </c>
      <c r="U19" s="86">
        <f t="shared" si="6"/>
        <v>9.0792871426168605E-4</v>
      </c>
      <c r="V19" s="87">
        <f>分析係数表!D22</f>
        <v>4.7418335089567963E-2</v>
      </c>
      <c r="W19" s="167">
        <f t="shared" si="7"/>
        <v>0</v>
      </c>
      <c r="X19" s="76">
        <f>分析係数表!E22</f>
        <v>4.0744643484369514E-2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0.21588453540995636</v>
      </c>
      <c r="K20" s="111">
        <f t="shared" si="2"/>
        <v>0</v>
      </c>
      <c r="L20" s="79"/>
      <c r="M20" s="80"/>
      <c r="N20" s="81">
        <f>分析係数表!H23</f>
        <v>2.794076557697681E-5</v>
      </c>
      <c r="O20" s="82">
        <f t="shared" si="3"/>
        <v>2.6288631655621884E-4</v>
      </c>
      <c r="P20" s="76">
        <f>分析係数表!C23</f>
        <v>0</v>
      </c>
      <c r="Q20" s="82">
        <f t="shared" si="4"/>
        <v>0</v>
      </c>
      <c r="R20" s="83">
        <v>0</v>
      </c>
      <c r="S20" s="84">
        <f t="shared" si="5"/>
        <v>0</v>
      </c>
      <c r="T20" s="85">
        <f>分析係数表!F23</f>
        <v>0.4404941493048477</v>
      </c>
      <c r="U20" s="86">
        <f t="shared" si="6"/>
        <v>0</v>
      </c>
      <c r="V20" s="87">
        <f>分析係数表!D23</f>
        <v>3.6368084152158843E-2</v>
      </c>
      <c r="W20" s="167">
        <f t="shared" si="7"/>
        <v>0</v>
      </c>
      <c r="X20" s="76">
        <f>分析係数表!E23</f>
        <v>3.6898112284421247E-2</v>
      </c>
      <c r="Y20" s="166">
        <f t="shared" si="8"/>
        <v>0</v>
      </c>
    </row>
    <row r="21" spans="1:25" x14ac:dyDescent="0.2">
      <c r="A21" s="6" t="s">
        <v>9</v>
      </c>
      <c r="B21" s="5" t="s">
        <v>270</v>
      </c>
      <c r="C21" s="90"/>
      <c r="D21" s="107">
        <f>投入係数表!AO21</f>
        <v>6.2500000000000003E-3</v>
      </c>
      <c r="E21" s="110">
        <f t="shared" si="9"/>
        <v>0.625</v>
      </c>
      <c r="F21" s="85">
        <f>分析係数表!C24</f>
        <v>0.2430426716141002</v>
      </c>
      <c r="G21" s="110">
        <f t="shared" si="0"/>
        <v>0.15190166975881264</v>
      </c>
      <c r="H21" s="110">
        <v>0.17540845405945252</v>
      </c>
      <c r="I21" s="110">
        <f t="shared" si="1"/>
        <v>0.17540845405945252</v>
      </c>
      <c r="J21" s="85">
        <f>分析係数表!G24</f>
        <v>0.20785219399538107</v>
      </c>
      <c r="K21" s="111">
        <f t="shared" si="2"/>
        <v>3.6459032021595214E-2</v>
      </c>
      <c r="L21" s="79"/>
      <c r="M21" s="80"/>
      <c r="N21" s="81">
        <f>分析係数表!H24</f>
        <v>3.3528918692372173E-4</v>
      </c>
      <c r="O21" s="82">
        <f t="shared" si="3"/>
        <v>3.1546357986746263E-3</v>
      </c>
      <c r="P21" s="76">
        <f>分析係数表!C24</f>
        <v>0.2430426716141002</v>
      </c>
      <c r="Q21" s="82">
        <f t="shared" si="4"/>
        <v>7.6671111247936187E-4</v>
      </c>
      <c r="R21" s="83">
        <v>3.1031540422971618E-3</v>
      </c>
      <c r="S21" s="84">
        <f t="shared" si="5"/>
        <v>0.17851160810174968</v>
      </c>
      <c r="T21" s="85">
        <f>分析係数表!F24</f>
        <v>0.39030023094688221</v>
      </c>
      <c r="U21" s="86">
        <f t="shared" si="6"/>
        <v>6.9673121868812235E-2</v>
      </c>
      <c r="V21" s="87">
        <f>分析係数表!D24</f>
        <v>2.0785219399538105E-2</v>
      </c>
      <c r="W21" s="167">
        <f t="shared" si="7"/>
        <v>0</v>
      </c>
      <c r="X21" s="76">
        <f>分析係数表!E24</f>
        <v>1.8475750577367205E-2</v>
      </c>
      <c r="Y21" s="166">
        <f t="shared" si="8"/>
        <v>0</v>
      </c>
    </row>
    <row r="22" spans="1:25" x14ac:dyDescent="0.2">
      <c r="A22" s="6" t="s">
        <v>10</v>
      </c>
      <c r="B22" s="5" t="s">
        <v>271</v>
      </c>
      <c r="C22" s="90"/>
      <c r="D22" s="107">
        <f>投入係数表!AO22</f>
        <v>8.3333333333333332E-3</v>
      </c>
      <c r="E22" s="110">
        <f t="shared" si="9"/>
        <v>0.83333333333333337</v>
      </c>
      <c r="F22" s="85">
        <f>分析係数表!C25</f>
        <v>6.2929061784896545E-3</v>
      </c>
      <c r="G22" s="110">
        <f t="shared" si="0"/>
        <v>5.2440884820747127E-3</v>
      </c>
      <c r="H22" s="110">
        <v>5.9834165045210691E-3</v>
      </c>
      <c r="I22" s="110">
        <f t="shared" si="1"/>
        <v>5.9834165045210691E-3</v>
      </c>
      <c r="J22" s="85">
        <f>分析係数表!G25</f>
        <v>0.19805194805194806</v>
      </c>
      <c r="K22" s="111">
        <f t="shared" si="2"/>
        <v>1.1850272947265753E-3</v>
      </c>
      <c r="L22" s="79"/>
      <c r="M22" s="80"/>
      <c r="N22" s="81">
        <f>分析係数表!H25</f>
        <v>4.8896339759709417E-4</v>
      </c>
      <c r="O22" s="82">
        <f t="shared" si="3"/>
        <v>4.6005105397338292E-3</v>
      </c>
      <c r="P22" s="76">
        <f>分析係数表!C25</f>
        <v>6.2929061784896545E-3</v>
      </c>
      <c r="Q22" s="82">
        <f t="shared" si="4"/>
        <v>2.895058119969779E-5</v>
      </c>
      <c r="R22" s="83">
        <v>2.820267954437862E-4</v>
      </c>
      <c r="S22" s="84">
        <f t="shared" si="5"/>
        <v>6.2654432999648549E-3</v>
      </c>
      <c r="T22" s="85">
        <f>分析係数表!F25</f>
        <v>0.35389610389610388</v>
      </c>
      <c r="U22" s="86">
        <f t="shared" si="6"/>
        <v>2.2173159730395102E-3</v>
      </c>
      <c r="V22" s="87">
        <f>分析係数表!D25</f>
        <v>9.74025974025974E-3</v>
      </c>
      <c r="W22" s="167">
        <f t="shared" si="7"/>
        <v>0</v>
      </c>
      <c r="X22" s="76">
        <f>分析係数表!E25</f>
        <v>0</v>
      </c>
      <c r="Y22" s="166">
        <f t="shared" si="8"/>
        <v>0</v>
      </c>
    </row>
    <row r="23" spans="1:25" x14ac:dyDescent="0.2">
      <c r="A23" s="6" t="s">
        <v>11</v>
      </c>
      <c r="B23" s="5" t="s">
        <v>35</v>
      </c>
      <c r="C23" s="90"/>
      <c r="D23" s="107">
        <f>投入係数表!AO23</f>
        <v>2.0833333333333333E-3</v>
      </c>
      <c r="E23" s="110">
        <f t="shared" si="9"/>
        <v>0.20833333333333334</v>
      </c>
      <c r="F23" s="85">
        <f>分析係数表!C26</f>
        <v>0.11929572403880706</v>
      </c>
      <c r="G23" s="110">
        <f t="shared" si="0"/>
        <v>2.4853275841418138E-2</v>
      </c>
      <c r="H23" s="110">
        <v>3.2980299056584179E-2</v>
      </c>
      <c r="I23" s="110">
        <f t="shared" si="1"/>
        <v>3.2980299056584179E-2</v>
      </c>
      <c r="J23" s="85">
        <f>分析係数表!G26</f>
        <v>0.19690501600853788</v>
      </c>
      <c r="K23" s="111">
        <f t="shared" si="2"/>
        <v>6.493986313703075E-3</v>
      </c>
      <c r="L23" s="79"/>
      <c r="M23" s="80"/>
      <c r="N23" s="81">
        <f>分析係数表!H26</f>
        <v>1.0477787091366304E-2</v>
      </c>
      <c r="O23" s="82">
        <f t="shared" si="3"/>
        <v>9.8582368708582058E-2</v>
      </c>
      <c r="P23" s="76">
        <f>分析係数表!C26</f>
        <v>0.11929572403880706</v>
      </c>
      <c r="Q23" s="82">
        <f t="shared" si="4"/>
        <v>1.1760455052550934E-2</v>
      </c>
      <c r="R23" s="83">
        <v>1.271129512997402E-2</v>
      </c>
      <c r="S23" s="84">
        <f t="shared" si="5"/>
        <v>4.5691594186558201E-2</v>
      </c>
      <c r="T23" s="85">
        <f>分析係数表!F26</f>
        <v>0.33564567769477055</v>
      </c>
      <c r="U23" s="86">
        <f t="shared" si="6"/>
        <v>1.5336186095701766E-2</v>
      </c>
      <c r="V23" s="87">
        <f>分析係数表!D26</f>
        <v>7.4706510138740662E-2</v>
      </c>
      <c r="W23" s="167">
        <f t="shared" si="7"/>
        <v>0</v>
      </c>
      <c r="X23" s="76">
        <f>分析係数表!E26</f>
        <v>7.3639274279615793E-2</v>
      </c>
      <c r="Y23" s="166">
        <f t="shared" si="8"/>
        <v>0</v>
      </c>
    </row>
    <row r="24" spans="1:25" x14ac:dyDescent="0.2">
      <c r="A24" s="6" t="s">
        <v>12</v>
      </c>
      <c r="B24" s="5" t="s">
        <v>365</v>
      </c>
      <c r="C24" s="90"/>
      <c r="D24" s="107">
        <f>投入係数表!AO24</f>
        <v>0</v>
      </c>
      <c r="E24" s="110">
        <f t="shared" si="9"/>
        <v>0</v>
      </c>
      <c r="F24" s="85">
        <f>分析係数表!C27</f>
        <v>1</v>
      </c>
      <c r="G24" s="110">
        <f t="shared" si="0"/>
        <v>0</v>
      </c>
      <c r="H24" s="110">
        <v>4.2649909897182765E-2</v>
      </c>
      <c r="I24" s="110">
        <f t="shared" si="1"/>
        <v>4.2649909897182765E-2</v>
      </c>
      <c r="J24" s="85">
        <f>分析係数表!G27</f>
        <v>0.17096018735362997</v>
      </c>
      <c r="K24" s="111">
        <f t="shared" si="2"/>
        <v>7.2914365866378027E-3</v>
      </c>
      <c r="L24" s="79"/>
      <c r="M24" s="80"/>
      <c r="N24" s="81">
        <f>分析係数表!H27</f>
        <v>1.0449846325789327E-2</v>
      </c>
      <c r="O24" s="82">
        <f t="shared" si="3"/>
        <v>9.8319482392025842E-2</v>
      </c>
      <c r="P24" s="76">
        <f>分析係数表!C27</f>
        <v>1</v>
      </c>
      <c r="Q24" s="82">
        <f t="shared" si="4"/>
        <v>9.8319482392025842E-2</v>
      </c>
      <c r="R24" s="83">
        <v>0.102377372816966</v>
      </c>
      <c r="S24" s="84">
        <f t="shared" si="5"/>
        <v>0.14502728271414878</v>
      </c>
      <c r="T24" s="85">
        <f>分析係数表!F27</f>
        <v>0.32162373145979706</v>
      </c>
      <c r="U24" s="86">
        <f t="shared" si="6"/>
        <v>4.6644215829999454E-2</v>
      </c>
      <c r="V24" s="87">
        <f>分析係数表!D27</f>
        <v>1.0278428311215197E-2</v>
      </c>
      <c r="W24" s="167">
        <f t="shared" si="7"/>
        <v>0</v>
      </c>
      <c r="X24" s="76">
        <f>分析係数表!E27</f>
        <v>1.2360135310954984E-2</v>
      </c>
      <c r="Y24" s="166">
        <f t="shared" si="8"/>
        <v>0</v>
      </c>
    </row>
    <row r="25" spans="1:25" x14ac:dyDescent="0.2">
      <c r="A25" s="6" t="s">
        <v>13</v>
      </c>
      <c r="B25" s="5" t="s">
        <v>191</v>
      </c>
      <c r="C25" s="90"/>
      <c r="D25" s="107">
        <f>投入係数表!AO25</f>
        <v>0</v>
      </c>
      <c r="E25" s="110">
        <f t="shared" si="9"/>
        <v>0</v>
      </c>
      <c r="F25" s="85">
        <f>分析係数表!C28</f>
        <v>0.21543700340522132</v>
      </c>
      <c r="G25" s="110">
        <f t="shared" si="0"/>
        <v>0</v>
      </c>
      <c r="H25" s="110">
        <v>4.2724121482201699E-2</v>
      </c>
      <c r="I25" s="110">
        <f t="shared" si="1"/>
        <v>4.2724121482201699E-2</v>
      </c>
      <c r="J25" s="85">
        <f>分析係数表!G28</f>
        <v>0.12488528602018965</v>
      </c>
      <c r="K25" s="111">
        <f t="shared" si="2"/>
        <v>5.3356141312660881E-3</v>
      </c>
      <c r="L25" s="79"/>
      <c r="M25" s="80"/>
      <c r="N25" s="81">
        <f>分析係数表!H28</f>
        <v>2.0550433081866444E-2</v>
      </c>
      <c r="O25" s="82">
        <f t="shared" si="3"/>
        <v>0.19335288582709895</v>
      </c>
      <c r="P25" s="76">
        <f>分析係数表!C28</f>
        <v>0.21543700340522132</v>
      </c>
      <c r="Q25" s="82">
        <f t="shared" si="4"/>
        <v>4.1655366322342083E-2</v>
      </c>
      <c r="R25" s="83">
        <v>4.8253401060225624E-2</v>
      </c>
      <c r="S25" s="84">
        <f t="shared" si="5"/>
        <v>9.097752254242733E-2</v>
      </c>
      <c r="T25" s="85">
        <f>分析係数表!F28</f>
        <v>0.21313857448761089</v>
      </c>
      <c r="U25" s="86">
        <f t="shared" si="6"/>
        <v>1.9390819465107446E-2</v>
      </c>
      <c r="V25" s="87">
        <f>分析係数表!D28</f>
        <v>4.5656163964515141E-2</v>
      </c>
      <c r="W25" s="167">
        <f t="shared" si="7"/>
        <v>0</v>
      </c>
      <c r="X25" s="76">
        <f>分析係数表!E28</f>
        <v>3.9385133068216581E-2</v>
      </c>
      <c r="Y25" s="166">
        <f t="shared" si="8"/>
        <v>0</v>
      </c>
    </row>
    <row r="26" spans="1:25" x14ac:dyDescent="0.2">
      <c r="A26" s="6" t="s">
        <v>14</v>
      </c>
      <c r="B26" s="5" t="s">
        <v>50</v>
      </c>
      <c r="C26" s="90"/>
      <c r="D26" s="107">
        <f>投入係数表!AO26</f>
        <v>3.7499999999999999E-2</v>
      </c>
      <c r="E26" s="110">
        <f t="shared" si="9"/>
        <v>3.75</v>
      </c>
      <c r="F26" s="85">
        <f>分析係数表!C29</f>
        <v>0.11126961483594866</v>
      </c>
      <c r="G26" s="110">
        <f t="shared" si="0"/>
        <v>0.41726105563480748</v>
      </c>
      <c r="H26" s="110">
        <v>0.45827846094422131</v>
      </c>
      <c r="I26" s="110">
        <f t="shared" si="1"/>
        <v>0.45827846094422131</v>
      </c>
      <c r="J26" s="85">
        <f>分析係数表!G29</f>
        <v>0.25072046109510088</v>
      </c>
      <c r="K26" s="111">
        <f t="shared" si="2"/>
        <v>0.11489978703788835</v>
      </c>
      <c r="L26" s="79"/>
      <c r="M26" s="80"/>
      <c r="N26" s="81">
        <f>分析係数表!H29</f>
        <v>9.5976529756915344E-3</v>
      </c>
      <c r="O26" s="82">
        <f t="shared" si="3"/>
        <v>9.0301449737061168E-2</v>
      </c>
      <c r="P26" s="76">
        <f>分析係数表!C29</f>
        <v>0.11126961483594866</v>
      </c>
      <c r="Q26" s="82">
        <f t="shared" si="4"/>
        <v>1.0047807531370573E-2</v>
      </c>
      <c r="R26" s="83">
        <v>1.397374367533793E-2</v>
      </c>
      <c r="S26" s="84">
        <f t="shared" si="5"/>
        <v>0.47225220461955925</v>
      </c>
      <c r="T26" s="85">
        <f>分析係数表!F29</f>
        <v>0.40201729106628242</v>
      </c>
      <c r="U26" s="86">
        <f t="shared" si="6"/>
        <v>0.18985355200123491</v>
      </c>
      <c r="V26" s="87">
        <f>分析係数表!D29</f>
        <v>0.18659942363112392</v>
      </c>
      <c r="W26" s="167">
        <f t="shared" si="7"/>
        <v>0</v>
      </c>
      <c r="X26" s="76">
        <f>分析係数表!E29</f>
        <v>0.15489913544668588</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0.23698317345115422</v>
      </c>
      <c r="I27" s="110">
        <f t="shared" si="1"/>
        <v>0.23698317345115422</v>
      </c>
      <c r="J27" s="85">
        <f>分析係数表!G30</f>
        <v>0.34452184927169094</v>
      </c>
      <c r="K27" s="111">
        <f t="shared" si="2"/>
        <v>8.1645881163665543E-2</v>
      </c>
      <c r="L27" s="79"/>
      <c r="M27" s="80"/>
      <c r="N27" s="81">
        <f>分析係数表!H30</f>
        <v>0</v>
      </c>
      <c r="O27" s="82">
        <f t="shared" si="3"/>
        <v>0</v>
      </c>
      <c r="P27" s="76">
        <f>分析係数表!C30</f>
        <v>1</v>
      </c>
      <c r="Q27" s="82">
        <f t="shared" si="4"/>
        <v>0</v>
      </c>
      <c r="R27" s="83">
        <v>2.8425036078106269E-2</v>
      </c>
      <c r="S27" s="84">
        <f t="shared" si="5"/>
        <v>0.26540820952926047</v>
      </c>
      <c r="T27" s="85">
        <f>分析係数表!F30</f>
        <v>0.43989867004433186</v>
      </c>
      <c r="U27" s="86">
        <f t="shared" si="6"/>
        <v>0.11675271839076905</v>
      </c>
      <c r="V27" s="87">
        <f>分析係数表!D30</f>
        <v>0.14464851171627613</v>
      </c>
      <c r="W27" s="167">
        <f t="shared" si="7"/>
        <v>0</v>
      </c>
      <c r="X27" s="76">
        <f>分析係数表!E30</f>
        <v>8.7017099430018993E-2</v>
      </c>
      <c r="Y27" s="166">
        <f t="shared" si="8"/>
        <v>0</v>
      </c>
    </row>
    <row r="28" spans="1:25" x14ac:dyDescent="0.2">
      <c r="A28" s="6" t="s">
        <v>16</v>
      </c>
      <c r="B28" s="5" t="s">
        <v>192</v>
      </c>
      <c r="C28" s="90"/>
      <c r="D28" s="107">
        <f>投入係数表!AO28</f>
        <v>2.0833333333333333E-3</v>
      </c>
      <c r="E28" s="110">
        <f t="shared" si="9"/>
        <v>0.20833333333333334</v>
      </c>
      <c r="F28" s="85">
        <f>分析係数表!C31</f>
        <v>4.9334728658992355E-2</v>
      </c>
      <c r="G28" s="110">
        <f t="shared" si="0"/>
        <v>1.0278068470623408E-2</v>
      </c>
      <c r="H28" s="110">
        <v>4.7565475638799516E-2</v>
      </c>
      <c r="I28" s="110">
        <f t="shared" si="1"/>
        <v>4.7565475638799516E-2</v>
      </c>
      <c r="J28" s="85">
        <f>分析係数表!G31</f>
        <v>6.9277108433734941E-2</v>
      </c>
      <c r="K28" s="111">
        <f t="shared" si="2"/>
        <v>3.2951986135312918E-3</v>
      </c>
      <c r="L28" s="79"/>
      <c r="M28" s="80"/>
      <c r="N28" s="81">
        <f>分析係数表!H31</f>
        <v>2.1570271025426097E-2</v>
      </c>
      <c r="O28" s="82">
        <f t="shared" si="3"/>
        <v>0.20294823638140094</v>
      </c>
      <c r="P28" s="76">
        <f>分析係数表!C31</f>
        <v>4.9334728658992355E-2</v>
      </c>
      <c r="Q28" s="82">
        <f t="shared" si="4"/>
        <v>1.0012396173697456E-2</v>
      </c>
      <c r="R28" s="83">
        <v>1.4221296874035108E-2</v>
      </c>
      <c r="S28" s="84">
        <f t="shared" si="5"/>
        <v>6.1786772512834626E-2</v>
      </c>
      <c r="T28" s="85">
        <f>分析係数表!F31</f>
        <v>0.34337349397590361</v>
      </c>
      <c r="U28" s="86">
        <f t="shared" si="6"/>
        <v>2.1215939959226347E-2</v>
      </c>
      <c r="V28" s="87">
        <f>分析係数表!D31</f>
        <v>0</v>
      </c>
      <c r="W28" s="167">
        <f t="shared" si="7"/>
        <v>0</v>
      </c>
      <c r="X28" s="76">
        <f>分析係数表!E31</f>
        <v>0</v>
      </c>
      <c r="Y28" s="166">
        <f t="shared" si="8"/>
        <v>0</v>
      </c>
    </row>
    <row r="29" spans="1:25" x14ac:dyDescent="0.2">
      <c r="A29" s="6" t="s">
        <v>17</v>
      </c>
      <c r="B29" s="5" t="s">
        <v>272</v>
      </c>
      <c r="C29" s="90"/>
      <c r="D29" s="107">
        <f>投入係数表!AO29</f>
        <v>2.0833333333333333E-3</v>
      </c>
      <c r="E29" s="110">
        <f t="shared" si="9"/>
        <v>0.20833333333333334</v>
      </c>
      <c r="F29" s="85">
        <f>分析係数表!C32</f>
        <v>0.42352941176470593</v>
      </c>
      <c r="G29" s="110">
        <f t="shared" si="0"/>
        <v>8.8235294117647078E-2</v>
      </c>
      <c r="H29" s="110">
        <v>0.14509610189586605</v>
      </c>
      <c r="I29" s="110">
        <f t="shared" si="1"/>
        <v>0.14509610189586605</v>
      </c>
      <c r="J29" s="85">
        <f>分析係数表!G32</f>
        <v>0.14012738853503184</v>
      </c>
      <c r="K29" s="111">
        <f t="shared" si="2"/>
        <v>2.0331937845280593E-2</v>
      </c>
      <c r="L29" s="79"/>
      <c r="M29" s="80"/>
      <c r="N29" s="81">
        <f>分析係数表!H32</f>
        <v>6.3146130203967591E-3</v>
      </c>
      <c r="O29" s="82">
        <f t="shared" si="3"/>
        <v>5.9412307541705456E-2</v>
      </c>
      <c r="P29" s="76">
        <f>分析係数表!C32</f>
        <v>0.42352941176470593</v>
      </c>
      <c r="Q29" s="82">
        <f t="shared" si="4"/>
        <v>2.5162859664722315E-2</v>
      </c>
      <c r="R29" s="83">
        <v>3.3419371120736299E-2</v>
      </c>
      <c r="S29" s="84">
        <f t="shared" si="5"/>
        <v>0.17851547301660237</v>
      </c>
      <c r="T29" s="85">
        <f>分析係数表!F32</f>
        <v>0.48195329087048833</v>
      </c>
      <c r="U29" s="86">
        <f t="shared" si="6"/>
        <v>8.6036119691653368E-2</v>
      </c>
      <c r="V29" s="87">
        <f>分析係数表!D32</f>
        <v>6.369426751592357E-3</v>
      </c>
      <c r="W29" s="167">
        <f t="shared" si="7"/>
        <v>0</v>
      </c>
      <c r="X29" s="76">
        <f>分析係数表!E32</f>
        <v>1.0615711252653927E-2</v>
      </c>
      <c r="Y29" s="166">
        <f t="shared" si="8"/>
        <v>0</v>
      </c>
    </row>
    <row r="30" spans="1:25" x14ac:dyDescent="0.2">
      <c r="A30" s="6" t="s">
        <v>18</v>
      </c>
      <c r="B30" s="5" t="s">
        <v>273</v>
      </c>
      <c r="C30" s="90"/>
      <c r="D30" s="107">
        <f>投入係数表!AO30</f>
        <v>1.2500000000000001E-2</v>
      </c>
      <c r="E30" s="110">
        <f t="shared" si="9"/>
        <v>1.25</v>
      </c>
      <c r="F30" s="85">
        <f>分析係数表!C33</f>
        <v>1</v>
      </c>
      <c r="G30" s="110">
        <f t="shared" si="0"/>
        <v>1.25</v>
      </c>
      <c r="H30" s="110">
        <v>1.7677321078738306</v>
      </c>
      <c r="I30" s="110">
        <f t="shared" si="1"/>
        <v>1.7677321078738306</v>
      </c>
      <c r="J30" s="85">
        <f>分析係数表!G33</f>
        <v>0.50642927794263104</v>
      </c>
      <c r="K30" s="111">
        <f t="shared" si="2"/>
        <v>0.89523129498654919</v>
      </c>
      <c r="L30" s="79"/>
      <c r="M30" s="80"/>
      <c r="N30" s="81">
        <f>分析係数表!H33</f>
        <v>9.2204526404023469E-4</v>
      </c>
      <c r="O30" s="82">
        <f t="shared" si="3"/>
        <v>8.6752484463552201E-3</v>
      </c>
      <c r="P30" s="76">
        <f>分析係数表!C33</f>
        <v>1</v>
      </c>
      <c r="Q30" s="82">
        <f t="shared" si="4"/>
        <v>8.6752484463552201E-3</v>
      </c>
      <c r="R30" s="83">
        <v>2.4402201095181441E-2</v>
      </c>
      <c r="S30" s="84">
        <f t="shared" si="5"/>
        <v>1.792134308969012</v>
      </c>
      <c r="T30" s="85">
        <f>分析係数表!F33</f>
        <v>0.64094955489614247</v>
      </c>
      <c r="U30" s="86">
        <f t="shared" si="6"/>
        <v>1.1486676876477941</v>
      </c>
      <c r="V30" s="87">
        <f>分析係数表!D33</f>
        <v>2.967359050445104E-2</v>
      </c>
      <c r="W30" s="167">
        <f t="shared" si="7"/>
        <v>0</v>
      </c>
      <c r="X30" s="76">
        <f>分析係数表!E33</f>
        <v>2.6706231454005934E-2</v>
      </c>
      <c r="Y30" s="166">
        <f t="shared" si="8"/>
        <v>0</v>
      </c>
    </row>
    <row r="31" spans="1:25" x14ac:dyDescent="0.2">
      <c r="A31" s="6" t="s">
        <v>19</v>
      </c>
      <c r="B31" s="5" t="s">
        <v>274</v>
      </c>
      <c r="C31" s="90"/>
      <c r="D31" s="107">
        <f>投入係数表!AO31</f>
        <v>6.25E-2</v>
      </c>
      <c r="E31" s="110">
        <f t="shared" si="9"/>
        <v>6.25</v>
      </c>
      <c r="F31" s="85">
        <f>分析係数表!C34</f>
        <v>1</v>
      </c>
      <c r="G31" s="110">
        <f t="shared" si="0"/>
        <v>6.25</v>
      </c>
      <c r="H31" s="110">
        <v>7.0828737071067973</v>
      </c>
      <c r="I31" s="110">
        <f t="shared" si="1"/>
        <v>7.0828737071067973</v>
      </c>
      <c r="J31" s="85">
        <f>分析係数表!G34</f>
        <v>0.4248177722781849</v>
      </c>
      <c r="K31" s="111">
        <f t="shared" si="2"/>
        <v>3.0089306295808389</v>
      </c>
      <c r="L31" s="79"/>
      <c r="M31" s="80"/>
      <c r="N31" s="81">
        <f>分析係数表!H34</f>
        <v>0.15535065660799105</v>
      </c>
      <c r="O31" s="82">
        <f t="shared" si="3"/>
        <v>1.4616479200525765</v>
      </c>
      <c r="P31" s="76">
        <f>分析係数表!C34</f>
        <v>1</v>
      </c>
      <c r="Q31" s="82">
        <f t="shared" si="4"/>
        <v>1.4616479200525765</v>
      </c>
      <c r="R31" s="83">
        <v>1.6071391402518387</v>
      </c>
      <c r="S31" s="84">
        <f t="shared" si="5"/>
        <v>8.690012847358636</v>
      </c>
      <c r="T31" s="85">
        <f>分析係数表!F34</f>
        <v>0.6980530152162564</v>
      </c>
      <c r="U31" s="86">
        <f t="shared" si="6"/>
        <v>6.0660896703667015</v>
      </c>
      <c r="V31" s="87">
        <f>分析係数表!D34</f>
        <v>4.7543550975425841E-2</v>
      </c>
      <c r="W31" s="167">
        <f t="shared" si="7"/>
        <v>0</v>
      </c>
      <c r="X31" s="76">
        <f>分析係数表!E34</f>
        <v>3.5865509174223237E-2</v>
      </c>
      <c r="Y31" s="166">
        <f t="shared" si="8"/>
        <v>0</v>
      </c>
    </row>
    <row r="32" spans="1:25" x14ac:dyDescent="0.2">
      <c r="A32" s="6" t="s">
        <v>20</v>
      </c>
      <c r="B32" s="5" t="s">
        <v>37</v>
      </c>
      <c r="C32" s="90"/>
      <c r="D32" s="107">
        <f>投入係数表!AO32</f>
        <v>2.0833333333333333E-3</v>
      </c>
      <c r="E32" s="110">
        <f t="shared" si="9"/>
        <v>0.20833333333333334</v>
      </c>
      <c r="F32" s="85">
        <f>分析係数表!C35</f>
        <v>0.10396681358568838</v>
      </c>
      <c r="G32" s="110">
        <f t="shared" si="0"/>
        <v>2.1659752830351747E-2</v>
      </c>
      <c r="H32" s="110">
        <v>0.10840275959920123</v>
      </c>
      <c r="I32" s="110">
        <f t="shared" si="1"/>
        <v>0.10840275959920123</v>
      </c>
      <c r="J32" s="85">
        <f>分析係数表!G35</f>
        <v>0.31658878504672899</v>
      </c>
      <c r="K32" s="111">
        <f t="shared" si="2"/>
        <v>3.4319097957223758E-2</v>
      </c>
      <c r="L32" s="79"/>
      <c r="M32" s="80"/>
      <c r="N32" s="81">
        <f>分析係数表!H35</f>
        <v>5.9164571109248394E-2</v>
      </c>
      <c r="O32" s="82">
        <f t="shared" si="3"/>
        <v>0.55666177530779337</v>
      </c>
      <c r="P32" s="76">
        <f>分析係数表!C35</f>
        <v>0.10396681358568838</v>
      </c>
      <c r="Q32" s="82">
        <f t="shared" si="4"/>
        <v>5.7874351023703703E-2</v>
      </c>
      <c r="R32" s="83">
        <v>7.5888414430740861E-2</v>
      </c>
      <c r="S32" s="84">
        <f t="shared" si="5"/>
        <v>0.18429117402994211</v>
      </c>
      <c r="T32" s="85">
        <f>分析係数表!F35</f>
        <v>0.6460280373831776</v>
      </c>
      <c r="U32" s="86">
        <f t="shared" si="6"/>
        <v>0.11905726546560513</v>
      </c>
      <c r="V32" s="87">
        <f>分析係数表!D35</f>
        <v>8.9953271028037379E-2</v>
      </c>
      <c r="W32" s="167">
        <f t="shared" si="7"/>
        <v>0</v>
      </c>
      <c r="X32" s="76">
        <f>分析係数表!E35</f>
        <v>8.4112149532710276E-2</v>
      </c>
      <c r="Y32" s="166">
        <f t="shared" si="8"/>
        <v>0</v>
      </c>
    </row>
    <row r="33" spans="1:25" x14ac:dyDescent="0.2">
      <c r="A33" s="6" t="s">
        <v>21</v>
      </c>
      <c r="B33" s="5" t="s">
        <v>38</v>
      </c>
      <c r="C33" s="90"/>
      <c r="D33" s="107">
        <f>投入係数表!AO33</f>
        <v>2.5000000000000001E-2</v>
      </c>
      <c r="E33" s="110">
        <f t="shared" si="9"/>
        <v>2.5</v>
      </c>
      <c r="F33" s="85">
        <f>分析係数表!C36</f>
        <v>0.7690462911321807</v>
      </c>
      <c r="G33" s="110">
        <f t="shared" si="0"/>
        <v>1.9226157278304519</v>
      </c>
      <c r="H33" s="110">
        <v>2.2012346751201068</v>
      </c>
      <c r="I33" s="110">
        <f t="shared" si="1"/>
        <v>2.2012346751201068</v>
      </c>
      <c r="J33" s="85">
        <f>分析係数表!G36</f>
        <v>1.0642148700499529E-2</v>
      </c>
      <c r="K33" s="111">
        <f t="shared" si="2"/>
        <v>2.3425866737323948E-2</v>
      </c>
      <c r="L33" s="79"/>
      <c r="M33" s="80"/>
      <c r="N33" s="81">
        <f>分析係数表!H36</f>
        <v>0.21434758312377758</v>
      </c>
      <c r="O33" s="82">
        <f t="shared" si="3"/>
        <v>2.0167323774610324</v>
      </c>
      <c r="P33" s="76">
        <f>分析係数表!C36</f>
        <v>0.7690462911321807</v>
      </c>
      <c r="Q33" s="82">
        <f t="shared" si="4"/>
        <v>1.550960555092592</v>
      </c>
      <c r="R33" s="83">
        <v>1.6200251074264944</v>
      </c>
      <c r="S33" s="84">
        <f t="shared" si="5"/>
        <v>3.8212597825466013</v>
      </c>
      <c r="T33" s="85">
        <f>分析係数表!F36</f>
        <v>0.89162383262144351</v>
      </c>
      <c r="U33" s="86">
        <f t="shared" si="6"/>
        <v>3.4071262927563843</v>
      </c>
      <c r="V33" s="87">
        <f>分析係数表!D36</f>
        <v>7.3843480778976326E-3</v>
      </c>
      <c r="W33" s="167">
        <f t="shared" si="7"/>
        <v>0</v>
      </c>
      <c r="X33" s="76">
        <f>分析係数表!E36</f>
        <v>2.3890537899080577E-3</v>
      </c>
      <c r="Y33" s="166">
        <f t="shared" si="8"/>
        <v>0</v>
      </c>
    </row>
    <row r="34" spans="1:25" x14ac:dyDescent="0.2">
      <c r="A34" s="6" t="s">
        <v>22</v>
      </c>
      <c r="B34" s="5" t="s">
        <v>377</v>
      </c>
      <c r="C34" s="90"/>
      <c r="D34" s="107">
        <f>投入係数表!AO34</f>
        <v>7.9166666666666663E-2</v>
      </c>
      <c r="E34" s="110">
        <f t="shared" si="9"/>
        <v>7.9166666666666661</v>
      </c>
      <c r="F34" s="85">
        <f>分析係数表!C37</f>
        <v>0.51946958535045251</v>
      </c>
      <c r="G34" s="110">
        <f t="shared" si="0"/>
        <v>4.1124675506910817</v>
      </c>
      <c r="H34" s="110">
        <v>4.6735721492083302</v>
      </c>
      <c r="I34" s="110">
        <f t="shared" si="1"/>
        <v>4.6735721492083302</v>
      </c>
      <c r="J34" s="85">
        <f>分析係数表!G37</f>
        <v>0.46066923615977573</v>
      </c>
      <c r="K34" s="111">
        <f t="shared" si="2"/>
        <v>2.1529709121134029</v>
      </c>
      <c r="L34" s="79"/>
      <c r="M34" s="80"/>
      <c r="N34" s="81">
        <f>分析係数表!H37</f>
        <v>4.5948588991338364E-2</v>
      </c>
      <c r="O34" s="82">
        <f t="shared" si="3"/>
        <v>0.43231654757670185</v>
      </c>
      <c r="P34" s="76">
        <f>分析係数表!C37</f>
        <v>0.51946958535045251</v>
      </c>
      <c r="Q34" s="82">
        <f t="shared" si="4"/>
        <v>0.2245752977098085</v>
      </c>
      <c r="R34" s="83">
        <v>0.27223985565613862</v>
      </c>
      <c r="S34" s="84">
        <f t="shared" si="5"/>
        <v>4.9458120048644689</v>
      </c>
      <c r="T34" s="85">
        <f>分析係数表!F37</f>
        <v>0.70891730903994399</v>
      </c>
      <c r="U34" s="86">
        <f t="shared" si="6"/>
        <v>3.5061717375059698</v>
      </c>
      <c r="V34" s="87">
        <f>分析係数表!D37</f>
        <v>0.1050280308339173</v>
      </c>
      <c r="W34" s="167">
        <f t="shared" si="7"/>
        <v>1</v>
      </c>
      <c r="X34" s="76">
        <f>分析係数表!E37</f>
        <v>9.4341275402943237E-2</v>
      </c>
      <c r="Y34" s="166">
        <f t="shared" si="8"/>
        <v>0</v>
      </c>
    </row>
    <row r="35" spans="1:25" x14ac:dyDescent="0.2">
      <c r="A35" s="6" t="s">
        <v>23</v>
      </c>
      <c r="B35" s="5" t="s">
        <v>193</v>
      </c>
      <c r="C35" s="90"/>
      <c r="D35" s="107">
        <f>投入係数表!AO35</f>
        <v>5.8333333333333334E-2</v>
      </c>
      <c r="E35" s="110">
        <f t="shared" si="9"/>
        <v>5.833333333333333</v>
      </c>
      <c r="F35" s="85">
        <f>分析係数表!C38</f>
        <v>5.5966094327320137E-2</v>
      </c>
      <c r="G35" s="110">
        <f t="shared" si="0"/>
        <v>0.3264688835760341</v>
      </c>
      <c r="H35" s="110">
        <v>0.40446106180420738</v>
      </c>
      <c r="I35" s="110">
        <f t="shared" si="1"/>
        <v>0.40446106180420738</v>
      </c>
      <c r="J35" s="85">
        <f>分析係数表!G38</f>
        <v>0.18817204301075269</v>
      </c>
      <c r="K35" s="111">
        <f t="shared" si="2"/>
        <v>7.6108264317996013E-2</v>
      </c>
      <c r="L35" s="79"/>
      <c r="M35" s="80"/>
      <c r="N35" s="81">
        <f>分析係数表!H38</f>
        <v>4.1086895780944398E-2</v>
      </c>
      <c r="O35" s="82">
        <f t="shared" si="3"/>
        <v>0.38657432849591977</v>
      </c>
      <c r="P35" s="76">
        <f>分析係数表!C38</f>
        <v>5.5966094327320137E-2</v>
      </c>
      <c r="Q35" s="82">
        <f t="shared" si="4"/>
        <v>2.1635055333123088E-2</v>
      </c>
      <c r="R35" s="83">
        <v>2.9857700333055445E-2</v>
      </c>
      <c r="S35" s="84">
        <f t="shared" si="5"/>
        <v>0.43431876213726284</v>
      </c>
      <c r="T35" s="85">
        <f>分析係数表!F38</f>
        <v>0.42473118279569894</v>
      </c>
      <c r="U35" s="86">
        <f t="shared" si="6"/>
        <v>0.18446872155292346</v>
      </c>
      <c r="V35" s="87">
        <f>分析係数表!D38</f>
        <v>5.0179211469534052E-2</v>
      </c>
      <c r="W35" s="167">
        <f t="shared" si="7"/>
        <v>0</v>
      </c>
      <c r="X35" s="76">
        <f>分析係数表!E38</f>
        <v>6.2724014336917558E-2</v>
      </c>
      <c r="Y35" s="166">
        <f t="shared" si="8"/>
        <v>0</v>
      </c>
    </row>
    <row r="36" spans="1:25" x14ac:dyDescent="0.2">
      <c r="A36" s="6" t="s">
        <v>24</v>
      </c>
      <c r="B36" s="5" t="s">
        <v>39</v>
      </c>
      <c r="C36" s="90"/>
      <c r="D36" s="107">
        <f>投入係数表!AO36</f>
        <v>0.18958333333333333</v>
      </c>
      <c r="E36" s="110">
        <f t="shared" si="9"/>
        <v>18.958333333333332</v>
      </c>
      <c r="F36" s="85">
        <f>分析係数表!C39</f>
        <v>0.92912172573189522</v>
      </c>
      <c r="G36" s="110">
        <f t="shared" si="0"/>
        <v>17.61459938366718</v>
      </c>
      <c r="H36" s="110">
        <v>17.621569188155135</v>
      </c>
      <c r="I36" s="110">
        <f t="shared" si="1"/>
        <v>17.621569188155135</v>
      </c>
      <c r="J36" s="85">
        <f>分析係数表!G39</f>
        <v>0.35058043117744608</v>
      </c>
      <c r="K36" s="111">
        <f t="shared" si="2"/>
        <v>6.1777773240066258</v>
      </c>
      <c r="L36" s="79"/>
      <c r="M36" s="80"/>
      <c r="N36" s="81">
        <f>分析係数表!H39</f>
        <v>3.6742106733724505E-3</v>
      </c>
      <c r="O36" s="82">
        <f t="shared" si="3"/>
        <v>3.4569550627142773E-2</v>
      </c>
      <c r="P36" s="76">
        <f>分析係数表!C39</f>
        <v>0.92912172573189522</v>
      </c>
      <c r="Q36" s="82">
        <f t="shared" si="4"/>
        <v>3.2119320536467016E-2</v>
      </c>
      <c r="R36" s="83">
        <v>3.7981361218701083E-2</v>
      </c>
      <c r="S36" s="84">
        <f t="shared" si="5"/>
        <v>17.659550549373837</v>
      </c>
      <c r="T36" s="85">
        <f>分析係数表!F39</f>
        <v>0.70082918739635158</v>
      </c>
      <c r="U36" s="86">
        <f t="shared" si="6"/>
        <v>12.37632846130246</v>
      </c>
      <c r="V36" s="87">
        <f>分析係数表!D39</f>
        <v>7.5621890547263676E-2</v>
      </c>
      <c r="W36" s="167">
        <f t="shared" si="7"/>
        <v>1</v>
      </c>
      <c r="X36" s="76">
        <f>分析係数表!E39</f>
        <v>9.5854063018242119E-2</v>
      </c>
      <c r="Y36" s="166">
        <f t="shared" si="8"/>
        <v>2</v>
      </c>
    </row>
    <row r="37" spans="1:25" x14ac:dyDescent="0.2">
      <c r="A37" s="6" t="s">
        <v>25</v>
      </c>
      <c r="B37" s="5" t="s">
        <v>40</v>
      </c>
      <c r="C37" s="90"/>
      <c r="D37" s="107">
        <f>投入係数表!AO37</f>
        <v>0</v>
      </c>
      <c r="E37" s="110">
        <f t="shared" si="9"/>
        <v>0</v>
      </c>
      <c r="F37" s="85">
        <f>分析係数表!C40</f>
        <v>1</v>
      </c>
      <c r="G37" s="110">
        <f t="shared" si="0"/>
        <v>0</v>
      </c>
      <c r="H37" s="110">
        <v>2.2739407660255055E-3</v>
      </c>
      <c r="I37" s="110">
        <f t="shared" si="1"/>
        <v>2.2739407660255055E-3</v>
      </c>
      <c r="J37" s="85">
        <f>分析係数表!G40</f>
        <v>0.52103191048487363</v>
      </c>
      <c r="K37" s="111">
        <f t="shared" si="2"/>
        <v>1.1847957016517061E-3</v>
      </c>
      <c r="L37" s="79"/>
      <c r="M37" s="80"/>
      <c r="N37" s="81">
        <f>分析係数表!H40</f>
        <v>3.0720871751886002E-2</v>
      </c>
      <c r="O37" s="82">
        <f t="shared" si="3"/>
        <v>0.28904350505356258</v>
      </c>
      <c r="P37" s="76">
        <f>分析係数表!C40</f>
        <v>1</v>
      </c>
      <c r="Q37" s="82">
        <f t="shared" si="4"/>
        <v>0.28904350505356258</v>
      </c>
      <c r="R37" s="83">
        <v>0.2895858077563831</v>
      </c>
      <c r="S37" s="84">
        <f t="shared" si="5"/>
        <v>0.29185974852240859</v>
      </c>
      <c r="T37" s="85">
        <f>分析係数表!F40</f>
        <v>0.71467053460422714</v>
      </c>
      <c r="U37" s="86">
        <f t="shared" si="6"/>
        <v>0.20858356250596505</v>
      </c>
      <c r="V37" s="87">
        <f>分析係数表!D40</f>
        <v>7.4181516784086202E-2</v>
      </c>
      <c r="W37" s="167">
        <f t="shared" si="7"/>
        <v>0</v>
      </c>
      <c r="X37" s="76">
        <f>分析係数表!E40</f>
        <v>4.8383754662246169E-2</v>
      </c>
      <c r="Y37" s="166">
        <f t="shared" si="8"/>
        <v>0</v>
      </c>
    </row>
    <row r="38" spans="1:25" x14ac:dyDescent="0.2">
      <c r="A38" s="6" t="s">
        <v>26</v>
      </c>
      <c r="B38" s="5" t="s">
        <v>276</v>
      </c>
      <c r="C38" s="90"/>
      <c r="D38" s="107">
        <f>投入係数表!AO38</f>
        <v>2.0833333333333333E-3</v>
      </c>
      <c r="E38" s="110">
        <f t="shared" si="9"/>
        <v>0.20833333333333334</v>
      </c>
      <c r="F38" s="85">
        <f>分析係数表!C41</f>
        <v>0.82470733210104741</v>
      </c>
      <c r="G38" s="110">
        <f t="shared" si="0"/>
        <v>0.17181402752105154</v>
      </c>
      <c r="H38" s="110">
        <v>0.17911994158006778</v>
      </c>
      <c r="I38" s="110">
        <f t="shared" si="1"/>
        <v>0.17911994158006778</v>
      </c>
      <c r="J38" s="85">
        <f>分析係数表!G41</f>
        <v>0.4456857268851977</v>
      </c>
      <c r="K38" s="111">
        <f t="shared" si="2"/>
        <v>7.9831201362746657E-2</v>
      </c>
      <c r="L38" s="79"/>
      <c r="M38" s="80"/>
      <c r="N38" s="81">
        <f>分析係数表!H41</f>
        <v>5.0614696842693492E-2</v>
      </c>
      <c r="O38" s="82">
        <f t="shared" si="3"/>
        <v>0.47621856244159039</v>
      </c>
      <c r="P38" s="76">
        <f>分析係数表!C41</f>
        <v>0.82470733210104741</v>
      </c>
      <c r="Q38" s="82">
        <f t="shared" si="4"/>
        <v>0.39274094012820004</v>
      </c>
      <c r="R38" s="83">
        <v>0.39992579239696313</v>
      </c>
      <c r="S38" s="84">
        <f t="shared" si="5"/>
        <v>0.57904573397703096</v>
      </c>
      <c r="T38" s="85">
        <f>分析係数表!F41</f>
        <v>0.54887549610465969</v>
      </c>
      <c r="U38" s="86">
        <f t="shared" si="6"/>
        <v>0.31782401450392966</v>
      </c>
      <c r="V38" s="87">
        <f>分析係数表!D41</f>
        <v>0.11913861531677201</v>
      </c>
      <c r="W38" s="167">
        <f t="shared" si="7"/>
        <v>0</v>
      </c>
      <c r="X38" s="76">
        <f>分析係数表!E41</f>
        <v>0.1147287961193591</v>
      </c>
      <c r="Y38" s="166">
        <f t="shared" si="8"/>
        <v>0</v>
      </c>
    </row>
    <row r="39" spans="1:25" x14ac:dyDescent="0.2">
      <c r="A39" s="6" t="s">
        <v>51</v>
      </c>
      <c r="B39" s="5" t="s">
        <v>367</v>
      </c>
      <c r="C39" s="90"/>
      <c r="D39" s="107">
        <f>投入係数表!AO39</f>
        <v>4.1666666666666666E-3</v>
      </c>
      <c r="E39" s="110">
        <f t="shared" si="9"/>
        <v>0.41666666666666669</v>
      </c>
      <c r="F39" s="85">
        <f>分析係数表!C42</f>
        <v>0.29129662522202482</v>
      </c>
      <c r="G39" s="110">
        <f>E39*F39</f>
        <v>0.12137359384251034</v>
      </c>
      <c r="H39" s="110">
        <v>0.12840567807314848</v>
      </c>
      <c r="I39" s="110">
        <f>C39+H39</f>
        <v>0.12840567807314848</v>
      </c>
      <c r="J39" s="85">
        <f>分析係数表!G42</f>
        <v>0.47878787878787876</v>
      </c>
      <c r="K39" s="111">
        <f>I39*J39</f>
        <v>6.1479082228962E-2</v>
      </c>
      <c r="L39" s="79"/>
      <c r="M39" s="80"/>
      <c r="N39" s="81">
        <f>分析係数表!H42</f>
        <v>1.2405699916177704E-2</v>
      </c>
      <c r="O39" s="82">
        <f t="shared" si="3"/>
        <v>0.11672152455096116</v>
      </c>
      <c r="P39" s="76">
        <f>分析係数表!C42</f>
        <v>0.29129662522202482</v>
      </c>
      <c r="Q39" s="82">
        <f>O39*P39</f>
        <v>3.4000586192464703E-2</v>
      </c>
      <c r="R39" s="83">
        <v>3.5365016615527677E-2</v>
      </c>
      <c r="S39" s="84">
        <f>I39+R39</f>
        <v>0.16377069468867617</v>
      </c>
      <c r="T39" s="85">
        <f>分析係数表!F42</f>
        <v>0.54848484848484846</v>
      </c>
      <c r="U39" s="86">
        <f>S39*T39</f>
        <v>8.9825744662576923E-2</v>
      </c>
      <c r="V39" s="87">
        <f>分析係数表!D42</f>
        <v>0.29393939393939394</v>
      </c>
      <c r="W39" s="167">
        <f>ROUND(S39*V39,0)</f>
        <v>0</v>
      </c>
      <c r="X39" s="76">
        <f>分析係数表!E42</f>
        <v>0.26666666666666666</v>
      </c>
      <c r="Y39" s="166">
        <f>ROUND(S39*X39,0)</f>
        <v>0</v>
      </c>
    </row>
    <row r="40" spans="1:25" x14ac:dyDescent="0.2">
      <c r="A40" s="6" t="s">
        <v>194</v>
      </c>
      <c r="B40" s="5" t="s">
        <v>41</v>
      </c>
      <c r="C40" s="90"/>
      <c r="D40" s="107">
        <f>投入係数表!AO40</f>
        <v>2.9166666666666667E-2</v>
      </c>
      <c r="E40" s="110">
        <f t="shared" si="9"/>
        <v>2.9166666666666665</v>
      </c>
      <c r="F40" s="85">
        <f>分析係数表!C43</f>
        <v>0.36608222490931075</v>
      </c>
      <c r="G40" s="110">
        <f>E40*F40</f>
        <v>1.0677398226521564</v>
      </c>
      <c r="H40" s="110">
        <v>2.2438337358782405</v>
      </c>
      <c r="I40" s="110">
        <f>C40+H40</f>
        <v>2.2438337358782405</v>
      </c>
      <c r="J40" s="85">
        <f>分析係数表!G43</f>
        <v>0.30578859060402686</v>
      </c>
      <c r="K40" s="111">
        <f>I40*J40</f>
        <v>0.68613875564397542</v>
      </c>
      <c r="L40" s="79"/>
      <c r="M40" s="80"/>
      <c r="N40" s="81">
        <f>分析係数表!H43</f>
        <v>3.4031852472757751E-2</v>
      </c>
      <c r="O40" s="82">
        <f t="shared" si="3"/>
        <v>0.32019553356547448</v>
      </c>
      <c r="P40" s="76">
        <f>分析係数表!C43</f>
        <v>0.36608222490931075</v>
      </c>
      <c r="Q40" s="82">
        <f>O40*P40</f>
        <v>0.11721789333367279</v>
      </c>
      <c r="R40" s="83">
        <v>0.22687699723220647</v>
      </c>
      <c r="S40" s="84">
        <f>I40+R40</f>
        <v>2.470710733110447</v>
      </c>
      <c r="T40" s="85">
        <f>分析係数表!F43</f>
        <v>0.52740492170022368</v>
      </c>
      <c r="U40" s="86">
        <f>S40*T40</f>
        <v>1.3030650007400175</v>
      </c>
      <c r="V40" s="87">
        <f>分析係数表!D43</f>
        <v>0.10752237136465324</v>
      </c>
      <c r="W40" s="167">
        <f>ROUND(S40*V40,0)</f>
        <v>0</v>
      </c>
      <c r="X40" s="76">
        <f>分析係数表!E43</f>
        <v>8.2074944071588371E-2</v>
      </c>
      <c r="Y40" s="166">
        <f>ROUND(S40*X40,0)</f>
        <v>0</v>
      </c>
    </row>
    <row r="41" spans="1:25" x14ac:dyDescent="0.2">
      <c r="A41" s="6" t="s">
        <v>340</v>
      </c>
      <c r="B41" s="5" t="s">
        <v>42</v>
      </c>
      <c r="C41" s="90"/>
      <c r="D41" s="107">
        <f>投入係数表!AO41</f>
        <v>0</v>
      </c>
      <c r="E41" s="110">
        <f t="shared" si="9"/>
        <v>0</v>
      </c>
      <c r="F41" s="85">
        <f>分析係数表!C44</f>
        <v>0.48678129044185614</v>
      </c>
      <c r="G41" s="110">
        <f>E41*F41</f>
        <v>0</v>
      </c>
      <c r="H41" s="110">
        <v>1.846674406567669E-2</v>
      </c>
      <c r="I41" s="110">
        <f>C41+H41</f>
        <v>1.846674406567669E-2</v>
      </c>
      <c r="J41" s="85">
        <f>分析係数表!G44</f>
        <v>0.26951357466063347</v>
      </c>
      <c r="K41" s="111">
        <f>I41*J41</f>
        <v>4.9770382054835647E-3</v>
      </c>
      <c r="L41" s="79"/>
      <c r="M41" s="80"/>
      <c r="N41" s="81">
        <f>分析係数表!H44</f>
        <v>0.10592344230231908</v>
      </c>
      <c r="O41" s="82">
        <f t="shared" si="3"/>
        <v>0.99660202606462545</v>
      </c>
      <c r="P41" s="76">
        <f>分析係数表!C44</f>
        <v>0.48678129044185614</v>
      </c>
      <c r="Q41" s="82">
        <f>O41*P41</f>
        <v>0.48512722030470673</v>
      </c>
      <c r="R41" s="83">
        <v>0.49440148518859622</v>
      </c>
      <c r="S41" s="84">
        <f>I41+R41</f>
        <v>0.51286822925427289</v>
      </c>
      <c r="T41" s="85">
        <f>分析係数表!F44</f>
        <v>0.545814479638009</v>
      </c>
      <c r="U41" s="86">
        <f>S41*T41</f>
        <v>0.27993090567328804</v>
      </c>
      <c r="V41" s="87">
        <f>分析係数表!D44</f>
        <v>0.18382352941176472</v>
      </c>
      <c r="W41" s="167">
        <f>ROUND(S41*V41,0)</f>
        <v>0</v>
      </c>
      <c r="X41" s="76">
        <f>分析係数表!E44</f>
        <v>0.14083710407239819</v>
      </c>
      <c r="Y41" s="166">
        <f>ROUND(S41*X41,0)</f>
        <v>0</v>
      </c>
    </row>
    <row r="42" spans="1:25" x14ac:dyDescent="0.2">
      <c r="A42" s="6" t="s">
        <v>341</v>
      </c>
      <c r="B42" s="5" t="s">
        <v>278</v>
      </c>
      <c r="C42" s="90"/>
      <c r="D42" s="107">
        <f>投入係数表!AO42</f>
        <v>0</v>
      </c>
      <c r="E42" s="110">
        <f t="shared" si="9"/>
        <v>0</v>
      </c>
      <c r="F42" s="85">
        <f>分析係数表!C45</f>
        <v>1</v>
      </c>
      <c r="G42" s="110">
        <f>E42*F42</f>
        <v>0</v>
      </c>
      <c r="H42" s="110">
        <v>0.1610863499706103</v>
      </c>
      <c r="I42" s="110">
        <f>C42+H42</f>
        <v>0.1610863499706103</v>
      </c>
      <c r="J42" s="85">
        <f>分析係数表!G45</f>
        <v>0</v>
      </c>
      <c r="K42" s="111">
        <f>I42*J42</f>
        <v>0</v>
      </c>
      <c r="L42" s="79"/>
      <c r="M42" s="80"/>
      <c r="N42" s="81">
        <f>分析係数表!H45</f>
        <v>0</v>
      </c>
      <c r="O42" s="82">
        <f t="shared" si="3"/>
        <v>0</v>
      </c>
      <c r="P42" s="76">
        <f>分析係数表!C45</f>
        <v>1</v>
      </c>
      <c r="Q42" s="82">
        <f>O42*P42</f>
        <v>0</v>
      </c>
      <c r="R42" s="83">
        <v>1.5668789642266753E-2</v>
      </c>
      <c r="S42" s="84">
        <f>I42+R42</f>
        <v>0.17675513961287706</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0.13948747815958062</v>
      </c>
      <c r="G43" s="110">
        <f>E43*F43</f>
        <v>0</v>
      </c>
      <c r="H43" s="110">
        <v>3.9568339512824846E-2</v>
      </c>
      <c r="I43" s="110">
        <f>C43+H43</f>
        <v>100.03956833951283</v>
      </c>
      <c r="J43" s="85">
        <f>分析係数表!G46</f>
        <v>8.3333333333333332E-3</v>
      </c>
      <c r="K43" s="111">
        <f>I43*J43</f>
        <v>0.83366306949594016</v>
      </c>
      <c r="L43" s="79"/>
      <c r="M43" s="80"/>
      <c r="N43" s="81">
        <f>分析係数表!H46</f>
        <v>2.1598211791003075E-2</v>
      </c>
      <c r="O43" s="82">
        <f t="shared" si="3"/>
        <v>0.20321112269795716</v>
      </c>
      <c r="P43" s="76">
        <f>分析係数表!C46</f>
        <v>0.13948747815958062</v>
      </c>
      <c r="Q43" s="82">
        <f>O43*P43</f>
        <v>2.8345407039115159E-2</v>
      </c>
      <c r="R43" s="83">
        <v>3.3279443685046511E-2</v>
      </c>
      <c r="S43" s="84">
        <f>I43+R43</f>
        <v>100.07284778319787</v>
      </c>
      <c r="T43" s="85">
        <f>分析係数表!F46</f>
        <v>0.3125</v>
      </c>
      <c r="U43" s="86">
        <f>S43*T43</f>
        <v>31.272764932249334</v>
      </c>
      <c r="V43" s="87">
        <f>分析係数表!D46</f>
        <v>4.1666666666666666E-3</v>
      </c>
      <c r="W43" s="167">
        <f>ROUND(S43*V43,0)</f>
        <v>0</v>
      </c>
      <c r="X43" s="76">
        <f>分析係数表!E46</f>
        <v>1.2500000000000001E-2</v>
      </c>
      <c r="Y43" s="166">
        <f>ROUND(S43*X43,0)</f>
        <v>1</v>
      </c>
    </row>
    <row r="44" spans="1:25" x14ac:dyDescent="0.2">
      <c r="A44" s="192">
        <v>40</v>
      </c>
      <c r="B44" s="14" t="s">
        <v>150</v>
      </c>
      <c r="C44" s="197">
        <f>SUM(C5:C43)</f>
        <v>100</v>
      </c>
      <c r="D44" s="108">
        <f>投入係数表!AO44</f>
        <v>0.68541666666666667</v>
      </c>
      <c r="E44" s="96">
        <f>SUM(E5:E43)</f>
        <v>68.541666666666671</v>
      </c>
      <c r="F44" s="98">
        <f>分析係数表!C47</f>
        <v>0.42491623390916577</v>
      </c>
      <c r="G44" s="96">
        <f>SUM(G5:G43)</f>
        <v>37.061606321540879</v>
      </c>
      <c r="H44" s="96">
        <f>SUM(H5:H43)</f>
        <v>41.860796548370985</v>
      </c>
      <c r="I44" s="96">
        <f>SUM(I5:I43)</f>
        <v>141.86079654837098</v>
      </c>
      <c r="J44" s="98">
        <f>分析係数表!G47</f>
        <v>0.25359060670246586</v>
      </c>
      <c r="K44" s="112">
        <f>SUM(K5:K43)</f>
        <v>15.005903141223399</v>
      </c>
      <c r="L44" s="94">
        <f>最終需要_まとめ!$L$33</f>
        <v>0.627</v>
      </c>
      <c r="M44" s="91">
        <f>K44*L44</f>
        <v>9.4087012695470715</v>
      </c>
      <c r="N44" s="95">
        <f>分析係数表!H47</f>
        <v>1</v>
      </c>
      <c r="O44" s="96">
        <f>SUM(O5:O43)</f>
        <v>9.4087012695470698</v>
      </c>
      <c r="P44" s="92">
        <f>分析係数表!C47</f>
        <v>0.42491623390916577</v>
      </c>
      <c r="Q44" s="96">
        <f>SUM(Q5:Q43)</f>
        <v>5.2305817898033196</v>
      </c>
      <c r="R44" s="91">
        <f>SUM(R5:R43)</f>
        <v>5.8342953387519367</v>
      </c>
      <c r="S44" s="97">
        <f>SUM(S5:S43)</f>
        <v>147.69509188712291</v>
      </c>
      <c r="T44" s="98">
        <f>分析係数表!F47</f>
        <v>0.48809024443512294</v>
      </c>
      <c r="U44" s="99">
        <f>SUM(U5:U43)</f>
        <v>62.335206106340351</v>
      </c>
      <c r="V44" s="100">
        <f>分析係数表!D47</f>
        <v>5.6184371544160214E-2</v>
      </c>
      <c r="W44" s="164">
        <f>SUM(W5:W43)</f>
        <v>2</v>
      </c>
      <c r="X44" s="92">
        <f>分析係数表!E47</f>
        <v>4.7573155469890209E-2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Y8" activePane="bottomRight" state="frozen"/>
      <selection activeCell="F63" sqref="F63"/>
      <selection pane="topRight" activeCell="F63" sqref="F63"/>
      <selection pane="bottomLeft" activeCell="F63" sqref="F63"/>
      <selection pane="bottomRight" activeCell="AF2" sqref="AF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58" t="s">
        <v>67</v>
      </c>
      <c r="X5" s="459"/>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9.6723740533421143E-2</v>
      </c>
      <c r="D8" s="403">
        <f t="shared" ref="D8:E41" si="1">W8</f>
        <v>0.34574468085106386</v>
      </c>
      <c r="E8" s="403">
        <f t="shared" si="1"/>
        <v>0.19353518821603927</v>
      </c>
      <c r="F8" s="403">
        <f t="shared" ref="F8:G41" si="2">AH8</f>
        <v>0.45253682487725039</v>
      </c>
      <c r="G8" s="403">
        <f t="shared" si="2"/>
        <v>0.11988543371522095</v>
      </c>
      <c r="H8" s="404">
        <f t="shared" ref="H8:H41" si="3">AN8</f>
        <v>1.1260128527521654E-2</v>
      </c>
      <c r="K8" s="224" t="s">
        <v>263</v>
      </c>
      <c r="L8" s="158" t="s">
        <v>264</v>
      </c>
      <c r="M8" s="383">
        <f>取引基本表!AX5</f>
        <v>12148</v>
      </c>
      <c r="N8" s="367">
        <f>ABS(取引基本表!BB5)</f>
        <v>10973</v>
      </c>
      <c r="O8" s="411">
        <f t="shared" ref="O8:O41" si="4">N8/M8</f>
        <v>0.90327625946657886</v>
      </c>
      <c r="P8" s="407">
        <f t="shared" ref="P8:P43" si="5">1-O8</f>
        <v>9.6723740533421143E-2</v>
      </c>
      <c r="R8" s="224" t="s">
        <v>263</v>
      </c>
      <c r="S8" s="158" t="s">
        <v>264</v>
      </c>
      <c r="T8" s="365">
        <f>取引基本表!BD5</f>
        <v>2444</v>
      </c>
      <c r="U8" s="446">
        <f>雇用表!AI5</f>
        <v>845</v>
      </c>
      <c r="V8" s="447">
        <f>雇用表!AI51</f>
        <v>473</v>
      </c>
      <c r="W8" s="413">
        <f>U8/T8</f>
        <v>0.34574468085106386</v>
      </c>
      <c r="X8" s="413">
        <f>V8/T8</f>
        <v>0.19353518821603927</v>
      </c>
      <c r="Z8" s="224" t="s">
        <v>263</v>
      </c>
      <c r="AA8" s="48" t="s">
        <v>264</v>
      </c>
      <c r="AB8" s="450">
        <f t="array" ref="AB8:AF47">TRANSPOSE(取引基本表!C46:AP50)</f>
        <v>293</v>
      </c>
      <c r="AC8" s="451">
        <v>493</v>
      </c>
      <c r="AD8" s="451">
        <v>392</v>
      </c>
      <c r="AE8" s="451">
        <v>98</v>
      </c>
      <c r="AF8" s="451">
        <v>-170</v>
      </c>
      <c r="AG8" s="368">
        <f t="array" ref="AG8:AG47">TRANSPOSE(取引基本表!C52:AP52)</f>
        <v>2444</v>
      </c>
      <c r="AH8" s="404">
        <f>SUM(AB8:AF8)/AG8</f>
        <v>0.45253682487725039</v>
      </c>
      <c r="AI8" s="415">
        <f>AB8/AG8</f>
        <v>0.11988543371522095</v>
      </c>
      <c r="AK8" s="224" t="s">
        <v>263</v>
      </c>
      <c r="AL8" s="158" t="s">
        <v>264</v>
      </c>
      <c r="AM8" s="383">
        <f>取引基本表!AR5</f>
        <v>806</v>
      </c>
      <c r="AN8" s="407">
        <f t="shared" ref="AN8:AN47" si="6">AM8/AM$47</f>
        <v>1.1260128527521654E-2</v>
      </c>
      <c r="AP8" s="224" t="s">
        <v>263</v>
      </c>
      <c r="AQ8" s="158" t="s">
        <v>264</v>
      </c>
      <c r="AR8" s="386">
        <f>取引基本表!AX5</f>
        <v>12148</v>
      </c>
      <c r="AS8" s="387">
        <f>取引基本表!AY5</f>
        <v>1269</v>
      </c>
      <c r="AT8" s="387">
        <f>ABS(取引基本表!BB5)</f>
        <v>10973</v>
      </c>
      <c r="AU8" s="388">
        <f>AS8-AT8</f>
        <v>-9704</v>
      </c>
      <c r="AV8" s="411">
        <v>0.83011676085593211</v>
      </c>
      <c r="AW8" s="407">
        <v>0.16988323914406789</v>
      </c>
    </row>
    <row r="9" spans="1:49" x14ac:dyDescent="0.2">
      <c r="A9" s="225" t="s">
        <v>219</v>
      </c>
      <c r="B9" s="158" t="s">
        <v>265</v>
      </c>
      <c r="C9" s="405">
        <f t="shared" si="0"/>
        <v>2.0979020979020935E-2</v>
      </c>
      <c r="D9" s="406">
        <f t="shared" si="1"/>
        <v>0.14285714285714285</v>
      </c>
      <c r="E9" s="406">
        <f t="shared" si="1"/>
        <v>0</v>
      </c>
      <c r="F9" s="406">
        <f t="shared" si="2"/>
        <v>0.7142857142857143</v>
      </c>
      <c r="G9" s="406">
        <f t="shared" si="2"/>
        <v>0.2857142857142857</v>
      </c>
      <c r="H9" s="407">
        <f t="shared" si="3"/>
        <v>6.0072645990500145E-4</v>
      </c>
      <c r="K9" s="225" t="s">
        <v>219</v>
      </c>
      <c r="L9" s="158" t="s">
        <v>265</v>
      </c>
      <c r="M9" s="383">
        <f>取引基本表!AX6</f>
        <v>286</v>
      </c>
      <c r="N9" s="367">
        <f>ABS(取引基本表!BB6)</f>
        <v>280</v>
      </c>
      <c r="O9" s="411">
        <f t="shared" si="4"/>
        <v>0.97902097902097907</v>
      </c>
      <c r="P9" s="407">
        <f t="shared" si="5"/>
        <v>2.0979020979020935E-2</v>
      </c>
      <c r="R9" s="225" t="s">
        <v>219</v>
      </c>
      <c r="S9" s="158" t="s">
        <v>265</v>
      </c>
      <c r="T9" s="365">
        <f>取引基本表!BD6</f>
        <v>7</v>
      </c>
      <c r="U9" s="446">
        <f>雇用表!AI6</f>
        <v>1</v>
      </c>
      <c r="V9" s="447">
        <f>雇用表!AI52</f>
        <v>0</v>
      </c>
      <c r="W9" s="413">
        <f t="shared" ref="W9:W47" si="7">U9/T9</f>
        <v>0.14285714285714285</v>
      </c>
      <c r="X9" s="413">
        <f t="shared" ref="X9:X47" si="8">V9/T9</f>
        <v>0</v>
      </c>
      <c r="Z9" s="225" t="s">
        <v>219</v>
      </c>
      <c r="AA9" s="48" t="s">
        <v>265</v>
      </c>
      <c r="AB9" s="452">
        <v>2</v>
      </c>
      <c r="AC9" s="387">
        <v>3</v>
      </c>
      <c r="AD9" s="387">
        <v>0</v>
      </c>
      <c r="AE9" s="387">
        <v>0</v>
      </c>
      <c r="AF9" s="387">
        <v>0</v>
      </c>
      <c r="AG9" s="369">
        <v>7</v>
      </c>
      <c r="AH9" s="407">
        <f t="shared" ref="AH9:AH41" si="9">SUM(AB9:AF9)/AG9</f>
        <v>0.7142857142857143</v>
      </c>
      <c r="AI9" s="411">
        <f t="shared" ref="AI9:AI41" si="10">AB9/AG9</f>
        <v>0.2857142857142857</v>
      </c>
      <c r="AK9" s="225" t="s">
        <v>219</v>
      </c>
      <c r="AL9" s="158" t="s">
        <v>265</v>
      </c>
      <c r="AM9" s="383">
        <f>取引基本表!AR6</f>
        <v>43</v>
      </c>
      <c r="AN9" s="407">
        <f t="shared" si="6"/>
        <v>6.0072645990500145E-4</v>
      </c>
      <c r="AP9" s="225" t="s">
        <v>219</v>
      </c>
      <c r="AQ9" s="158" t="s">
        <v>265</v>
      </c>
      <c r="AR9" s="386">
        <f>取引基本表!AX6</f>
        <v>286</v>
      </c>
      <c r="AS9" s="387">
        <f>取引基本表!AY6</f>
        <v>1</v>
      </c>
      <c r="AT9" s="387">
        <f>ABS(取引基本表!BB6)</f>
        <v>280</v>
      </c>
      <c r="AU9" s="388">
        <f t="shared" ref="AU9:AU47" si="11">AS9-AT9</f>
        <v>-279</v>
      </c>
      <c r="AV9" s="411">
        <v>0.59023354564755837</v>
      </c>
      <c r="AW9" s="407">
        <v>0.40976645435244163</v>
      </c>
    </row>
    <row r="10" spans="1:49" x14ac:dyDescent="0.2">
      <c r="A10" s="225" t="s">
        <v>220</v>
      </c>
      <c r="B10" s="158" t="s">
        <v>266</v>
      </c>
      <c r="C10" s="405">
        <f t="shared" si="0"/>
        <v>2.5562372188139282E-3</v>
      </c>
      <c r="D10" s="406">
        <f t="shared" si="1"/>
        <v>0</v>
      </c>
      <c r="E10" s="406">
        <f t="shared" si="1"/>
        <v>0</v>
      </c>
      <c r="F10" s="406">
        <f t="shared" si="2"/>
        <v>0.5714285714285714</v>
      </c>
      <c r="G10" s="406">
        <f t="shared" si="2"/>
        <v>0.2857142857142857</v>
      </c>
      <c r="H10" s="407">
        <f t="shared" si="3"/>
        <v>1.1455713886560491E-3</v>
      </c>
      <c r="K10" s="225" t="s">
        <v>220</v>
      </c>
      <c r="L10" s="158" t="s">
        <v>266</v>
      </c>
      <c r="M10" s="383">
        <f>取引基本表!AX7</f>
        <v>1956</v>
      </c>
      <c r="N10" s="367">
        <f>ABS(取引基本表!BB7)</f>
        <v>1951</v>
      </c>
      <c r="O10" s="411">
        <f t="shared" si="4"/>
        <v>0.99744376278118607</v>
      </c>
      <c r="P10" s="407">
        <f t="shared" si="5"/>
        <v>2.5562372188139282E-3</v>
      </c>
      <c r="R10" s="225" t="s">
        <v>220</v>
      </c>
      <c r="S10" s="158" t="s">
        <v>266</v>
      </c>
      <c r="T10" s="365">
        <f>取引基本表!BD7</f>
        <v>7</v>
      </c>
      <c r="U10" s="446">
        <f>雇用表!AI7</f>
        <v>0</v>
      </c>
      <c r="V10" s="447">
        <f>雇用表!AI53</f>
        <v>0</v>
      </c>
      <c r="W10" s="413">
        <f t="shared" si="7"/>
        <v>0</v>
      </c>
      <c r="X10" s="413">
        <f t="shared" si="8"/>
        <v>0</v>
      </c>
      <c r="Z10" s="225" t="s">
        <v>220</v>
      </c>
      <c r="AA10" s="48" t="s">
        <v>266</v>
      </c>
      <c r="AB10" s="452">
        <v>2</v>
      </c>
      <c r="AC10" s="387">
        <v>1</v>
      </c>
      <c r="AD10" s="387">
        <v>1</v>
      </c>
      <c r="AE10" s="387">
        <v>0</v>
      </c>
      <c r="AF10" s="387">
        <v>0</v>
      </c>
      <c r="AG10" s="369">
        <v>7</v>
      </c>
      <c r="AH10" s="407">
        <f t="shared" si="9"/>
        <v>0.5714285714285714</v>
      </c>
      <c r="AI10" s="411">
        <f t="shared" si="10"/>
        <v>0.2857142857142857</v>
      </c>
      <c r="AK10" s="225" t="s">
        <v>220</v>
      </c>
      <c r="AL10" s="158" t="s">
        <v>266</v>
      </c>
      <c r="AM10" s="383">
        <f>取引基本表!AR7</f>
        <v>82</v>
      </c>
      <c r="AN10" s="407">
        <f t="shared" si="6"/>
        <v>1.1455713886560491E-3</v>
      </c>
      <c r="AP10" s="225" t="s">
        <v>220</v>
      </c>
      <c r="AQ10" s="158" t="s">
        <v>266</v>
      </c>
      <c r="AR10" s="386">
        <f>取引基本表!AX7</f>
        <v>1956</v>
      </c>
      <c r="AS10" s="387">
        <f>取引基本表!AY7</f>
        <v>2</v>
      </c>
      <c r="AT10" s="387">
        <f>ABS(取引基本表!BB7)</f>
        <v>1951</v>
      </c>
      <c r="AU10" s="388">
        <f t="shared" si="11"/>
        <v>-1949</v>
      </c>
      <c r="AV10" s="411">
        <v>0.31992289294256238</v>
      </c>
      <c r="AW10" s="407">
        <v>0.68007710705743762</v>
      </c>
    </row>
    <row r="11" spans="1:49" x14ac:dyDescent="0.2">
      <c r="A11" s="225" t="s">
        <v>221</v>
      </c>
      <c r="B11" s="158" t="s">
        <v>27</v>
      </c>
      <c r="C11" s="405">
        <f t="shared" si="0"/>
        <v>1.0332950631458115E-2</v>
      </c>
      <c r="D11" s="406">
        <f t="shared" si="1"/>
        <v>0</v>
      </c>
      <c r="E11" s="406">
        <f t="shared" si="1"/>
        <v>0</v>
      </c>
      <c r="F11" s="406">
        <f t="shared" si="2"/>
        <v>0.8</v>
      </c>
      <c r="G11" s="406">
        <f t="shared" si="2"/>
        <v>0.46666666666666667</v>
      </c>
      <c r="H11" s="407">
        <f t="shared" si="3"/>
        <v>-1.3970382788488405E-5</v>
      </c>
      <c r="K11" s="225" t="s">
        <v>221</v>
      </c>
      <c r="L11" s="158" t="s">
        <v>27</v>
      </c>
      <c r="M11" s="383">
        <f>取引基本表!AX8</f>
        <v>871</v>
      </c>
      <c r="N11" s="367">
        <f>ABS(取引基本表!BB8)</f>
        <v>862</v>
      </c>
      <c r="O11" s="411">
        <f t="shared" si="4"/>
        <v>0.98966704936854188</v>
      </c>
      <c r="P11" s="407">
        <f t="shared" si="5"/>
        <v>1.0332950631458115E-2</v>
      </c>
      <c r="R11" s="225" t="s">
        <v>221</v>
      </c>
      <c r="S11" s="158" t="s">
        <v>27</v>
      </c>
      <c r="T11" s="365">
        <f>取引基本表!BD8</f>
        <v>15</v>
      </c>
      <c r="U11" s="446">
        <f>雇用表!AI8</f>
        <v>0</v>
      </c>
      <c r="V11" s="447">
        <f>雇用表!AI54</f>
        <v>0</v>
      </c>
      <c r="W11" s="413">
        <f t="shared" si="7"/>
        <v>0</v>
      </c>
      <c r="X11" s="413">
        <f t="shared" si="8"/>
        <v>0</v>
      </c>
      <c r="Z11" s="225" t="s">
        <v>221</v>
      </c>
      <c r="AA11" s="48" t="s">
        <v>27</v>
      </c>
      <c r="AB11" s="452">
        <v>7</v>
      </c>
      <c r="AC11" s="387">
        <v>1</v>
      </c>
      <c r="AD11" s="387">
        <v>3</v>
      </c>
      <c r="AE11" s="387">
        <v>1</v>
      </c>
      <c r="AF11" s="387">
        <v>0</v>
      </c>
      <c r="AG11" s="369">
        <v>15</v>
      </c>
      <c r="AH11" s="407">
        <f t="shared" si="9"/>
        <v>0.8</v>
      </c>
      <c r="AI11" s="411">
        <f t="shared" si="10"/>
        <v>0.46666666666666667</v>
      </c>
      <c r="AK11" s="225" t="s">
        <v>221</v>
      </c>
      <c r="AL11" s="158" t="s">
        <v>27</v>
      </c>
      <c r="AM11" s="383">
        <f>取引基本表!AR8</f>
        <v>-1</v>
      </c>
      <c r="AN11" s="407">
        <f t="shared" si="6"/>
        <v>-1.3970382788488405E-5</v>
      </c>
      <c r="AP11" s="225" t="s">
        <v>221</v>
      </c>
      <c r="AQ11" s="158" t="s">
        <v>27</v>
      </c>
      <c r="AR11" s="386">
        <f>取引基本表!AX8</f>
        <v>871</v>
      </c>
      <c r="AS11" s="387">
        <f>取引基本表!AY8</f>
        <v>6</v>
      </c>
      <c r="AT11" s="387">
        <f>ABS(取引基本表!BB8)</f>
        <v>862</v>
      </c>
      <c r="AU11" s="388">
        <f t="shared" si="11"/>
        <v>-856</v>
      </c>
      <c r="AV11" s="411">
        <v>0.97885279843965589</v>
      </c>
      <c r="AW11" s="407">
        <v>2.1147201560344109E-2</v>
      </c>
    </row>
    <row r="12" spans="1:49" x14ac:dyDescent="0.2">
      <c r="A12" s="225" t="s">
        <v>222</v>
      </c>
      <c r="B12" s="158" t="s">
        <v>190</v>
      </c>
      <c r="C12" s="405">
        <f t="shared" si="0"/>
        <v>0.36438470355319375</v>
      </c>
      <c r="D12" s="406">
        <f t="shared" si="1"/>
        <v>3.0726494998210604E-2</v>
      </c>
      <c r="E12" s="406">
        <f t="shared" si="1"/>
        <v>3.3691780705192659E-2</v>
      </c>
      <c r="F12" s="406">
        <f t="shared" si="2"/>
        <v>0.3384174917772968</v>
      </c>
      <c r="G12" s="406">
        <f t="shared" si="2"/>
        <v>0.13670989621500027</v>
      </c>
      <c r="H12" s="407">
        <f t="shared" si="3"/>
        <v>8.785973735680358E-2</v>
      </c>
      <c r="K12" s="225" t="s">
        <v>222</v>
      </c>
      <c r="L12" s="158" t="s">
        <v>190</v>
      </c>
      <c r="M12" s="383">
        <f>取引基本表!AX9</f>
        <v>19194</v>
      </c>
      <c r="N12" s="367">
        <f>ABS(取引基本表!BB9)</f>
        <v>12200</v>
      </c>
      <c r="O12" s="411">
        <f t="shared" si="4"/>
        <v>0.63561529644680625</v>
      </c>
      <c r="P12" s="407">
        <f t="shared" si="5"/>
        <v>0.36438470355319375</v>
      </c>
      <c r="R12" s="225" t="s">
        <v>222</v>
      </c>
      <c r="S12" s="158" t="s">
        <v>190</v>
      </c>
      <c r="T12" s="365">
        <f>取引基本表!BD9</f>
        <v>58679</v>
      </c>
      <c r="U12" s="446">
        <f>雇用表!AI9</f>
        <v>1803</v>
      </c>
      <c r="V12" s="447">
        <f>雇用表!AI55</f>
        <v>1977</v>
      </c>
      <c r="W12" s="413">
        <f t="shared" si="7"/>
        <v>3.0726494998210604E-2</v>
      </c>
      <c r="X12" s="413">
        <f t="shared" si="8"/>
        <v>3.3691780705192659E-2</v>
      </c>
      <c r="Z12" s="225" t="s">
        <v>222</v>
      </c>
      <c r="AA12" s="48" t="s">
        <v>190</v>
      </c>
      <c r="AB12" s="452">
        <v>8022</v>
      </c>
      <c r="AC12" s="387">
        <v>4771</v>
      </c>
      <c r="AD12" s="387">
        <v>3154</v>
      </c>
      <c r="AE12" s="387">
        <v>4125</v>
      </c>
      <c r="AF12" s="387">
        <v>-214</v>
      </c>
      <c r="AG12" s="369">
        <v>58679</v>
      </c>
      <c r="AH12" s="407">
        <f t="shared" si="9"/>
        <v>0.3384174917772968</v>
      </c>
      <c r="AI12" s="411">
        <f t="shared" si="10"/>
        <v>0.13670989621500027</v>
      </c>
      <c r="AK12" s="225" t="s">
        <v>222</v>
      </c>
      <c r="AL12" s="158" t="s">
        <v>190</v>
      </c>
      <c r="AM12" s="383">
        <f>取引基本表!AR9</f>
        <v>6289</v>
      </c>
      <c r="AN12" s="407">
        <f t="shared" si="6"/>
        <v>8.785973735680358E-2</v>
      </c>
      <c r="AP12" s="225" t="s">
        <v>222</v>
      </c>
      <c r="AQ12" s="158" t="s">
        <v>190</v>
      </c>
      <c r="AR12" s="386">
        <f>取引基本表!AX9</f>
        <v>19194</v>
      </c>
      <c r="AS12" s="387">
        <f>取引基本表!AY9</f>
        <v>51685</v>
      </c>
      <c r="AT12" s="387">
        <f>ABS(取引基本表!BB9)</f>
        <v>12200</v>
      </c>
      <c r="AU12" s="388">
        <f t="shared" si="11"/>
        <v>39485</v>
      </c>
      <c r="AV12" s="411">
        <v>0.73020703224841943</v>
      </c>
      <c r="AW12" s="407">
        <v>0.26979296775158057</v>
      </c>
    </row>
    <row r="13" spans="1:49" x14ac:dyDescent="0.2">
      <c r="A13" s="225" t="s">
        <v>223</v>
      </c>
      <c r="B13" s="158" t="s">
        <v>28</v>
      </c>
      <c r="C13" s="405">
        <f t="shared" si="0"/>
        <v>0</v>
      </c>
      <c r="D13" s="406">
        <f t="shared" si="1"/>
        <v>0.28222996515679444</v>
      </c>
      <c r="E13" s="406">
        <f t="shared" si="1"/>
        <v>0.26829268292682928</v>
      </c>
      <c r="F13" s="406">
        <f t="shared" si="2"/>
        <v>0.38327526132404183</v>
      </c>
      <c r="G13" s="406">
        <f t="shared" si="2"/>
        <v>0.24390243902439024</v>
      </c>
      <c r="H13" s="407">
        <f t="shared" si="3"/>
        <v>1.3565241687622241E-2</v>
      </c>
      <c r="K13" s="225" t="s">
        <v>223</v>
      </c>
      <c r="L13" s="158" t="s">
        <v>28</v>
      </c>
      <c r="M13" s="383">
        <f>取引基本表!AX10</f>
        <v>1787</v>
      </c>
      <c r="N13" s="367">
        <f>ABS(取引基本表!BB10)</f>
        <v>1787</v>
      </c>
      <c r="O13" s="411">
        <f t="shared" si="4"/>
        <v>1</v>
      </c>
      <c r="P13" s="407">
        <f t="shared" si="5"/>
        <v>0</v>
      </c>
      <c r="R13" s="225" t="s">
        <v>223</v>
      </c>
      <c r="S13" s="158" t="s">
        <v>28</v>
      </c>
      <c r="T13" s="365">
        <f>取引基本表!BD10</f>
        <v>287</v>
      </c>
      <c r="U13" s="446">
        <f>雇用表!AI10</f>
        <v>81</v>
      </c>
      <c r="V13" s="447">
        <f>雇用表!AI56</f>
        <v>77</v>
      </c>
      <c r="W13" s="413">
        <f t="shared" si="7"/>
        <v>0.28222996515679444</v>
      </c>
      <c r="X13" s="413">
        <f t="shared" si="8"/>
        <v>0.26829268292682928</v>
      </c>
      <c r="Z13" s="225" t="s">
        <v>223</v>
      </c>
      <c r="AA13" s="48" t="s">
        <v>28</v>
      </c>
      <c r="AB13" s="452">
        <v>70</v>
      </c>
      <c r="AC13" s="387">
        <v>-6</v>
      </c>
      <c r="AD13" s="387">
        <v>33</v>
      </c>
      <c r="AE13" s="387">
        <v>13</v>
      </c>
      <c r="AF13" s="387">
        <v>0</v>
      </c>
      <c r="AG13" s="369">
        <v>287</v>
      </c>
      <c r="AH13" s="407">
        <f t="shared" si="9"/>
        <v>0.38327526132404183</v>
      </c>
      <c r="AI13" s="411">
        <f t="shared" si="10"/>
        <v>0.24390243902439024</v>
      </c>
      <c r="AK13" s="225" t="s">
        <v>223</v>
      </c>
      <c r="AL13" s="158" t="s">
        <v>28</v>
      </c>
      <c r="AM13" s="383">
        <f>取引基本表!AR10</f>
        <v>971</v>
      </c>
      <c r="AN13" s="407">
        <f t="shared" si="6"/>
        <v>1.3565241687622241E-2</v>
      </c>
      <c r="AP13" s="225" t="s">
        <v>223</v>
      </c>
      <c r="AQ13" s="158" t="s">
        <v>28</v>
      </c>
      <c r="AR13" s="386">
        <f>取引基本表!AX10</f>
        <v>1787</v>
      </c>
      <c r="AS13" s="387">
        <f>取引基本表!AY10</f>
        <v>287</v>
      </c>
      <c r="AT13" s="387">
        <f>ABS(取引基本表!BB10)</f>
        <v>1787</v>
      </c>
      <c r="AU13" s="388">
        <f t="shared" si="11"/>
        <v>-1500</v>
      </c>
      <c r="AV13" s="411">
        <v>0.93315766467397665</v>
      </c>
      <c r="AW13" s="407">
        <v>6.684233532602335E-2</v>
      </c>
    </row>
    <row r="14" spans="1:49" x14ac:dyDescent="0.2">
      <c r="A14" s="225" t="s">
        <v>224</v>
      </c>
      <c r="B14" s="158" t="s">
        <v>267</v>
      </c>
      <c r="C14" s="405">
        <f t="shared" si="0"/>
        <v>0.26107118015302577</v>
      </c>
      <c r="D14" s="406">
        <f t="shared" si="1"/>
        <v>5.5339583809741598E-2</v>
      </c>
      <c r="E14" s="406">
        <f t="shared" si="1"/>
        <v>5.3281500114337986E-2</v>
      </c>
      <c r="F14" s="406">
        <f t="shared" si="2"/>
        <v>0.32746398353533046</v>
      </c>
      <c r="G14" s="406">
        <f t="shared" si="2"/>
        <v>0.16373199176766523</v>
      </c>
      <c r="H14" s="407">
        <f t="shared" si="3"/>
        <v>1.1316010058675609E-3</v>
      </c>
      <c r="K14" s="225" t="s">
        <v>224</v>
      </c>
      <c r="L14" s="158" t="s">
        <v>267</v>
      </c>
      <c r="M14" s="383">
        <f>取引基本表!AX11</f>
        <v>4313</v>
      </c>
      <c r="N14" s="367">
        <f>ABS(取引基本表!BB11)</f>
        <v>3187</v>
      </c>
      <c r="O14" s="411">
        <f t="shared" si="4"/>
        <v>0.73892881984697423</v>
      </c>
      <c r="P14" s="407">
        <f t="shared" si="5"/>
        <v>0.26107118015302577</v>
      </c>
      <c r="R14" s="225" t="s">
        <v>224</v>
      </c>
      <c r="S14" s="158" t="s">
        <v>267</v>
      </c>
      <c r="T14" s="365">
        <f>取引基本表!BD11</f>
        <v>4373</v>
      </c>
      <c r="U14" s="446">
        <f>雇用表!AI11</f>
        <v>242</v>
      </c>
      <c r="V14" s="447">
        <f>雇用表!AI57</f>
        <v>233</v>
      </c>
      <c r="W14" s="413">
        <f t="shared" si="7"/>
        <v>5.5339583809741598E-2</v>
      </c>
      <c r="X14" s="413">
        <f t="shared" si="8"/>
        <v>5.3281500114337986E-2</v>
      </c>
      <c r="Z14" s="225" t="s">
        <v>224</v>
      </c>
      <c r="AA14" s="48" t="s">
        <v>267</v>
      </c>
      <c r="AB14" s="452">
        <v>716</v>
      </c>
      <c r="AC14" s="387">
        <v>353</v>
      </c>
      <c r="AD14" s="387">
        <v>248</v>
      </c>
      <c r="AE14" s="387">
        <v>115</v>
      </c>
      <c r="AF14" s="387">
        <v>0</v>
      </c>
      <c r="AG14" s="369">
        <v>4373</v>
      </c>
      <c r="AH14" s="407">
        <f t="shared" si="9"/>
        <v>0.32746398353533046</v>
      </c>
      <c r="AI14" s="411">
        <f t="shared" si="10"/>
        <v>0.16373199176766523</v>
      </c>
      <c r="AK14" s="225" t="s">
        <v>224</v>
      </c>
      <c r="AL14" s="158" t="s">
        <v>267</v>
      </c>
      <c r="AM14" s="383">
        <f>取引基本表!AR11</f>
        <v>81</v>
      </c>
      <c r="AN14" s="407">
        <f t="shared" si="6"/>
        <v>1.1316010058675609E-3</v>
      </c>
      <c r="AP14" s="225" t="s">
        <v>224</v>
      </c>
      <c r="AQ14" s="158" t="s">
        <v>267</v>
      </c>
      <c r="AR14" s="386">
        <f>取引基本表!AX11</f>
        <v>4313</v>
      </c>
      <c r="AS14" s="387">
        <f>取引基本表!AY11</f>
        <v>3247</v>
      </c>
      <c r="AT14" s="387">
        <f>ABS(取引基本表!BB11)</f>
        <v>3187</v>
      </c>
      <c r="AU14" s="388">
        <f t="shared" si="11"/>
        <v>60</v>
      </c>
      <c r="AV14" s="411">
        <v>0.78289172072298208</v>
      </c>
      <c r="AW14" s="407">
        <v>0.21710827927701792</v>
      </c>
    </row>
    <row r="15" spans="1:49" x14ac:dyDescent="0.2">
      <c r="A15" s="225" t="s">
        <v>225</v>
      </c>
      <c r="B15" s="158" t="s">
        <v>29</v>
      </c>
      <c r="C15" s="405">
        <f t="shared" si="0"/>
        <v>0</v>
      </c>
      <c r="D15" s="406">
        <f t="shared" si="1"/>
        <v>1.5403925148334094E-2</v>
      </c>
      <c r="E15" s="406">
        <f t="shared" si="1"/>
        <v>1.3692377909630305E-2</v>
      </c>
      <c r="F15" s="406">
        <f t="shared" si="2"/>
        <v>0.30328617069831126</v>
      </c>
      <c r="G15" s="406">
        <f t="shared" si="2"/>
        <v>9.5504335919671376E-2</v>
      </c>
      <c r="H15" s="407">
        <f t="shared" si="3"/>
        <v>8.1028220173232739E-3</v>
      </c>
      <c r="K15" s="225" t="s">
        <v>225</v>
      </c>
      <c r="L15" s="158" t="s">
        <v>29</v>
      </c>
      <c r="M15" s="383">
        <f>取引基本表!AX12</f>
        <v>11760</v>
      </c>
      <c r="N15" s="367">
        <f>ABS(取引基本表!BB12)</f>
        <v>11760</v>
      </c>
      <c r="O15" s="411">
        <f t="shared" si="4"/>
        <v>1</v>
      </c>
      <c r="P15" s="407">
        <f t="shared" si="5"/>
        <v>0</v>
      </c>
      <c r="R15" s="225" t="s">
        <v>225</v>
      </c>
      <c r="S15" s="158" t="s">
        <v>29</v>
      </c>
      <c r="T15" s="365">
        <f>取引基本表!BD12</f>
        <v>8764</v>
      </c>
      <c r="U15" s="446">
        <f>雇用表!AI12</f>
        <v>135</v>
      </c>
      <c r="V15" s="447">
        <f>雇用表!AI58</f>
        <v>120</v>
      </c>
      <c r="W15" s="413">
        <f t="shared" si="7"/>
        <v>1.5403925148334094E-2</v>
      </c>
      <c r="X15" s="413">
        <f t="shared" si="8"/>
        <v>1.3692377909630305E-2</v>
      </c>
      <c r="Z15" s="225" t="s">
        <v>225</v>
      </c>
      <c r="AA15" s="48" t="s">
        <v>29</v>
      </c>
      <c r="AB15" s="452">
        <v>837</v>
      </c>
      <c r="AC15" s="387">
        <v>527</v>
      </c>
      <c r="AD15" s="387">
        <v>1122</v>
      </c>
      <c r="AE15" s="387">
        <v>172</v>
      </c>
      <c r="AF15" s="387">
        <v>0</v>
      </c>
      <c r="AG15" s="369">
        <v>8764</v>
      </c>
      <c r="AH15" s="407">
        <f t="shared" si="9"/>
        <v>0.30328617069831126</v>
      </c>
      <c r="AI15" s="411">
        <f t="shared" si="10"/>
        <v>9.5504335919671376E-2</v>
      </c>
      <c r="AK15" s="225" t="s">
        <v>225</v>
      </c>
      <c r="AL15" s="158" t="s">
        <v>29</v>
      </c>
      <c r="AM15" s="383">
        <f>取引基本表!AR12</f>
        <v>580</v>
      </c>
      <c r="AN15" s="407">
        <f t="shared" si="6"/>
        <v>8.1028220173232739E-3</v>
      </c>
      <c r="AP15" s="225" t="s">
        <v>225</v>
      </c>
      <c r="AQ15" s="158" t="s">
        <v>29</v>
      </c>
      <c r="AR15" s="386">
        <f>取引基本表!AX12</f>
        <v>11760</v>
      </c>
      <c r="AS15" s="387">
        <f>取引基本表!AY12</f>
        <v>8764</v>
      </c>
      <c r="AT15" s="387">
        <f>ABS(取引基本表!BB12)</f>
        <v>11760</v>
      </c>
      <c r="AU15" s="388">
        <f t="shared" si="11"/>
        <v>-2996</v>
      </c>
      <c r="AV15" s="411">
        <v>0.8222762164835401</v>
      </c>
      <c r="AW15" s="407">
        <v>0.1777237835164599</v>
      </c>
    </row>
    <row r="16" spans="1:49" x14ac:dyDescent="0.2">
      <c r="A16" s="225" t="s">
        <v>226</v>
      </c>
      <c r="B16" s="158" t="s">
        <v>30</v>
      </c>
      <c r="C16" s="405">
        <f t="shared" si="0"/>
        <v>2.7381299155257777E-2</v>
      </c>
      <c r="D16" s="406">
        <f t="shared" si="1"/>
        <v>0</v>
      </c>
      <c r="E16" s="406">
        <f t="shared" si="1"/>
        <v>0</v>
      </c>
      <c r="F16" s="406">
        <f t="shared" si="2"/>
        <v>0.28292682926829266</v>
      </c>
      <c r="G16" s="406">
        <f t="shared" si="2"/>
        <v>3.4146341463414637E-2</v>
      </c>
      <c r="H16" s="407">
        <f t="shared" si="3"/>
        <v>1.6149762503492596E-2</v>
      </c>
      <c r="K16" s="225" t="s">
        <v>226</v>
      </c>
      <c r="L16" s="158" t="s">
        <v>30</v>
      </c>
      <c r="M16" s="383">
        <f>取引基本表!AX13</f>
        <v>3433</v>
      </c>
      <c r="N16" s="367">
        <f>ABS(取引基本表!BB13)</f>
        <v>3339</v>
      </c>
      <c r="O16" s="411">
        <f t="shared" si="4"/>
        <v>0.97261870084474222</v>
      </c>
      <c r="P16" s="407">
        <f t="shared" si="5"/>
        <v>2.7381299155257777E-2</v>
      </c>
      <c r="R16" s="225" t="s">
        <v>226</v>
      </c>
      <c r="S16" s="158" t="s">
        <v>30</v>
      </c>
      <c r="T16" s="365">
        <f>取引基本表!BD13</f>
        <v>205</v>
      </c>
      <c r="U16" s="446">
        <f>雇用表!AI13</f>
        <v>0</v>
      </c>
      <c r="V16" s="447">
        <f>雇用表!AI59</f>
        <v>0</v>
      </c>
      <c r="W16" s="413">
        <f t="shared" si="7"/>
        <v>0</v>
      </c>
      <c r="X16" s="413">
        <f t="shared" si="8"/>
        <v>0</v>
      </c>
      <c r="Z16" s="225" t="s">
        <v>226</v>
      </c>
      <c r="AA16" s="48" t="s">
        <v>30</v>
      </c>
      <c r="AB16" s="452">
        <v>7</v>
      </c>
      <c r="AC16" s="387">
        <v>5</v>
      </c>
      <c r="AD16" s="387">
        <v>19</v>
      </c>
      <c r="AE16" s="387">
        <v>28</v>
      </c>
      <c r="AF16" s="387">
        <v>-1</v>
      </c>
      <c r="AG16" s="369">
        <v>205</v>
      </c>
      <c r="AH16" s="407">
        <f t="shared" si="9"/>
        <v>0.28292682926829266</v>
      </c>
      <c r="AI16" s="411">
        <f t="shared" si="10"/>
        <v>3.4146341463414637E-2</v>
      </c>
      <c r="AK16" s="225" t="s">
        <v>226</v>
      </c>
      <c r="AL16" s="158" t="s">
        <v>30</v>
      </c>
      <c r="AM16" s="383">
        <f>取引基本表!AR13</f>
        <v>1156</v>
      </c>
      <c r="AN16" s="407">
        <f t="shared" si="6"/>
        <v>1.6149762503492596E-2</v>
      </c>
      <c r="AP16" s="225" t="s">
        <v>226</v>
      </c>
      <c r="AQ16" s="158" t="s">
        <v>30</v>
      </c>
      <c r="AR16" s="386">
        <f>取引基本表!AX13</f>
        <v>3433</v>
      </c>
      <c r="AS16" s="387">
        <f>取引基本表!AY13</f>
        <v>111</v>
      </c>
      <c r="AT16" s="387">
        <f>ABS(取引基本表!BB13)</f>
        <v>3339</v>
      </c>
      <c r="AU16" s="388">
        <f t="shared" si="11"/>
        <v>-3228</v>
      </c>
      <c r="AV16" s="411">
        <v>0.87631747448336361</v>
      </c>
      <c r="AW16" s="407">
        <v>0.12368252551663639</v>
      </c>
    </row>
    <row r="17" spans="1:49" x14ac:dyDescent="0.2">
      <c r="A17" s="225" t="s">
        <v>2</v>
      </c>
      <c r="B17" s="158" t="s">
        <v>374</v>
      </c>
      <c r="C17" s="405">
        <f t="shared" si="0"/>
        <v>0.29707112970711302</v>
      </c>
      <c r="D17" s="406">
        <f t="shared" si="1"/>
        <v>3.2187087445778591E-2</v>
      </c>
      <c r="E17" s="406">
        <f t="shared" si="1"/>
        <v>3.1118375557930469E-2</v>
      </c>
      <c r="F17" s="406">
        <f t="shared" si="2"/>
        <v>0.34274218897340791</v>
      </c>
      <c r="G17" s="406">
        <f t="shared" si="2"/>
        <v>0.2185201483623562</v>
      </c>
      <c r="H17" s="407">
        <f t="shared" si="3"/>
        <v>2.8080469404861692E-3</v>
      </c>
      <c r="K17" s="225" t="s">
        <v>2</v>
      </c>
      <c r="L17" s="158" t="s">
        <v>374</v>
      </c>
      <c r="M17" s="383">
        <f>取引基本表!AX14</f>
        <v>7648</v>
      </c>
      <c r="N17" s="367">
        <f>ABS(取引基本表!BB14)</f>
        <v>5376</v>
      </c>
      <c r="O17" s="411">
        <f t="shared" si="4"/>
        <v>0.70292887029288698</v>
      </c>
      <c r="P17" s="407">
        <f t="shared" si="5"/>
        <v>0.29707112970711302</v>
      </c>
      <c r="R17" s="225" t="s">
        <v>2</v>
      </c>
      <c r="S17" s="158" t="s">
        <v>374</v>
      </c>
      <c r="T17" s="365">
        <f>取引基本表!BD14</f>
        <v>15907</v>
      </c>
      <c r="U17" s="446">
        <f>雇用表!AI14</f>
        <v>512</v>
      </c>
      <c r="V17" s="447">
        <f>雇用表!AI60</f>
        <v>495</v>
      </c>
      <c r="W17" s="413">
        <f t="shared" si="7"/>
        <v>3.2187087445778591E-2</v>
      </c>
      <c r="X17" s="413">
        <f t="shared" si="8"/>
        <v>3.1118375557930469E-2</v>
      </c>
      <c r="Z17" s="225" t="s">
        <v>2</v>
      </c>
      <c r="AA17" s="48" t="s">
        <v>374</v>
      </c>
      <c r="AB17" s="452">
        <v>3476</v>
      </c>
      <c r="AC17" s="387">
        <v>-7</v>
      </c>
      <c r="AD17" s="387">
        <v>1420</v>
      </c>
      <c r="AE17" s="387">
        <v>563</v>
      </c>
      <c r="AF17" s="387">
        <v>0</v>
      </c>
      <c r="AG17" s="369">
        <v>15907</v>
      </c>
      <c r="AH17" s="407">
        <f t="shared" si="9"/>
        <v>0.34274218897340791</v>
      </c>
      <c r="AI17" s="411">
        <f t="shared" si="10"/>
        <v>0.2185201483623562</v>
      </c>
      <c r="AK17" s="225" t="s">
        <v>2</v>
      </c>
      <c r="AL17" s="158" t="s">
        <v>374</v>
      </c>
      <c r="AM17" s="383">
        <f>取引基本表!AR14</f>
        <v>201</v>
      </c>
      <c r="AN17" s="407">
        <f t="shared" si="6"/>
        <v>2.8080469404861692E-3</v>
      </c>
      <c r="AP17" s="225" t="s">
        <v>2</v>
      </c>
      <c r="AQ17" s="158" t="s">
        <v>364</v>
      </c>
      <c r="AR17" s="386">
        <f>取引基本表!AX14</f>
        <v>7648</v>
      </c>
      <c r="AS17" s="387">
        <f>取引基本表!AY14</f>
        <v>13635</v>
      </c>
      <c r="AT17" s="387">
        <f>ABS(取引基本表!BB14)</f>
        <v>5376</v>
      </c>
      <c r="AU17" s="388">
        <f t="shared" si="11"/>
        <v>8259</v>
      </c>
      <c r="AV17" s="411">
        <v>0.80716043298169571</v>
      </c>
      <c r="AW17" s="407">
        <v>0.19283956701830429</v>
      </c>
    </row>
    <row r="18" spans="1:49" x14ac:dyDescent="0.2">
      <c r="A18" s="225" t="s">
        <v>3</v>
      </c>
      <c r="B18" s="158" t="s">
        <v>31</v>
      </c>
      <c r="C18" s="405">
        <f t="shared" si="0"/>
        <v>0.13983739837398379</v>
      </c>
      <c r="D18" s="406">
        <f t="shared" si="1"/>
        <v>4.2065009560229447E-2</v>
      </c>
      <c r="E18" s="406">
        <f t="shared" si="1"/>
        <v>2.9636711281070746E-2</v>
      </c>
      <c r="F18" s="406">
        <f t="shared" si="2"/>
        <v>0.45793499043977054</v>
      </c>
      <c r="G18" s="406">
        <f t="shared" si="2"/>
        <v>0.21606118546845124</v>
      </c>
      <c r="H18" s="407">
        <f t="shared" si="3"/>
        <v>4.3308186644314052E-4</v>
      </c>
      <c r="K18" s="225" t="s">
        <v>3</v>
      </c>
      <c r="L18" s="158" t="s">
        <v>31</v>
      </c>
      <c r="M18" s="383">
        <f>取引基本表!AX15</f>
        <v>1230</v>
      </c>
      <c r="N18" s="367">
        <f>ABS(取引基本表!BB15)</f>
        <v>1058</v>
      </c>
      <c r="O18" s="411">
        <f t="shared" si="4"/>
        <v>0.86016260162601621</v>
      </c>
      <c r="P18" s="407">
        <f t="shared" si="5"/>
        <v>0.13983739837398379</v>
      </c>
      <c r="R18" s="225" t="s">
        <v>3</v>
      </c>
      <c r="S18" s="158" t="s">
        <v>31</v>
      </c>
      <c r="T18" s="365">
        <f>取引基本表!BD15</f>
        <v>1046</v>
      </c>
      <c r="U18" s="446">
        <f>雇用表!AI15</f>
        <v>44</v>
      </c>
      <c r="V18" s="447">
        <f>雇用表!AI61</f>
        <v>31</v>
      </c>
      <c r="W18" s="413">
        <f t="shared" si="7"/>
        <v>4.2065009560229447E-2</v>
      </c>
      <c r="X18" s="413">
        <f t="shared" si="8"/>
        <v>2.9636711281070746E-2</v>
      </c>
      <c r="Z18" s="225" t="s">
        <v>3</v>
      </c>
      <c r="AA18" s="48" t="s">
        <v>31</v>
      </c>
      <c r="AB18" s="452">
        <v>226</v>
      </c>
      <c r="AC18" s="387">
        <v>100</v>
      </c>
      <c r="AD18" s="387">
        <v>121</v>
      </c>
      <c r="AE18" s="387">
        <v>32</v>
      </c>
      <c r="AF18" s="387">
        <v>0</v>
      </c>
      <c r="AG18" s="369">
        <v>1046</v>
      </c>
      <c r="AH18" s="407">
        <f t="shared" si="9"/>
        <v>0.45793499043977054</v>
      </c>
      <c r="AI18" s="411">
        <f t="shared" si="10"/>
        <v>0.21606118546845124</v>
      </c>
      <c r="AK18" s="225" t="s">
        <v>3</v>
      </c>
      <c r="AL18" s="158" t="s">
        <v>31</v>
      </c>
      <c r="AM18" s="383">
        <f>取引基本表!AR15</f>
        <v>31</v>
      </c>
      <c r="AN18" s="407">
        <f t="shared" si="6"/>
        <v>4.3308186644314052E-4</v>
      </c>
      <c r="AP18" s="225" t="s">
        <v>3</v>
      </c>
      <c r="AQ18" s="158" t="s">
        <v>31</v>
      </c>
      <c r="AR18" s="386">
        <f>取引基本表!AX15</f>
        <v>1230</v>
      </c>
      <c r="AS18" s="387">
        <f>取引基本表!AY15</f>
        <v>874</v>
      </c>
      <c r="AT18" s="387">
        <f>ABS(取引基本表!BB15)</f>
        <v>1058</v>
      </c>
      <c r="AU18" s="388">
        <f t="shared" si="11"/>
        <v>-184</v>
      </c>
      <c r="AV18" s="411">
        <v>0.69369460950567885</v>
      </c>
      <c r="AW18" s="407">
        <v>0.30630539049432115</v>
      </c>
    </row>
    <row r="19" spans="1:49" x14ac:dyDescent="0.2">
      <c r="A19" s="225" t="s">
        <v>4</v>
      </c>
      <c r="B19" s="158" t="s">
        <v>32</v>
      </c>
      <c r="C19" s="405">
        <f t="shared" si="0"/>
        <v>0.18403218975010593</v>
      </c>
      <c r="D19" s="406">
        <f t="shared" si="1"/>
        <v>1.5831819361536464E-2</v>
      </c>
      <c r="E19" s="406">
        <f t="shared" si="1"/>
        <v>1.544251232805606E-2</v>
      </c>
      <c r="F19" s="406">
        <f t="shared" si="2"/>
        <v>0.23994290163508955</v>
      </c>
      <c r="G19" s="406">
        <f t="shared" si="2"/>
        <v>5.7747209966260059E-2</v>
      </c>
      <c r="H19" s="407">
        <f t="shared" si="3"/>
        <v>-1.1176306230790724E-4</v>
      </c>
      <c r="K19" s="225" t="s">
        <v>4</v>
      </c>
      <c r="L19" s="158" t="s">
        <v>32</v>
      </c>
      <c r="M19" s="383">
        <f>取引基本表!AX16</f>
        <v>9444</v>
      </c>
      <c r="N19" s="367">
        <f>ABS(取引基本表!BB16)</f>
        <v>7706</v>
      </c>
      <c r="O19" s="411">
        <f t="shared" si="4"/>
        <v>0.81596781024989407</v>
      </c>
      <c r="P19" s="407">
        <f t="shared" si="5"/>
        <v>0.18403218975010593</v>
      </c>
      <c r="R19" s="225" t="s">
        <v>4</v>
      </c>
      <c r="S19" s="158" t="s">
        <v>32</v>
      </c>
      <c r="T19" s="365">
        <f>取引基本表!BD16</f>
        <v>7706</v>
      </c>
      <c r="U19" s="446">
        <f>雇用表!AI16</f>
        <v>122</v>
      </c>
      <c r="V19" s="447">
        <f>雇用表!AI62</f>
        <v>119</v>
      </c>
      <c r="W19" s="413">
        <f t="shared" si="7"/>
        <v>1.5831819361536464E-2</v>
      </c>
      <c r="X19" s="413">
        <f t="shared" si="8"/>
        <v>1.544251232805606E-2</v>
      </c>
      <c r="Z19" s="225" t="s">
        <v>4</v>
      </c>
      <c r="AA19" s="48" t="s">
        <v>32</v>
      </c>
      <c r="AB19" s="452">
        <v>445</v>
      </c>
      <c r="AC19" s="387">
        <v>845</v>
      </c>
      <c r="AD19" s="387">
        <v>424</v>
      </c>
      <c r="AE19" s="387">
        <v>135</v>
      </c>
      <c r="AF19" s="387">
        <v>0</v>
      </c>
      <c r="AG19" s="369">
        <v>7706</v>
      </c>
      <c r="AH19" s="407">
        <f t="shared" si="9"/>
        <v>0.23994290163508955</v>
      </c>
      <c r="AI19" s="411">
        <f t="shared" si="10"/>
        <v>5.7747209966260059E-2</v>
      </c>
      <c r="AK19" s="225" t="s">
        <v>4</v>
      </c>
      <c r="AL19" s="158" t="s">
        <v>32</v>
      </c>
      <c r="AM19" s="383">
        <f>取引基本表!AR16</f>
        <v>-8</v>
      </c>
      <c r="AN19" s="407">
        <f t="shared" si="6"/>
        <v>-1.1176306230790724E-4</v>
      </c>
      <c r="AP19" s="225" t="s">
        <v>4</v>
      </c>
      <c r="AQ19" s="158" t="s">
        <v>32</v>
      </c>
      <c r="AR19" s="386">
        <f>取引基本表!AX16</f>
        <v>9444</v>
      </c>
      <c r="AS19" s="387">
        <f>取引基本表!AY16</f>
        <v>5968</v>
      </c>
      <c r="AT19" s="387">
        <f>ABS(取引基本表!BB16)</f>
        <v>7706</v>
      </c>
      <c r="AU19" s="388">
        <f t="shared" si="11"/>
        <v>-1738</v>
      </c>
      <c r="AV19" s="411">
        <v>0.63033685044372512</v>
      </c>
      <c r="AW19" s="407">
        <v>0.36966314955627488</v>
      </c>
    </row>
    <row r="20" spans="1:49" x14ac:dyDescent="0.2">
      <c r="A20" s="225" t="s">
        <v>5</v>
      </c>
      <c r="B20" s="158" t="s">
        <v>33</v>
      </c>
      <c r="C20" s="405">
        <f t="shared" si="0"/>
        <v>2.2594142259414252E-2</v>
      </c>
      <c r="D20" s="406">
        <f t="shared" si="1"/>
        <v>0.11702127659574468</v>
      </c>
      <c r="E20" s="406">
        <f t="shared" si="1"/>
        <v>0.10638297872340426</v>
      </c>
      <c r="F20" s="406">
        <f t="shared" si="2"/>
        <v>0.22695035460992907</v>
      </c>
      <c r="G20" s="406">
        <f t="shared" si="2"/>
        <v>0.10283687943262411</v>
      </c>
      <c r="H20" s="407">
        <f t="shared" si="3"/>
        <v>5.3087454596255942E-4</v>
      </c>
      <c r="K20" s="225" t="s">
        <v>5</v>
      </c>
      <c r="L20" s="158" t="s">
        <v>33</v>
      </c>
      <c r="M20" s="383">
        <f>取引基本表!AX17</f>
        <v>2390</v>
      </c>
      <c r="N20" s="367">
        <f>ABS(取引基本表!BB17)</f>
        <v>2336</v>
      </c>
      <c r="O20" s="411">
        <f t="shared" si="4"/>
        <v>0.97740585774058575</v>
      </c>
      <c r="P20" s="407">
        <f t="shared" si="5"/>
        <v>2.2594142259414252E-2</v>
      </c>
      <c r="R20" s="225" t="s">
        <v>5</v>
      </c>
      <c r="S20" s="158" t="s">
        <v>33</v>
      </c>
      <c r="T20" s="365">
        <f>取引基本表!BD17</f>
        <v>282</v>
      </c>
      <c r="U20" s="446">
        <f>雇用表!AI17</f>
        <v>33</v>
      </c>
      <c r="V20" s="447">
        <f>雇用表!AI63</f>
        <v>30</v>
      </c>
      <c r="W20" s="413">
        <f t="shared" si="7"/>
        <v>0.11702127659574468</v>
      </c>
      <c r="X20" s="413">
        <f t="shared" si="8"/>
        <v>0.10638297872340426</v>
      </c>
      <c r="Z20" s="225" t="s">
        <v>5</v>
      </c>
      <c r="AA20" s="48" t="s">
        <v>33</v>
      </c>
      <c r="AB20" s="452">
        <v>29</v>
      </c>
      <c r="AC20" s="387">
        <v>25</v>
      </c>
      <c r="AD20" s="387">
        <v>8</v>
      </c>
      <c r="AE20" s="387">
        <v>2</v>
      </c>
      <c r="AF20" s="387">
        <v>0</v>
      </c>
      <c r="AG20" s="369">
        <v>282</v>
      </c>
      <c r="AH20" s="407">
        <f t="shared" si="9"/>
        <v>0.22695035460992907</v>
      </c>
      <c r="AI20" s="411">
        <f t="shared" si="10"/>
        <v>0.10283687943262411</v>
      </c>
      <c r="AK20" s="225" t="s">
        <v>5</v>
      </c>
      <c r="AL20" s="158" t="s">
        <v>33</v>
      </c>
      <c r="AM20" s="383">
        <f>取引基本表!AR17</f>
        <v>38</v>
      </c>
      <c r="AN20" s="407">
        <f t="shared" si="6"/>
        <v>5.3087454596255942E-4</v>
      </c>
      <c r="AP20" s="225" t="s">
        <v>5</v>
      </c>
      <c r="AQ20" s="158" t="s">
        <v>33</v>
      </c>
      <c r="AR20" s="386">
        <f>取引基本表!AX17</f>
        <v>2390</v>
      </c>
      <c r="AS20" s="387">
        <f>取引基本表!AY17</f>
        <v>228</v>
      </c>
      <c r="AT20" s="387">
        <f>ABS(取引基本表!BB17)</f>
        <v>2336</v>
      </c>
      <c r="AU20" s="388">
        <f t="shared" si="11"/>
        <v>-2108</v>
      </c>
      <c r="AV20" s="411">
        <v>0.88159848319713086</v>
      </c>
      <c r="AW20" s="407">
        <v>0.11840151680286914</v>
      </c>
    </row>
    <row r="21" spans="1:49" x14ac:dyDescent="0.2">
      <c r="A21" s="225" t="s">
        <v>6</v>
      </c>
      <c r="B21" s="158" t="s">
        <v>34</v>
      </c>
      <c r="C21" s="405">
        <f t="shared" si="0"/>
        <v>0.23250388802488331</v>
      </c>
      <c r="D21" s="406">
        <f t="shared" si="1"/>
        <v>7.6257025672185938E-2</v>
      </c>
      <c r="E21" s="406">
        <f t="shared" si="1"/>
        <v>5.9395412425945621E-2</v>
      </c>
      <c r="F21" s="406">
        <f t="shared" si="2"/>
        <v>0.42533799179705301</v>
      </c>
      <c r="G21" s="406">
        <f t="shared" si="2"/>
        <v>0.28497645450402553</v>
      </c>
      <c r="H21" s="407">
        <f t="shared" si="3"/>
        <v>8.9410449846325792E-4</v>
      </c>
      <c r="K21" s="225" t="s">
        <v>6</v>
      </c>
      <c r="L21" s="158" t="s">
        <v>34</v>
      </c>
      <c r="M21" s="383">
        <f>取引基本表!AX18</f>
        <v>3858</v>
      </c>
      <c r="N21" s="367">
        <f>ABS(取引基本表!BB18)</f>
        <v>2961</v>
      </c>
      <c r="O21" s="411">
        <f t="shared" si="4"/>
        <v>0.76749611197511669</v>
      </c>
      <c r="P21" s="407">
        <f t="shared" si="5"/>
        <v>0.23250388802488331</v>
      </c>
      <c r="R21" s="225" t="s">
        <v>6</v>
      </c>
      <c r="S21" s="158" t="s">
        <v>34</v>
      </c>
      <c r="T21" s="365">
        <f>取引基本表!BD18</f>
        <v>6583</v>
      </c>
      <c r="U21" s="446">
        <f>雇用表!AI18</f>
        <v>502</v>
      </c>
      <c r="V21" s="447">
        <f>雇用表!AI64</f>
        <v>391</v>
      </c>
      <c r="W21" s="413">
        <f t="shared" si="7"/>
        <v>7.6257025672185938E-2</v>
      </c>
      <c r="X21" s="413">
        <f t="shared" si="8"/>
        <v>5.9395412425945621E-2</v>
      </c>
      <c r="Z21" s="225" t="s">
        <v>6</v>
      </c>
      <c r="AA21" s="48" t="s">
        <v>34</v>
      </c>
      <c r="AB21" s="452">
        <v>1876</v>
      </c>
      <c r="AC21" s="387">
        <v>194</v>
      </c>
      <c r="AD21" s="387">
        <v>548</v>
      </c>
      <c r="AE21" s="387">
        <v>182</v>
      </c>
      <c r="AF21" s="387">
        <v>0</v>
      </c>
      <c r="AG21" s="369">
        <v>6583</v>
      </c>
      <c r="AH21" s="407">
        <f t="shared" si="9"/>
        <v>0.42533799179705301</v>
      </c>
      <c r="AI21" s="411">
        <f t="shared" si="10"/>
        <v>0.28497645450402553</v>
      </c>
      <c r="AK21" s="225" t="s">
        <v>6</v>
      </c>
      <c r="AL21" s="158" t="s">
        <v>34</v>
      </c>
      <c r="AM21" s="383">
        <f>取引基本表!AR18</f>
        <v>64</v>
      </c>
      <c r="AN21" s="407">
        <f t="shared" si="6"/>
        <v>8.9410449846325792E-4</v>
      </c>
      <c r="AP21" s="225" t="s">
        <v>6</v>
      </c>
      <c r="AQ21" s="158" t="s">
        <v>34</v>
      </c>
      <c r="AR21" s="386">
        <f>取引基本表!AX18</f>
        <v>3858</v>
      </c>
      <c r="AS21" s="387">
        <f>取引基本表!AY18</f>
        <v>5686</v>
      </c>
      <c r="AT21" s="387">
        <f>ABS(取引基本表!BB18)</f>
        <v>2961</v>
      </c>
      <c r="AU21" s="388">
        <f t="shared" si="11"/>
        <v>2725</v>
      </c>
      <c r="AV21" s="411">
        <v>0.73741787363403832</v>
      </c>
      <c r="AW21" s="407">
        <v>0.26258212636596168</v>
      </c>
    </row>
    <row r="22" spans="1:49" x14ac:dyDescent="0.2">
      <c r="A22" s="225" t="s">
        <v>7</v>
      </c>
      <c r="B22" s="158" t="s">
        <v>268</v>
      </c>
      <c r="C22" s="405">
        <f t="shared" si="0"/>
        <v>5.4474708171206254E-2</v>
      </c>
      <c r="D22" s="406">
        <f t="shared" si="1"/>
        <v>4.7418335089567963E-2</v>
      </c>
      <c r="E22" s="406">
        <f t="shared" si="1"/>
        <v>4.0744643484369514E-2</v>
      </c>
      <c r="F22" s="406">
        <f t="shared" si="2"/>
        <v>0.41201264488935724</v>
      </c>
      <c r="G22" s="406">
        <f t="shared" si="2"/>
        <v>0.19423955040393395</v>
      </c>
      <c r="H22" s="407">
        <f t="shared" si="3"/>
        <v>4.1911148365465217E-5</v>
      </c>
      <c r="K22" s="225" t="s">
        <v>7</v>
      </c>
      <c r="L22" s="158" t="s">
        <v>268</v>
      </c>
      <c r="M22" s="383">
        <f>取引基本表!AX19</f>
        <v>2056</v>
      </c>
      <c r="N22" s="367">
        <f>ABS(取引基本表!BB19)</f>
        <v>1944</v>
      </c>
      <c r="O22" s="411">
        <f t="shared" si="4"/>
        <v>0.94552529182879375</v>
      </c>
      <c r="P22" s="407">
        <f t="shared" si="5"/>
        <v>5.4474708171206254E-2</v>
      </c>
      <c r="R22" s="225" t="s">
        <v>7</v>
      </c>
      <c r="S22" s="158" t="s">
        <v>268</v>
      </c>
      <c r="T22" s="365">
        <f>取引基本表!BD19</f>
        <v>2847</v>
      </c>
      <c r="U22" s="446">
        <f>雇用表!AI19</f>
        <v>135</v>
      </c>
      <c r="V22" s="447">
        <f>雇用表!AI65</f>
        <v>116</v>
      </c>
      <c r="W22" s="413">
        <f t="shared" si="7"/>
        <v>4.7418335089567963E-2</v>
      </c>
      <c r="X22" s="413">
        <f t="shared" si="8"/>
        <v>4.0744643484369514E-2</v>
      </c>
      <c r="Z22" s="225" t="s">
        <v>7</v>
      </c>
      <c r="AA22" s="48" t="s">
        <v>268</v>
      </c>
      <c r="AB22" s="452">
        <v>553</v>
      </c>
      <c r="AC22" s="387">
        <v>302</v>
      </c>
      <c r="AD22" s="387">
        <v>299</v>
      </c>
      <c r="AE22" s="387">
        <v>19</v>
      </c>
      <c r="AF22" s="387">
        <v>0</v>
      </c>
      <c r="AG22" s="369">
        <v>2847</v>
      </c>
      <c r="AH22" s="407">
        <f t="shared" si="9"/>
        <v>0.41201264488935724</v>
      </c>
      <c r="AI22" s="411">
        <f t="shared" si="10"/>
        <v>0.19423955040393395</v>
      </c>
      <c r="AK22" s="225" t="s">
        <v>7</v>
      </c>
      <c r="AL22" s="158" t="s">
        <v>268</v>
      </c>
      <c r="AM22" s="383">
        <f>取引基本表!AR19</f>
        <v>3</v>
      </c>
      <c r="AN22" s="407">
        <f t="shared" si="6"/>
        <v>4.1911148365465217E-5</v>
      </c>
      <c r="AP22" s="225" t="s">
        <v>7</v>
      </c>
      <c r="AQ22" s="158" t="s">
        <v>268</v>
      </c>
      <c r="AR22" s="386">
        <f>取引基本表!AX19</f>
        <v>2056</v>
      </c>
      <c r="AS22" s="387">
        <f>取引基本表!AY19</f>
        <v>2735</v>
      </c>
      <c r="AT22" s="387">
        <f>ABS(取引基本表!BB19)</f>
        <v>1944</v>
      </c>
      <c r="AU22" s="388">
        <f t="shared" si="11"/>
        <v>791</v>
      </c>
      <c r="AV22" s="411">
        <v>0.80743251432126495</v>
      </c>
      <c r="AW22" s="407">
        <v>0.19256748567873505</v>
      </c>
    </row>
    <row r="23" spans="1:49" x14ac:dyDescent="0.2">
      <c r="A23" s="225" t="s">
        <v>8</v>
      </c>
      <c r="B23" s="158" t="s">
        <v>269</v>
      </c>
      <c r="C23" s="405">
        <f t="shared" si="0"/>
        <v>0</v>
      </c>
      <c r="D23" s="406">
        <f t="shared" si="1"/>
        <v>3.6368084152158843E-2</v>
      </c>
      <c r="E23" s="406">
        <f t="shared" si="1"/>
        <v>3.6898112284421247E-2</v>
      </c>
      <c r="F23" s="406">
        <f t="shared" si="2"/>
        <v>0.4404941493048477</v>
      </c>
      <c r="G23" s="406">
        <f t="shared" si="2"/>
        <v>0.21588453540995636</v>
      </c>
      <c r="H23" s="407">
        <f t="shared" si="3"/>
        <v>2.794076557697681E-5</v>
      </c>
      <c r="K23" s="225" t="s">
        <v>8</v>
      </c>
      <c r="L23" s="158" t="s">
        <v>269</v>
      </c>
      <c r="M23" s="383">
        <f>取引基本表!AX20</f>
        <v>4189</v>
      </c>
      <c r="N23" s="367">
        <f>ABS(取引基本表!BB20)</f>
        <v>4189</v>
      </c>
      <c r="O23" s="411">
        <f t="shared" si="4"/>
        <v>1</v>
      </c>
      <c r="P23" s="407">
        <f t="shared" si="5"/>
        <v>0</v>
      </c>
      <c r="R23" s="225" t="s">
        <v>8</v>
      </c>
      <c r="S23" s="158" t="s">
        <v>269</v>
      </c>
      <c r="T23" s="365">
        <f>取引基本表!BD20</f>
        <v>24527</v>
      </c>
      <c r="U23" s="446">
        <f>雇用表!AI20</f>
        <v>892</v>
      </c>
      <c r="V23" s="447">
        <f>雇用表!AI66</f>
        <v>905</v>
      </c>
      <c r="W23" s="413">
        <f t="shared" si="7"/>
        <v>3.6368084152158843E-2</v>
      </c>
      <c r="X23" s="413">
        <f t="shared" si="8"/>
        <v>3.6898112284421247E-2</v>
      </c>
      <c r="Z23" s="225" t="s">
        <v>8</v>
      </c>
      <c r="AA23" s="48" t="s">
        <v>269</v>
      </c>
      <c r="AB23" s="452">
        <v>5295</v>
      </c>
      <c r="AC23" s="387">
        <v>2741</v>
      </c>
      <c r="AD23" s="387">
        <v>2529</v>
      </c>
      <c r="AE23" s="387">
        <v>239</v>
      </c>
      <c r="AF23" s="387">
        <v>0</v>
      </c>
      <c r="AG23" s="369">
        <v>24527</v>
      </c>
      <c r="AH23" s="407">
        <f t="shared" si="9"/>
        <v>0.4404941493048477</v>
      </c>
      <c r="AI23" s="411">
        <f t="shared" si="10"/>
        <v>0.21588453540995636</v>
      </c>
      <c r="AK23" s="225" t="s">
        <v>8</v>
      </c>
      <c r="AL23" s="158" t="s">
        <v>269</v>
      </c>
      <c r="AM23" s="383">
        <f>取引基本表!AR20</f>
        <v>2</v>
      </c>
      <c r="AN23" s="407">
        <f t="shared" si="6"/>
        <v>2.794076557697681E-5</v>
      </c>
      <c r="AP23" s="225" t="s">
        <v>8</v>
      </c>
      <c r="AQ23" s="158" t="s">
        <v>269</v>
      </c>
      <c r="AR23" s="386">
        <f>取引基本表!AX20</f>
        <v>4189</v>
      </c>
      <c r="AS23" s="387">
        <f>取引基本表!AY20</f>
        <v>24527</v>
      </c>
      <c r="AT23" s="387">
        <f>ABS(取引基本表!BB20)</f>
        <v>4189</v>
      </c>
      <c r="AU23" s="388">
        <f t="shared" si="11"/>
        <v>20338</v>
      </c>
      <c r="AV23" s="411">
        <v>0.79883567479416906</v>
      </c>
      <c r="AW23" s="407">
        <v>0.20116432520583094</v>
      </c>
    </row>
    <row r="24" spans="1:49" x14ac:dyDescent="0.2">
      <c r="A24" s="225" t="s">
        <v>9</v>
      </c>
      <c r="B24" s="158" t="s">
        <v>270</v>
      </c>
      <c r="C24" s="405">
        <f t="shared" si="0"/>
        <v>0.2430426716141002</v>
      </c>
      <c r="D24" s="406">
        <f t="shared" si="1"/>
        <v>2.0785219399538105E-2</v>
      </c>
      <c r="E24" s="406">
        <f t="shared" si="1"/>
        <v>1.8475750577367205E-2</v>
      </c>
      <c r="F24" s="406">
        <f t="shared" si="2"/>
        <v>0.39030023094688221</v>
      </c>
      <c r="G24" s="406">
        <f t="shared" si="2"/>
        <v>0.20785219399538107</v>
      </c>
      <c r="H24" s="407">
        <f t="shared" si="3"/>
        <v>3.3528918692372173E-4</v>
      </c>
      <c r="K24" s="225" t="s">
        <v>9</v>
      </c>
      <c r="L24" s="158" t="s">
        <v>270</v>
      </c>
      <c r="M24" s="383">
        <f>取引基本表!AX21</f>
        <v>1078</v>
      </c>
      <c r="N24" s="367">
        <f>ABS(取引基本表!BB21)</f>
        <v>816</v>
      </c>
      <c r="O24" s="411">
        <f t="shared" si="4"/>
        <v>0.7569573283858998</v>
      </c>
      <c r="P24" s="407">
        <f t="shared" si="5"/>
        <v>0.2430426716141002</v>
      </c>
      <c r="R24" s="225" t="s">
        <v>9</v>
      </c>
      <c r="S24" s="158" t="s">
        <v>270</v>
      </c>
      <c r="T24" s="365">
        <f>取引基本表!BD21</f>
        <v>433</v>
      </c>
      <c r="U24" s="446">
        <f>雇用表!AI21</f>
        <v>9</v>
      </c>
      <c r="V24" s="447">
        <f>雇用表!AI67</f>
        <v>8</v>
      </c>
      <c r="W24" s="413">
        <f t="shared" si="7"/>
        <v>2.0785219399538105E-2</v>
      </c>
      <c r="X24" s="413">
        <f t="shared" si="8"/>
        <v>1.8475750577367205E-2</v>
      </c>
      <c r="Z24" s="225" t="s">
        <v>9</v>
      </c>
      <c r="AA24" s="48" t="s">
        <v>270</v>
      </c>
      <c r="AB24" s="452">
        <v>90</v>
      </c>
      <c r="AC24" s="387">
        <v>10</v>
      </c>
      <c r="AD24" s="387">
        <v>62</v>
      </c>
      <c r="AE24" s="387">
        <v>7</v>
      </c>
      <c r="AF24" s="387">
        <v>0</v>
      </c>
      <c r="AG24" s="369">
        <v>433</v>
      </c>
      <c r="AH24" s="407">
        <f t="shared" si="9"/>
        <v>0.39030023094688221</v>
      </c>
      <c r="AI24" s="411">
        <f t="shared" si="10"/>
        <v>0.20785219399538107</v>
      </c>
      <c r="AK24" s="225" t="s">
        <v>9</v>
      </c>
      <c r="AL24" s="158" t="s">
        <v>270</v>
      </c>
      <c r="AM24" s="383">
        <f>取引基本表!AR21</f>
        <v>24</v>
      </c>
      <c r="AN24" s="407">
        <f t="shared" si="6"/>
        <v>3.3528918692372173E-4</v>
      </c>
      <c r="AP24" s="225" t="s">
        <v>9</v>
      </c>
      <c r="AQ24" s="158" t="s">
        <v>270</v>
      </c>
      <c r="AR24" s="386">
        <f>取引基本表!AX21</f>
        <v>1078</v>
      </c>
      <c r="AS24" s="387">
        <f>取引基本表!AY21</f>
        <v>171</v>
      </c>
      <c r="AT24" s="387">
        <f>ABS(取引基本表!BB21)</f>
        <v>816</v>
      </c>
      <c r="AU24" s="388">
        <f t="shared" si="11"/>
        <v>-645</v>
      </c>
      <c r="AV24" s="411">
        <v>0.53203541493025519</v>
      </c>
      <c r="AW24" s="407">
        <v>0.46796458506974481</v>
      </c>
    </row>
    <row r="25" spans="1:49" x14ac:dyDescent="0.2">
      <c r="A25" s="225" t="s">
        <v>10</v>
      </c>
      <c r="B25" s="158" t="s">
        <v>271</v>
      </c>
      <c r="C25" s="405">
        <f t="shared" si="0"/>
        <v>6.2929061784896545E-3</v>
      </c>
      <c r="D25" s="406">
        <f t="shared" si="1"/>
        <v>9.74025974025974E-3</v>
      </c>
      <c r="E25" s="406">
        <f t="shared" si="1"/>
        <v>0</v>
      </c>
      <c r="F25" s="406">
        <f t="shared" si="2"/>
        <v>0.35389610389610388</v>
      </c>
      <c r="G25" s="406">
        <f t="shared" si="2"/>
        <v>0.19805194805194806</v>
      </c>
      <c r="H25" s="407">
        <f t="shared" si="3"/>
        <v>4.8896339759709417E-4</v>
      </c>
      <c r="K25" s="225" t="s">
        <v>10</v>
      </c>
      <c r="L25" s="158" t="s">
        <v>271</v>
      </c>
      <c r="M25" s="383">
        <f>取引基本表!AX22</f>
        <v>3496</v>
      </c>
      <c r="N25" s="367">
        <f>ABS(取引基本表!BB22)</f>
        <v>3474</v>
      </c>
      <c r="O25" s="411">
        <f t="shared" si="4"/>
        <v>0.99370709382151035</v>
      </c>
      <c r="P25" s="407">
        <f t="shared" si="5"/>
        <v>6.2929061784896545E-3</v>
      </c>
      <c r="R25" s="225" t="s">
        <v>10</v>
      </c>
      <c r="S25" s="158" t="s">
        <v>271</v>
      </c>
      <c r="T25" s="365">
        <f>取引基本表!BD22</f>
        <v>308</v>
      </c>
      <c r="U25" s="446">
        <f>雇用表!AI22</f>
        <v>3</v>
      </c>
      <c r="V25" s="447">
        <f>雇用表!AI68</f>
        <v>0</v>
      </c>
      <c r="W25" s="413">
        <f t="shared" si="7"/>
        <v>9.74025974025974E-3</v>
      </c>
      <c r="X25" s="413">
        <f t="shared" si="8"/>
        <v>0</v>
      </c>
      <c r="Z25" s="225" t="s">
        <v>10</v>
      </c>
      <c r="AA25" s="48" t="s">
        <v>271</v>
      </c>
      <c r="AB25" s="452">
        <v>61</v>
      </c>
      <c r="AC25" s="387">
        <v>-13</v>
      </c>
      <c r="AD25" s="387">
        <v>58</v>
      </c>
      <c r="AE25" s="387">
        <v>3</v>
      </c>
      <c r="AF25" s="387">
        <v>0</v>
      </c>
      <c r="AG25" s="369">
        <v>308</v>
      </c>
      <c r="AH25" s="407">
        <f t="shared" si="9"/>
        <v>0.35389610389610388</v>
      </c>
      <c r="AI25" s="411">
        <f t="shared" si="10"/>
        <v>0.19805194805194806</v>
      </c>
      <c r="AK25" s="225" t="s">
        <v>10</v>
      </c>
      <c r="AL25" s="158" t="s">
        <v>271</v>
      </c>
      <c r="AM25" s="383">
        <f>取引基本表!AR22</f>
        <v>35</v>
      </c>
      <c r="AN25" s="407">
        <f t="shared" si="6"/>
        <v>4.8896339759709417E-4</v>
      </c>
      <c r="AP25" s="225" t="s">
        <v>10</v>
      </c>
      <c r="AQ25" s="158" t="s">
        <v>271</v>
      </c>
      <c r="AR25" s="386">
        <f>取引基本表!AX22</f>
        <v>3496</v>
      </c>
      <c r="AS25" s="387">
        <f>取引基本表!AY22</f>
        <v>286</v>
      </c>
      <c r="AT25" s="387">
        <f>ABS(取引基本表!BB22)</f>
        <v>3474</v>
      </c>
      <c r="AU25" s="388">
        <f t="shared" si="11"/>
        <v>-3188</v>
      </c>
      <c r="AV25" s="411">
        <v>0.88160188384965898</v>
      </c>
      <c r="AW25" s="407">
        <v>0.11839811615034102</v>
      </c>
    </row>
    <row r="26" spans="1:49" x14ac:dyDescent="0.2">
      <c r="A26" s="225" t="s">
        <v>11</v>
      </c>
      <c r="B26" s="158" t="s">
        <v>35</v>
      </c>
      <c r="C26" s="405">
        <f t="shared" si="0"/>
        <v>0.11929572403880706</v>
      </c>
      <c r="D26" s="406">
        <f t="shared" si="1"/>
        <v>7.4706510138740662E-2</v>
      </c>
      <c r="E26" s="406">
        <f t="shared" si="1"/>
        <v>7.3639274279615793E-2</v>
      </c>
      <c r="F26" s="406">
        <f t="shared" si="2"/>
        <v>0.33564567769477055</v>
      </c>
      <c r="G26" s="406">
        <f t="shared" si="2"/>
        <v>0.19690501600853788</v>
      </c>
      <c r="H26" s="407">
        <f t="shared" si="3"/>
        <v>1.0477787091366304E-2</v>
      </c>
      <c r="K26" s="225" t="s">
        <v>11</v>
      </c>
      <c r="L26" s="158" t="s">
        <v>35</v>
      </c>
      <c r="M26" s="383">
        <f>取引基本表!AX23</f>
        <v>2783</v>
      </c>
      <c r="N26" s="367">
        <f>ABS(取引基本表!BB23)</f>
        <v>2451</v>
      </c>
      <c r="O26" s="411">
        <f t="shared" si="4"/>
        <v>0.88070427596119294</v>
      </c>
      <c r="P26" s="407">
        <f t="shared" si="5"/>
        <v>0.11929572403880706</v>
      </c>
      <c r="R26" s="225" t="s">
        <v>11</v>
      </c>
      <c r="S26" s="158" t="s">
        <v>35</v>
      </c>
      <c r="T26" s="365">
        <f>取引基本表!BD23</f>
        <v>1874</v>
      </c>
      <c r="U26" s="446">
        <f>雇用表!AI23</f>
        <v>140</v>
      </c>
      <c r="V26" s="447">
        <f>雇用表!AI69</f>
        <v>138</v>
      </c>
      <c r="W26" s="413">
        <f t="shared" si="7"/>
        <v>7.4706510138740662E-2</v>
      </c>
      <c r="X26" s="413">
        <f t="shared" si="8"/>
        <v>7.3639274279615793E-2</v>
      </c>
      <c r="Z26" s="225" t="s">
        <v>11</v>
      </c>
      <c r="AA26" s="48" t="s">
        <v>35</v>
      </c>
      <c r="AB26" s="452">
        <v>369</v>
      </c>
      <c r="AC26" s="387">
        <v>-41</v>
      </c>
      <c r="AD26" s="387">
        <v>293</v>
      </c>
      <c r="AE26" s="387">
        <v>8</v>
      </c>
      <c r="AF26" s="387">
        <v>0</v>
      </c>
      <c r="AG26" s="369">
        <v>1874</v>
      </c>
      <c r="AH26" s="407">
        <f t="shared" si="9"/>
        <v>0.33564567769477055</v>
      </c>
      <c r="AI26" s="411">
        <f t="shared" si="10"/>
        <v>0.19690501600853788</v>
      </c>
      <c r="AK26" s="225" t="s">
        <v>11</v>
      </c>
      <c r="AL26" s="158" t="s">
        <v>35</v>
      </c>
      <c r="AM26" s="383">
        <f>取引基本表!AR23</f>
        <v>750</v>
      </c>
      <c r="AN26" s="407">
        <f t="shared" si="6"/>
        <v>1.0477787091366304E-2</v>
      </c>
      <c r="AP26" s="225" t="s">
        <v>11</v>
      </c>
      <c r="AQ26" s="158" t="s">
        <v>35</v>
      </c>
      <c r="AR26" s="386">
        <f>取引基本表!AX23</f>
        <v>2783</v>
      </c>
      <c r="AS26" s="387">
        <f>取引基本表!AY23</f>
        <v>1542</v>
      </c>
      <c r="AT26" s="387">
        <f>ABS(取引基本表!BB23)</f>
        <v>2451</v>
      </c>
      <c r="AU26" s="388">
        <f t="shared" si="11"/>
        <v>-909</v>
      </c>
      <c r="AV26" s="411">
        <v>0.70886039128338962</v>
      </c>
      <c r="AW26" s="407">
        <v>0.29113960871661038</v>
      </c>
    </row>
    <row r="27" spans="1:49" x14ac:dyDescent="0.2">
      <c r="A27" s="225" t="s">
        <v>12</v>
      </c>
      <c r="B27" s="158" t="s">
        <v>375</v>
      </c>
      <c r="C27" s="405">
        <f t="shared" si="0"/>
        <v>1</v>
      </c>
      <c r="D27" s="406">
        <f t="shared" si="1"/>
        <v>1.0278428311215197E-2</v>
      </c>
      <c r="E27" s="406">
        <f t="shared" si="1"/>
        <v>1.2360135310954984E-2</v>
      </c>
      <c r="F27" s="406">
        <f t="shared" si="2"/>
        <v>0.32162373145979706</v>
      </c>
      <c r="G27" s="406">
        <f t="shared" si="2"/>
        <v>0.17096018735362997</v>
      </c>
      <c r="H27" s="407">
        <f t="shared" si="3"/>
        <v>1.0449846325789327E-2</v>
      </c>
      <c r="K27" s="225" t="s">
        <v>12</v>
      </c>
      <c r="L27" s="158" t="s">
        <v>376</v>
      </c>
      <c r="M27" s="383">
        <f>取引基本表!AX24</f>
        <v>1927</v>
      </c>
      <c r="N27" s="367">
        <f>ABS(取引基本表!BB24)</f>
        <v>0</v>
      </c>
      <c r="O27" s="411">
        <f t="shared" si="4"/>
        <v>0</v>
      </c>
      <c r="P27" s="407">
        <f t="shared" si="5"/>
        <v>1</v>
      </c>
      <c r="R27" s="225" t="s">
        <v>12</v>
      </c>
      <c r="S27" s="158" t="s">
        <v>376</v>
      </c>
      <c r="T27" s="365">
        <f>取引基本表!BD24</f>
        <v>7686</v>
      </c>
      <c r="U27" s="446">
        <f>雇用表!AI24</f>
        <v>79</v>
      </c>
      <c r="V27" s="447">
        <f>雇用表!AI70</f>
        <v>95</v>
      </c>
      <c r="W27" s="413">
        <f t="shared" si="7"/>
        <v>1.0278428311215197E-2</v>
      </c>
      <c r="X27" s="413">
        <f t="shared" si="8"/>
        <v>1.2360135310954984E-2</v>
      </c>
      <c r="Z27" s="225" t="s">
        <v>12</v>
      </c>
      <c r="AA27" s="48" t="s">
        <v>365</v>
      </c>
      <c r="AB27" s="452">
        <v>1314</v>
      </c>
      <c r="AC27" s="387">
        <v>-378</v>
      </c>
      <c r="AD27" s="387">
        <v>1444</v>
      </c>
      <c r="AE27" s="387">
        <v>92</v>
      </c>
      <c r="AF27" s="387">
        <v>0</v>
      </c>
      <c r="AG27" s="369">
        <v>7686</v>
      </c>
      <c r="AH27" s="407">
        <f t="shared" si="9"/>
        <v>0.32162373145979706</v>
      </c>
      <c r="AI27" s="411">
        <f t="shared" si="10"/>
        <v>0.17096018735362997</v>
      </c>
      <c r="AK27" s="225" t="s">
        <v>12</v>
      </c>
      <c r="AL27" s="158" t="s">
        <v>365</v>
      </c>
      <c r="AM27" s="383">
        <f>取引基本表!AR24</f>
        <v>748</v>
      </c>
      <c r="AN27" s="407">
        <f t="shared" si="6"/>
        <v>1.0449846325789327E-2</v>
      </c>
      <c r="AP27" s="225" t="s">
        <v>12</v>
      </c>
      <c r="AQ27" s="158" t="s">
        <v>365</v>
      </c>
      <c r="AR27" s="386">
        <f>取引基本表!AX24</f>
        <v>1927</v>
      </c>
      <c r="AS27" s="387">
        <f>取引基本表!AY24</f>
        <v>5759</v>
      </c>
      <c r="AT27" s="387">
        <f>ABS(取引基本表!BB24)</f>
        <v>0</v>
      </c>
      <c r="AU27" s="388">
        <f t="shared" si="11"/>
        <v>5759</v>
      </c>
      <c r="AV27" s="411">
        <v>0.77609965062016961</v>
      </c>
      <c r="AW27" s="407">
        <v>0.22390034937983039</v>
      </c>
    </row>
    <row r="28" spans="1:49" x14ac:dyDescent="0.2">
      <c r="A28" s="225" t="s">
        <v>13</v>
      </c>
      <c r="B28" s="158" t="s">
        <v>191</v>
      </c>
      <c r="C28" s="405">
        <f t="shared" si="0"/>
        <v>0.21543700340522132</v>
      </c>
      <c r="D28" s="406">
        <f t="shared" si="1"/>
        <v>4.5656163964515141E-2</v>
      </c>
      <c r="E28" s="406">
        <f t="shared" si="1"/>
        <v>3.9385133068216581E-2</v>
      </c>
      <c r="F28" s="406">
        <f t="shared" si="2"/>
        <v>0.21313857448761089</v>
      </c>
      <c r="G28" s="406">
        <f t="shared" si="2"/>
        <v>0.12488528602018965</v>
      </c>
      <c r="H28" s="407">
        <f t="shared" si="3"/>
        <v>2.0550433081866444E-2</v>
      </c>
      <c r="K28" s="225" t="s">
        <v>13</v>
      </c>
      <c r="L28" s="158" t="s">
        <v>191</v>
      </c>
      <c r="M28" s="383">
        <f>取引基本表!AX25</f>
        <v>8810</v>
      </c>
      <c r="N28" s="367">
        <f>ABS(取引基本表!BB25)</f>
        <v>6912</v>
      </c>
      <c r="O28" s="411">
        <f t="shared" si="4"/>
        <v>0.78456299659477868</v>
      </c>
      <c r="P28" s="407">
        <f t="shared" si="5"/>
        <v>0.21543700340522132</v>
      </c>
      <c r="R28" s="225" t="s">
        <v>13</v>
      </c>
      <c r="S28" s="158" t="s">
        <v>191</v>
      </c>
      <c r="T28" s="365">
        <f>取引基本表!BD25</f>
        <v>13076</v>
      </c>
      <c r="U28" s="446">
        <f>雇用表!AI25</f>
        <v>597</v>
      </c>
      <c r="V28" s="447">
        <f>雇用表!AI71</f>
        <v>515</v>
      </c>
      <c r="W28" s="413">
        <f t="shared" si="7"/>
        <v>4.5656163964515141E-2</v>
      </c>
      <c r="X28" s="413">
        <f t="shared" si="8"/>
        <v>3.9385133068216581E-2</v>
      </c>
      <c r="Z28" s="225" t="s">
        <v>13</v>
      </c>
      <c r="AA28" s="48" t="s">
        <v>191</v>
      </c>
      <c r="AB28" s="452">
        <v>1633</v>
      </c>
      <c r="AC28" s="387">
        <v>157</v>
      </c>
      <c r="AD28" s="387">
        <v>892</v>
      </c>
      <c r="AE28" s="387">
        <v>105</v>
      </c>
      <c r="AF28" s="387">
        <v>0</v>
      </c>
      <c r="AG28" s="369">
        <v>13076</v>
      </c>
      <c r="AH28" s="407">
        <f t="shared" si="9"/>
        <v>0.21313857448761089</v>
      </c>
      <c r="AI28" s="411">
        <f t="shared" si="10"/>
        <v>0.12488528602018965</v>
      </c>
      <c r="AK28" s="225" t="s">
        <v>13</v>
      </c>
      <c r="AL28" s="158" t="s">
        <v>191</v>
      </c>
      <c r="AM28" s="383">
        <f>取引基本表!AR25</f>
        <v>1471</v>
      </c>
      <c r="AN28" s="407">
        <f t="shared" si="6"/>
        <v>2.0550433081866444E-2</v>
      </c>
      <c r="AP28" s="225" t="s">
        <v>13</v>
      </c>
      <c r="AQ28" s="158" t="s">
        <v>191</v>
      </c>
      <c r="AR28" s="386">
        <f>取引基本表!AX25</f>
        <v>8810</v>
      </c>
      <c r="AS28" s="387">
        <f>取引基本表!AY25</f>
        <v>11178</v>
      </c>
      <c r="AT28" s="387">
        <f>ABS(取引基本表!BB25)</f>
        <v>6912</v>
      </c>
      <c r="AU28" s="388">
        <f t="shared" si="11"/>
        <v>4266</v>
      </c>
      <c r="AV28" s="411">
        <v>0.77487185874795916</v>
      </c>
      <c r="AW28" s="407">
        <v>0.22512814125204084</v>
      </c>
    </row>
    <row r="29" spans="1:49" x14ac:dyDescent="0.2">
      <c r="A29" s="225" t="s">
        <v>14</v>
      </c>
      <c r="B29" s="158" t="s">
        <v>50</v>
      </c>
      <c r="C29" s="405">
        <f t="shared" si="0"/>
        <v>0.11126961483594866</v>
      </c>
      <c r="D29" s="406">
        <f t="shared" si="1"/>
        <v>0.18659942363112392</v>
      </c>
      <c r="E29" s="406">
        <f t="shared" si="1"/>
        <v>0.15489913544668588</v>
      </c>
      <c r="F29" s="406">
        <f t="shared" si="2"/>
        <v>0.40201729106628242</v>
      </c>
      <c r="G29" s="406">
        <f t="shared" si="2"/>
        <v>0.25072046109510088</v>
      </c>
      <c r="H29" s="407">
        <f t="shared" si="3"/>
        <v>9.5976529756915344E-3</v>
      </c>
      <c r="K29" s="225" t="s">
        <v>14</v>
      </c>
      <c r="L29" s="158" t="s">
        <v>50</v>
      </c>
      <c r="M29" s="383">
        <f>取引基本表!AX26</f>
        <v>2804</v>
      </c>
      <c r="N29" s="367">
        <f>ABS(取引基本表!BB26)</f>
        <v>2492</v>
      </c>
      <c r="O29" s="411">
        <f t="shared" si="4"/>
        <v>0.88873038516405134</v>
      </c>
      <c r="P29" s="407">
        <f t="shared" si="5"/>
        <v>0.11126961483594866</v>
      </c>
      <c r="R29" s="225" t="s">
        <v>14</v>
      </c>
      <c r="S29" s="158" t="s">
        <v>50</v>
      </c>
      <c r="T29" s="365">
        <f>取引基本表!BD26</f>
        <v>1388</v>
      </c>
      <c r="U29" s="446">
        <f>雇用表!AI26</f>
        <v>259</v>
      </c>
      <c r="V29" s="447">
        <f>雇用表!AI72</f>
        <v>215</v>
      </c>
      <c r="W29" s="413">
        <f t="shared" si="7"/>
        <v>0.18659942363112392</v>
      </c>
      <c r="X29" s="413">
        <f t="shared" si="8"/>
        <v>0.15489913544668588</v>
      </c>
      <c r="Z29" s="225" t="s">
        <v>14</v>
      </c>
      <c r="AA29" s="48" t="s">
        <v>50</v>
      </c>
      <c r="AB29" s="452">
        <v>348</v>
      </c>
      <c r="AC29" s="387">
        <v>57</v>
      </c>
      <c r="AD29" s="387">
        <v>117</v>
      </c>
      <c r="AE29" s="387">
        <v>36</v>
      </c>
      <c r="AF29" s="387">
        <v>0</v>
      </c>
      <c r="AG29" s="369">
        <v>1388</v>
      </c>
      <c r="AH29" s="407">
        <f t="shared" si="9"/>
        <v>0.40201729106628242</v>
      </c>
      <c r="AI29" s="411">
        <f t="shared" si="10"/>
        <v>0.25072046109510088</v>
      </c>
      <c r="AK29" s="225" t="s">
        <v>14</v>
      </c>
      <c r="AL29" s="158" t="s">
        <v>50</v>
      </c>
      <c r="AM29" s="383">
        <f>取引基本表!AR26</f>
        <v>687</v>
      </c>
      <c r="AN29" s="407">
        <f t="shared" si="6"/>
        <v>9.5976529756915344E-3</v>
      </c>
      <c r="AP29" s="225" t="s">
        <v>14</v>
      </c>
      <c r="AQ29" s="158" t="s">
        <v>50</v>
      </c>
      <c r="AR29" s="386">
        <f>取引基本表!AX26</f>
        <v>2804</v>
      </c>
      <c r="AS29" s="387">
        <f>取引基本表!AY26</f>
        <v>1076</v>
      </c>
      <c r="AT29" s="387">
        <f>ABS(取引基本表!BB26)</f>
        <v>2492</v>
      </c>
      <c r="AU29" s="388">
        <f t="shared" si="11"/>
        <v>-1416</v>
      </c>
      <c r="AV29" s="411">
        <v>0.79707187916920597</v>
      </c>
      <c r="AW29" s="407">
        <v>0.20292812083079403</v>
      </c>
    </row>
    <row r="30" spans="1:49" x14ac:dyDescent="0.2">
      <c r="A30" s="225" t="s">
        <v>15</v>
      </c>
      <c r="B30" s="158" t="s">
        <v>36</v>
      </c>
      <c r="C30" s="405">
        <f t="shared" si="0"/>
        <v>1</v>
      </c>
      <c r="D30" s="406">
        <f t="shared" si="1"/>
        <v>0.14464851171627613</v>
      </c>
      <c r="E30" s="406">
        <f t="shared" si="1"/>
        <v>8.7017099430018993E-2</v>
      </c>
      <c r="F30" s="406">
        <f t="shared" si="2"/>
        <v>0.43989867004433186</v>
      </c>
      <c r="G30" s="406">
        <f t="shared" si="2"/>
        <v>0.34452184927169094</v>
      </c>
      <c r="H30" s="407">
        <f t="shared" si="3"/>
        <v>0</v>
      </c>
      <c r="K30" s="225" t="s">
        <v>15</v>
      </c>
      <c r="L30" s="158" t="s">
        <v>36</v>
      </c>
      <c r="M30" s="383">
        <f>取引基本表!AX27</f>
        <v>7895</v>
      </c>
      <c r="N30" s="367">
        <f>ABS(取引基本表!BB27)</f>
        <v>0</v>
      </c>
      <c r="O30" s="411">
        <f t="shared" si="4"/>
        <v>0</v>
      </c>
      <c r="P30" s="407">
        <f t="shared" si="5"/>
        <v>1</v>
      </c>
      <c r="R30" s="225" t="s">
        <v>15</v>
      </c>
      <c r="S30" s="158" t="s">
        <v>36</v>
      </c>
      <c r="T30" s="365">
        <f>取引基本表!BD27</f>
        <v>7895</v>
      </c>
      <c r="U30" s="446">
        <f>雇用表!AI27</f>
        <v>1142</v>
      </c>
      <c r="V30" s="447">
        <f>雇用表!AI73</f>
        <v>687</v>
      </c>
      <c r="W30" s="413">
        <f t="shared" si="7"/>
        <v>0.14464851171627613</v>
      </c>
      <c r="X30" s="413">
        <f t="shared" si="8"/>
        <v>8.7017099430018993E-2</v>
      </c>
      <c r="Z30" s="225" t="s">
        <v>15</v>
      </c>
      <c r="AA30" s="48" t="s">
        <v>36</v>
      </c>
      <c r="AB30" s="452">
        <v>2720</v>
      </c>
      <c r="AC30" s="387">
        <v>206</v>
      </c>
      <c r="AD30" s="387">
        <v>290</v>
      </c>
      <c r="AE30" s="387">
        <v>291</v>
      </c>
      <c r="AF30" s="387">
        <v>-34</v>
      </c>
      <c r="AG30" s="369">
        <v>7895</v>
      </c>
      <c r="AH30" s="407">
        <f t="shared" si="9"/>
        <v>0.43989867004433186</v>
      </c>
      <c r="AI30" s="411">
        <f t="shared" si="10"/>
        <v>0.34452184927169094</v>
      </c>
      <c r="AK30" s="225" t="s">
        <v>15</v>
      </c>
      <c r="AL30" s="158" t="s">
        <v>36</v>
      </c>
      <c r="AM30" s="383">
        <f>取引基本表!AR27</f>
        <v>0</v>
      </c>
      <c r="AN30" s="407">
        <f t="shared" si="6"/>
        <v>0</v>
      </c>
      <c r="AP30" s="225" t="s">
        <v>15</v>
      </c>
      <c r="AQ30" s="158" t="s">
        <v>36</v>
      </c>
      <c r="AR30" s="386">
        <f>取引基本表!AX27</f>
        <v>7895</v>
      </c>
      <c r="AS30" s="387">
        <f>取引基本表!AY27</f>
        <v>0</v>
      </c>
      <c r="AT30" s="387">
        <f>ABS(取引基本表!BB27)</f>
        <v>0</v>
      </c>
      <c r="AU30" s="388">
        <f t="shared" si="11"/>
        <v>0</v>
      </c>
      <c r="AV30" s="411">
        <v>0</v>
      </c>
      <c r="AW30" s="407">
        <v>1</v>
      </c>
    </row>
    <row r="31" spans="1:49" x14ac:dyDescent="0.2">
      <c r="A31" s="225" t="s">
        <v>16</v>
      </c>
      <c r="B31" s="158" t="s">
        <v>192</v>
      </c>
      <c r="C31" s="405">
        <f t="shared" si="0"/>
        <v>4.9334728658992355E-2</v>
      </c>
      <c r="D31" s="406">
        <f t="shared" si="1"/>
        <v>0</v>
      </c>
      <c r="E31" s="406">
        <f t="shared" si="1"/>
        <v>0</v>
      </c>
      <c r="F31" s="406">
        <f t="shared" si="2"/>
        <v>0.34337349397590361</v>
      </c>
      <c r="G31" s="406">
        <f t="shared" si="2"/>
        <v>6.9277108433734941E-2</v>
      </c>
      <c r="H31" s="407">
        <f t="shared" si="3"/>
        <v>2.1570271025426097E-2</v>
      </c>
      <c r="K31" s="225" t="s">
        <v>16</v>
      </c>
      <c r="L31" s="158" t="s">
        <v>192</v>
      </c>
      <c r="M31" s="383">
        <f>取引基本表!AX28</f>
        <v>6689</v>
      </c>
      <c r="N31" s="367">
        <f>ABS(取引基本表!BB28)</f>
        <v>6359</v>
      </c>
      <c r="O31" s="411">
        <f t="shared" si="4"/>
        <v>0.95066527134100764</v>
      </c>
      <c r="P31" s="407">
        <f t="shared" si="5"/>
        <v>4.9334728658992355E-2</v>
      </c>
      <c r="R31" s="225" t="s">
        <v>16</v>
      </c>
      <c r="S31" s="158" t="s">
        <v>192</v>
      </c>
      <c r="T31" s="365">
        <f>取引基本表!BD28</f>
        <v>332</v>
      </c>
      <c r="U31" s="446">
        <f>雇用表!AI28</f>
        <v>0</v>
      </c>
      <c r="V31" s="447">
        <f>雇用表!AI74</f>
        <v>0</v>
      </c>
      <c r="W31" s="413">
        <f t="shared" si="7"/>
        <v>0</v>
      </c>
      <c r="X31" s="413">
        <f t="shared" si="8"/>
        <v>0</v>
      </c>
      <c r="Z31" s="225" t="s">
        <v>16</v>
      </c>
      <c r="AA31" s="48" t="s">
        <v>192</v>
      </c>
      <c r="AB31" s="452">
        <v>23</v>
      </c>
      <c r="AC31" s="387">
        <v>17</v>
      </c>
      <c r="AD31" s="387">
        <v>64</v>
      </c>
      <c r="AE31" s="387">
        <v>10</v>
      </c>
      <c r="AF31" s="387">
        <v>0</v>
      </c>
      <c r="AG31" s="369">
        <v>332</v>
      </c>
      <c r="AH31" s="407">
        <f t="shared" si="9"/>
        <v>0.34337349397590361</v>
      </c>
      <c r="AI31" s="411">
        <f t="shared" si="10"/>
        <v>6.9277108433734941E-2</v>
      </c>
      <c r="AK31" s="225" t="s">
        <v>16</v>
      </c>
      <c r="AL31" s="158" t="s">
        <v>192</v>
      </c>
      <c r="AM31" s="383">
        <f>取引基本表!AR28</f>
        <v>1544</v>
      </c>
      <c r="AN31" s="407">
        <f t="shared" si="6"/>
        <v>2.1570271025426097E-2</v>
      </c>
      <c r="AP31" s="225" t="s">
        <v>16</v>
      </c>
      <c r="AQ31" s="158" t="s">
        <v>192</v>
      </c>
      <c r="AR31" s="386">
        <f>取引基本表!AX28</f>
        <v>6689</v>
      </c>
      <c r="AS31" s="387">
        <f>取引基本表!AY28</f>
        <v>2</v>
      </c>
      <c r="AT31" s="387">
        <f>ABS(取引基本表!BB28)</f>
        <v>6359</v>
      </c>
      <c r="AU31" s="388">
        <f t="shared" si="11"/>
        <v>-6357</v>
      </c>
      <c r="AV31" s="411">
        <v>3.3200621348077096E-3</v>
      </c>
      <c r="AW31" s="407">
        <v>0.99667993786519227</v>
      </c>
    </row>
    <row r="32" spans="1:49" x14ac:dyDescent="0.2">
      <c r="A32" s="225" t="s">
        <v>17</v>
      </c>
      <c r="B32" s="158" t="s">
        <v>272</v>
      </c>
      <c r="C32" s="405">
        <f t="shared" si="0"/>
        <v>0.42352941176470593</v>
      </c>
      <c r="D32" s="406">
        <f t="shared" si="1"/>
        <v>6.369426751592357E-3</v>
      </c>
      <c r="E32" s="406">
        <f t="shared" si="1"/>
        <v>1.0615711252653927E-2</v>
      </c>
      <c r="F32" s="406">
        <f t="shared" si="2"/>
        <v>0.48195329087048833</v>
      </c>
      <c r="G32" s="406">
        <f t="shared" si="2"/>
        <v>0.14012738853503184</v>
      </c>
      <c r="H32" s="407">
        <f t="shared" si="3"/>
        <v>6.3146130203967591E-3</v>
      </c>
      <c r="K32" s="225" t="s">
        <v>17</v>
      </c>
      <c r="L32" s="158" t="s">
        <v>272</v>
      </c>
      <c r="M32" s="383">
        <f>取引基本表!AX29</f>
        <v>1105</v>
      </c>
      <c r="N32" s="367">
        <f>ABS(取引基本表!BB29)</f>
        <v>637</v>
      </c>
      <c r="O32" s="411">
        <f t="shared" si="4"/>
        <v>0.57647058823529407</v>
      </c>
      <c r="P32" s="407">
        <f t="shared" si="5"/>
        <v>0.42352941176470593</v>
      </c>
      <c r="R32" s="225" t="s">
        <v>17</v>
      </c>
      <c r="S32" s="158" t="s">
        <v>272</v>
      </c>
      <c r="T32" s="365">
        <f>取引基本表!BD29</f>
        <v>471</v>
      </c>
      <c r="U32" s="446">
        <f>雇用表!AI29</f>
        <v>3</v>
      </c>
      <c r="V32" s="447">
        <f>雇用表!AI75</f>
        <v>5</v>
      </c>
      <c r="W32" s="413">
        <f t="shared" si="7"/>
        <v>6.369426751592357E-3</v>
      </c>
      <c r="X32" s="413">
        <f t="shared" si="8"/>
        <v>1.0615711252653927E-2</v>
      </c>
      <c r="Z32" s="225" t="s">
        <v>17</v>
      </c>
      <c r="AA32" s="48" t="s">
        <v>272</v>
      </c>
      <c r="AB32" s="452">
        <v>66</v>
      </c>
      <c r="AC32" s="387">
        <v>60</v>
      </c>
      <c r="AD32" s="387">
        <v>102</v>
      </c>
      <c r="AE32" s="387">
        <v>22</v>
      </c>
      <c r="AF32" s="387">
        <v>-23</v>
      </c>
      <c r="AG32" s="369">
        <v>471</v>
      </c>
      <c r="AH32" s="407">
        <f t="shared" si="9"/>
        <v>0.48195329087048833</v>
      </c>
      <c r="AI32" s="411">
        <f t="shared" si="10"/>
        <v>0.14012738853503184</v>
      </c>
      <c r="AK32" s="225" t="s">
        <v>17</v>
      </c>
      <c r="AL32" s="158" t="s">
        <v>272</v>
      </c>
      <c r="AM32" s="383">
        <f>取引基本表!AR29</f>
        <v>452</v>
      </c>
      <c r="AN32" s="407">
        <f t="shared" si="6"/>
        <v>6.3146130203967591E-3</v>
      </c>
      <c r="AP32" s="225" t="s">
        <v>17</v>
      </c>
      <c r="AQ32" s="158" t="s">
        <v>272</v>
      </c>
      <c r="AR32" s="386">
        <f>取引基本表!AX29</f>
        <v>1105</v>
      </c>
      <c r="AS32" s="387">
        <f>取引基本表!AY29</f>
        <v>3</v>
      </c>
      <c r="AT32" s="387">
        <f>ABS(取引基本表!BB29)</f>
        <v>637</v>
      </c>
      <c r="AU32" s="388">
        <f t="shared" si="11"/>
        <v>-634</v>
      </c>
      <c r="AV32" s="411">
        <v>2.6249531258370389E-4</v>
      </c>
      <c r="AW32" s="407">
        <v>0.99973750468741629</v>
      </c>
    </row>
    <row r="33" spans="1:49" x14ac:dyDescent="0.2">
      <c r="A33" s="225" t="s">
        <v>18</v>
      </c>
      <c r="B33" s="158" t="s">
        <v>273</v>
      </c>
      <c r="C33" s="405">
        <f t="shared" si="0"/>
        <v>1</v>
      </c>
      <c r="D33" s="406">
        <f t="shared" si="1"/>
        <v>2.967359050445104E-2</v>
      </c>
      <c r="E33" s="406">
        <f t="shared" si="1"/>
        <v>2.6706231454005934E-2</v>
      </c>
      <c r="F33" s="406">
        <f t="shared" si="2"/>
        <v>0.64094955489614247</v>
      </c>
      <c r="G33" s="406">
        <f t="shared" si="2"/>
        <v>0.50642927794263104</v>
      </c>
      <c r="H33" s="407">
        <f t="shared" si="3"/>
        <v>9.2204526404023469E-4</v>
      </c>
      <c r="K33" s="225" t="s">
        <v>18</v>
      </c>
      <c r="L33" s="158" t="s">
        <v>273</v>
      </c>
      <c r="M33" s="383">
        <f>取引基本表!AX30</f>
        <v>667</v>
      </c>
      <c r="N33" s="367">
        <f>ABS(取引基本表!BB30)</f>
        <v>0</v>
      </c>
      <c r="O33" s="411">
        <f t="shared" si="4"/>
        <v>0</v>
      </c>
      <c r="P33" s="407">
        <f t="shared" si="5"/>
        <v>1</v>
      </c>
      <c r="R33" s="225" t="s">
        <v>18</v>
      </c>
      <c r="S33" s="158" t="s">
        <v>273</v>
      </c>
      <c r="T33" s="365">
        <f>取引基本表!BD30</f>
        <v>1011</v>
      </c>
      <c r="U33" s="446">
        <f>雇用表!AI30</f>
        <v>30</v>
      </c>
      <c r="V33" s="447">
        <f>雇用表!AI76</f>
        <v>27</v>
      </c>
      <c r="W33" s="413">
        <f t="shared" si="7"/>
        <v>2.967359050445104E-2</v>
      </c>
      <c r="X33" s="413">
        <f t="shared" si="8"/>
        <v>2.6706231454005934E-2</v>
      </c>
      <c r="Z33" s="225" t="s">
        <v>18</v>
      </c>
      <c r="AA33" s="48" t="s">
        <v>273</v>
      </c>
      <c r="AB33" s="452">
        <v>512</v>
      </c>
      <c r="AC33" s="387">
        <v>34</v>
      </c>
      <c r="AD33" s="387">
        <v>82</v>
      </c>
      <c r="AE33" s="387">
        <v>20</v>
      </c>
      <c r="AF33" s="387">
        <v>0</v>
      </c>
      <c r="AG33" s="369">
        <v>1011</v>
      </c>
      <c r="AH33" s="407">
        <f t="shared" si="9"/>
        <v>0.64094955489614247</v>
      </c>
      <c r="AI33" s="411">
        <f t="shared" si="10"/>
        <v>0.50642927794263104</v>
      </c>
      <c r="AK33" s="225" t="s">
        <v>18</v>
      </c>
      <c r="AL33" s="158" t="s">
        <v>273</v>
      </c>
      <c r="AM33" s="383">
        <f>取引基本表!AR30</f>
        <v>66</v>
      </c>
      <c r="AN33" s="407">
        <f t="shared" si="6"/>
        <v>9.2204526404023469E-4</v>
      </c>
      <c r="AP33" s="225" t="s">
        <v>18</v>
      </c>
      <c r="AQ33" s="158" t="s">
        <v>273</v>
      </c>
      <c r="AR33" s="386">
        <f>取引基本表!AX30</f>
        <v>667</v>
      </c>
      <c r="AS33" s="387">
        <f>取引基本表!AY30</f>
        <v>344</v>
      </c>
      <c r="AT33" s="387">
        <f>ABS(取引基本表!BB30)</f>
        <v>0</v>
      </c>
      <c r="AU33" s="388">
        <f t="shared" si="11"/>
        <v>344</v>
      </c>
      <c r="AV33" s="411">
        <v>7.2791995281517016E-2</v>
      </c>
      <c r="AW33" s="407">
        <v>0.92720800471848297</v>
      </c>
    </row>
    <row r="34" spans="1:49" x14ac:dyDescent="0.2">
      <c r="A34" s="225" t="s">
        <v>19</v>
      </c>
      <c r="B34" s="158" t="s">
        <v>274</v>
      </c>
      <c r="C34" s="405">
        <f t="shared" si="0"/>
        <v>1</v>
      </c>
      <c r="D34" s="406">
        <f t="shared" si="1"/>
        <v>4.7543550975425841E-2</v>
      </c>
      <c r="E34" s="406">
        <f t="shared" si="1"/>
        <v>3.5865509174223237E-2</v>
      </c>
      <c r="F34" s="406">
        <f t="shared" si="2"/>
        <v>0.6980530152162564</v>
      </c>
      <c r="G34" s="406">
        <f t="shared" si="2"/>
        <v>0.4248177722781849</v>
      </c>
      <c r="H34" s="407">
        <f t="shared" si="3"/>
        <v>0.15535065660799105</v>
      </c>
      <c r="K34" s="225" t="s">
        <v>19</v>
      </c>
      <c r="L34" s="158" t="s">
        <v>274</v>
      </c>
      <c r="M34" s="383">
        <f>取引基本表!AX31</f>
        <v>24620</v>
      </c>
      <c r="N34" s="367">
        <f>ABS(取引基本表!BB31)</f>
        <v>0</v>
      </c>
      <c r="O34" s="411">
        <f t="shared" si="4"/>
        <v>0</v>
      </c>
      <c r="P34" s="407">
        <f t="shared" si="5"/>
        <v>1</v>
      </c>
      <c r="R34" s="225" t="s">
        <v>19</v>
      </c>
      <c r="S34" s="158" t="s">
        <v>274</v>
      </c>
      <c r="T34" s="365">
        <f>取引基本表!BD31</f>
        <v>51721</v>
      </c>
      <c r="U34" s="446">
        <f>雇用表!AI31</f>
        <v>2459</v>
      </c>
      <c r="V34" s="447">
        <f>雇用表!AI77</f>
        <v>1855</v>
      </c>
      <c r="W34" s="413">
        <f t="shared" si="7"/>
        <v>4.7543550975425841E-2</v>
      </c>
      <c r="X34" s="413">
        <f t="shared" si="8"/>
        <v>3.5865509174223237E-2</v>
      </c>
      <c r="Z34" s="225" t="s">
        <v>19</v>
      </c>
      <c r="AA34" s="48" t="s">
        <v>274</v>
      </c>
      <c r="AB34" s="452">
        <v>21972</v>
      </c>
      <c r="AC34" s="387">
        <v>6997</v>
      </c>
      <c r="AD34" s="387">
        <v>4912</v>
      </c>
      <c r="AE34" s="387">
        <v>2249</v>
      </c>
      <c r="AF34" s="387">
        <v>-26</v>
      </c>
      <c r="AG34" s="369">
        <v>51721</v>
      </c>
      <c r="AH34" s="407">
        <f t="shared" si="9"/>
        <v>0.6980530152162564</v>
      </c>
      <c r="AI34" s="411">
        <f t="shared" si="10"/>
        <v>0.4248177722781849</v>
      </c>
      <c r="AK34" s="225" t="s">
        <v>19</v>
      </c>
      <c r="AL34" s="158" t="s">
        <v>274</v>
      </c>
      <c r="AM34" s="383">
        <f>取引基本表!AR31</f>
        <v>11120</v>
      </c>
      <c r="AN34" s="407">
        <f t="shared" si="6"/>
        <v>0.15535065660799105</v>
      </c>
      <c r="AP34" s="225" t="s">
        <v>19</v>
      </c>
      <c r="AQ34" s="158" t="s">
        <v>274</v>
      </c>
      <c r="AR34" s="386">
        <f>取引基本表!AX31</f>
        <v>24620</v>
      </c>
      <c r="AS34" s="387">
        <f>取引基本表!AY31</f>
        <v>27101</v>
      </c>
      <c r="AT34" s="387">
        <f>ABS(取引基本表!BB31)</f>
        <v>0</v>
      </c>
      <c r="AU34" s="388">
        <f t="shared" si="11"/>
        <v>27101</v>
      </c>
      <c r="AV34" s="411">
        <v>0.56941832909614032</v>
      </c>
      <c r="AW34" s="407">
        <v>0.43058167090385968</v>
      </c>
    </row>
    <row r="35" spans="1:49" x14ac:dyDescent="0.2">
      <c r="A35" s="225" t="s">
        <v>20</v>
      </c>
      <c r="B35" s="158" t="s">
        <v>37</v>
      </c>
      <c r="C35" s="405">
        <f t="shared" si="0"/>
        <v>0.10396681358568838</v>
      </c>
      <c r="D35" s="406">
        <f t="shared" si="1"/>
        <v>8.9953271028037379E-2</v>
      </c>
      <c r="E35" s="406">
        <f t="shared" si="1"/>
        <v>8.4112149532710276E-2</v>
      </c>
      <c r="F35" s="406">
        <f t="shared" si="2"/>
        <v>0.6460280373831776</v>
      </c>
      <c r="G35" s="406">
        <f t="shared" si="2"/>
        <v>0.31658878504672899</v>
      </c>
      <c r="H35" s="407">
        <f t="shared" si="3"/>
        <v>5.9164571109248394E-2</v>
      </c>
      <c r="K35" s="225" t="s">
        <v>20</v>
      </c>
      <c r="L35" s="158" t="s">
        <v>37</v>
      </c>
      <c r="M35" s="383">
        <f>取引基本表!AX32</f>
        <v>7714</v>
      </c>
      <c r="N35" s="367">
        <f>ABS(取引基本表!BB32)</f>
        <v>6912</v>
      </c>
      <c r="O35" s="411">
        <f t="shared" si="4"/>
        <v>0.89603318641431162</v>
      </c>
      <c r="P35" s="407">
        <f t="shared" si="5"/>
        <v>0.10396681358568838</v>
      </c>
      <c r="R35" s="225" t="s">
        <v>20</v>
      </c>
      <c r="S35" s="158" t="s">
        <v>37</v>
      </c>
      <c r="T35" s="365">
        <f>取引基本表!BD32</f>
        <v>856</v>
      </c>
      <c r="U35" s="446">
        <f>雇用表!AI32</f>
        <v>77</v>
      </c>
      <c r="V35" s="447">
        <f>雇用表!AI78</f>
        <v>72</v>
      </c>
      <c r="W35" s="413">
        <f t="shared" si="7"/>
        <v>8.9953271028037379E-2</v>
      </c>
      <c r="X35" s="413">
        <f t="shared" si="8"/>
        <v>8.4112149532710276E-2</v>
      </c>
      <c r="Z35" s="225" t="s">
        <v>20</v>
      </c>
      <c r="AA35" s="48" t="s">
        <v>37</v>
      </c>
      <c r="AB35" s="452">
        <v>271</v>
      </c>
      <c r="AC35" s="387">
        <v>214</v>
      </c>
      <c r="AD35" s="387">
        <v>63</v>
      </c>
      <c r="AE35" s="387">
        <v>18</v>
      </c>
      <c r="AF35" s="387">
        <v>-13</v>
      </c>
      <c r="AG35" s="369">
        <v>856</v>
      </c>
      <c r="AH35" s="407">
        <f t="shared" si="9"/>
        <v>0.6460280373831776</v>
      </c>
      <c r="AI35" s="411">
        <f t="shared" si="10"/>
        <v>0.31658878504672899</v>
      </c>
      <c r="AK35" s="225" t="s">
        <v>20</v>
      </c>
      <c r="AL35" s="158" t="s">
        <v>37</v>
      </c>
      <c r="AM35" s="383">
        <f>取引基本表!AR32</f>
        <v>4235</v>
      </c>
      <c r="AN35" s="407">
        <f t="shared" si="6"/>
        <v>5.9164571109248394E-2</v>
      </c>
      <c r="AP35" s="225" t="s">
        <v>20</v>
      </c>
      <c r="AQ35" s="158" t="s">
        <v>37</v>
      </c>
      <c r="AR35" s="386">
        <f>取引基本表!AX32</f>
        <v>7714</v>
      </c>
      <c r="AS35" s="387">
        <f>取引基本表!AY32</f>
        <v>54</v>
      </c>
      <c r="AT35" s="387">
        <f>ABS(取引基本表!BB32)</f>
        <v>6912</v>
      </c>
      <c r="AU35" s="388">
        <f t="shared" si="11"/>
        <v>-6858</v>
      </c>
      <c r="AV35" s="411">
        <v>0.14958058191588852</v>
      </c>
      <c r="AW35" s="407">
        <v>0.85041941808411148</v>
      </c>
    </row>
    <row r="36" spans="1:49" x14ac:dyDescent="0.2">
      <c r="A36" s="225" t="s">
        <v>21</v>
      </c>
      <c r="B36" s="158" t="s">
        <v>38</v>
      </c>
      <c r="C36" s="405">
        <f t="shared" si="0"/>
        <v>0.7690462911321807</v>
      </c>
      <c r="D36" s="406">
        <f t="shared" si="1"/>
        <v>7.3843480778976326E-3</v>
      </c>
      <c r="E36" s="406">
        <f t="shared" si="1"/>
        <v>2.3890537899080577E-3</v>
      </c>
      <c r="F36" s="406">
        <f t="shared" si="2"/>
        <v>0.89162383262144351</v>
      </c>
      <c r="G36" s="406">
        <f t="shared" si="2"/>
        <v>1.0642148700499529E-2</v>
      </c>
      <c r="H36" s="407">
        <f t="shared" si="3"/>
        <v>0.21434758312377758</v>
      </c>
      <c r="K36" s="225" t="s">
        <v>21</v>
      </c>
      <c r="L36" s="158" t="s">
        <v>38</v>
      </c>
      <c r="M36" s="383">
        <f>取引基本表!AX33</f>
        <v>17930</v>
      </c>
      <c r="N36" s="367">
        <f>ABS(取引基本表!BB33)</f>
        <v>4141</v>
      </c>
      <c r="O36" s="411">
        <f t="shared" si="4"/>
        <v>0.2309537088678193</v>
      </c>
      <c r="P36" s="407">
        <f t="shared" si="5"/>
        <v>0.7690462911321807</v>
      </c>
      <c r="R36" s="225" t="s">
        <v>21</v>
      </c>
      <c r="S36" s="158" t="s">
        <v>38</v>
      </c>
      <c r="T36" s="365">
        <f>取引基本表!BD33</f>
        <v>13813</v>
      </c>
      <c r="U36" s="446">
        <f>雇用表!AI33</f>
        <v>102</v>
      </c>
      <c r="V36" s="447">
        <f>雇用表!AI79</f>
        <v>33</v>
      </c>
      <c r="W36" s="413">
        <f t="shared" si="7"/>
        <v>7.3843480778976326E-3</v>
      </c>
      <c r="X36" s="413">
        <f t="shared" si="8"/>
        <v>2.3890537899080577E-3</v>
      </c>
      <c r="Z36" s="225" t="s">
        <v>21</v>
      </c>
      <c r="AA36" s="48" t="s">
        <v>38</v>
      </c>
      <c r="AB36" s="452">
        <v>147</v>
      </c>
      <c r="AC36" s="387">
        <v>6564</v>
      </c>
      <c r="AD36" s="387">
        <v>4991</v>
      </c>
      <c r="AE36" s="387">
        <v>614</v>
      </c>
      <c r="AF36" s="387">
        <v>0</v>
      </c>
      <c r="AG36" s="369">
        <v>13813</v>
      </c>
      <c r="AH36" s="407">
        <f>SUM(AB36:AF36)/AG36</f>
        <v>0.89162383262144351</v>
      </c>
      <c r="AI36" s="411">
        <f>AB36/AG36</f>
        <v>1.0642148700499529E-2</v>
      </c>
      <c r="AK36" s="225" t="s">
        <v>21</v>
      </c>
      <c r="AL36" s="158" t="s">
        <v>38</v>
      </c>
      <c r="AM36" s="383">
        <f>取引基本表!AR33</f>
        <v>15343</v>
      </c>
      <c r="AN36" s="407">
        <f t="shared" si="6"/>
        <v>0.21434758312377758</v>
      </c>
      <c r="AP36" s="225" t="s">
        <v>21</v>
      </c>
      <c r="AQ36" s="158" t="s">
        <v>38</v>
      </c>
      <c r="AR36" s="386">
        <f>取引基本表!AX33</f>
        <v>17930</v>
      </c>
      <c r="AS36" s="387">
        <f>取引基本表!AY33</f>
        <v>24</v>
      </c>
      <c r="AT36" s="387">
        <f>ABS(取引基本表!BB33)</f>
        <v>4141</v>
      </c>
      <c r="AU36" s="388">
        <f t="shared" si="11"/>
        <v>-4117</v>
      </c>
      <c r="AV36" s="411">
        <v>6.3278791478513889E-3</v>
      </c>
      <c r="AW36" s="407">
        <v>0.99367212085214862</v>
      </c>
    </row>
    <row r="37" spans="1:49" x14ac:dyDescent="0.2">
      <c r="A37" s="225" t="s">
        <v>22</v>
      </c>
      <c r="B37" s="158" t="s">
        <v>377</v>
      </c>
      <c r="C37" s="405">
        <f t="shared" si="0"/>
        <v>0.51946958535045251</v>
      </c>
      <c r="D37" s="406">
        <f t="shared" si="1"/>
        <v>0.1050280308339173</v>
      </c>
      <c r="E37" s="406">
        <f t="shared" si="1"/>
        <v>9.4341275402943237E-2</v>
      </c>
      <c r="F37" s="406">
        <f t="shared" si="2"/>
        <v>0.70891730903994399</v>
      </c>
      <c r="G37" s="406">
        <f t="shared" si="2"/>
        <v>0.46066923615977573</v>
      </c>
      <c r="H37" s="407">
        <f t="shared" si="3"/>
        <v>4.5948588991338364E-2</v>
      </c>
      <c r="K37" s="225" t="s">
        <v>22</v>
      </c>
      <c r="L37" s="158" t="s">
        <v>377</v>
      </c>
      <c r="M37" s="383">
        <f>取引基本表!AX34</f>
        <v>9502</v>
      </c>
      <c r="N37" s="367">
        <f>ABS(取引基本表!BB34)</f>
        <v>4566</v>
      </c>
      <c r="O37" s="411">
        <f t="shared" si="4"/>
        <v>0.48053041464954749</v>
      </c>
      <c r="P37" s="407">
        <f t="shared" si="5"/>
        <v>0.51946958535045251</v>
      </c>
      <c r="R37" s="225" t="s">
        <v>22</v>
      </c>
      <c r="S37" s="158" t="s">
        <v>377</v>
      </c>
      <c r="T37" s="365">
        <f>取引基本表!BD34</f>
        <v>11416</v>
      </c>
      <c r="U37" s="446">
        <f>雇用表!AI34</f>
        <v>1199</v>
      </c>
      <c r="V37" s="447">
        <f>雇用表!AI80</f>
        <v>1077</v>
      </c>
      <c r="W37" s="413">
        <f t="shared" si="7"/>
        <v>0.1050280308339173</v>
      </c>
      <c r="X37" s="413">
        <f t="shared" si="8"/>
        <v>9.4341275402943237E-2</v>
      </c>
      <c r="Z37" s="225" t="s">
        <v>22</v>
      </c>
      <c r="AA37" s="48" t="s">
        <v>377</v>
      </c>
      <c r="AB37" s="452">
        <v>5259</v>
      </c>
      <c r="AC37" s="387">
        <v>850</v>
      </c>
      <c r="AD37" s="387">
        <v>1056</v>
      </c>
      <c r="AE37" s="387">
        <v>958</v>
      </c>
      <c r="AF37" s="387">
        <v>-30</v>
      </c>
      <c r="AG37" s="369">
        <v>11416</v>
      </c>
      <c r="AH37" s="407">
        <f t="shared" si="9"/>
        <v>0.70891730903994399</v>
      </c>
      <c r="AI37" s="411">
        <f t="shared" si="10"/>
        <v>0.46066923615977573</v>
      </c>
      <c r="AK37" s="225" t="s">
        <v>22</v>
      </c>
      <c r="AL37" s="158" t="s">
        <v>377</v>
      </c>
      <c r="AM37" s="383">
        <f>取引基本表!AR34</f>
        <v>3289</v>
      </c>
      <c r="AN37" s="407">
        <f t="shared" si="6"/>
        <v>4.5948588991338364E-2</v>
      </c>
      <c r="AP37" s="225" t="s">
        <v>22</v>
      </c>
      <c r="AQ37" s="158" t="s">
        <v>377</v>
      </c>
      <c r="AR37" s="386">
        <f>取引基本表!AX34</f>
        <v>9502</v>
      </c>
      <c r="AS37" s="387">
        <f>取引基本表!AY34</f>
        <v>6480</v>
      </c>
      <c r="AT37" s="387">
        <f>ABS(取引基本表!BB34)</f>
        <v>4566</v>
      </c>
      <c r="AU37" s="388">
        <f t="shared" si="11"/>
        <v>1914</v>
      </c>
      <c r="AV37" s="411">
        <v>0.42821641302313979</v>
      </c>
      <c r="AW37" s="407">
        <v>0.57178358697686016</v>
      </c>
    </row>
    <row r="38" spans="1:49" x14ac:dyDescent="0.2">
      <c r="A38" s="225" t="s">
        <v>23</v>
      </c>
      <c r="B38" s="158" t="s">
        <v>193</v>
      </c>
      <c r="C38" s="405">
        <f t="shared" si="0"/>
        <v>5.5966094327320137E-2</v>
      </c>
      <c r="D38" s="406">
        <f t="shared" si="1"/>
        <v>5.0179211469534052E-2</v>
      </c>
      <c r="E38" s="406">
        <f t="shared" si="1"/>
        <v>6.2724014336917558E-2</v>
      </c>
      <c r="F38" s="406">
        <f t="shared" si="2"/>
        <v>0.42473118279569894</v>
      </c>
      <c r="G38" s="406">
        <f t="shared" si="2"/>
        <v>0.18817204301075269</v>
      </c>
      <c r="H38" s="407">
        <f t="shared" si="3"/>
        <v>4.1086895780944398E-2</v>
      </c>
      <c r="K38" s="225" t="s">
        <v>23</v>
      </c>
      <c r="L38" s="158" t="s">
        <v>193</v>
      </c>
      <c r="M38" s="383">
        <f>取引基本表!AX35</f>
        <v>9202</v>
      </c>
      <c r="N38" s="367">
        <f>ABS(取引基本表!BB35)</f>
        <v>8687</v>
      </c>
      <c r="O38" s="411">
        <f t="shared" si="4"/>
        <v>0.94403390567267986</v>
      </c>
      <c r="P38" s="407">
        <f t="shared" si="5"/>
        <v>5.5966094327320137E-2</v>
      </c>
      <c r="R38" s="225" t="s">
        <v>23</v>
      </c>
      <c r="S38" s="158" t="s">
        <v>193</v>
      </c>
      <c r="T38" s="365">
        <f>取引基本表!BD35</f>
        <v>558</v>
      </c>
      <c r="U38" s="446">
        <f>雇用表!AI35</f>
        <v>28</v>
      </c>
      <c r="V38" s="447">
        <f>雇用表!AI81</f>
        <v>35</v>
      </c>
      <c r="W38" s="413">
        <f t="shared" si="7"/>
        <v>5.0179211469534052E-2</v>
      </c>
      <c r="X38" s="413">
        <f t="shared" si="8"/>
        <v>6.2724014336917558E-2</v>
      </c>
      <c r="Z38" s="225" t="s">
        <v>23</v>
      </c>
      <c r="AA38" s="48" t="s">
        <v>193</v>
      </c>
      <c r="AB38" s="452">
        <v>105</v>
      </c>
      <c r="AC38" s="387">
        <v>71</v>
      </c>
      <c r="AD38" s="387">
        <v>43</v>
      </c>
      <c r="AE38" s="387">
        <v>18</v>
      </c>
      <c r="AF38" s="387">
        <v>0</v>
      </c>
      <c r="AG38" s="369">
        <v>558</v>
      </c>
      <c r="AH38" s="407">
        <f t="shared" si="9"/>
        <v>0.42473118279569894</v>
      </c>
      <c r="AI38" s="411">
        <f t="shared" si="10"/>
        <v>0.18817204301075269</v>
      </c>
      <c r="AK38" s="225" t="s">
        <v>23</v>
      </c>
      <c r="AL38" s="158" t="s">
        <v>193</v>
      </c>
      <c r="AM38" s="383">
        <f>取引基本表!AR35</f>
        <v>2941</v>
      </c>
      <c r="AN38" s="407">
        <f t="shared" si="6"/>
        <v>4.1086895780944398E-2</v>
      </c>
      <c r="AP38" s="225" t="s">
        <v>23</v>
      </c>
      <c r="AQ38" s="158" t="s">
        <v>193</v>
      </c>
      <c r="AR38" s="386">
        <f>取引基本表!AX35</f>
        <v>9202</v>
      </c>
      <c r="AS38" s="387">
        <f>取引基本表!AY35</f>
        <v>43</v>
      </c>
      <c r="AT38" s="387">
        <f>ABS(取引基本表!BB35)</f>
        <v>8687</v>
      </c>
      <c r="AU38" s="388">
        <f t="shared" si="11"/>
        <v>-8644</v>
      </c>
      <c r="AV38" s="411">
        <v>0.57331716017527301</v>
      </c>
      <c r="AW38" s="407">
        <v>0.42668283982472699</v>
      </c>
    </row>
    <row r="39" spans="1:49" x14ac:dyDescent="0.2">
      <c r="A39" s="225" t="s">
        <v>24</v>
      </c>
      <c r="B39" s="158" t="s">
        <v>39</v>
      </c>
      <c r="C39" s="405">
        <f t="shared" si="0"/>
        <v>0.92912172573189522</v>
      </c>
      <c r="D39" s="406">
        <f t="shared" si="1"/>
        <v>7.5621890547263676E-2</v>
      </c>
      <c r="E39" s="406">
        <f t="shared" si="1"/>
        <v>9.5854063018242119E-2</v>
      </c>
      <c r="F39" s="406">
        <f t="shared" si="2"/>
        <v>0.70082918739635158</v>
      </c>
      <c r="G39" s="406">
        <f t="shared" si="2"/>
        <v>0.35058043117744608</v>
      </c>
      <c r="H39" s="407">
        <f t="shared" si="3"/>
        <v>3.6742106733724505E-3</v>
      </c>
      <c r="K39" s="225" t="s">
        <v>24</v>
      </c>
      <c r="L39" s="158" t="s">
        <v>39</v>
      </c>
      <c r="M39" s="383">
        <f>取引基本表!AX36</f>
        <v>3245</v>
      </c>
      <c r="N39" s="367">
        <f>ABS(取引基本表!BB36)</f>
        <v>230</v>
      </c>
      <c r="O39" s="411">
        <f t="shared" si="4"/>
        <v>7.0878274268104779E-2</v>
      </c>
      <c r="P39" s="407">
        <f t="shared" si="5"/>
        <v>0.92912172573189522</v>
      </c>
      <c r="R39" s="225" t="s">
        <v>24</v>
      </c>
      <c r="S39" s="158" t="s">
        <v>39</v>
      </c>
      <c r="T39" s="365">
        <f>取引基本表!BD36</f>
        <v>3015</v>
      </c>
      <c r="U39" s="446">
        <f>雇用表!AI36</f>
        <v>228</v>
      </c>
      <c r="V39" s="447">
        <f>雇用表!AI82</f>
        <v>289</v>
      </c>
      <c r="W39" s="413">
        <f t="shared" si="7"/>
        <v>7.5621890547263676E-2</v>
      </c>
      <c r="X39" s="413">
        <f t="shared" si="8"/>
        <v>9.5854063018242119E-2</v>
      </c>
      <c r="Z39" s="225" t="s">
        <v>24</v>
      </c>
      <c r="AA39" s="48" t="s">
        <v>39</v>
      </c>
      <c r="AB39" s="452">
        <v>1057</v>
      </c>
      <c r="AC39" s="387">
        <v>0</v>
      </c>
      <c r="AD39" s="387">
        <v>1051</v>
      </c>
      <c r="AE39" s="387">
        <v>5</v>
      </c>
      <c r="AF39" s="387">
        <v>0</v>
      </c>
      <c r="AG39" s="369">
        <v>3015</v>
      </c>
      <c r="AH39" s="407">
        <f t="shared" si="9"/>
        <v>0.70082918739635158</v>
      </c>
      <c r="AI39" s="411">
        <f t="shared" si="10"/>
        <v>0.35058043117744608</v>
      </c>
      <c r="AK39" s="225" t="s">
        <v>24</v>
      </c>
      <c r="AL39" s="158" t="s">
        <v>39</v>
      </c>
      <c r="AM39" s="383">
        <f>取引基本表!AR36</f>
        <v>263</v>
      </c>
      <c r="AN39" s="407">
        <f t="shared" si="6"/>
        <v>3.6742106733724505E-3</v>
      </c>
      <c r="AP39" s="225" t="s">
        <v>24</v>
      </c>
      <c r="AQ39" s="158" t="s">
        <v>39</v>
      </c>
      <c r="AR39" s="386">
        <f>取引基本表!AX36</f>
        <v>3245</v>
      </c>
      <c r="AS39" s="387">
        <f>取引基本表!AY36</f>
        <v>0</v>
      </c>
      <c r="AT39" s="387">
        <f>ABS(取引基本表!BB36)</f>
        <v>230</v>
      </c>
      <c r="AU39" s="388">
        <f t="shared" si="11"/>
        <v>-230</v>
      </c>
      <c r="AV39" s="411">
        <v>0</v>
      </c>
      <c r="AW39" s="407">
        <v>1</v>
      </c>
    </row>
    <row r="40" spans="1:49" x14ac:dyDescent="0.2">
      <c r="A40" s="225" t="s">
        <v>25</v>
      </c>
      <c r="B40" s="158" t="s">
        <v>40</v>
      </c>
      <c r="C40" s="405">
        <f t="shared" si="0"/>
        <v>1</v>
      </c>
      <c r="D40" s="406">
        <f t="shared" si="1"/>
        <v>7.4181516784086202E-2</v>
      </c>
      <c r="E40" s="406">
        <f t="shared" si="1"/>
        <v>4.8383754662246169E-2</v>
      </c>
      <c r="F40" s="406">
        <f t="shared" si="2"/>
        <v>0.71467053460422714</v>
      </c>
      <c r="G40" s="406">
        <f t="shared" si="2"/>
        <v>0.52103191048487363</v>
      </c>
      <c r="H40" s="407">
        <f t="shared" si="3"/>
        <v>3.0720871751886002E-2</v>
      </c>
      <c r="K40" s="225" t="s">
        <v>25</v>
      </c>
      <c r="L40" s="158" t="s">
        <v>40</v>
      </c>
      <c r="M40" s="383">
        <f>取引基本表!AX37</f>
        <v>7003</v>
      </c>
      <c r="N40" s="367">
        <f>ABS(取引基本表!BB37)</f>
        <v>0</v>
      </c>
      <c r="O40" s="411">
        <f t="shared" si="4"/>
        <v>0</v>
      </c>
      <c r="P40" s="407">
        <f t="shared" si="5"/>
        <v>1</v>
      </c>
      <c r="R40" s="225" t="s">
        <v>25</v>
      </c>
      <c r="S40" s="158" t="s">
        <v>40</v>
      </c>
      <c r="T40" s="365">
        <f>取引基本表!BD37</f>
        <v>9652</v>
      </c>
      <c r="U40" s="446">
        <f>雇用表!AI37</f>
        <v>716</v>
      </c>
      <c r="V40" s="447">
        <f>雇用表!AI83</f>
        <v>467</v>
      </c>
      <c r="W40" s="413">
        <f t="shared" si="7"/>
        <v>7.4181516784086202E-2</v>
      </c>
      <c r="X40" s="413">
        <f t="shared" si="8"/>
        <v>4.8383754662246169E-2</v>
      </c>
      <c r="Z40" s="225" t="s">
        <v>25</v>
      </c>
      <c r="AA40" s="48" t="s">
        <v>40</v>
      </c>
      <c r="AB40" s="452">
        <v>5029</v>
      </c>
      <c r="AC40" s="387">
        <v>163</v>
      </c>
      <c r="AD40" s="387">
        <v>1615</v>
      </c>
      <c r="AE40" s="387">
        <v>119</v>
      </c>
      <c r="AF40" s="387">
        <v>-28</v>
      </c>
      <c r="AG40" s="369">
        <v>9652</v>
      </c>
      <c r="AH40" s="407">
        <f t="shared" si="9"/>
        <v>0.71467053460422714</v>
      </c>
      <c r="AI40" s="411">
        <f t="shared" si="10"/>
        <v>0.52103191048487363</v>
      </c>
      <c r="AK40" s="225" t="s">
        <v>25</v>
      </c>
      <c r="AL40" s="158" t="s">
        <v>40</v>
      </c>
      <c r="AM40" s="383">
        <f>取引基本表!AR37</f>
        <v>2199</v>
      </c>
      <c r="AN40" s="407">
        <f t="shared" si="6"/>
        <v>3.0720871751886002E-2</v>
      </c>
      <c r="AP40" s="225" t="s">
        <v>25</v>
      </c>
      <c r="AQ40" s="158" t="s">
        <v>40</v>
      </c>
      <c r="AR40" s="386">
        <f>取引基本表!AX37</f>
        <v>7003</v>
      </c>
      <c r="AS40" s="387">
        <f>取引基本表!AY37</f>
        <v>2649</v>
      </c>
      <c r="AT40" s="387">
        <f>ABS(取引基本表!BB37)</f>
        <v>0</v>
      </c>
      <c r="AU40" s="388">
        <f t="shared" si="11"/>
        <v>2649</v>
      </c>
      <c r="AV40" s="411">
        <v>0.13187533136804414</v>
      </c>
      <c r="AW40" s="407">
        <v>0.86812466863195592</v>
      </c>
    </row>
    <row r="41" spans="1:49" x14ac:dyDescent="0.2">
      <c r="A41" s="225" t="s">
        <v>26</v>
      </c>
      <c r="B41" s="158" t="s">
        <v>276</v>
      </c>
      <c r="C41" s="405">
        <f t="shared" si="0"/>
        <v>0.82470733210104741</v>
      </c>
      <c r="D41" s="406">
        <f t="shared" si="1"/>
        <v>0.11913861531677201</v>
      </c>
      <c r="E41" s="406">
        <f t="shared" si="1"/>
        <v>0.1147287961193591</v>
      </c>
      <c r="F41" s="406">
        <f t="shared" si="2"/>
        <v>0.54887549610465969</v>
      </c>
      <c r="G41" s="406">
        <f t="shared" si="2"/>
        <v>0.4456857268851977</v>
      </c>
      <c r="H41" s="407">
        <f t="shared" si="3"/>
        <v>5.0614696842693492E-2</v>
      </c>
      <c r="K41" s="225" t="s">
        <v>26</v>
      </c>
      <c r="L41" s="158" t="s">
        <v>276</v>
      </c>
      <c r="M41" s="383">
        <f>取引基本表!AX38</f>
        <v>9738</v>
      </c>
      <c r="N41" s="367">
        <f>ABS(取引基本表!BB38)</f>
        <v>1707</v>
      </c>
      <c r="O41" s="411">
        <f t="shared" si="4"/>
        <v>0.17529266789895256</v>
      </c>
      <c r="P41" s="407">
        <f t="shared" si="5"/>
        <v>0.82470733210104741</v>
      </c>
      <c r="R41" s="225" t="s">
        <v>26</v>
      </c>
      <c r="S41" s="158" t="s">
        <v>276</v>
      </c>
      <c r="T41" s="365">
        <f>取引基本表!BD38</f>
        <v>13606</v>
      </c>
      <c r="U41" s="446">
        <f>雇用表!AI38</f>
        <v>1621</v>
      </c>
      <c r="V41" s="447">
        <f>雇用表!AI84</f>
        <v>1561</v>
      </c>
      <c r="W41" s="413">
        <f t="shared" si="7"/>
        <v>0.11913861531677201</v>
      </c>
      <c r="X41" s="413">
        <f t="shared" si="8"/>
        <v>0.1147287961193591</v>
      </c>
      <c r="Z41" s="225" t="s">
        <v>26</v>
      </c>
      <c r="AA41" s="48" t="s">
        <v>276</v>
      </c>
      <c r="AB41" s="452">
        <v>6064</v>
      </c>
      <c r="AC41" s="387">
        <v>497</v>
      </c>
      <c r="AD41" s="387">
        <v>886</v>
      </c>
      <c r="AE41" s="387">
        <v>205</v>
      </c>
      <c r="AF41" s="387">
        <v>-184</v>
      </c>
      <c r="AG41" s="369">
        <v>13606</v>
      </c>
      <c r="AH41" s="407">
        <f t="shared" si="9"/>
        <v>0.54887549610465969</v>
      </c>
      <c r="AI41" s="411">
        <f t="shared" si="10"/>
        <v>0.4456857268851977</v>
      </c>
      <c r="AK41" s="225" t="s">
        <v>26</v>
      </c>
      <c r="AL41" s="158" t="s">
        <v>276</v>
      </c>
      <c r="AM41" s="383">
        <f>取引基本表!AR38</f>
        <v>3623</v>
      </c>
      <c r="AN41" s="407">
        <f t="shared" si="6"/>
        <v>5.0614696842693492E-2</v>
      </c>
      <c r="AP41" s="225" t="s">
        <v>26</v>
      </c>
      <c r="AQ41" s="158" t="s">
        <v>276</v>
      </c>
      <c r="AR41" s="386">
        <f>取引基本表!AX38</f>
        <v>9738</v>
      </c>
      <c r="AS41" s="387">
        <f>取引基本表!AY38</f>
        <v>5575</v>
      </c>
      <c r="AT41" s="387">
        <f>ABS(取引基本表!BB38)</f>
        <v>1707</v>
      </c>
      <c r="AU41" s="388">
        <f t="shared" si="11"/>
        <v>3868</v>
      </c>
      <c r="AV41" s="411">
        <v>5.6596812691101581E-5</v>
      </c>
      <c r="AW41" s="407">
        <v>0.9999434031873089</v>
      </c>
    </row>
    <row r="42" spans="1:49" x14ac:dyDescent="0.2">
      <c r="A42" s="225" t="s">
        <v>51</v>
      </c>
      <c r="B42" s="158" t="s">
        <v>367</v>
      </c>
      <c r="C42" s="405">
        <f t="shared" ref="C42:C47" si="12">P42</f>
        <v>0.29129662522202482</v>
      </c>
      <c r="D42" s="406">
        <f t="shared" ref="D42:E47" si="13">W42</f>
        <v>0.29393939393939394</v>
      </c>
      <c r="E42" s="406">
        <f t="shared" si="13"/>
        <v>0.26666666666666666</v>
      </c>
      <c r="F42" s="406">
        <f t="shared" ref="F42:G46" si="14">AH42</f>
        <v>0.54848484848484846</v>
      </c>
      <c r="G42" s="406">
        <f t="shared" si="14"/>
        <v>0.47878787878787876</v>
      </c>
      <c r="H42" s="407">
        <f t="shared" ref="H42:H47" si="15">AN42</f>
        <v>1.2405699916177704E-2</v>
      </c>
      <c r="K42" s="225" t="s">
        <v>51</v>
      </c>
      <c r="L42" s="158" t="s">
        <v>367</v>
      </c>
      <c r="M42" s="383">
        <f>取引基本表!AX39</f>
        <v>1126</v>
      </c>
      <c r="N42" s="367">
        <f>ABS(取引基本表!BB39)</f>
        <v>798</v>
      </c>
      <c r="O42" s="411">
        <f t="shared" ref="O42:O47" si="16">N42/M42</f>
        <v>0.70870337477797518</v>
      </c>
      <c r="P42" s="407">
        <f t="shared" si="5"/>
        <v>0.29129662522202482</v>
      </c>
      <c r="R42" s="225" t="s">
        <v>51</v>
      </c>
      <c r="S42" s="158" t="s">
        <v>367</v>
      </c>
      <c r="T42" s="365">
        <f>取引基本表!BD39</f>
        <v>330</v>
      </c>
      <c r="U42" s="446">
        <f>雇用表!AI39</f>
        <v>97</v>
      </c>
      <c r="V42" s="447">
        <f>雇用表!AI85</f>
        <v>88</v>
      </c>
      <c r="W42" s="413">
        <f t="shared" si="7"/>
        <v>0.29393939393939394</v>
      </c>
      <c r="X42" s="413">
        <f t="shared" si="8"/>
        <v>0.26666666666666666</v>
      </c>
      <c r="Z42" s="225" t="s">
        <v>51</v>
      </c>
      <c r="AA42" s="48" t="s">
        <v>367</v>
      </c>
      <c r="AB42" s="452">
        <v>158</v>
      </c>
      <c r="AC42" s="387">
        <v>-3</v>
      </c>
      <c r="AD42" s="387">
        <v>20</v>
      </c>
      <c r="AE42" s="387">
        <v>11</v>
      </c>
      <c r="AF42" s="387">
        <v>-5</v>
      </c>
      <c r="AG42" s="369">
        <v>330</v>
      </c>
      <c r="AH42" s="407">
        <f t="shared" ref="AH42:AH47" si="17">SUM(AB42:AF42)/AG42</f>
        <v>0.54848484848484846</v>
      </c>
      <c r="AI42" s="411">
        <f t="shared" ref="AI42:AI47" si="18">AB42/AG42</f>
        <v>0.47878787878787876</v>
      </c>
      <c r="AK42" s="225" t="s">
        <v>51</v>
      </c>
      <c r="AL42" s="158" t="s">
        <v>367</v>
      </c>
      <c r="AM42" s="383">
        <f>取引基本表!AR39</f>
        <v>888</v>
      </c>
      <c r="AN42" s="407">
        <f t="shared" si="6"/>
        <v>1.2405699916177704E-2</v>
      </c>
      <c r="AP42" s="225" t="s">
        <v>51</v>
      </c>
      <c r="AQ42" s="158" t="s">
        <v>367</v>
      </c>
      <c r="AR42" s="386">
        <f>取引基本表!AX39</f>
        <v>1126</v>
      </c>
      <c r="AS42" s="387">
        <f>取引基本表!AY39</f>
        <v>2</v>
      </c>
      <c r="AT42" s="387">
        <f>ABS(取引基本表!BB39)</f>
        <v>798</v>
      </c>
      <c r="AU42" s="388">
        <f t="shared" si="11"/>
        <v>-796</v>
      </c>
      <c r="AV42" s="411">
        <v>6.3071491241979305E-2</v>
      </c>
      <c r="AW42" s="407">
        <v>0.93692850875802069</v>
      </c>
    </row>
    <row r="43" spans="1:49" x14ac:dyDescent="0.2">
      <c r="A43" s="225" t="s">
        <v>194</v>
      </c>
      <c r="B43" s="158" t="s">
        <v>41</v>
      </c>
      <c r="C43" s="405">
        <f t="shared" si="12"/>
        <v>0.36608222490931075</v>
      </c>
      <c r="D43" s="406">
        <f t="shared" si="13"/>
        <v>0.10752237136465324</v>
      </c>
      <c r="E43" s="406">
        <f t="shared" si="13"/>
        <v>8.2074944071588371E-2</v>
      </c>
      <c r="F43" s="406">
        <f t="shared" si="14"/>
        <v>0.52740492170022368</v>
      </c>
      <c r="G43" s="406">
        <f t="shared" si="14"/>
        <v>0.30578859060402686</v>
      </c>
      <c r="H43" s="407">
        <f t="shared" si="15"/>
        <v>3.4031852472757751E-2</v>
      </c>
      <c r="K43" s="225" t="s">
        <v>194</v>
      </c>
      <c r="L43" s="158" t="s">
        <v>41</v>
      </c>
      <c r="M43" s="383">
        <f>取引基本表!AX40</f>
        <v>16540</v>
      </c>
      <c r="N43" s="367">
        <f>ABS(取引基本表!BB40)</f>
        <v>10485</v>
      </c>
      <c r="O43" s="411">
        <f t="shared" si="16"/>
        <v>0.63391777509068925</v>
      </c>
      <c r="P43" s="407">
        <f t="shared" si="5"/>
        <v>0.36608222490931075</v>
      </c>
      <c r="R43" s="225" t="s">
        <v>194</v>
      </c>
      <c r="S43" s="158" t="s">
        <v>41</v>
      </c>
      <c r="T43" s="365">
        <f>取引基本表!BD40</f>
        <v>7152</v>
      </c>
      <c r="U43" s="446">
        <f>雇用表!AI40</f>
        <v>769</v>
      </c>
      <c r="V43" s="447">
        <f>雇用表!AI86</f>
        <v>587</v>
      </c>
      <c r="W43" s="413">
        <f t="shared" si="7"/>
        <v>0.10752237136465324</v>
      </c>
      <c r="X43" s="413">
        <f t="shared" si="8"/>
        <v>8.2074944071588371E-2</v>
      </c>
      <c r="Z43" s="225" t="s">
        <v>194</v>
      </c>
      <c r="AA43" s="48" t="s">
        <v>41</v>
      </c>
      <c r="AB43" s="452">
        <v>2187</v>
      </c>
      <c r="AC43" s="387">
        <v>534</v>
      </c>
      <c r="AD43" s="387">
        <v>740</v>
      </c>
      <c r="AE43" s="387">
        <v>311</v>
      </c>
      <c r="AF43" s="387">
        <v>0</v>
      </c>
      <c r="AG43" s="369">
        <v>7152</v>
      </c>
      <c r="AH43" s="407">
        <f t="shared" si="17"/>
        <v>0.52740492170022368</v>
      </c>
      <c r="AI43" s="411">
        <f t="shared" si="18"/>
        <v>0.30578859060402686</v>
      </c>
      <c r="AK43" s="225" t="s">
        <v>194</v>
      </c>
      <c r="AL43" s="158" t="s">
        <v>41</v>
      </c>
      <c r="AM43" s="383">
        <f>取引基本表!AR40</f>
        <v>2436</v>
      </c>
      <c r="AN43" s="407">
        <f t="shared" si="6"/>
        <v>3.4031852472757751E-2</v>
      </c>
      <c r="AP43" s="225" t="s">
        <v>194</v>
      </c>
      <c r="AQ43" s="158" t="s">
        <v>41</v>
      </c>
      <c r="AR43" s="386">
        <f>取引基本表!AX40</f>
        <v>16540</v>
      </c>
      <c r="AS43" s="387">
        <f>取引基本表!AY40</f>
        <v>1097</v>
      </c>
      <c r="AT43" s="387">
        <f>ABS(取引基本表!BB40)</f>
        <v>10485</v>
      </c>
      <c r="AU43" s="388">
        <f t="shared" si="11"/>
        <v>-9388</v>
      </c>
      <c r="AV43" s="411">
        <v>0.35331229564204947</v>
      </c>
      <c r="AW43" s="407">
        <v>0.64668770435795053</v>
      </c>
    </row>
    <row r="44" spans="1:49" x14ac:dyDescent="0.2">
      <c r="A44" s="225" t="s">
        <v>205</v>
      </c>
      <c r="B44" s="158" t="s">
        <v>345</v>
      </c>
      <c r="C44" s="405">
        <f t="shared" si="12"/>
        <v>0.48678129044185614</v>
      </c>
      <c r="D44" s="406">
        <f t="shared" si="13"/>
        <v>0.18382352941176472</v>
      </c>
      <c r="E44" s="406">
        <f t="shared" si="13"/>
        <v>0.14083710407239819</v>
      </c>
      <c r="F44" s="406">
        <f t="shared" si="14"/>
        <v>0.545814479638009</v>
      </c>
      <c r="G44" s="406">
        <f t="shared" si="14"/>
        <v>0.26951357466063347</v>
      </c>
      <c r="H44" s="407">
        <f t="shared" si="15"/>
        <v>0.10592344230231908</v>
      </c>
      <c r="K44" s="225" t="s">
        <v>205</v>
      </c>
      <c r="L44" s="158" t="s">
        <v>277</v>
      </c>
      <c r="M44" s="383">
        <f>取引基本表!AX41</f>
        <v>10818</v>
      </c>
      <c r="N44" s="367">
        <f>ABS(取引基本表!BB41)</f>
        <v>5552</v>
      </c>
      <c r="O44" s="411">
        <f t="shared" si="16"/>
        <v>0.51321870955814386</v>
      </c>
      <c r="P44" s="407">
        <f>1-O44</f>
        <v>0.48678129044185614</v>
      </c>
      <c r="R44" s="225" t="s">
        <v>205</v>
      </c>
      <c r="S44" s="158" t="s">
        <v>360</v>
      </c>
      <c r="T44" s="365">
        <f>取引基本表!BD41</f>
        <v>7072</v>
      </c>
      <c r="U44" s="446">
        <f>雇用表!AI41</f>
        <v>1300</v>
      </c>
      <c r="V44" s="447">
        <f>雇用表!AI87</f>
        <v>996</v>
      </c>
      <c r="W44" s="413">
        <f t="shared" si="7"/>
        <v>0.18382352941176472</v>
      </c>
      <c r="X44" s="413">
        <f t="shared" si="8"/>
        <v>0.14083710407239819</v>
      </c>
      <c r="Z44" s="225" t="s">
        <v>205</v>
      </c>
      <c r="AA44" s="48" t="s">
        <v>42</v>
      </c>
      <c r="AB44" s="452">
        <v>1906</v>
      </c>
      <c r="AC44" s="387">
        <v>900</v>
      </c>
      <c r="AD44" s="387">
        <v>705</v>
      </c>
      <c r="AE44" s="387">
        <v>349</v>
      </c>
      <c r="AF44" s="387">
        <v>0</v>
      </c>
      <c r="AG44" s="369">
        <v>7072</v>
      </c>
      <c r="AH44" s="407">
        <f t="shared" si="17"/>
        <v>0.545814479638009</v>
      </c>
      <c r="AI44" s="411">
        <f t="shared" si="18"/>
        <v>0.26951357466063347</v>
      </c>
      <c r="AK44" s="225" t="s">
        <v>205</v>
      </c>
      <c r="AL44" s="158" t="s">
        <v>42</v>
      </c>
      <c r="AM44" s="383">
        <f>取引基本表!AR41</f>
        <v>7582</v>
      </c>
      <c r="AN44" s="407">
        <f t="shared" si="6"/>
        <v>0.10592344230231908</v>
      </c>
      <c r="AP44" s="225" t="s">
        <v>200</v>
      </c>
      <c r="AQ44" s="158" t="s">
        <v>42</v>
      </c>
      <c r="AR44" s="386">
        <f>取引基本表!AX41</f>
        <v>10818</v>
      </c>
      <c r="AS44" s="387">
        <f>取引基本表!AY41</f>
        <v>1806</v>
      </c>
      <c r="AT44" s="387">
        <f>ABS(取引基本表!BB41)</f>
        <v>5552</v>
      </c>
      <c r="AU44" s="388">
        <f t="shared" si="11"/>
        <v>-3746</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637</v>
      </c>
      <c r="N45" s="367">
        <f>ABS(取引基本表!BB42)</f>
        <v>0</v>
      </c>
      <c r="O45" s="411">
        <f t="shared" si="16"/>
        <v>0</v>
      </c>
      <c r="P45" s="407">
        <f>1-O45</f>
        <v>1</v>
      </c>
      <c r="R45" s="225" t="s">
        <v>341</v>
      </c>
      <c r="S45" s="158" t="s">
        <v>278</v>
      </c>
      <c r="T45" s="365">
        <f>取引基本表!BD42</f>
        <v>637</v>
      </c>
      <c r="U45" s="446">
        <f>雇用表!AI42</f>
        <v>0</v>
      </c>
      <c r="V45" s="447">
        <f>雇用表!AI88</f>
        <v>0</v>
      </c>
      <c r="W45" s="413">
        <f t="shared" si="7"/>
        <v>0</v>
      </c>
      <c r="X45" s="413">
        <f t="shared" si="8"/>
        <v>0</v>
      </c>
      <c r="Z45" s="225" t="s">
        <v>341</v>
      </c>
      <c r="AA45" s="48" t="s">
        <v>278</v>
      </c>
      <c r="AB45" s="452">
        <v>0</v>
      </c>
      <c r="AC45" s="387">
        <v>0</v>
      </c>
      <c r="AD45" s="387">
        <v>0</v>
      </c>
      <c r="AE45" s="387">
        <v>0</v>
      </c>
      <c r="AF45" s="387">
        <v>0</v>
      </c>
      <c r="AG45" s="369">
        <v>637</v>
      </c>
      <c r="AH45" s="407">
        <v>0</v>
      </c>
      <c r="AI45" s="411">
        <v>0</v>
      </c>
      <c r="AK45" s="225" t="s">
        <v>341</v>
      </c>
      <c r="AL45" s="158" t="s">
        <v>278</v>
      </c>
      <c r="AM45" s="383">
        <f>取引基本表!AR42</f>
        <v>0</v>
      </c>
      <c r="AN45" s="407">
        <f t="shared" si="6"/>
        <v>0</v>
      </c>
      <c r="AP45" s="225" t="s">
        <v>201</v>
      </c>
      <c r="AQ45" s="158" t="s">
        <v>278</v>
      </c>
      <c r="AR45" s="386">
        <f>取引基本表!AX42</f>
        <v>637</v>
      </c>
      <c r="AS45" s="387">
        <f>取引基本表!AY42</f>
        <v>0</v>
      </c>
      <c r="AT45" s="387">
        <f>ABS(取引基本表!BB42)</f>
        <v>0</v>
      </c>
      <c r="AU45" s="388">
        <f t="shared" si="11"/>
        <v>0</v>
      </c>
      <c r="AV45" s="411">
        <v>0</v>
      </c>
      <c r="AW45" s="407">
        <v>1</v>
      </c>
    </row>
    <row r="46" spans="1:49" x14ac:dyDescent="0.2">
      <c r="A46" s="225" t="s">
        <v>342</v>
      </c>
      <c r="B46" s="158" t="s">
        <v>279</v>
      </c>
      <c r="C46" s="405">
        <f t="shared" si="12"/>
        <v>0.13948747815958062</v>
      </c>
      <c r="D46" s="406">
        <f t="shared" si="13"/>
        <v>4.1666666666666666E-3</v>
      </c>
      <c r="E46" s="406">
        <f t="shared" si="13"/>
        <v>1.2500000000000001E-2</v>
      </c>
      <c r="F46" s="406">
        <f t="shared" si="14"/>
        <v>0.3125</v>
      </c>
      <c r="G46" s="406">
        <f t="shared" si="14"/>
        <v>8.3333333333333332E-3</v>
      </c>
      <c r="H46" s="407">
        <f t="shared" si="15"/>
        <v>2.1598211791003075E-2</v>
      </c>
      <c r="K46" s="225" t="s">
        <v>342</v>
      </c>
      <c r="L46" s="158" t="s">
        <v>279</v>
      </c>
      <c r="M46" s="383">
        <f>取引基本表!AX43</f>
        <v>3434</v>
      </c>
      <c r="N46" s="367">
        <f>ABS(取引基本表!BB43)</f>
        <v>2955</v>
      </c>
      <c r="O46" s="411">
        <f t="shared" si="16"/>
        <v>0.86051252184041938</v>
      </c>
      <c r="P46" s="407">
        <f>1-O46</f>
        <v>0.13948747815958062</v>
      </c>
      <c r="R46" s="225" t="s">
        <v>342</v>
      </c>
      <c r="S46" s="158" t="s">
        <v>279</v>
      </c>
      <c r="T46" s="365">
        <f>取引基本表!BD43</f>
        <v>480</v>
      </c>
      <c r="U46" s="446">
        <f>雇用表!AI43</f>
        <v>2</v>
      </c>
      <c r="V46" s="447">
        <f>雇用表!AI89</f>
        <v>6</v>
      </c>
      <c r="W46" s="413">
        <f t="shared" si="7"/>
        <v>4.1666666666666666E-3</v>
      </c>
      <c r="X46" s="413">
        <f t="shared" si="8"/>
        <v>1.2500000000000001E-2</v>
      </c>
      <c r="Z46" s="225" t="s">
        <v>342</v>
      </c>
      <c r="AA46" s="48" t="s">
        <v>279</v>
      </c>
      <c r="AB46" s="452">
        <v>4</v>
      </c>
      <c r="AC46" s="387">
        <v>125</v>
      </c>
      <c r="AD46" s="387">
        <v>17</v>
      </c>
      <c r="AE46" s="387">
        <v>6</v>
      </c>
      <c r="AF46" s="387">
        <v>-2</v>
      </c>
      <c r="AG46" s="369">
        <v>480</v>
      </c>
      <c r="AH46" s="407">
        <f t="shared" si="17"/>
        <v>0.3125</v>
      </c>
      <c r="AI46" s="411">
        <f t="shared" si="18"/>
        <v>8.3333333333333332E-3</v>
      </c>
      <c r="AK46" s="225" t="s">
        <v>342</v>
      </c>
      <c r="AL46" s="158" t="s">
        <v>279</v>
      </c>
      <c r="AM46" s="383">
        <f>取引基本表!AR43</f>
        <v>1546</v>
      </c>
      <c r="AN46" s="407">
        <f t="shared" si="6"/>
        <v>2.1598211791003075E-2</v>
      </c>
      <c r="AP46" s="225" t="s">
        <v>202</v>
      </c>
      <c r="AQ46" s="158" t="s">
        <v>279</v>
      </c>
      <c r="AR46" s="386">
        <f>取引基本表!AX43</f>
        <v>3434</v>
      </c>
      <c r="AS46" s="387">
        <f>取引基本表!AY43</f>
        <v>1</v>
      </c>
      <c r="AT46" s="387">
        <f>ABS(取引基本表!BB43)</f>
        <v>2955</v>
      </c>
      <c r="AU46" s="388">
        <f t="shared" si="11"/>
        <v>-2954</v>
      </c>
      <c r="AV46" s="411">
        <v>6.99850635196259E-3</v>
      </c>
      <c r="AW46" s="407">
        <v>0.99300149364803736</v>
      </c>
    </row>
    <row r="47" spans="1:49" x14ac:dyDescent="0.2">
      <c r="A47" s="226" t="s">
        <v>347</v>
      </c>
      <c r="B47" s="227" t="s">
        <v>43</v>
      </c>
      <c r="C47" s="408">
        <f t="shared" si="12"/>
        <v>0.42491623390916577</v>
      </c>
      <c r="D47" s="409">
        <f t="shared" si="13"/>
        <v>5.6184371544160214E-2</v>
      </c>
      <c r="E47" s="409">
        <f t="shared" si="13"/>
        <v>4.7573155469890209E-2</v>
      </c>
      <c r="F47" s="409">
        <f>AH47</f>
        <v>0.48809024443512294</v>
      </c>
      <c r="G47" s="409">
        <f>AI47</f>
        <v>0.25359060670246586</v>
      </c>
      <c r="H47" s="410">
        <f t="shared" si="15"/>
        <v>1</v>
      </c>
      <c r="K47" s="226" t="s">
        <v>347</v>
      </c>
      <c r="L47" s="228" t="s">
        <v>43</v>
      </c>
      <c r="M47" s="384">
        <f>取引基本表!AX44</f>
        <v>245326</v>
      </c>
      <c r="N47" s="385">
        <f>ABS(取引基本表!BB44)</f>
        <v>141083</v>
      </c>
      <c r="O47" s="412">
        <f t="shared" si="16"/>
        <v>0.57508376609083423</v>
      </c>
      <c r="P47" s="410">
        <f>1-O47</f>
        <v>0.42491623390916577</v>
      </c>
      <c r="R47" s="226" t="s">
        <v>347</v>
      </c>
      <c r="S47" s="228" t="s">
        <v>43</v>
      </c>
      <c r="T47" s="366">
        <f>取引基本表!BD44</f>
        <v>288461</v>
      </c>
      <c r="U47" s="448">
        <f>雇用表!AI44</f>
        <v>16207</v>
      </c>
      <c r="V47" s="449">
        <f>雇用表!AI90</f>
        <v>13723</v>
      </c>
      <c r="W47" s="414">
        <f t="shared" si="7"/>
        <v>5.6184371544160214E-2</v>
      </c>
      <c r="X47" s="414">
        <f t="shared" si="8"/>
        <v>4.7573155469890209E-2</v>
      </c>
      <c r="Z47" s="226" t="s">
        <v>347</v>
      </c>
      <c r="AA47" s="229" t="s">
        <v>43</v>
      </c>
      <c r="AB47" s="453">
        <v>73151</v>
      </c>
      <c r="AC47" s="390">
        <v>27369</v>
      </c>
      <c r="AD47" s="390">
        <v>29824</v>
      </c>
      <c r="AE47" s="390">
        <v>11181</v>
      </c>
      <c r="AF47" s="390">
        <v>-730</v>
      </c>
      <c r="AG47" s="370">
        <v>288461</v>
      </c>
      <c r="AH47" s="410">
        <f t="shared" si="17"/>
        <v>0.48809024443512294</v>
      </c>
      <c r="AI47" s="412">
        <f t="shared" si="18"/>
        <v>0.25359060670246586</v>
      </c>
      <c r="AK47" s="226" t="s">
        <v>347</v>
      </c>
      <c r="AL47" s="228" t="s">
        <v>43</v>
      </c>
      <c r="AM47" s="384">
        <f>取引基本表!AR44</f>
        <v>71580</v>
      </c>
      <c r="AN47" s="410">
        <f t="shared" si="6"/>
        <v>1</v>
      </c>
      <c r="AP47" s="226" t="s">
        <v>203</v>
      </c>
      <c r="AQ47" s="228" t="s">
        <v>43</v>
      </c>
      <c r="AR47" s="389">
        <f>取引基本表!AX44</f>
        <v>245326</v>
      </c>
      <c r="AS47" s="390">
        <f>取引基本表!AY44</f>
        <v>184218</v>
      </c>
      <c r="AT47" s="391">
        <f>ABS(取引基本表!BB44)</f>
        <v>141083</v>
      </c>
      <c r="AU47" s="392">
        <f t="shared" si="11"/>
        <v>43135</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92837</v>
      </c>
      <c r="AS49" s="231">
        <f>SUM(AS12:AS29)+AS45</f>
        <v>137759</v>
      </c>
      <c r="AT49" s="231">
        <f>SUM(AT12:AT29)+AT45</f>
        <v>73988</v>
      </c>
      <c r="AU49" s="231">
        <f>SUM(AU12:AU29)+AU45</f>
        <v>63771</v>
      </c>
      <c r="AV49" s="230">
        <f>AT49/AR49</f>
        <v>0.79696672662839174</v>
      </c>
      <c r="AW49" s="230">
        <f>1-AV49</f>
        <v>0.20303327337160826</v>
      </c>
    </row>
    <row r="50" spans="43:49" x14ac:dyDescent="0.2">
      <c r="AQ50" s="48" t="s">
        <v>394</v>
      </c>
      <c r="AR50" s="231">
        <f>SUM(AR8:AR11)+SUM(AR30:AR44)+AR46</f>
        <v>152489</v>
      </c>
      <c r="AS50" s="231">
        <f>SUM(AS8:AS11)+SUM(AS30:AS44)+AS46</f>
        <v>46459</v>
      </c>
      <c r="AT50" s="231">
        <f>SUM(AT8:AT11)+SUM(AT30:AT44)+AT46</f>
        <v>67095</v>
      </c>
      <c r="AU50" s="231">
        <f>SUM(AU8:AU11)+SUM(AU30:AU44)+AU46</f>
        <v>-20636</v>
      </c>
      <c r="AV50" s="230">
        <f>AT50/AR50</f>
        <v>0.43999895074398809</v>
      </c>
      <c r="AW50" s="230">
        <f>1-AV50</f>
        <v>0.56000104925601191</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K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345</v>
      </c>
      <c r="D5" s="269">
        <v>0</v>
      </c>
      <c r="E5" s="269">
        <v>0</v>
      </c>
      <c r="F5" s="269">
        <v>0</v>
      </c>
      <c r="G5" s="269">
        <v>10654</v>
      </c>
      <c r="H5" s="269">
        <v>2</v>
      </c>
      <c r="I5" s="269">
        <v>1</v>
      </c>
      <c r="J5" s="269">
        <v>12</v>
      </c>
      <c r="K5" s="269">
        <v>0</v>
      </c>
      <c r="L5" s="269">
        <v>150</v>
      </c>
      <c r="M5" s="269">
        <v>0</v>
      </c>
      <c r="N5" s="269">
        <v>0</v>
      </c>
      <c r="O5" s="269">
        <v>0</v>
      </c>
      <c r="P5" s="269">
        <v>0</v>
      </c>
      <c r="Q5" s="269">
        <v>0</v>
      </c>
      <c r="R5" s="269">
        <v>0</v>
      </c>
      <c r="S5" s="269">
        <v>0</v>
      </c>
      <c r="T5" s="269">
        <v>0</v>
      </c>
      <c r="U5" s="269">
        <v>0</v>
      </c>
      <c r="V5" s="269">
        <v>0</v>
      </c>
      <c r="W5" s="269">
        <v>0</v>
      </c>
      <c r="X5" s="269">
        <v>9</v>
      </c>
      <c r="Y5" s="269">
        <v>8</v>
      </c>
      <c r="Z5" s="269">
        <v>0</v>
      </c>
      <c r="AA5" s="269">
        <v>0</v>
      </c>
      <c r="AB5" s="269">
        <v>0</v>
      </c>
      <c r="AC5" s="269">
        <v>7</v>
      </c>
      <c r="AD5" s="269">
        <v>0</v>
      </c>
      <c r="AE5" s="269">
        <v>0</v>
      </c>
      <c r="AF5" s="269">
        <v>1</v>
      </c>
      <c r="AG5" s="269">
        <v>0</v>
      </c>
      <c r="AH5" s="269">
        <v>0</v>
      </c>
      <c r="AI5" s="269">
        <v>21</v>
      </c>
      <c r="AJ5" s="269">
        <v>23</v>
      </c>
      <c r="AK5" s="269">
        <v>1</v>
      </c>
      <c r="AL5" s="269">
        <v>0</v>
      </c>
      <c r="AM5" s="269">
        <v>91</v>
      </c>
      <c r="AN5" s="269">
        <v>0</v>
      </c>
      <c r="AO5" s="269">
        <v>0</v>
      </c>
      <c r="AP5" s="270">
        <v>11325</v>
      </c>
      <c r="AQ5" s="269">
        <v>14</v>
      </c>
      <c r="AR5" s="269">
        <v>806</v>
      </c>
      <c r="AS5" s="269">
        <v>0</v>
      </c>
      <c r="AT5" s="269">
        <v>0</v>
      </c>
      <c r="AU5" s="269">
        <v>3</v>
      </c>
      <c r="AV5" s="269">
        <v>0</v>
      </c>
      <c r="AW5" s="270">
        <v>823</v>
      </c>
      <c r="AX5" s="269">
        <v>12148</v>
      </c>
      <c r="AY5" s="270">
        <v>1269</v>
      </c>
      <c r="AZ5" s="270">
        <v>2092</v>
      </c>
      <c r="BA5" s="269">
        <v>13417</v>
      </c>
      <c r="BB5" s="270">
        <v>-10973</v>
      </c>
      <c r="BC5" s="269">
        <v>-8881</v>
      </c>
      <c r="BD5" s="270">
        <v>2444</v>
      </c>
      <c r="BE5" s="271"/>
      <c r="BG5" s="267" t="s">
        <v>442</v>
      </c>
      <c r="BH5" s="272" t="s">
        <v>443</v>
      </c>
      <c r="BI5" s="273">
        <f>AX5</f>
        <v>12148</v>
      </c>
      <c r="BJ5" s="274">
        <f>ABS(BB5)</f>
        <v>10973</v>
      </c>
      <c r="BK5" s="275">
        <f>BJ5/BI5</f>
        <v>0.90327625946657886</v>
      </c>
      <c r="BL5" s="276">
        <f>1-BK5</f>
        <v>9.6723740533421143E-2</v>
      </c>
      <c r="BM5" s="277"/>
      <c r="BN5" s="267" t="s">
        <v>442</v>
      </c>
      <c r="BO5" s="272" t="s">
        <v>443</v>
      </c>
      <c r="BP5" s="278">
        <f>AY5</f>
        <v>1269</v>
      </c>
      <c r="BQ5" s="279">
        <f>ABS(BB5)</f>
        <v>10973</v>
      </c>
      <c r="BR5" s="280">
        <f>BP5-BQ5</f>
        <v>-9704</v>
      </c>
      <c r="BS5" s="277"/>
    </row>
    <row r="6" spans="1:71" x14ac:dyDescent="0.2">
      <c r="A6" s="267" t="s">
        <v>444</v>
      </c>
      <c r="B6" s="268" t="s">
        <v>445</v>
      </c>
      <c r="C6" s="269">
        <v>0</v>
      </c>
      <c r="D6" s="269">
        <v>2</v>
      </c>
      <c r="E6" s="269">
        <v>0</v>
      </c>
      <c r="F6" s="269">
        <v>0</v>
      </c>
      <c r="G6" s="269">
        <v>23</v>
      </c>
      <c r="H6" s="269">
        <v>0</v>
      </c>
      <c r="I6" s="269">
        <v>205</v>
      </c>
      <c r="J6" s="269">
        <v>2</v>
      </c>
      <c r="K6" s="269">
        <v>0</v>
      </c>
      <c r="L6" s="269">
        <v>0</v>
      </c>
      <c r="M6" s="269">
        <v>0</v>
      </c>
      <c r="N6" s="269">
        <v>0</v>
      </c>
      <c r="O6" s="269">
        <v>0</v>
      </c>
      <c r="P6" s="269">
        <v>0</v>
      </c>
      <c r="Q6" s="269">
        <v>0</v>
      </c>
      <c r="R6" s="269">
        <v>0</v>
      </c>
      <c r="S6" s="269">
        <v>0</v>
      </c>
      <c r="T6" s="269">
        <v>0</v>
      </c>
      <c r="U6" s="269">
        <v>0</v>
      </c>
      <c r="V6" s="269">
        <v>0</v>
      </c>
      <c r="W6" s="269">
        <v>0</v>
      </c>
      <c r="X6" s="269">
        <v>2</v>
      </c>
      <c r="Y6" s="269">
        <v>0</v>
      </c>
      <c r="Z6" s="269">
        <v>0</v>
      </c>
      <c r="AA6" s="269">
        <v>0</v>
      </c>
      <c r="AB6" s="269">
        <v>0</v>
      </c>
      <c r="AC6" s="269">
        <v>0</v>
      </c>
      <c r="AD6" s="269">
        <v>0</v>
      </c>
      <c r="AE6" s="269">
        <v>0</v>
      </c>
      <c r="AF6" s="269">
        <v>0</v>
      </c>
      <c r="AG6" s="269">
        <v>0</v>
      </c>
      <c r="AH6" s="269">
        <v>0</v>
      </c>
      <c r="AI6" s="269">
        <v>0</v>
      </c>
      <c r="AJ6" s="269">
        <v>0</v>
      </c>
      <c r="AK6" s="269">
        <v>0</v>
      </c>
      <c r="AL6" s="269">
        <v>0</v>
      </c>
      <c r="AM6" s="269">
        <v>5</v>
      </c>
      <c r="AN6" s="269">
        <v>0</v>
      </c>
      <c r="AO6" s="269">
        <v>0</v>
      </c>
      <c r="AP6" s="270">
        <v>239</v>
      </c>
      <c r="AQ6" s="269">
        <v>1</v>
      </c>
      <c r="AR6" s="269">
        <v>43</v>
      </c>
      <c r="AS6" s="269">
        <v>0</v>
      </c>
      <c r="AT6" s="269">
        <v>0</v>
      </c>
      <c r="AU6" s="269">
        <v>0</v>
      </c>
      <c r="AV6" s="269">
        <v>3</v>
      </c>
      <c r="AW6" s="270">
        <v>47</v>
      </c>
      <c r="AX6" s="269">
        <v>286</v>
      </c>
      <c r="AY6" s="270">
        <v>1</v>
      </c>
      <c r="AZ6" s="270">
        <v>48</v>
      </c>
      <c r="BA6" s="269">
        <v>287</v>
      </c>
      <c r="BB6" s="270">
        <v>-280</v>
      </c>
      <c r="BC6" s="269">
        <v>-232</v>
      </c>
      <c r="BD6" s="270">
        <v>7</v>
      </c>
      <c r="BE6" s="271"/>
      <c r="BG6" s="267" t="s">
        <v>444</v>
      </c>
      <c r="BH6" s="272" t="s">
        <v>445</v>
      </c>
      <c r="BI6" s="273">
        <f t="shared" ref="BI6:BI44" si="0">AX6</f>
        <v>286</v>
      </c>
      <c r="BJ6" s="274">
        <f t="shared" ref="BJ6:BJ44" si="1">ABS(BB6)</f>
        <v>280</v>
      </c>
      <c r="BK6" s="275">
        <f t="shared" ref="BK6:BK44" si="2">BJ6/BI6</f>
        <v>0.97902097902097907</v>
      </c>
      <c r="BL6" s="276">
        <f t="shared" ref="BL6:BL44" si="3">1-BK6</f>
        <v>2.0979020979020935E-2</v>
      </c>
      <c r="BM6" s="277"/>
      <c r="BN6" s="267" t="s">
        <v>444</v>
      </c>
      <c r="BO6" s="272" t="s">
        <v>445</v>
      </c>
      <c r="BP6" s="278">
        <f t="shared" ref="BP6:BP44" si="4">AY6</f>
        <v>1</v>
      </c>
      <c r="BQ6" s="279">
        <f t="shared" ref="BQ6:BQ44" si="5">ABS(BB6)</f>
        <v>280</v>
      </c>
      <c r="BR6" s="280">
        <f t="shared" ref="BR6:BR44" si="6">BP6-BQ6</f>
        <v>-279</v>
      </c>
      <c r="BS6" s="277"/>
    </row>
    <row r="7" spans="1:71" x14ac:dyDescent="0.2">
      <c r="A7" s="267" t="s">
        <v>446</v>
      </c>
      <c r="B7" s="268" t="s">
        <v>249</v>
      </c>
      <c r="C7" s="269">
        <v>0</v>
      </c>
      <c r="D7" s="269">
        <v>0</v>
      </c>
      <c r="E7" s="269">
        <v>0</v>
      </c>
      <c r="F7" s="269">
        <v>0</v>
      </c>
      <c r="G7" s="269">
        <v>1838</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7</v>
      </c>
      <c r="Y7" s="269">
        <v>0</v>
      </c>
      <c r="Z7" s="269">
        <v>0</v>
      </c>
      <c r="AA7" s="269">
        <v>0</v>
      </c>
      <c r="AB7" s="269">
        <v>0</v>
      </c>
      <c r="AC7" s="269">
        <v>0</v>
      </c>
      <c r="AD7" s="269">
        <v>0</v>
      </c>
      <c r="AE7" s="269">
        <v>0</v>
      </c>
      <c r="AF7" s="269">
        <v>0</v>
      </c>
      <c r="AG7" s="269">
        <v>0</v>
      </c>
      <c r="AH7" s="269">
        <v>0</v>
      </c>
      <c r="AI7" s="269">
        <v>0</v>
      </c>
      <c r="AJ7" s="269">
        <v>5</v>
      </c>
      <c r="AK7" s="269">
        <v>0</v>
      </c>
      <c r="AL7" s="269">
        <v>0</v>
      </c>
      <c r="AM7" s="269">
        <v>20</v>
      </c>
      <c r="AN7" s="269">
        <v>0</v>
      </c>
      <c r="AO7" s="269">
        <v>0</v>
      </c>
      <c r="AP7" s="270">
        <v>1870</v>
      </c>
      <c r="AQ7" s="269">
        <v>4</v>
      </c>
      <c r="AR7" s="269">
        <v>82</v>
      </c>
      <c r="AS7" s="269">
        <v>0</v>
      </c>
      <c r="AT7" s="269">
        <v>0</v>
      </c>
      <c r="AU7" s="269">
        <v>0</v>
      </c>
      <c r="AV7" s="269">
        <v>0</v>
      </c>
      <c r="AW7" s="270">
        <v>86</v>
      </c>
      <c r="AX7" s="269">
        <v>1956</v>
      </c>
      <c r="AY7" s="270">
        <v>2</v>
      </c>
      <c r="AZ7" s="270">
        <v>88</v>
      </c>
      <c r="BA7" s="269">
        <v>1958</v>
      </c>
      <c r="BB7" s="270">
        <v>-1951</v>
      </c>
      <c r="BC7" s="269">
        <v>-1863</v>
      </c>
      <c r="BD7" s="270">
        <v>7</v>
      </c>
      <c r="BE7" s="271"/>
      <c r="BG7" s="267" t="s">
        <v>446</v>
      </c>
      <c r="BH7" s="272" t="s">
        <v>249</v>
      </c>
      <c r="BI7" s="273">
        <f t="shared" si="0"/>
        <v>1956</v>
      </c>
      <c r="BJ7" s="274">
        <f t="shared" si="1"/>
        <v>1951</v>
      </c>
      <c r="BK7" s="275">
        <f t="shared" si="2"/>
        <v>0.99744376278118607</v>
      </c>
      <c r="BL7" s="276">
        <f t="shared" si="3"/>
        <v>2.5562372188139282E-3</v>
      </c>
      <c r="BM7" s="277"/>
      <c r="BN7" s="267" t="s">
        <v>446</v>
      </c>
      <c r="BO7" s="272" t="s">
        <v>249</v>
      </c>
      <c r="BP7" s="278">
        <f t="shared" si="4"/>
        <v>2</v>
      </c>
      <c r="BQ7" s="279">
        <f t="shared" si="5"/>
        <v>1951</v>
      </c>
      <c r="BR7" s="280">
        <f t="shared" si="6"/>
        <v>-1949</v>
      </c>
      <c r="BS7" s="277"/>
    </row>
    <row r="8" spans="1:71" x14ac:dyDescent="0.2">
      <c r="A8" s="267" t="s">
        <v>447</v>
      </c>
      <c r="B8" s="268" t="s">
        <v>27</v>
      </c>
      <c r="C8" s="269">
        <v>0</v>
      </c>
      <c r="D8" s="269">
        <v>0</v>
      </c>
      <c r="E8" s="269">
        <v>0</v>
      </c>
      <c r="F8" s="269">
        <v>0</v>
      </c>
      <c r="G8" s="269">
        <v>18</v>
      </c>
      <c r="H8" s="269">
        <v>0</v>
      </c>
      <c r="I8" s="269">
        <v>20</v>
      </c>
      <c r="J8" s="269">
        <v>47</v>
      </c>
      <c r="K8" s="269">
        <v>120</v>
      </c>
      <c r="L8" s="269">
        <v>1</v>
      </c>
      <c r="M8" s="269">
        <v>71</v>
      </c>
      <c r="N8" s="269">
        <v>397</v>
      </c>
      <c r="O8" s="269">
        <v>42</v>
      </c>
      <c r="P8" s="269">
        <v>2</v>
      </c>
      <c r="Q8" s="269">
        <v>0</v>
      </c>
      <c r="R8" s="269">
        <v>2</v>
      </c>
      <c r="S8" s="269">
        <v>0</v>
      </c>
      <c r="T8" s="269">
        <v>0</v>
      </c>
      <c r="U8" s="269">
        <v>0</v>
      </c>
      <c r="V8" s="269">
        <v>0</v>
      </c>
      <c r="W8" s="269">
        <v>1</v>
      </c>
      <c r="X8" s="269">
        <v>0</v>
      </c>
      <c r="Y8" s="269">
        <v>53</v>
      </c>
      <c r="Z8" s="269">
        <v>100</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874</v>
      </c>
      <c r="AQ8" s="269">
        <v>-1</v>
      </c>
      <c r="AR8" s="269">
        <v>-1</v>
      </c>
      <c r="AS8" s="269">
        <v>0</v>
      </c>
      <c r="AT8" s="269">
        <v>0</v>
      </c>
      <c r="AU8" s="269">
        <v>0</v>
      </c>
      <c r="AV8" s="269">
        <v>-1</v>
      </c>
      <c r="AW8" s="270">
        <v>-3</v>
      </c>
      <c r="AX8" s="269">
        <v>871</v>
      </c>
      <c r="AY8" s="270">
        <v>6</v>
      </c>
      <c r="AZ8" s="270">
        <v>3</v>
      </c>
      <c r="BA8" s="269">
        <v>877</v>
      </c>
      <c r="BB8" s="270">
        <v>-862</v>
      </c>
      <c r="BC8" s="269">
        <v>-859</v>
      </c>
      <c r="BD8" s="270">
        <v>15</v>
      </c>
      <c r="BE8" s="271"/>
      <c r="BG8" s="267" t="s">
        <v>447</v>
      </c>
      <c r="BH8" s="272" t="s">
        <v>27</v>
      </c>
      <c r="BI8" s="273">
        <f t="shared" si="0"/>
        <v>871</v>
      </c>
      <c r="BJ8" s="274">
        <f t="shared" si="1"/>
        <v>862</v>
      </c>
      <c r="BK8" s="275">
        <f t="shared" si="2"/>
        <v>0.98966704936854188</v>
      </c>
      <c r="BL8" s="276">
        <f t="shared" si="3"/>
        <v>1.0332950631458115E-2</v>
      </c>
      <c r="BM8" s="277"/>
      <c r="BN8" s="267" t="s">
        <v>447</v>
      </c>
      <c r="BO8" s="272" t="s">
        <v>27</v>
      </c>
      <c r="BP8" s="278">
        <f t="shared" si="4"/>
        <v>6</v>
      </c>
      <c r="BQ8" s="279">
        <f t="shared" si="5"/>
        <v>862</v>
      </c>
      <c r="BR8" s="280">
        <f t="shared" si="6"/>
        <v>-856</v>
      </c>
      <c r="BS8" s="277"/>
    </row>
    <row r="9" spans="1:71" x14ac:dyDescent="0.2">
      <c r="A9" s="267" t="s">
        <v>448</v>
      </c>
      <c r="B9" s="268" t="s">
        <v>190</v>
      </c>
      <c r="C9" s="269">
        <v>323</v>
      </c>
      <c r="D9" s="269">
        <v>0</v>
      </c>
      <c r="E9" s="269">
        <v>1</v>
      </c>
      <c r="F9" s="269">
        <v>0</v>
      </c>
      <c r="G9" s="269">
        <v>11458</v>
      </c>
      <c r="H9" s="269">
        <v>1</v>
      </c>
      <c r="I9" s="269">
        <v>9</v>
      </c>
      <c r="J9" s="269">
        <v>65</v>
      </c>
      <c r="K9" s="269">
        <v>0</v>
      </c>
      <c r="L9" s="269">
        <v>0</v>
      </c>
      <c r="M9" s="269">
        <v>1</v>
      </c>
      <c r="N9" s="269">
        <v>0</v>
      </c>
      <c r="O9" s="269">
        <v>0</v>
      </c>
      <c r="P9" s="269">
        <v>0</v>
      </c>
      <c r="Q9" s="269">
        <v>0</v>
      </c>
      <c r="R9" s="269">
        <v>0</v>
      </c>
      <c r="S9" s="269">
        <v>0</v>
      </c>
      <c r="T9" s="269">
        <v>0</v>
      </c>
      <c r="U9" s="269">
        <v>0</v>
      </c>
      <c r="V9" s="269">
        <v>0</v>
      </c>
      <c r="W9" s="269">
        <v>0</v>
      </c>
      <c r="X9" s="269">
        <v>28</v>
      </c>
      <c r="Y9" s="269">
        <v>0</v>
      </c>
      <c r="Z9" s="269">
        <v>0</v>
      </c>
      <c r="AA9" s="269">
        <v>0</v>
      </c>
      <c r="AB9" s="269">
        <v>0</v>
      </c>
      <c r="AC9" s="269">
        <v>8</v>
      </c>
      <c r="AD9" s="269">
        <v>0</v>
      </c>
      <c r="AE9" s="269">
        <v>0</v>
      </c>
      <c r="AF9" s="269">
        <v>2</v>
      </c>
      <c r="AG9" s="269">
        <v>0</v>
      </c>
      <c r="AH9" s="269">
        <v>1</v>
      </c>
      <c r="AI9" s="269">
        <v>58</v>
      </c>
      <c r="AJ9" s="269">
        <v>85</v>
      </c>
      <c r="AK9" s="269">
        <v>1</v>
      </c>
      <c r="AL9" s="269">
        <v>0</v>
      </c>
      <c r="AM9" s="269">
        <v>733</v>
      </c>
      <c r="AN9" s="269">
        <v>0</v>
      </c>
      <c r="AO9" s="269">
        <v>1</v>
      </c>
      <c r="AP9" s="270">
        <v>12775</v>
      </c>
      <c r="AQ9" s="269">
        <v>249</v>
      </c>
      <c r="AR9" s="269">
        <v>6289</v>
      </c>
      <c r="AS9" s="269">
        <v>0</v>
      </c>
      <c r="AT9" s="269">
        <v>0</v>
      </c>
      <c r="AU9" s="269">
        <v>0</v>
      </c>
      <c r="AV9" s="269">
        <v>-119</v>
      </c>
      <c r="AW9" s="270">
        <v>6419</v>
      </c>
      <c r="AX9" s="269">
        <v>19194</v>
      </c>
      <c r="AY9" s="270">
        <v>51685</v>
      </c>
      <c r="AZ9" s="270">
        <v>58104</v>
      </c>
      <c r="BA9" s="269">
        <v>70879</v>
      </c>
      <c r="BB9" s="270">
        <v>-12200</v>
      </c>
      <c r="BC9" s="269">
        <v>45904</v>
      </c>
      <c r="BD9" s="270">
        <v>58679</v>
      </c>
      <c r="BE9" s="271"/>
      <c r="BG9" s="267" t="s">
        <v>448</v>
      </c>
      <c r="BH9" s="272" t="s">
        <v>190</v>
      </c>
      <c r="BI9" s="273">
        <f t="shared" si="0"/>
        <v>19194</v>
      </c>
      <c r="BJ9" s="274">
        <f t="shared" si="1"/>
        <v>12200</v>
      </c>
      <c r="BK9" s="275">
        <f t="shared" si="2"/>
        <v>0.63561529644680625</v>
      </c>
      <c r="BL9" s="276">
        <f t="shared" si="3"/>
        <v>0.36438470355319375</v>
      </c>
      <c r="BM9" s="277"/>
      <c r="BN9" s="267" t="s">
        <v>448</v>
      </c>
      <c r="BO9" s="272" t="s">
        <v>190</v>
      </c>
      <c r="BP9" s="278">
        <f t="shared" si="4"/>
        <v>51685</v>
      </c>
      <c r="BQ9" s="279">
        <f t="shared" si="5"/>
        <v>12200</v>
      </c>
      <c r="BR9" s="280">
        <f t="shared" si="6"/>
        <v>39485</v>
      </c>
      <c r="BS9" s="277"/>
    </row>
    <row r="10" spans="1:71" x14ac:dyDescent="0.2">
      <c r="A10" s="281" t="s">
        <v>449</v>
      </c>
      <c r="B10" s="282" t="s">
        <v>28</v>
      </c>
      <c r="C10" s="269">
        <v>10</v>
      </c>
      <c r="D10" s="269">
        <v>0</v>
      </c>
      <c r="E10" s="269">
        <v>0</v>
      </c>
      <c r="F10" s="269">
        <v>0</v>
      </c>
      <c r="G10" s="269">
        <v>62</v>
      </c>
      <c r="H10" s="269">
        <v>70</v>
      </c>
      <c r="I10" s="269">
        <v>26</v>
      </c>
      <c r="J10" s="269">
        <v>9</v>
      </c>
      <c r="K10" s="269">
        <v>0</v>
      </c>
      <c r="L10" s="269">
        <v>76</v>
      </c>
      <c r="M10" s="269">
        <v>4</v>
      </c>
      <c r="N10" s="269">
        <v>3</v>
      </c>
      <c r="O10" s="269">
        <v>0</v>
      </c>
      <c r="P10" s="269">
        <v>9</v>
      </c>
      <c r="Q10" s="269">
        <v>3</v>
      </c>
      <c r="R10" s="269">
        <v>33</v>
      </c>
      <c r="S10" s="269">
        <v>1</v>
      </c>
      <c r="T10" s="269">
        <v>1</v>
      </c>
      <c r="U10" s="269">
        <v>4</v>
      </c>
      <c r="V10" s="269">
        <v>14</v>
      </c>
      <c r="W10" s="269">
        <v>23</v>
      </c>
      <c r="X10" s="269">
        <v>16</v>
      </c>
      <c r="Y10" s="269">
        <v>26</v>
      </c>
      <c r="Z10" s="269">
        <v>0</v>
      </c>
      <c r="AA10" s="269">
        <v>0</v>
      </c>
      <c r="AB10" s="269">
        <v>2</v>
      </c>
      <c r="AC10" s="269">
        <v>230</v>
      </c>
      <c r="AD10" s="269">
        <v>1</v>
      </c>
      <c r="AE10" s="269">
        <v>0</v>
      </c>
      <c r="AF10" s="269">
        <v>14</v>
      </c>
      <c r="AG10" s="269">
        <v>0</v>
      </c>
      <c r="AH10" s="269">
        <v>10</v>
      </c>
      <c r="AI10" s="269">
        <v>5</v>
      </c>
      <c r="AJ10" s="269">
        <v>37</v>
      </c>
      <c r="AK10" s="269">
        <v>9</v>
      </c>
      <c r="AL10" s="269">
        <v>13</v>
      </c>
      <c r="AM10" s="269">
        <v>27</v>
      </c>
      <c r="AN10" s="269">
        <v>5</v>
      </c>
      <c r="AO10" s="269">
        <v>3</v>
      </c>
      <c r="AP10" s="270">
        <v>746</v>
      </c>
      <c r="AQ10" s="269">
        <v>30</v>
      </c>
      <c r="AR10" s="269">
        <v>971</v>
      </c>
      <c r="AS10" s="269">
        <v>0</v>
      </c>
      <c r="AT10" s="269">
        <v>1</v>
      </c>
      <c r="AU10" s="269">
        <v>4</v>
      </c>
      <c r="AV10" s="269">
        <v>35</v>
      </c>
      <c r="AW10" s="270">
        <v>1041</v>
      </c>
      <c r="AX10" s="269">
        <v>1787</v>
      </c>
      <c r="AY10" s="270">
        <v>287</v>
      </c>
      <c r="AZ10" s="270">
        <v>1328</v>
      </c>
      <c r="BA10" s="269">
        <v>2074</v>
      </c>
      <c r="BB10" s="270">
        <v>-1787</v>
      </c>
      <c r="BC10" s="269">
        <v>-459</v>
      </c>
      <c r="BD10" s="270">
        <v>287</v>
      </c>
      <c r="BE10" s="271"/>
      <c r="BG10" s="281" t="s">
        <v>449</v>
      </c>
      <c r="BH10" s="283" t="s">
        <v>28</v>
      </c>
      <c r="BI10" s="273">
        <f t="shared" si="0"/>
        <v>1787</v>
      </c>
      <c r="BJ10" s="274">
        <f t="shared" si="1"/>
        <v>1787</v>
      </c>
      <c r="BK10" s="275">
        <f t="shared" si="2"/>
        <v>1</v>
      </c>
      <c r="BL10" s="276">
        <f t="shared" si="3"/>
        <v>0</v>
      </c>
      <c r="BM10" s="277"/>
      <c r="BN10" s="281" t="s">
        <v>449</v>
      </c>
      <c r="BO10" s="283" t="s">
        <v>28</v>
      </c>
      <c r="BP10" s="278">
        <f t="shared" si="4"/>
        <v>287</v>
      </c>
      <c r="BQ10" s="279">
        <f t="shared" si="5"/>
        <v>1787</v>
      </c>
      <c r="BR10" s="280">
        <f t="shared" si="6"/>
        <v>-1500</v>
      </c>
      <c r="BS10" s="277"/>
    </row>
    <row r="11" spans="1:71" x14ac:dyDescent="0.2">
      <c r="A11" s="281" t="s">
        <v>450</v>
      </c>
      <c r="B11" s="282" t="s">
        <v>284</v>
      </c>
      <c r="C11" s="269">
        <v>65</v>
      </c>
      <c r="D11" s="269">
        <v>0</v>
      </c>
      <c r="E11" s="269">
        <v>0</v>
      </c>
      <c r="F11" s="269">
        <v>0</v>
      </c>
      <c r="G11" s="269">
        <v>1018</v>
      </c>
      <c r="H11" s="269">
        <v>1</v>
      </c>
      <c r="I11" s="269">
        <v>1313</v>
      </c>
      <c r="J11" s="269">
        <v>126</v>
      </c>
      <c r="K11" s="269">
        <v>0</v>
      </c>
      <c r="L11" s="269">
        <v>110</v>
      </c>
      <c r="M11" s="269">
        <v>21</v>
      </c>
      <c r="N11" s="269">
        <v>2</v>
      </c>
      <c r="O11" s="269">
        <v>0</v>
      </c>
      <c r="P11" s="269">
        <v>25</v>
      </c>
      <c r="Q11" s="269">
        <v>4</v>
      </c>
      <c r="R11" s="269">
        <v>28</v>
      </c>
      <c r="S11" s="269">
        <v>2</v>
      </c>
      <c r="T11" s="269">
        <v>2</v>
      </c>
      <c r="U11" s="269">
        <v>13</v>
      </c>
      <c r="V11" s="269">
        <v>47</v>
      </c>
      <c r="W11" s="269">
        <v>18</v>
      </c>
      <c r="X11" s="269">
        <v>80</v>
      </c>
      <c r="Y11" s="269">
        <v>394</v>
      </c>
      <c r="Z11" s="269">
        <v>1</v>
      </c>
      <c r="AA11" s="269">
        <v>1</v>
      </c>
      <c r="AB11" s="269">
        <v>4</v>
      </c>
      <c r="AC11" s="269">
        <v>439</v>
      </c>
      <c r="AD11" s="269">
        <v>2</v>
      </c>
      <c r="AE11" s="269">
        <v>3</v>
      </c>
      <c r="AF11" s="269">
        <v>59</v>
      </c>
      <c r="AG11" s="269">
        <v>2</v>
      </c>
      <c r="AH11" s="269">
        <v>4</v>
      </c>
      <c r="AI11" s="269">
        <v>68</v>
      </c>
      <c r="AJ11" s="269">
        <v>51</v>
      </c>
      <c r="AK11" s="269">
        <v>7</v>
      </c>
      <c r="AL11" s="269">
        <v>20</v>
      </c>
      <c r="AM11" s="269">
        <v>32</v>
      </c>
      <c r="AN11" s="269">
        <v>264</v>
      </c>
      <c r="AO11" s="269">
        <v>50</v>
      </c>
      <c r="AP11" s="270">
        <v>4276</v>
      </c>
      <c r="AQ11" s="269">
        <v>21</v>
      </c>
      <c r="AR11" s="269">
        <v>81</v>
      </c>
      <c r="AS11" s="269">
        <v>0</v>
      </c>
      <c r="AT11" s="269">
        <v>13</v>
      </c>
      <c r="AU11" s="269">
        <v>5</v>
      </c>
      <c r="AV11" s="269">
        <v>-83</v>
      </c>
      <c r="AW11" s="270">
        <v>37</v>
      </c>
      <c r="AX11" s="269">
        <v>4313</v>
      </c>
      <c r="AY11" s="270">
        <v>3247</v>
      </c>
      <c r="AZ11" s="270">
        <v>3284</v>
      </c>
      <c r="BA11" s="269">
        <v>7560</v>
      </c>
      <c r="BB11" s="270">
        <v>-3187</v>
      </c>
      <c r="BC11" s="269">
        <v>97</v>
      </c>
      <c r="BD11" s="270">
        <v>4373</v>
      </c>
      <c r="BE11" s="271"/>
      <c r="BG11" s="281" t="s">
        <v>450</v>
      </c>
      <c r="BH11" s="283" t="s">
        <v>284</v>
      </c>
      <c r="BI11" s="273">
        <f t="shared" si="0"/>
        <v>4313</v>
      </c>
      <c r="BJ11" s="274">
        <f t="shared" si="1"/>
        <v>3187</v>
      </c>
      <c r="BK11" s="275">
        <f t="shared" si="2"/>
        <v>0.73892881984697423</v>
      </c>
      <c r="BL11" s="276">
        <f t="shared" si="3"/>
        <v>0.26107118015302577</v>
      </c>
      <c r="BM11" s="277"/>
      <c r="BN11" s="281" t="s">
        <v>450</v>
      </c>
      <c r="BO11" s="283" t="s">
        <v>284</v>
      </c>
      <c r="BP11" s="278">
        <f t="shared" si="4"/>
        <v>3247</v>
      </c>
      <c r="BQ11" s="279">
        <f t="shared" si="5"/>
        <v>3187</v>
      </c>
      <c r="BR11" s="280">
        <f t="shared" si="6"/>
        <v>60</v>
      </c>
      <c r="BS11" s="277"/>
    </row>
    <row r="12" spans="1:71" x14ac:dyDescent="0.2">
      <c r="A12" s="281" t="s">
        <v>451</v>
      </c>
      <c r="B12" s="282" t="s">
        <v>29</v>
      </c>
      <c r="C12" s="269">
        <v>166</v>
      </c>
      <c r="D12" s="269">
        <v>0</v>
      </c>
      <c r="E12" s="269">
        <v>0</v>
      </c>
      <c r="F12" s="269">
        <v>0</v>
      </c>
      <c r="G12" s="269">
        <v>631</v>
      </c>
      <c r="H12" s="269">
        <v>33</v>
      </c>
      <c r="I12" s="269">
        <v>163</v>
      </c>
      <c r="J12" s="269">
        <v>3160</v>
      </c>
      <c r="K12" s="269">
        <v>1</v>
      </c>
      <c r="L12" s="269">
        <v>3264</v>
      </c>
      <c r="M12" s="269">
        <v>36</v>
      </c>
      <c r="N12" s="269">
        <v>30</v>
      </c>
      <c r="O12" s="269">
        <v>2</v>
      </c>
      <c r="P12" s="269">
        <v>60</v>
      </c>
      <c r="Q12" s="269">
        <v>13</v>
      </c>
      <c r="R12" s="269">
        <v>101</v>
      </c>
      <c r="S12" s="269">
        <v>8</v>
      </c>
      <c r="T12" s="269">
        <v>5</v>
      </c>
      <c r="U12" s="269">
        <v>26</v>
      </c>
      <c r="V12" s="269">
        <v>80</v>
      </c>
      <c r="W12" s="269">
        <v>132</v>
      </c>
      <c r="X12" s="269">
        <v>43</v>
      </c>
      <c r="Y12" s="269">
        <v>46</v>
      </c>
      <c r="Z12" s="269">
        <v>0</v>
      </c>
      <c r="AA12" s="269">
        <v>4</v>
      </c>
      <c r="AB12" s="269">
        <v>15</v>
      </c>
      <c r="AC12" s="269">
        <v>0</v>
      </c>
      <c r="AD12" s="269">
        <v>0</v>
      </c>
      <c r="AE12" s="269">
        <v>1</v>
      </c>
      <c r="AF12" s="269">
        <v>6</v>
      </c>
      <c r="AG12" s="269">
        <v>0</v>
      </c>
      <c r="AH12" s="269">
        <v>3</v>
      </c>
      <c r="AI12" s="269">
        <v>83</v>
      </c>
      <c r="AJ12" s="269">
        <v>2463</v>
      </c>
      <c r="AK12" s="269">
        <v>1</v>
      </c>
      <c r="AL12" s="269">
        <v>33</v>
      </c>
      <c r="AM12" s="269">
        <v>115</v>
      </c>
      <c r="AN12" s="269">
        <v>4</v>
      </c>
      <c r="AO12" s="269">
        <v>3</v>
      </c>
      <c r="AP12" s="270">
        <v>10731</v>
      </c>
      <c r="AQ12" s="269">
        <v>46</v>
      </c>
      <c r="AR12" s="269">
        <v>580</v>
      </c>
      <c r="AS12" s="269">
        <v>0</v>
      </c>
      <c r="AT12" s="269">
        <v>0</v>
      </c>
      <c r="AU12" s="269">
        <v>0</v>
      </c>
      <c r="AV12" s="269">
        <v>403</v>
      </c>
      <c r="AW12" s="270">
        <v>1029</v>
      </c>
      <c r="AX12" s="269">
        <v>11760</v>
      </c>
      <c r="AY12" s="270">
        <v>8764</v>
      </c>
      <c r="AZ12" s="270">
        <v>9793</v>
      </c>
      <c r="BA12" s="269">
        <v>20524</v>
      </c>
      <c r="BB12" s="270">
        <v>-11760</v>
      </c>
      <c r="BC12" s="269">
        <v>-1967</v>
      </c>
      <c r="BD12" s="270">
        <v>8764</v>
      </c>
      <c r="BE12" s="271"/>
      <c r="BG12" s="281" t="s">
        <v>451</v>
      </c>
      <c r="BH12" s="283" t="s">
        <v>29</v>
      </c>
      <c r="BI12" s="273">
        <f t="shared" si="0"/>
        <v>11760</v>
      </c>
      <c r="BJ12" s="274">
        <f t="shared" si="1"/>
        <v>11760</v>
      </c>
      <c r="BK12" s="275">
        <f t="shared" si="2"/>
        <v>1</v>
      </c>
      <c r="BL12" s="276">
        <f t="shared" si="3"/>
        <v>0</v>
      </c>
      <c r="BM12" s="277"/>
      <c r="BN12" s="281" t="s">
        <v>451</v>
      </c>
      <c r="BO12" s="283" t="s">
        <v>29</v>
      </c>
      <c r="BP12" s="278">
        <f t="shared" si="4"/>
        <v>8764</v>
      </c>
      <c r="BQ12" s="279">
        <f t="shared" si="5"/>
        <v>11760</v>
      </c>
      <c r="BR12" s="280">
        <f t="shared" si="6"/>
        <v>-2996</v>
      </c>
      <c r="BS12" s="277"/>
    </row>
    <row r="13" spans="1:71" x14ac:dyDescent="0.2">
      <c r="A13" s="281" t="s">
        <v>452</v>
      </c>
      <c r="B13" s="282" t="s">
        <v>30</v>
      </c>
      <c r="C13" s="269">
        <v>18</v>
      </c>
      <c r="D13" s="269">
        <v>0</v>
      </c>
      <c r="E13" s="269">
        <v>1</v>
      </c>
      <c r="F13" s="269">
        <v>0</v>
      </c>
      <c r="G13" s="269">
        <v>250</v>
      </c>
      <c r="H13" s="269">
        <v>1</v>
      </c>
      <c r="I13" s="269">
        <v>17</v>
      </c>
      <c r="J13" s="269">
        <v>712</v>
      </c>
      <c r="K13" s="269">
        <v>13</v>
      </c>
      <c r="L13" s="269">
        <v>29</v>
      </c>
      <c r="M13" s="269">
        <v>24</v>
      </c>
      <c r="N13" s="269">
        <v>177</v>
      </c>
      <c r="O13" s="269">
        <v>1</v>
      </c>
      <c r="P13" s="269">
        <v>20</v>
      </c>
      <c r="Q13" s="269">
        <v>4</v>
      </c>
      <c r="R13" s="269">
        <v>26</v>
      </c>
      <c r="S13" s="269">
        <v>0</v>
      </c>
      <c r="T13" s="269">
        <v>0</v>
      </c>
      <c r="U13" s="269">
        <v>2</v>
      </c>
      <c r="V13" s="269">
        <v>3</v>
      </c>
      <c r="W13" s="269">
        <v>26</v>
      </c>
      <c r="X13" s="269">
        <v>3</v>
      </c>
      <c r="Y13" s="269">
        <v>102</v>
      </c>
      <c r="Z13" s="269">
        <v>19</v>
      </c>
      <c r="AA13" s="269">
        <v>6</v>
      </c>
      <c r="AB13" s="269">
        <v>12</v>
      </c>
      <c r="AC13" s="269">
        <v>84</v>
      </c>
      <c r="AD13" s="269">
        <v>0</v>
      </c>
      <c r="AE13" s="269">
        <v>1</v>
      </c>
      <c r="AF13" s="269">
        <v>552</v>
      </c>
      <c r="AG13" s="269">
        <v>0</v>
      </c>
      <c r="AH13" s="269">
        <v>33</v>
      </c>
      <c r="AI13" s="269">
        <v>36</v>
      </c>
      <c r="AJ13" s="269">
        <v>32</v>
      </c>
      <c r="AK13" s="269">
        <v>1</v>
      </c>
      <c r="AL13" s="269">
        <v>14</v>
      </c>
      <c r="AM13" s="269">
        <v>47</v>
      </c>
      <c r="AN13" s="269">
        <v>0</v>
      </c>
      <c r="AO13" s="269">
        <v>7</v>
      </c>
      <c r="AP13" s="270">
        <v>2273</v>
      </c>
      <c r="AQ13" s="269">
        <v>4</v>
      </c>
      <c r="AR13" s="269">
        <v>1156</v>
      </c>
      <c r="AS13" s="269">
        <v>0</v>
      </c>
      <c r="AT13" s="269">
        <v>0</v>
      </c>
      <c r="AU13" s="269">
        <v>0</v>
      </c>
      <c r="AV13" s="269">
        <v>0</v>
      </c>
      <c r="AW13" s="270">
        <v>1160</v>
      </c>
      <c r="AX13" s="269">
        <v>3433</v>
      </c>
      <c r="AY13" s="270">
        <v>111</v>
      </c>
      <c r="AZ13" s="270">
        <v>1271</v>
      </c>
      <c r="BA13" s="269">
        <v>3544</v>
      </c>
      <c r="BB13" s="270">
        <v>-3339</v>
      </c>
      <c r="BC13" s="269">
        <v>-2068</v>
      </c>
      <c r="BD13" s="270">
        <v>205</v>
      </c>
      <c r="BE13" s="271"/>
      <c r="BG13" s="281" t="s">
        <v>452</v>
      </c>
      <c r="BH13" s="283" t="s">
        <v>30</v>
      </c>
      <c r="BI13" s="273">
        <f t="shared" si="0"/>
        <v>3433</v>
      </c>
      <c r="BJ13" s="274">
        <f t="shared" si="1"/>
        <v>3339</v>
      </c>
      <c r="BK13" s="275">
        <f t="shared" si="2"/>
        <v>0.97261870084474222</v>
      </c>
      <c r="BL13" s="276">
        <f t="shared" si="3"/>
        <v>2.7381299155257777E-2</v>
      </c>
      <c r="BM13" s="277"/>
      <c r="BN13" s="281" t="s">
        <v>452</v>
      </c>
      <c r="BO13" s="283" t="s">
        <v>30</v>
      </c>
      <c r="BP13" s="278">
        <f t="shared" si="4"/>
        <v>111</v>
      </c>
      <c r="BQ13" s="279">
        <f t="shared" si="5"/>
        <v>3339</v>
      </c>
      <c r="BR13" s="280">
        <f t="shared" si="6"/>
        <v>-3228</v>
      </c>
      <c r="BS13" s="277"/>
    </row>
    <row r="14" spans="1:71" x14ac:dyDescent="0.2">
      <c r="A14" s="281" t="s">
        <v>453</v>
      </c>
      <c r="B14" s="282" t="s">
        <v>454</v>
      </c>
      <c r="C14" s="269">
        <v>20</v>
      </c>
      <c r="D14" s="269">
        <v>0</v>
      </c>
      <c r="E14" s="269">
        <v>0</v>
      </c>
      <c r="F14" s="269">
        <v>0</v>
      </c>
      <c r="G14" s="269">
        <v>1125</v>
      </c>
      <c r="H14" s="269">
        <v>3</v>
      </c>
      <c r="I14" s="269">
        <v>85</v>
      </c>
      <c r="J14" s="269">
        <v>165</v>
      </c>
      <c r="K14" s="269">
        <v>0</v>
      </c>
      <c r="L14" s="269">
        <v>3675</v>
      </c>
      <c r="M14" s="269">
        <v>9</v>
      </c>
      <c r="N14" s="269">
        <v>6</v>
      </c>
      <c r="O14" s="269">
        <v>2</v>
      </c>
      <c r="P14" s="269">
        <v>32</v>
      </c>
      <c r="Q14" s="269">
        <v>39</v>
      </c>
      <c r="R14" s="269">
        <v>520</v>
      </c>
      <c r="S14" s="269">
        <v>17</v>
      </c>
      <c r="T14" s="269">
        <v>6</v>
      </c>
      <c r="U14" s="269">
        <v>76</v>
      </c>
      <c r="V14" s="269">
        <v>322</v>
      </c>
      <c r="W14" s="269">
        <v>498</v>
      </c>
      <c r="X14" s="269">
        <v>102</v>
      </c>
      <c r="Y14" s="269">
        <v>113</v>
      </c>
      <c r="Z14" s="269">
        <v>0</v>
      </c>
      <c r="AA14" s="269">
        <v>19</v>
      </c>
      <c r="AB14" s="269">
        <v>15</v>
      </c>
      <c r="AC14" s="269">
        <v>280</v>
      </c>
      <c r="AD14" s="269">
        <v>3</v>
      </c>
      <c r="AE14" s="269">
        <v>6</v>
      </c>
      <c r="AF14" s="269">
        <v>26</v>
      </c>
      <c r="AG14" s="269">
        <v>1</v>
      </c>
      <c r="AH14" s="269">
        <v>6</v>
      </c>
      <c r="AI14" s="269">
        <v>39</v>
      </c>
      <c r="AJ14" s="269">
        <v>32</v>
      </c>
      <c r="AK14" s="269">
        <v>3</v>
      </c>
      <c r="AL14" s="269">
        <v>88</v>
      </c>
      <c r="AM14" s="269">
        <v>21</v>
      </c>
      <c r="AN14" s="269">
        <v>87</v>
      </c>
      <c r="AO14" s="269">
        <v>7</v>
      </c>
      <c r="AP14" s="270">
        <v>7448</v>
      </c>
      <c r="AQ14" s="269">
        <v>7</v>
      </c>
      <c r="AR14" s="269">
        <v>201</v>
      </c>
      <c r="AS14" s="269">
        <v>0</v>
      </c>
      <c r="AT14" s="269">
        <v>0</v>
      </c>
      <c r="AU14" s="269">
        <v>0</v>
      </c>
      <c r="AV14" s="269">
        <v>-8</v>
      </c>
      <c r="AW14" s="270">
        <v>200</v>
      </c>
      <c r="AX14" s="269">
        <v>7648</v>
      </c>
      <c r="AY14" s="270">
        <v>13635</v>
      </c>
      <c r="AZ14" s="270">
        <v>13835</v>
      </c>
      <c r="BA14" s="269">
        <v>21283</v>
      </c>
      <c r="BB14" s="270">
        <v>-5376</v>
      </c>
      <c r="BC14" s="269">
        <v>8459</v>
      </c>
      <c r="BD14" s="270">
        <v>15907</v>
      </c>
      <c r="BE14" s="271"/>
      <c r="BG14" s="281" t="s">
        <v>453</v>
      </c>
      <c r="BH14" s="283" t="s">
        <v>454</v>
      </c>
      <c r="BI14" s="273">
        <f t="shared" si="0"/>
        <v>7648</v>
      </c>
      <c r="BJ14" s="274">
        <f t="shared" si="1"/>
        <v>5376</v>
      </c>
      <c r="BK14" s="275">
        <f t="shared" si="2"/>
        <v>0.70292887029288698</v>
      </c>
      <c r="BL14" s="276">
        <f t="shared" si="3"/>
        <v>0.29707112970711302</v>
      </c>
      <c r="BM14" s="277"/>
      <c r="BN14" s="281" t="s">
        <v>453</v>
      </c>
      <c r="BO14" s="283" t="s">
        <v>454</v>
      </c>
      <c r="BP14" s="278">
        <f t="shared" si="4"/>
        <v>13635</v>
      </c>
      <c r="BQ14" s="279">
        <f t="shared" si="5"/>
        <v>5376</v>
      </c>
      <c r="BR14" s="280">
        <f t="shared" si="6"/>
        <v>8259</v>
      </c>
      <c r="BS14" s="277"/>
    </row>
    <row r="15" spans="1:71" x14ac:dyDescent="0.2">
      <c r="A15" s="281" t="s">
        <v>455</v>
      </c>
      <c r="B15" s="282" t="s">
        <v>31</v>
      </c>
      <c r="C15" s="269">
        <v>6</v>
      </c>
      <c r="D15" s="269">
        <v>0</v>
      </c>
      <c r="E15" s="269">
        <v>0</v>
      </c>
      <c r="F15" s="269">
        <v>0</v>
      </c>
      <c r="G15" s="269">
        <v>154</v>
      </c>
      <c r="H15" s="269">
        <v>0</v>
      </c>
      <c r="I15" s="269">
        <v>7</v>
      </c>
      <c r="J15" s="269">
        <v>60</v>
      </c>
      <c r="K15" s="269">
        <v>0</v>
      </c>
      <c r="L15" s="269">
        <v>52</v>
      </c>
      <c r="M15" s="269">
        <v>91</v>
      </c>
      <c r="N15" s="269">
        <v>38</v>
      </c>
      <c r="O15" s="269">
        <v>3</v>
      </c>
      <c r="P15" s="269">
        <v>24</v>
      </c>
      <c r="Q15" s="269">
        <v>19</v>
      </c>
      <c r="R15" s="269">
        <v>111</v>
      </c>
      <c r="S15" s="269">
        <v>9</v>
      </c>
      <c r="T15" s="269">
        <v>11</v>
      </c>
      <c r="U15" s="269">
        <v>17</v>
      </c>
      <c r="V15" s="269">
        <v>21</v>
      </c>
      <c r="W15" s="269">
        <v>77</v>
      </c>
      <c r="X15" s="269">
        <v>7</v>
      </c>
      <c r="Y15" s="269">
        <v>450</v>
      </c>
      <c r="Z15" s="269">
        <v>0</v>
      </c>
      <c r="AA15" s="269">
        <v>2</v>
      </c>
      <c r="AB15" s="269">
        <v>1</v>
      </c>
      <c r="AC15" s="269">
        <v>11</v>
      </c>
      <c r="AD15" s="269">
        <v>0</v>
      </c>
      <c r="AE15" s="269">
        <v>1</v>
      </c>
      <c r="AF15" s="269">
        <v>0</v>
      </c>
      <c r="AG15" s="269">
        <v>0</v>
      </c>
      <c r="AH15" s="269">
        <v>1</v>
      </c>
      <c r="AI15" s="269">
        <v>19</v>
      </c>
      <c r="AJ15" s="269">
        <v>11</v>
      </c>
      <c r="AK15" s="269">
        <v>0</v>
      </c>
      <c r="AL15" s="269">
        <v>6</v>
      </c>
      <c r="AM15" s="269">
        <v>7</v>
      </c>
      <c r="AN15" s="269">
        <v>1</v>
      </c>
      <c r="AO15" s="269">
        <v>2</v>
      </c>
      <c r="AP15" s="270">
        <v>1219</v>
      </c>
      <c r="AQ15" s="269">
        <v>3</v>
      </c>
      <c r="AR15" s="269">
        <v>31</v>
      </c>
      <c r="AS15" s="269">
        <v>0</v>
      </c>
      <c r="AT15" s="269">
        <v>0</v>
      </c>
      <c r="AU15" s="269">
        <v>0</v>
      </c>
      <c r="AV15" s="269">
        <v>-23</v>
      </c>
      <c r="AW15" s="270">
        <v>11</v>
      </c>
      <c r="AX15" s="269">
        <v>1230</v>
      </c>
      <c r="AY15" s="270">
        <v>874</v>
      </c>
      <c r="AZ15" s="270">
        <v>885</v>
      </c>
      <c r="BA15" s="269">
        <v>2104</v>
      </c>
      <c r="BB15" s="270">
        <v>-1058</v>
      </c>
      <c r="BC15" s="269">
        <v>-173</v>
      </c>
      <c r="BD15" s="270">
        <v>1046</v>
      </c>
      <c r="BE15" s="271"/>
      <c r="BG15" s="281" t="s">
        <v>455</v>
      </c>
      <c r="BH15" s="283" t="s">
        <v>31</v>
      </c>
      <c r="BI15" s="273">
        <f t="shared" si="0"/>
        <v>1230</v>
      </c>
      <c r="BJ15" s="274">
        <f t="shared" si="1"/>
        <v>1058</v>
      </c>
      <c r="BK15" s="275">
        <f t="shared" si="2"/>
        <v>0.86016260162601621</v>
      </c>
      <c r="BL15" s="276">
        <f t="shared" si="3"/>
        <v>0.13983739837398379</v>
      </c>
      <c r="BM15" s="277"/>
      <c r="BN15" s="281" t="s">
        <v>455</v>
      </c>
      <c r="BO15" s="283" t="s">
        <v>31</v>
      </c>
      <c r="BP15" s="278">
        <f t="shared" si="4"/>
        <v>874</v>
      </c>
      <c r="BQ15" s="279">
        <f t="shared" si="5"/>
        <v>1058</v>
      </c>
      <c r="BR15" s="280">
        <f t="shared" si="6"/>
        <v>-184</v>
      </c>
      <c r="BS15" s="277"/>
    </row>
    <row r="16" spans="1:71" x14ac:dyDescent="0.2">
      <c r="A16" s="281" t="s">
        <v>456</v>
      </c>
      <c r="B16" s="282" t="s">
        <v>32</v>
      </c>
      <c r="C16" s="269">
        <v>0</v>
      </c>
      <c r="D16" s="269">
        <v>0</v>
      </c>
      <c r="E16" s="269">
        <v>0</v>
      </c>
      <c r="F16" s="269">
        <v>0</v>
      </c>
      <c r="G16" s="269">
        <v>0</v>
      </c>
      <c r="H16" s="269">
        <v>0</v>
      </c>
      <c r="I16" s="269">
        <v>19</v>
      </c>
      <c r="J16" s="269">
        <v>0</v>
      </c>
      <c r="K16" s="269">
        <v>0</v>
      </c>
      <c r="L16" s="269">
        <v>33</v>
      </c>
      <c r="M16" s="269">
        <v>9</v>
      </c>
      <c r="N16" s="269">
        <v>4142</v>
      </c>
      <c r="O16" s="269">
        <v>0</v>
      </c>
      <c r="P16" s="269">
        <v>1552</v>
      </c>
      <c r="Q16" s="269">
        <v>340</v>
      </c>
      <c r="R16" s="269">
        <v>2344</v>
      </c>
      <c r="S16" s="269">
        <v>10</v>
      </c>
      <c r="T16" s="269">
        <v>2</v>
      </c>
      <c r="U16" s="269">
        <v>86</v>
      </c>
      <c r="V16" s="269">
        <v>71</v>
      </c>
      <c r="W16" s="269">
        <v>720</v>
      </c>
      <c r="X16" s="269">
        <v>4</v>
      </c>
      <c r="Y16" s="269">
        <v>196</v>
      </c>
      <c r="Z16" s="269">
        <v>0</v>
      </c>
      <c r="AA16" s="269">
        <v>0</v>
      </c>
      <c r="AB16" s="269">
        <v>0</v>
      </c>
      <c r="AC16" s="269">
        <v>0</v>
      </c>
      <c r="AD16" s="269">
        <v>0</v>
      </c>
      <c r="AE16" s="269">
        <v>0</v>
      </c>
      <c r="AF16" s="269">
        <v>3</v>
      </c>
      <c r="AG16" s="269">
        <v>0</v>
      </c>
      <c r="AH16" s="269">
        <v>0</v>
      </c>
      <c r="AI16" s="269">
        <v>0</v>
      </c>
      <c r="AJ16" s="269">
        <v>0</v>
      </c>
      <c r="AK16" s="269">
        <v>0</v>
      </c>
      <c r="AL16" s="269">
        <v>2</v>
      </c>
      <c r="AM16" s="269">
        <v>0</v>
      </c>
      <c r="AN16" s="269">
        <v>0</v>
      </c>
      <c r="AO16" s="269">
        <v>2</v>
      </c>
      <c r="AP16" s="270">
        <v>9535</v>
      </c>
      <c r="AQ16" s="269">
        <v>0</v>
      </c>
      <c r="AR16" s="269">
        <v>-8</v>
      </c>
      <c r="AS16" s="269">
        <v>0</v>
      </c>
      <c r="AT16" s="269">
        <v>-28</v>
      </c>
      <c r="AU16" s="269">
        <v>-2</v>
      </c>
      <c r="AV16" s="269">
        <v>-53</v>
      </c>
      <c r="AW16" s="270">
        <v>-91</v>
      </c>
      <c r="AX16" s="269">
        <v>9444</v>
      </c>
      <c r="AY16" s="270">
        <v>5968</v>
      </c>
      <c r="AZ16" s="270">
        <v>5877</v>
      </c>
      <c r="BA16" s="269">
        <v>15412</v>
      </c>
      <c r="BB16" s="270">
        <v>-7706</v>
      </c>
      <c r="BC16" s="269">
        <v>-1829</v>
      </c>
      <c r="BD16" s="270">
        <v>7706</v>
      </c>
      <c r="BE16" s="271"/>
      <c r="BG16" s="281" t="s">
        <v>456</v>
      </c>
      <c r="BH16" s="283" t="s">
        <v>32</v>
      </c>
      <c r="BI16" s="273">
        <f t="shared" si="0"/>
        <v>9444</v>
      </c>
      <c r="BJ16" s="274">
        <f t="shared" si="1"/>
        <v>7706</v>
      </c>
      <c r="BK16" s="275">
        <f t="shared" si="2"/>
        <v>0.81596781024989407</v>
      </c>
      <c r="BL16" s="276">
        <f t="shared" si="3"/>
        <v>0.18403218975010593</v>
      </c>
      <c r="BM16" s="277"/>
      <c r="BN16" s="281" t="s">
        <v>456</v>
      </c>
      <c r="BO16" s="283" t="s">
        <v>32</v>
      </c>
      <c r="BP16" s="278">
        <f t="shared" si="4"/>
        <v>5968</v>
      </c>
      <c r="BQ16" s="279">
        <f t="shared" si="5"/>
        <v>7706</v>
      </c>
      <c r="BR16" s="280">
        <f t="shared" si="6"/>
        <v>-1738</v>
      </c>
      <c r="BS16" s="277"/>
    </row>
    <row r="17" spans="1:71" x14ac:dyDescent="0.2">
      <c r="A17" s="281" t="s">
        <v>457</v>
      </c>
      <c r="B17" s="282" t="s">
        <v>33</v>
      </c>
      <c r="C17" s="269">
        <v>0</v>
      </c>
      <c r="D17" s="269">
        <v>0</v>
      </c>
      <c r="E17" s="269">
        <v>0</v>
      </c>
      <c r="F17" s="269">
        <v>0</v>
      </c>
      <c r="G17" s="269">
        <v>89</v>
      </c>
      <c r="H17" s="269">
        <v>0</v>
      </c>
      <c r="I17" s="269">
        <v>7</v>
      </c>
      <c r="J17" s="269">
        <v>45</v>
      </c>
      <c r="K17" s="269">
        <v>0</v>
      </c>
      <c r="L17" s="269">
        <v>40</v>
      </c>
      <c r="M17" s="269">
        <v>10</v>
      </c>
      <c r="N17" s="269">
        <v>67</v>
      </c>
      <c r="O17" s="269">
        <v>121</v>
      </c>
      <c r="P17" s="269">
        <v>449</v>
      </c>
      <c r="Q17" s="269">
        <v>111</v>
      </c>
      <c r="R17" s="269">
        <v>495</v>
      </c>
      <c r="S17" s="269">
        <v>16</v>
      </c>
      <c r="T17" s="269">
        <v>15</v>
      </c>
      <c r="U17" s="269">
        <v>126</v>
      </c>
      <c r="V17" s="269">
        <v>321</v>
      </c>
      <c r="W17" s="269">
        <v>324</v>
      </c>
      <c r="X17" s="269">
        <v>19</v>
      </c>
      <c r="Y17" s="269">
        <v>75</v>
      </c>
      <c r="Z17" s="269">
        <v>0</v>
      </c>
      <c r="AA17" s="269">
        <v>0</v>
      </c>
      <c r="AB17" s="269">
        <v>0</v>
      </c>
      <c r="AC17" s="269">
        <v>1</v>
      </c>
      <c r="AD17" s="269">
        <v>0</v>
      </c>
      <c r="AE17" s="269">
        <v>0</v>
      </c>
      <c r="AF17" s="269">
        <v>0</v>
      </c>
      <c r="AG17" s="269">
        <v>0</v>
      </c>
      <c r="AH17" s="269">
        <v>1</v>
      </c>
      <c r="AI17" s="269">
        <v>1</v>
      </c>
      <c r="AJ17" s="269">
        <v>23</v>
      </c>
      <c r="AK17" s="269">
        <v>0</v>
      </c>
      <c r="AL17" s="269">
        <v>3</v>
      </c>
      <c r="AM17" s="269">
        <v>3</v>
      </c>
      <c r="AN17" s="269">
        <v>0</v>
      </c>
      <c r="AO17" s="269">
        <v>1</v>
      </c>
      <c r="AP17" s="270">
        <v>2363</v>
      </c>
      <c r="AQ17" s="269">
        <v>0</v>
      </c>
      <c r="AR17" s="269">
        <v>38</v>
      </c>
      <c r="AS17" s="269">
        <v>0</v>
      </c>
      <c r="AT17" s="269">
        <v>0</v>
      </c>
      <c r="AU17" s="269">
        <v>-3</v>
      </c>
      <c r="AV17" s="269">
        <v>-8</v>
      </c>
      <c r="AW17" s="270">
        <v>27</v>
      </c>
      <c r="AX17" s="269">
        <v>2390</v>
      </c>
      <c r="AY17" s="270">
        <v>228</v>
      </c>
      <c r="AZ17" s="270">
        <v>255</v>
      </c>
      <c r="BA17" s="269">
        <v>2618</v>
      </c>
      <c r="BB17" s="270">
        <v>-2336</v>
      </c>
      <c r="BC17" s="269">
        <v>-2081</v>
      </c>
      <c r="BD17" s="270">
        <v>282</v>
      </c>
      <c r="BE17" s="271"/>
      <c r="BG17" s="281" t="s">
        <v>457</v>
      </c>
      <c r="BH17" s="283" t="s">
        <v>33</v>
      </c>
      <c r="BI17" s="273">
        <f t="shared" si="0"/>
        <v>2390</v>
      </c>
      <c r="BJ17" s="274">
        <f t="shared" si="1"/>
        <v>2336</v>
      </c>
      <c r="BK17" s="275">
        <f t="shared" si="2"/>
        <v>0.97740585774058575</v>
      </c>
      <c r="BL17" s="276">
        <f t="shared" si="3"/>
        <v>2.2594142259414252E-2</v>
      </c>
      <c r="BM17" s="277"/>
      <c r="BN17" s="281" t="s">
        <v>457</v>
      </c>
      <c r="BO17" s="283" t="s">
        <v>33</v>
      </c>
      <c r="BP17" s="278">
        <f t="shared" si="4"/>
        <v>228</v>
      </c>
      <c r="BQ17" s="279">
        <f t="shared" si="5"/>
        <v>2336</v>
      </c>
      <c r="BR17" s="280">
        <f t="shared" si="6"/>
        <v>-2108</v>
      </c>
      <c r="BS17" s="277"/>
    </row>
    <row r="18" spans="1:71" x14ac:dyDescent="0.2">
      <c r="A18" s="281" t="s">
        <v>458</v>
      </c>
      <c r="B18" s="282" t="s">
        <v>34</v>
      </c>
      <c r="C18" s="269">
        <v>3</v>
      </c>
      <c r="D18" s="269">
        <v>0</v>
      </c>
      <c r="E18" s="269">
        <v>0</v>
      </c>
      <c r="F18" s="269">
        <v>0</v>
      </c>
      <c r="G18" s="269">
        <v>667</v>
      </c>
      <c r="H18" s="269">
        <v>1</v>
      </c>
      <c r="I18" s="269">
        <v>35</v>
      </c>
      <c r="J18" s="269">
        <v>81</v>
      </c>
      <c r="K18" s="269">
        <v>0</v>
      </c>
      <c r="L18" s="269">
        <v>99</v>
      </c>
      <c r="M18" s="269">
        <v>11</v>
      </c>
      <c r="N18" s="269">
        <v>7</v>
      </c>
      <c r="O18" s="269">
        <v>0</v>
      </c>
      <c r="P18" s="269">
        <v>483</v>
      </c>
      <c r="Q18" s="269">
        <v>106</v>
      </c>
      <c r="R18" s="269">
        <v>826</v>
      </c>
      <c r="S18" s="269">
        <v>17</v>
      </c>
      <c r="T18" s="269">
        <v>6</v>
      </c>
      <c r="U18" s="269">
        <v>53</v>
      </c>
      <c r="V18" s="269">
        <v>212</v>
      </c>
      <c r="W18" s="269">
        <v>135</v>
      </c>
      <c r="X18" s="269">
        <v>20</v>
      </c>
      <c r="Y18" s="269">
        <v>805</v>
      </c>
      <c r="Z18" s="269">
        <v>0</v>
      </c>
      <c r="AA18" s="269">
        <v>0</v>
      </c>
      <c r="AB18" s="269">
        <v>0</v>
      </c>
      <c r="AC18" s="269">
        <v>159</v>
      </c>
      <c r="AD18" s="269">
        <v>0</v>
      </c>
      <c r="AE18" s="269">
        <v>5</v>
      </c>
      <c r="AF18" s="269">
        <v>18</v>
      </c>
      <c r="AG18" s="269">
        <v>0</v>
      </c>
      <c r="AH18" s="269">
        <v>14</v>
      </c>
      <c r="AI18" s="269">
        <v>2</v>
      </c>
      <c r="AJ18" s="269">
        <v>4</v>
      </c>
      <c r="AK18" s="269">
        <v>1</v>
      </c>
      <c r="AL18" s="269">
        <v>9</v>
      </c>
      <c r="AM18" s="269">
        <v>21</v>
      </c>
      <c r="AN18" s="269">
        <v>0</v>
      </c>
      <c r="AO18" s="269">
        <v>2</v>
      </c>
      <c r="AP18" s="270">
        <v>3802</v>
      </c>
      <c r="AQ18" s="269">
        <v>8</v>
      </c>
      <c r="AR18" s="269">
        <v>64</v>
      </c>
      <c r="AS18" s="269">
        <v>0</v>
      </c>
      <c r="AT18" s="269">
        <v>16</v>
      </c>
      <c r="AU18" s="269">
        <v>7</v>
      </c>
      <c r="AV18" s="269">
        <v>-39</v>
      </c>
      <c r="AW18" s="270">
        <v>56</v>
      </c>
      <c r="AX18" s="269">
        <v>3858</v>
      </c>
      <c r="AY18" s="270">
        <v>5686</v>
      </c>
      <c r="AZ18" s="270">
        <v>5742</v>
      </c>
      <c r="BA18" s="269">
        <v>9544</v>
      </c>
      <c r="BB18" s="270">
        <v>-2961</v>
      </c>
      <c r="BC18" s="269">
        <v>2781</v>
      </c>
      <c r="BD18" s="270">
        <v>6583</v>
      </c>
      <c r="BE18" s="271"/>
      <c r="BG18" s="281" t="s">
        <v>458</v>
      </c>
      <c r="BH18" s="283" t="s">
        <v>34</v>
      </c>
      <c r="BI18" s="273">
        <f t="shared" si="0"/>
        <v>3858</v>
      </c>
      <c r="BJ18" s="274">
        <f t="shared" si="1"/>
        <v>2961</v>
      </c>
      <c r="BK18" s="275">
        <f t="shared" si="2"/>
        <v>0.76749611197511669</v>
      </c>
      <c r="BL18" s="276">
        <f t="shared" si="3"/>
        <v>0.23250388802488331</v>
      </c>
      <c r="BM18" s="277"/>
      <c r="BN18" s="281" t="s">
        <v>458</v>
      </c>
      <c r="BO18" s="283" t="s">
        <v>34</v>
      </c>
      <c r="BP18" s="278">
        <f t="shared" si="4"/>
        <v>5686</v>
      </c>
      <c r="BQ18" s="279">
        <f t="shared" si="5"/>
        <v>2961</v>
      </c>
      <c r="BR18" s="280">
        <f t="shared" si="6"/>
        <v>2725</v>
      </c>
      <c r="BS18" s="277"/>
    </row>
    <row r="19" spans="1:71" x14ac:dyDescent="0.2">
      <c r="A19" s="281" t="s">
        <v>459</v>
      </c>
      <c r="B19" s="284" t="s">
        <v>268</v>
      </c>
      <c r="C19" s="269">
        <v>0</v>
      </c>
      <c r="D19" s="269">
        <v>0</v>
      </c>
      <c r="E19" s="269">
        <v>0</v>
      </c>
      <c r="F19" s="269">
        <v>0</v>
      </c>
      <c r="G19" s="269">
        <v>0</v>
      </c>
      <c r="H19" s="269">
        <v>0</v>
      </c>
      <c r="I19" s="269">
        <v>2</v>
      </c>
      <c r="J19" s="269">
        <v>0</v>
      </c>
      <c r="K19" s="269">
        <v>0</v>
      </c>
      <c r="L19" s="269">
        <v>7</v>
      </c>
      <c r="M19" s="269">
        <v>2</v>
      </c>
      <c r="N19" s="269">
        <v>1</v>
      </c>
      <c r="O19" s="269">
        <v>0</v>
      </c>
      <c r="P19" s="269">
        <v>7</v>
      </c>
      <c r="Q19" s="269">
        <v>466</v>
      </c>
      <c r="R19" s="269">
        <v>1006</v>
      </c>
      <c r="S19" s="269">
        <v>7</v>
      </c>
      <c r="T19" s="269">
        <v>1</v>
      </c>
      <c r="U19" s="269">
        <v>26</v>
      </c>
      <c r="V19" s="269">
        <v>18</v>
      </c>
      <c r="W19" s="269">
        <v>106</v>
      </c>
      <c r="X19" s="269">
        <v>1</v>
      </c>
      <c r="Y19" s="269">
        <v>54</v>
      </c>
      <c r="Z19" s="269">
        <v>0</v>
      </c>
      <c r="AA19" s="269">
        <v>5</v>
      </c>
      <c r="AB19" s="269">
        <v>0</v>
      </c>
      <c r="AC19" s="269">
        <v>0</v>
      </c>
      <c r="AD19" s="269">
        <v>0</v>
      </c>
      <c r="AE19" s="269">
        <v>0</v>
      </c>
      <c r="AF19" s="269">
        <v>1</v>
      </c>
      <c r="AG19" s="269">
        <v>0</v>
      </c>
      <c r="AH19" s="269">
        <v>1</v>
      </c>
      <c r="AI19" s="269">
        <v>0</v>
      </c>
      <c r="AJ19" s="269">
        <v>0</v>
      </c>
      <c r="AK19" s="269">
        <v>0</v>
      </c>
      <c r="AL19" s="269">
        <v>66</v>
      </c>
      <c r="AM19" s="269">
        <v>0</v>
      </c>
      <c r="AN19" s="269">
        <v>0</v>
      </c>
      <c r="AO19" s="269">
        <v>0</v>
      </c>
      <c r="AP19" s="270">
        <v>1777</v>
      </c>
      <c r="AQ19" s="269">
        <v>0</v>
      </c>
      <c r="AR19" s="269">
        <v>3</v>
      </c>
      <c r="AS19" s="269">
        <v>0</v>
      </c>
      <c r="AT19" s="269">
        <v>151</v>
      </c>
      <c r="AU19" s="269">
        <v>72</v>
      </c>
      <c r="AV19" s="269">
        <v>53</v>
      </c>
      <c r="AW19" s="270">
        <v>279</v>
      </c>
      <c r="AX19" s="269">
        <v>2056</v>
      </c>
      <c r="AY19" s="270">
        <v>2735</v>
      </c>
      <c r="AZ19" s="270">
        <v>3014</v>
      </c>
      <c r="BA19" s="269">
        <v>4791</v>
      </c>
      <c r="BB19" s="270">
        <v>-1944</v>
      </c>
      <c r="BC19" s="269">
        <v>1070</v>
      </c>
      <c r="BD19" s="270">
        <v>2847</v>
      </c>
      <c r="BE19" s="271"/>
      <c r="BG19" s="281" t="s">
        <v>459</v>
      </c>
      <c r="BH19" s="285" t="s">
        <v>268</v>
      </c>
      <c r="BI19" s="273">
        <f t="shared" si="0"/>
        <v>2056</v>
      </c>
      <c r="BJ19" s="274">
        <f t="shared" si="1"/>
        <v>1944</v>
      </c>
      <c r="BK19" s="275">
        <f t="shared" si="2"/>
        <v>0.94552529182879375</v>
      </c>
      <c r="BL19" s="276">
        <f t="shared" si="3"/>
        <v>5.4474708171206254E-2</v>
      </c>
      <c r="BM19" s="277"/>
      <c r="BN19" s="281" t="s">
        <v>459</v>
      </c>
      <c r="BO19" s="285" t="s">
        <v>268</v>
      </c>
      <c r="BP19" s="278">
        <f t="shared" si="4"/>
        <v>2735</v>
      </c>
      <c r="BQ19" s="279">
        <f t="shared" si="5"/>
        <v>1944</v>
      </c>
      <c r="BR19" s="280">
        <f t="shared" si="6"/>
        <v>791</v>
      </c>
      <c r="BS19" s="277"/>
    </row>
    <row r="20" spans="1:71" x14ac:dyDescent="0.2">
      <c r="A20" s="281" t="s">
        <v>460</v>
      </c>
      <c r="B20" s="284" t="s">
        <v>269</v>
      </c>
      <c r="C20" s="269">
        <v>0</v>
      </c>
      <c r="D20" s="269">
        <v>0</v>
      </c>
      <c r="E20" s="269">
        <v>0</v>
      </c>
      <c r="F20" s="269">
        <v>0</v>
      </c>
      <c r="G20" s="269">
        <v>0</v>
      </c>
      <c r="H20" s="269">
        <v>0</v>
      </c>
      <c r="I20" s="269">
        <v>0</v>
      </c>
      <c r="J20" s="269">
        <v>0</v>
      </c>
      <c r="K20" s="269">
        <v>0</v>
      </c>
      <c r="L20" s="269">
        <v>44</v>
      </c>
      <c r="M20" s="269">
        <v>2</v>
      </c>
      <c r="N20" s="269">
        <v>1</v>
      </c>
      <c r="O20" s="269">
        <v>0</v>
      </c>
      <c r="P20" s="269">
        <v>4</v>
      </c>
      <c r="Q20" s="269">
        <v>15</v>
      </c>
      <c r="R20" s="269">
        <v>3741</v>
      </c>
      <c r="S20" s="269">
        <v>1</v>
      </c>
      <c r="T20" s="269">
        <v>1</v>
      </c>
      <c r="U20" s="269">
        <v>4</v>
      </c>
      <c r="V20" s="269">
        <v>8</v>
      </c>
      <c r="W20" s="269">
        <v>12</v>
      </c>
      <c r="X20" s="269">
        <v>0</v>
      </c>
      <c r="Y20" s="269">
        <v>1</v>
      </c>
      <c r="Z20" s="269">
        <v>0</v>
      </c>
      <c r="AA20" s="269">
        <v>0</v>
      </c>
      <c r="AB20" s="269">
        <v>0</v>
      </c>
      <c r="AC20" s="269">
        <v>0</v>
      </c>
      <c r="AD20" s="269">
        <v>0</v>
      </c>
      <c r="AE20" s="269">
        <v>0</v>
      </c>
      <c r="AF20" s="269">
        <v>0</v>
      </c>
      <c r="AG20" s="269">
        <v>0</v>
      </c>
      <c r="AH20" s="269">
        <v>0</v>
      </c>
      <c r="AI20" s="269">
        <v>0</v>
      </c>
      <c r="AJ20" s="269">
        <v>0</v>
      </c>
      <c r="AK20" s="269">
        <v>0</v>
      </c>
      <c r="AL20" s="269">
        <v>99</v>
      </c>
      <c r="AM20" s="269">
        <v>0</v>
      </c>
      <c r="AN20" s="269">
        <v>0</v>
      </c>
      <c r="AO20" s="269">
        <v>0</v>
      </c>
      <c r="AP20" s="270">
        <v>3933</v>
      </c>
      <c r="AQ20" s="269">
        <v>0</v>
      </c>
      <c r="AR20" s="269">
        <v>2</v>
      </c>
      <c r="AS20" s="269">
        <v>0</v>
      </c>
      <c r="AT20" s="269">
        <v>89</v>
      </c>
      <c r="AU20" s="269">
        <v>123</v>
      </c>
      <c r="AV20" s="269">
        <v>42</v>
      </c>
      <c r="AW20" s="270">
        <v>256</v>
      </c>
      <c r="AX20" s="269">
        <v>4189</v>
      </c>
      <c r="AY20" s="270">
        <v>24527</v>
      </c>
      <c r="AZ20" s="270">
        <v>24783</v>
      </c>
      <c r="BA20" s="269">
        <v>28716</v>
      </c>
      <c r="BB20" s="270">
        <v>-4189</v>
      </c>
      <c r="BC20" s="269">
        <v>20594</v>
      </c>
      <c r="BD20" s="270">
        <v>24527</v>
      </c>
      <c r="BE20" s="271"/>
      <c r="BG20" s="281" t="s">
        <v>460</v>
      </c>
      <c r="BH20" s="285" t="s">
        <v>269</v>
      </c>
      <c r="BI20" s="273">
        <f t="shared" si="0"/>
        <v>4189</v>
      </c>
      <c r="BJ20" s="274">
        <f t="shared" si="1"/>
        <v>4189</v>
      </c>
      <c r="BK20" s="275">
        <f t="shared" si="2"/>
        <v>1</v>
      </c>
      <c r="BL20" s="276">
        <f t="shared" si="3"/>
        <v>0</v>
      </c>
      <c r="BM20" s="277"/>
      <c r="BN20" s="281" t="s">
        <v>460</v>
      </c>
      <c r="BO20" s="285" t="s">
        <v>269</v>
      </c>
      <c r="BP20" s="278">
        <f t="shared" si="4"/>
        <v>24527</v>
      </c>
      <c r="BQ20" s="279">
        <f t="shared" si="5"/>
        <v>4189</v>
      </c>
      <c r="BR20" s="280">
        <f t="shared" si="6"/>
        <v>20338</v>
      </c>
      <c r="BS20" s="277"/>
    </row>
    <row r="21" spans="1:71" x14ac:dyDescent="0.2">
      <c r="A21" s="281" t="s">
        <v>461</v>
      </c>
      <c r="B21" s="284" t="s">
        <v>270</v>
      </c>
      <c r="C21" s="269">
        <v>1</v>
      </c>
      <c r="D21" s="269">
        <v>0</v>
      </c>
      <c r="E21" s="269">
        <v>0</v>
      </c>
      <c r="F21" s="269">
        <v>0</v>
      </c>
      <c r="G21" s="269">
        <v>0</v>
      </c>
      <c r="H21" s="269">
        <v>0</v>
      </c>
      <c r="I21" s="269">
        <v>0</v>
      </c>
      <c r="J21" s="269">
        <v>0</v>
      </c>
      <c r="K21" s="269">
        <v>0</v>
      </c>
      <c r="L21" s="269">
        <v>0</v>
      </c>
      <c r="M21" s="269">
        <v>0</v>
      </c>
      <c r="N21" s="269">
        <v>0</v>
      </c>
      <c r="O21" s="269">
        <v>0</v>
      </c>
      <c r="P21" s="269">
        <v>0</v>
      </c>
      <c r="Q21" s="269">
        <v>8</v>
      </c>
      <c r="R21" s="269">
        <v>142</v>
      </c>
      <c r="S21" s="269">
        <v>38</v>
      </c>
      <c r="T21" s="269">
        <v>0</v>
      </c>
      <c r="U21" s="269">
        <v>2</v>
      </c>
      <c r="V21" s="269">
        <v>11</v>
      </c>
      <c r="W21" s="269">
        <v>5</v>
      </c>
      <c r="X21" s="269">
        <v>0</v>
      </c>
      <c r="Y21" s="269">
        <v>2</v>
      </c>
      <c r="Z21" s="269">
        <v>0</v>
      </c>
      <c r="AA21" s="269">
        <v>0</v>
      </c>
      <c r="AB21" s="269">
        <v>0</v>
      </c>
      <c r="AC21" s="269">
        <v>60</v>
      </c>
      <c r="AD21" s="269">
        <v>0</v>
      </c>
      <c r="AE21" s="269">
        <v>0</v>
      </c>
      <c r="AF21" s="269">
        <v>0</v>
      </c>
      <c r="AG21" s="269">
        <v>0</v>
      </c>
      <c r="AH21" s="269">
        <v>10</v>
      </c>
      <c r="AI21" s="269">
        <v>0</v>
      </c>
      <c r="AJ21" s="269">
        <v>189</v>
      </c>
      <c r="AK21" s="269">
        <v>0</v>
      </c>
      <c r="AL21" s="269">
        <v>35</v>
      </c>
      <c r="AM21" s="269">
        <v>3</v>
      </c>
      <c r="AN21" s="269">
        <v>3</v>
      </c>
      <c r="AO21" s="269">
        <v>3</v>
      </c>
      <c r="AP21" s="270">
        <v>512</v>
      </c>
      <c r="AQ21" s="269">
        <v>6</v>
      </c>
      <c r="AR21" s="269">
        <v>24</v>
      </c>
      <c r="AS21" s="269">
        <v>0</v>
      </c>
      <c r="AT21" s="269">
        <v>439</v>
      </c>
      <c r="AU21" s="269">
        <v>79</v>
      </c>
      <c r="AV21" s="269">
        <v>18</v>
      </c>
      <c r="AW21" s="270">
        <v>566</v>
      </c>
      <c r="AX21" s="269">
        <v>1078</v>
      </c>
      <c r="AY21" s="270">
        <v>171</v>
      </c>
      <c r="AZ21" s="270">
        <v>737</v>
      </c>
      <c r="BA21" s="269">
        <v>1249</v>
      </c>
      <c r="BB21" s="270">
        <v>-816</v>
      </c>
      <c r="BC21" s="269">
        <v>-79</v>
      </c>
      <c r="BD21" s="270">
        <v>433</v>
      </c>
      <c r="BE21" s="271"/>
      <c r="BG21" s="281" t="s">
        <v>461</v>
      </c>
      <c r="BH21" s="285" t="s">
        <v>270</v>
      </c>
      <c r="BI21" s="273">
        <f t="shared" si="0"/>
        <v>1078</v>
      </c>
      <c r="BJ21" s="274">
        <f t="shared" si="1"/>
        <v>816</v>
      </c>
      <c r="BK21" s="275">
        <f t="shared" si="2"/>
        <v>0.7569573283858998</v>
      </c>
      <c r="BL21" s="276">
        <f t="shared" si="3"/>
        <v>0.2430426716141002</v>
      </c>
      <c r="BM21" s="277"/>
      <c r="BN21" s="281" t="s">
        <v>461</v>
      </c>
      <c r="BO21" s="285" t="s">
        <v>270</v>
      </c>
      <c r="BP21" s="278">
        <f t="shared" si="4"/>
        <v>171</v>
      </c>
      <c r="BQ21" s="279">
        <f t="shared" si="5"/>
        <v>816</v>
      </c>
      <c r="BR21" s="280">
        <f t="shared" si="6"/>
        <v>-645</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0</v>
      </c>
      <c r="P22" s="269">
        <v>18</v>
      </c>
      <c r="Q22" s="269">
        <v>22</v>
      </c>
      <c r="R22" s="269">
        <v>242</v>
      </c>
      <c r="S22" s="269">
        <v>60</v>
      </c>
      <c r="T22" s="269">
        <v>90</v>
      </c>
      <c r="U22" s="269">
        <v>282</v>
      </c>
      <c r="V22" s="269">
        <v>2476</v>
      </c>
      <c r="W22" s="269">
        <v>146</v>
      </c>
      <c r="X22" s="269">
        <v>10</v>
      </c>
      <c r="Y22" s="269">
        <v>3</v>
      </c>
      <c r="Z22" s="269">
        <v>0</v>
      </c>
      <c r="AA22" s="269">
        <v>0</v>
      </c>
      <c r="AB22" s="269">
        <v>0</v>
      </c>
      <c r="AC22" s="269">
        <v>1</v>
      </c>
      <c r="AD22" s="269">
        <v>0</v>
      </c>
      <c r="AE22" s="269">
        <v>0</v>
      </c>
      <c r="AF22" s="269">
        <v>0</v>
      </c>
      <c r="AG22" s="269">
        <v>1</v>
      </c>
      <c r="AH22" s="269">
        <v>6</v>
      </c>
      <c r="AI22" s="269">
        <v>15</v>
      </c>
      <c r="AJ22" s="269">
        <v>0</v>
      </c>
      <c r="AK22" s="269">
        <v>0</v>
      </c>
      <c r="AL22" s="269">
        <v>101</v>
      </c>
      <c r="AM22" s="269">
        <v>0</v>
      </c>
      <c r="AN22" s="269">
        <v>2</v>
      </c>
      <c r="AO22" s="269">
        <v>4</v>
      </c>
      <c r="AP22" s="270">
        <v>3479</v>
      </c>
      <c r="AQ22" s="269">
        <v>0</v>
      </c>
      <c r="AR22" s="269">
        <v>35</v>
      </c>
      <c r="AS22" s="269">
        <v>0</v>
      </c>
      <c r="AT22" s="269">
        <v>0</v>
      </c>
      <c r="AU22" s="269">
        <v>0</v>
      </c>
      <c r="AV22" s="269">
        <v>-18</v>
      </c>
      <c r="AW22" s="270">
        <v>17</v>
      </c>
      <c r="AX22" s="269">
        <v>3496</v>
      </c>
      <c r="AY22" s="270">
        <v>286</v>
      </c>
      <c r="AZ22" s="270">
        <v>303</v>
      </c>
      <c r="BA22" s="269">
        <v>3782</v>
      </c>
      <c r="BB22" s="270">
        <v>-3474</v>
      </c>
      <c r="BC22" s="269">
        <v>-3171</v>
      </c>
      <c r="BD22" s="270">
        <v>308</v>
      </c>
      <c r="BE22" s="271"/>
      <c r="BG22" s="281" t="s">
        <v>462</v>
      </c>
      <c r="BH22" s="285" t="s">
        <v>280</v>
      </c>
      <c r="BI22" s="273">
        <f t="shared" si="0"/>
        <v>3496</v>
      </c>
      <c r="BJ22" s="274">
        <f t="shared" si="1"/>
        <v>3474</v>
      </c>
      <c r="BK22" s="275">
        <f t="shared" si="2"/>
        <v>0.99370709382151035</v>
      </c>
      <c r="BL22" s="276">
        <f t="shared" si="3"/>
        <v>6.2929061784896545E-3</v>
      </c>
      <c r="BM22" s="277"/>
      <c r="BN22" s="281" t="s">
        <v>462</v>
      </c>
      <c r="BO22" s="285" t="s">
        <v>280</v>
      </c>
      <c r="BP22" s="278">
        <f t="shared" si="4"/>
        <v>286</v>
      </c>
      <c r="BQ22" s="279">
        <f t="shared" si="5"/>
        <v>3474</v>
      </c>
      <c r="BR22" s="280">
        <f t="shared" si="6"/>
        <v>-3188</v>
      </c>
      <c r="BS22" s="277"/>
    </row>
    <row r="23" spans="1:71" x14ac:dyDescent="0.2">
      <c r="A23" s="281" t="s">
        <v>463</v>
      </c>
      <c r="B23" s="282" t="s">
        <v>35</v>
      </c>
      <c r="C23" s="269">
        <v>0</v>
      </c>
      <c r="D23" s="269">
        <v>0</v>
      </c>
      <c r="E23" s="269">
        <v>0</v>
      </c>
      <c r="F23" s="269">
        <v>0</v>
      </c>
      <c r="G23" s="269">
        <v>0</v>
      </c>
      <c r="H23" s="269">
        <v>0</v>
      </c>
      <c r="I23" s="269">
        <v>0</v>
      </c>
      <c r="J23" s="269">
        <v>0</v>
      </c>
      <c r="K23" s="269">
        <v>0</v>
      </c>
      <c r="L23" s="269">
        <v>0</v>
      </c>
      <c r="M23" s="269">
        <v>0</v>
      </c>
      <c r="N23" s="269">
        <v>0</v>
      </c>
      <c r="O23" s="269">
        <v>0</v>
      </c>
      <c r="P23" s="269">
        <v>6</v>
      </c>
      <c r="Q23" s="269">
        <v>70</v>
      </c>
      <c r="R23" s="269">
        <v>581</v>
      </c>
      <c r="S23" s="269">
        <v>9</v>
      </c>
      <c r="T23" s="269">
        <v>6</v>
      </c>
      <c r="U23" s="269">
        <v>223</v>
      </c>
      <c r="V23" s="269">
        <v>149</v>
      </c>
      <c r="W23" s="269">
        <v>430</v>
      </c>
      <c r="X23" s="269">
        <v>1</v>
      </c>
      <c r="Y23" s="269">
        <v>67</v>
      </c>
      <c r="Z23" s="269">
        <v>0</v>
      </c>
      <c r="AA23" s="269">
        <v>0</v>
      </c>
      <c r="AB23" s="269">
        <v>0</v>
      </c>
      <c r="AC23" s="269">
        <v>11</v>
      </c>
      <c r="AD23" s="269">
        <v>0</v>
      </c>
      <c r="AE23" s="269">
        <v>0</v>
      </c>
      <c r="AF23" s="269">
        <v>2</v>
      </c>
      <c r="AG23" s="269">
        <v>0</v>
      </c>
      <c r="AH23" s="269">
        <v>6</v>
      </c>
      <c r="AI23" s="269">
        <v>5</v>
      </c>
      <c r="AJ23" s="269">
        <v>1</v>
      </c>
      <c r="AK23" s="269">
        <v>0</v>
      </c>
      <c r="AL23" s="269">
        <v>58</v>
      </c>
      <c r="AM23" s="269">
        <v>0</v>
      </c>
      <c r="AN23" s="269">
        <v>0</v>
      </c>
      <c r="AO23" s="269">
        <v>1</v>
      </c>
      <c r="AP23" s="270">
        <v>1626</v>
      </c>
      <c r="AQ23" s="269">
        <v>22</v>
      </c>
      <c r="AR23" s="269">
        <v>750</v>
      </c>
      <c r="AS23" s="269">
        <v>0</v>
      </c>
      <c r="AT23" s="269">
        <v>288</v>
      </c>
      <c r="AU23" s="269">
        <v>80</v>
      </c>
      <c r="AV23" s="269">
        <v>17</v>
      </c>
      <c r="AW23" s="270">
        <v>1157</v>
      </c>
      <c r="AX23" s="269">
        <v>2783</v>
      </c>
      <c r="AY23" s="270">
        <v>1542</v>
      </c>
      <c r="AZ23" s="270">
        <v>2699</v>
      </c>
      <c r="BA23" s="269">
        <v>4325</v>
      </c>
      <c r="BB23" s="270">
        <v>-2451</v>
      </c>
      <c r="BC23" s="269">
        <v>248</v>
      </c>
      <c r="BD23" s="270">
        <v>1874</v>
      </c>
      <c r="BE23" s="271"/>
      <c r="BG23" s="281" t="s">
        <v>463</v>
      </c>
      <c r="BH23" s="283" t="s">
        <v>35</v>
      </c>
      <c r="BI23" s="273">
        <f t="shared" si="0"/>
        <v>2783</v>
      </c>
      <c r="BJ23" s="274">
        <f t="shared" si="1"/>
        <v>2451</v>
      </c>
      <c r="BK23" s="275">
        <f t="shared" si="2"/>
        <v>0.88070427596119294</v>
      </c>
      <c r="BL23" s="276">
        <f t="shared" si="3"/>
        <v>0.11929572403880706</v>
      </c>
      <c r="BM23" s="277"/>
      <c r="BN23" s="281" t="s">
        <v>463</v>
      </c>
      <c r="BO23" s="283" t="s">
        <v>35</v>
      </c>
      <c r="BP23" s="278">
        <f t="shared" si="4"/>
        <v>1542</v>
      </c>
      <c r="BQ23" s="279">
        <f t="shared" si="5"/>
        <v>2451</v>
      </c>
      <c r="BR23" s="280">
        <f t="shared" si="6"/>
        <v>-909</v>
      </c>
      <c r="BS23" s="277"/>
    </row>
    <row r="24" spans="1:71" x14ac:dyDescent="0.2">
      <c r="A24" s="281" t="s">
        <v>464</v>
      </c>
      <c r="B24" s="282" t="s">
        <v>465</v>
      </c>
      <c r="C24" s="269">
        <v>0</v>
      </c>
      <c r="D24" s="269">
        <v>0</v>
      </c>
      <c r="E24" s="269">
        <v>0</v>
      </c>
      <c r="F24" s="269">
        <v>0</v>
      </c>
      <c r="G24" s="269">
        <v>1</v>
      </c>
      <c r="H24" s="269">
        <v>0</v>
      </c>
      <c r="I24" s="269">
        <v>0</v>
      </c>
      <c r="J24" s="269">
        <v>0</v>
      </c>
      <c r="K24" s="269">
        <v>0</v>
      </c>
      <c r="L24" s="269">
        <v>0</v>
      </c>
      <c r="M24" s="269">
        <v>0</v>
      </c>
      <c r="N24" s="269">
        <v>0</v>
      </c>
      <c r="O24" s="269">
        <v>0</v>
      </c>
      <c r="P24" s="269">
        <v>0</v>
      </c>
      <c r="Q24" s="269">
        <v>2</v>
      </c>
      <c r="R24" s="269">
        <v>5</v>
      </c>
      <c r="S24" s="269">
        <v>0</v>
      </c>
      <c r="T24" s="269">
        <v>0</v>
      </c>
      <c r="U24" s="269">
        <v>0</v>
      </c>
      <c r="V24" s="269">
        <v>206</v>
      </c>
      <c r="W24" s="269">
        <v>85</v>
      </c>
      <c r="X24" s="269">
        <v>0</v>
      </c>
      <c r="Y24" s="269">
        <v>14</v>
      </c>
      <c r="Z24" s="269">
        <v>0</v>
      </c>
      <c r="AA24" s="269">
        <v>0</v>
      </c>
      <c r="AB24" s="269">
        <v>0</v>
      </c>
      <c r="AC24" s="269">
        <v>16</v>
      </c>
      <c r="AD24" s="269">
        <v>0</v>
      </c>
      <c r="AE24" s="269">
        <v>0</v>
      </c>
      <c r="AF24" s="269">
        <v>1</v>
      </c>
      <c r="AG24" s="269">
        <v>0</v>
      </c>
      <c r="AH24" s="269">
        <v>6</v>
      </c>
      <c r="AI24" s="269">
        <v>1</v>
      </c>
      <c r="AJ24" s="269">
        <v>0</v>
      </c>
      <c r="AK24" s="269">
        <v>0</v>
      </c>
      <c r="AL24" s="269">
        <v>10</v>
      </c>
      <c r="AM24" s="269">
        <v>0</v>
      </c>
      <c r="AN24" s="269">
        <v>0</v>
      </c>
      <c r="AO24" s="269">
        <v>0</v>
      </c>
      <c r="AP24" s="270">
        <v>347</v>
      </c>
      <c r="AQ24" s="269">
        <v>3</v>
      </c>
      <c r="AR24" s="269">
        <v>748</v>
      </c>
      <c r="AS24" s="269">
        <v>0</v>
      </c>
      <c r="AT24" s="269">
        <v>847</v>
      </c>
      <c r="AU24" s="269">
        <v>36</v>
      </c>
      <c r="AV24" s="269">
        <v>-54</v>
      </c>
      <c r="AW24" s="270">
        <v>1580</v>
      </c>
      <c r="AX24" s="269">
        <v>1927</v>
      </c>
      <c r="AY24" s="270">
        <v>5759</v>
      </c>
      <c r="AZ24" s="270">
        <v>7339</v>
      </c>
      <c r="BA24" s="269">
        <v>7686</v>
      </c>
      <c r="BB24" s="270">
        <v>0</v>
      </c>
      <c r="BC24" s="269">
        <v>7339</v>
      </c>
      <c r="BD24" s="270">
        <v>7686</v>
      </c>
      <c r="BE24" s="271"/>
      <c r="BG24" s="281" t="s">
        <v>464</v>
      </c>
      <c r="BH24" s="283" t="s">
        <v>465</v>
      </c>
      <c r="BI24" s="273">
        <f t="shared" si="0"/>
        <v>1927</v>
      </c>
      <c r="BJ24" s="274">
        <f t="shared" si="1"/>
        <v>0</v>
      </c>
      <c r="BK24" s="275">
        <f t="shared" si="2"/>
        <v>0</v>
      </c>
      <c r="BL24" s="276">
        <f t="shared" si="3"/>
        <v>1</v>
      </c>
      <c r="BM24" s="277"/>
      <c r="BN24" s="281" t="s">
        <v>464</v>
      </c>
      <c r="BO24" s="283" t="s">
        <v>465</v>
      </c>
      <c r="BP24" s="278">
        <f t="shared" si="4"/>
        <v>5759</v>
      </c>
      <c r="BQ24" s="279">
        <f t="shared" si="5"/>
        <v>0</v>
      </c>
      <c r="BR24" s="280">
        <f t="shared" si="6"/>
        <v>5759</v>
      </c>
      <c r="BS24" s="277"/>
    </row>
    <row r="25" spans="1:71" x14ac:dyDescent="0.2">
      <c r="A25" s="281" t="s">
        <v>466</v>
      </c>
      <c r="B25" s="282" t="s">
        <v>191</v>
      </c>
      <c r="C25" s="269">
        <v>0</v>
      </c>
      <c r="D25" s="269">
        <v>0</v>
      </c>
      <c r="E25" s="269">
        <v>0</v>
      </c>
      <c r="F25" s="269">
        <v>0</v>
      </c>
      <c r="G25" s="269">
        <v>0</v>
      </c>
      <c r="H25" s="269">
        <v>0</v>
      </c>
      <c r="I25" s="269">
        <v>0</v>
      </c>
      <c r="J25" s="269">
        <v>0</v>
      </c>
      <c r="K25" s="269">
        <v>0</v>
      </c>
      <c r="L25" s="269">
        <v>0</v>
      </c>
      <c r="M25" s="269">
        <v>0</v>
      </c>
      <c r="N25" s="269">
        <v>0</v>
      </c>
      <c r="O25" s="269">
        <v>0</v>
      </c>
      <c r="P25" s="269">
        <v>0</v>
      </c>
      <c r="Q25" s="269">
        <v>0</v>
      </c>
      <c r="R25" s="269">
        <v>13</v>
      </c>
      <c r="S25" s="269">
        <v>0</v>
      </c>
      <c r="T25" s="269">
        <v>0</v>
      </c>
      <c r="U25" s="269">
        <v>0</v>
      </c>
      <c r="V25" s="269">
        <v>0</v>
      </c>
      <c r="W25" s="269">
        <v>6105</v>
      </c>
      <c r="X25" s="269">
        <v>0</v>
      </c>
      <c r="Y25" s="269">
        <v>0</v>
      </c>
      <c r="Z25" s="269">
        <v>0</v>
      </c>
      <c r="AA25" s="269">
        <v>0</v>
      </c>
      <c r="AB25" s="269">
        <v>0</v>
      </c>
      <c r="AC25" s="269">
        <v>0</v>
      </c>
      <c r="AD25" s="269">
        <v>0</v>
      </c>
      <c r="AE25" s="269">
        <v>0</v>
      </c>
      <c r="AF25" s="269">
        <v>6</v>
      </c>
      <c r="AG25" s="269">
        <v>0</v>
      </c>
      <c r="AH25" s="269">
        <v>17</v>
      </c>
      <c r="AI25" s="269">
        <v>0</v>
      </c>
      <c r="AJ25" s="269">
        <v>0</v>
      </c>
      <c r="AK25" s="269">
        <v>0</v>
      </c>
      <c r="AL25" s="269">
        <v>244</v>
      </c>
      <c r="AM25" s="269">
        <v>0</v>
      </c>
      <c r="AN25" s="269">
        <v>0</v>
      </c>
      <c r="AO25" s="269">
        <v>0</v>
      </c>
      <c r="AP25" s="270">
        <v>6385</v>
      </c>
      <c r="AQ25" s="269">
        <v>0</v>
      </c>
      <c r="AR25" s="269">
        <v>1471</v>
      </c>
      <c r="AS25" s="269">
        <v>0</v>
      </c>
      <c r="AT25" s="269">
        <v>797</v>
      </c>
      <c r="AU25" s="269">
        <v>65</v>
      </c>
      <c r="AV25" s="269">
        <v>92</v>
      </c>
      <c r="AW25" s="270">
        <v>2425</v>
      </c>
      <c r="AX25" s="269">
        <v>8810</v>
      </c>
      <c r="AY25" s="270">
        <v>11178</v>
      </c>
      <c r="AZ25" s="270">
        <v>13603</v>
      </c>
      <c r="BA25" s="269">
        <v>19988</v>
      </c>
      <c r="BB25" s="270">
        <v>-6912</v>
      </c>
      <c r="BC25" s="269">
        <v>6691</v>
      </c>
      <c r="BD25" s="270">
        <v>13076</v>
      </c>
      <c r="BE25" s="271"/>
      <c r="BG25" s="281" t="s">
        <v>466</v>
      </c>
      <c r="BH25" s="283" t="s">
        <v>191</v>
      </c>
      <c r="BI25" s="273">
        <f t="shared" si="0"/>
        <v>8810</v>
      </c>
      <c r="BJ25" s="274">
        <f t="shared" si="1"/>
        <v>6912</v>
      </c>
      <c r="BK25" s="275">
        <f t="shared" si="2"/>
        <v>0.78456299659477868</v>
      </c>
      <c r="BL25" s="276">
        <f t="shared" si="3"/>
        <v>0.21543700340522132</v>
      </c>
      <c r="BM25" s="277"/>
      <c r="BN25" s="281" t="s">
        <v>466</v>
      </c>
      <c r="BO25" s="283" t="s">
        <v>191</v>
      </c>
      <c r="BP25" s="278">
        <f t="shared" si="4"/>
        <v>11178</v>
      </c>
      <c r="BQ25" s="279">
        <f t="shared" si="5"/>
        <v>6912</v>
      </c>
      <c r="BR25" s="280">
        <f t="shared" si="6"/>
        <v>4266</v>
      </c>
      <c r="BS25" s="277"/>
    </row>
    <row r="26" spans="1:71" x14ac:dyDescent="0.2">
      <c r="A26" s="281" t="s">
        <v>467</v>
      </c>
      <c r="B26" s="282" t="s">
        <v>50</v>
      </c>
      <c r="C26" s="269">
        <v>3</v>
      </c>
      <c r="D26" s="269">
        <v>0</v>
      </c>
      <c r="E26" s="269">
        <v>0</v>
      </c>
      <c r="F26" s="269">
        <v>0</v>
      </c>
      <c r="G26" s="269">
        <v>530</v>
      </c>
      <c r="H26" s="269">
        <v>6</v>
      </c>
      <c r="I26" s="269">
        <v>62</v>
      </c>
      <c r="J26" s="269">
        <v>32</v>
      </c>
      <c r="K26" s="269">
        <v>0</v>
      </c>
      <c r="L26" s="269">
        <v>34</v>
      </c>
      <c r="M26" s="269">
        <v>11</v>
      </c>
      <c r="N26" s="269">
        <v>62</v>
      </c>
      <c r="O26" s="269">
        <v>9</v>
      </c>
      <c r="P26" s="269">
        <v>20</v>
      </c>
      <c r="Q26" s="269">
        <v>4</v>
      </c>
      <c r="R26" s="269">
        <v>76</v>
      </c>
      <c r="S26" s="269">
        <v>4</v>
      </c>
      <c r="T26" s="269">
        <v>1</v>
      </c>
      <c r="U26" s="269">
        <v>7</v>
      </c>
      <c r="V26" s="269">
        <v>59</v>
      </c>
      <c r="W26" s="269">
        <v>20</v>
      </c>
      <c r="X26" s="269">
        <v>129</v>
      </c>
      <c r="Y26" s="269">
        <v>25</v>
      </c>
      <c r="Z26" s="269">
        <v>4</v>
      </c>
      <c r="AA26" s="269">
        <v>1</v>
      </c>
      <c r="AB26" s="269">
        <v>5</v>
      </c>
      <c r="AC26" s="269">
        <v>330</v>
      </c>
      <c r="AD26" s="269">
        <v>15</v>
      </c>
      <c r="AE26" s="269">
        <v>0</v>
      </c>
      <c r="AF26" s="269">
        <v>33</v>
      </c>
      <c r="AG26" s="269">
        <v>5</v>
      </c>
      <c r="AH26" s="269">
        <v>27</v>
      </c>
      <c r="AI26" s="269">
        <v>177</v>
      </c>
      <c r="AJ26" s="269">
        <v>44</v>
      </c>
      <c r="AK26" s="269">
        <v>17</v>
      </c>
      <c r="AL26" s="269">
        <v>109</v>
      </c>
      <c r="AM26" s="269">
        <v>41</v>
      </c>
      <c r="AN26" s="269">
        <v>6</v>
      </c>
      <c r="AO26" s="269">
        <v>18</v>
      </c>
      <c r="AP26" s="270">
        <v>1926</v>
      </c>
      <c r="AQ26" s="269">
        <v>83</v>
      </c>
      <c r="AR26" s="269">
        <v>687</v>
      </c>
      <c r="AS26" s="269">
        <v>0</v>
      </c>
      <c r="AT26" s="269">
        <v>99</v>
      </c>
      <c r="AU26" s="269">
        <v>14</v>
      </c>
      <c r="AV26" s="269">
        <v>-5</v>
      </c>
      <c r="AW26" s="270">
        <v>878</v>
      </c>
      <c r="AX26" s="269">
        <v>2804</v>
      </c>
      <c r="AY26" s="270">
        <v>1076</v>
      </c>
      <c r="AZ26" s="270">
        <v>1954</v>
      </c>
      <c r="BA26" s="269">
        <v>3880</v>
      </c>
      <c r="BB26" s="270">
        <v>-2492</v>
      </c>
      <c r="BC26" s="269">
        <v>-538</v>
      </c>
      <c r="BD26" s="270">
        <v>1388</v>
      </c>
      <c r="BE26" s="271"/>
      <c r="BG26" s="281" t="s">
        <v>467</v>
      </c>
      <c r="BH26" s="283" t="s">
        <v>50</v>
      </c>
      <c r="BI26" s="273">
        <f t="shared" si="0"/>
        <v>2804</v>
      </c>
      <c r="BJ26" s="274">
        <f t="shared" si="1"/>
        <v>2492</v>
      </c>
      <c r="BK26" s="275">
        <f t="shared" si="2"/>
        <v>0.88873038516405134</v>
      </c>
      <c r="BL26" s="276">
        <f t="shared" si="3"/>
        <v>0.11126961483594866</v>
      </c>
      <c r="BM26" s="277"/>
      <c r="BN26" s="281" t="s">
        <v>467</v>
      </c>
      <c r="BO26" s="283" t="s">
        <v>50</v>
      </c>
      <c r="BP26" s="278">
        <f t="shared" si="4"/>
        <v>1076</v>
      </c>
      <c r="BQ26" s="279">
        <f t="shared" si="5"/>
        <v>2492</v>
      </c>
      <c r="BR26" s="280">
        <f t="shared" si="6"/>
        <v>-1416</v>
      </c>
      <c r="BS26" s="277"/>
    </row>
    <row r="27" spans="1:71" x14ac:dyDescent="0.2">
      <c r="A27" s="281" t="s">
        <v>468</v>
      </c>
      <c r="B27" s="282" t="s">
        <v>36</v>
      </c>
      <c r="C27" s="269">
        <v>7</v>
      </c>
      <c r="D27" s="269">
        <v>0</v>
      </c>
      <c r="E27" s="269">
        <v>0</v>
      </c>
      <c r="F27" s="269">
        <v>0</v>
      </c>
      <c r="G27" s="269">
        <v>30</v>
      </c>
      <c r="H27" s="269">
        <v>1</v>
      </c>
      <c r="I27" s="269">
        <v>16</v>
      </c>
      <c r="J27" s="269">
        <v>28</v>
      </c>
      <c r="K27" s="269">
        <v>0</v>
      </c>
      <c r="L27" s="269">
        <v>51</v>
      </c>
      <c r="M27" s="269">
        <v>6</v>
      </c>
      <c r="N27" s="269">
        <v>31</v>
      </c>
      <c r="O27" s="269">
        <v>1</v>
      </c>
      <c r="P27" s="269">
        <v>25</v>
      </c>
      <c r="Q27" s="269">
        <v>5</v>
      </c>
      <c r="R27" s="269">
        <v>41</v>
      </c>
      <c r="S27" s="269">
        <v>1</v>
      </c>
      <c r="T27" s="269">
        <v>1</v>
      </c>
      <c r="U27" s="269">
        <v>3</v>
      </c>
      <c r="V27" s="269">
        <v>12</v>
      </c>
      <c r="W27" s="269">
        <v>8</v>
      </c>
      <c r="X27" s="269">
        <v>2</v>
      </c>
      <c r="Y27" s="269">
        <v>5</v>
      </c>
      <c r="Z27" s="269">
        <v>4</v>
      </c>
      <c r="AA27" s="269">
        <v>14</v>
      </c>
      <c r="AB27" s="269">
        <v>3</v>
      </c>
      <c r="AC27" s="269">
        <v>159</v>
      </c>
      <c r="AD27" s="269">
        <v>3</v>
      </c>
      <c r="AE27" s="269">
        <v>136</v>
      </c>
      <c r="AF27" s="269">
        <v>35</v>
      </c>
      <c r="AG27" s="269">
        <v>5</v>
      </c>
      <c r="AH27" s="269">
        <v>25</v>
      </c>
      <c r="AI27" s="269">
        <v>55</v>
      </c>
      <c r="AJ27" s="269">
        <v>31</v>
      </c>
      <c r="AK27" s="269">
        <v>1</v>
      </c>
      <c r="AL27" s="269">
        <v>8</v>
      </c>
      <c r="AM27" s="269">
        <v>15</v>
      </c>
      <c r="AN27" s="269">
        <v>0</v>
      </c>
      <c r="AO27" s="269">
        <v>0</v>
      </c>
      <c r="AP27" s="270">
        <v>768</v>
      </c>
      <c r="AQ27" s="269">
        <v>0</v>
      </c>
      <c r="AR27" s="269">
        <v>0</v>
      </c>
      <c r="AS27" s="269">
        <v>0</v>
      </c>
      <c r="AT27" s="269">
        <v>6952</v>
      </c>
      <c r="AU27" s="269">
        <v>175</v>
      </c>
      <c r="AV27" s="269">
        <v>0</v>
      </c>
      <c r="AW27" s="270">
        <v>7127</v>
      </c>
      <c r="AX27" s="269">
        <v>7895</v>
      </c>
      <c r="AY27" s="270">
        <v>0</v>
      </c>
      <c r="AZ27" s="270">
        <v>7127</v>
      </c>
      <c r="BA27" s="269">
        <v>7895</v>
      </c>
      <c r="BB27" s="270">
        <v>0</v>
      </c>
      <c r="BC27" s="269">
        <v>7127</v>
      </c>
      <c r="BD27" s="270">
        <v>7895</v>
      </c>
      <c r="BE27" s="271"/>
      <c r="BG27" s="281" t="s">
        <v>468</v>
      </c>
      <c r="BH27" s="283" t="s">
        <v>36</v>
      </c>
      <c r="BI27" s="273">
        <f t="shared" si="0"/>
        <v>7895</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24</v>
      </c>
      <c r="D28" s="269">
        <v>0</v>
      </c>
      <c r="E28" s="269">
        <v>0</v>
      </c>
      <c r="F28" s="269">
        <v>1</v>
      </c>
      <c r="G28" s="269">
        <v>818</v>
      </c>
      <c r="H28" s="269">
        <v>8</v>
      </c>
      <c r="I28" s="269">
        <v>197</v>
      </c>
      <c r="J28" s="269">
        <v>263</v>
      </c>
      <c r="K28" s="269">
        <v>2</v>
      </c>
      <c r="L28" s="269">
        <v>540</v>
      </c>
      <c r="M28" s="269">
        <v>60</v>
      </c>
      <c r="N28" s="269">
        <v>341</v>
      </c>
      <c r="O28" s="269">
        <v>11</v>
      </c>
      <c r="P28" s="269">
        <v>158</v>
      </c>
      <c r="Q28" s="269">
        <v>40</v>
      </c>
      <c r="R28" s="269">
        <v>267</v>
      </c>
      <c r="S28" s="269">
        <v>5</v>
      </c>
      <c r="T28" s="269">
        <v>9</v>
      </c>
      <c r="U28" s="269">
        <v>17</v>
      </c>
      <c r="V28" s="269">
        <v>44</v>
      </c>
      <c r="W28" s="269">
        <v>164</v>
      </c>
      <c r="X28" s="269">
        <v>19</v>
      </c>
      <c r="Y28" s="269">
        <v>24</v>
      </c>
      <c r="Z28" s="269">
        <v>35</v>
      </c>
      <c r="AA28" s="269">
        <v>21</v>
      </c>
      <c r="AB28" s="269">
        <v>78</v>
      </c>
      <c r="AC28" s="269">
        <v>1218</v>
      </c>
      <c r="AD28" s="269">
        <v>5</v>
      </c>
      <c r="AE28" s="269">
        <v>11</v>
      </c>
      <c r="AF28" s="269">
        <v>79</v>
      </c>
      <c r="AG28" s="269">
        <v>2</v>
      </c>
      <c r="AH28" s="269">
        <v>36</v>
      </c>
      <c r="AI28" s="269">
        <v>194</v>
      </c>
      <c r="AJ28" s="269">
        <v>147</v>
      </c>
      <c r="AK28" s="269">
        <v>2</v>
      </c>
      <c r="AL28" s="269">
        <v>39</v>
      </c>
      <c r="AM28" s="269">
        <v>263</v>
      </c>
      <c r="AN28" s="269">
        <v>0</v>
      </c>
      <c r="AO28" s="269">
        <v>1</v>
      </c>
      <c r="AP28" s="270">
        <v>5143</v>
      </c>
      <c r="AQ28" s="269">
        <v>2</v>
      </c>
      <c r="AR28" s="269">
        <v>1544</v>
      </c>
      <c r="AS28" s="269">
        <v>0</v>
      </c>
      <c r="AT28" s="269">
        <v>0</v>
      </c>
      <c r="AU28" s="269">
        <v>0</v>
      </c>
      <c r="AV28" s="269">
        <v>0</v>
      </c>
      <c r="AW28" s="270">
        <v>1546</v>
      </c>
      <c r="AX28" s="269">
        <v>6689</v>
      </c>
      <c r="AY28" s="270">
        <v>2</v>
      </c>
      <c r="AZ28" s="270">
        <v>1548</v>
      </c>
      <c r="BA28" s="269">
        <v>6691</v>
      </c>
      <c r="BB28" s="270">
        <v>-6359</v>
      </c>
      <c r="BC28" s="269">
        <v>-4811</v>
      </c>
      <c r="BD28" s="270">
        <v>332</v>
      </c>
      <c r="BE28" s="271"/>
      <c r="BG28" s="281" t="s">
        <v>469</v>
      </c>
      <c r="BH28" s="283" t="s">
        <v>192</v>
      </c>
      <c r="BI28" s="273">
        <f t="shared" si="0"/>
        <v>6689</v>
      </c>
      <c r="BJ28" s="274">
        <f t="shared" si="1"/>
        <v>6359</v>
      </c>
      <c r="BK28" s="275">
        <f t="shared" si="2"/>
        <v>0.95066527134100764</v>
      </c>
      <c r="BL28" s="276">
        <f t="shared" si="3"/>
        <v>4.9334728658992355E-2</v>
      </c>
      <c r="BM28" s="277"/>
      <c r="BN28" s="281" t="s">
        <v>469</v>
      </c>
      <c r="BO28" s="283" t="s">
        <v>192</v>
      </c>
      <c r="BP28" s="278">
        <f t="shared" si="4"/>
        <v>2</v>
      </c>
      <c r="BQ28" s="279">
        <f t="shared" si="5"/>
        <v>6359</v>
      </c>
      <c r="BR28" s="280">
        <f t="shared" si="6"/>
        <v>-6357</v>
      </c>
      <c r="BS28" s="277"/>
    </row>
    <row r="29" spans="1:71" x14ac:dyDescent="0.2">
      <c r="A29" s="281" t="s">
        <v>470</v>
      </c>
      <c r="B29" s="282" t="s">
        <v>285</v>
      </c>
      <c r="C29" s="269">
        <v>1</v>
      </c>
      <c r="D29" s="269">
        <v>0</v>
      </c>
      <c r="E29" s="269">
        <v>0</v>
      </c>
      <c r="F29" s="269">
        <v>0</v>
      </c>
      <c r="G29" s="269">
        <v>112</v>
      </c>
      <c r="H29" s="269">
        <v>1</v>
      </c>
      <c r="I29" s="269">
        <v>9</v>
      </c>
      <c r="J29" s="269">
        <v>22</v>
      </c>
      <c r="K29" s="269">
        <v>0</v>
      </c>
      <c r="L29" s="269">
        <v>15</v>
      </c>
      <c r="M29" s="269">
        <v>1</v>
      </c>
      <c r="N29" s="269">
        <v>8</v>
      </c>
      <c r="O29" s="269">
        <v>0</v>
      </c>
      <c r="P29" s="269">
        <v>5</v>
      </c>
      <c r="Q29" s="269">
        <v>2</v>
      </c>
      <c r="R29" s="269">
        <v>13</v>
      </c>
      <c r="S29" s="269">
        <v>0</v>
      </c>
      <c r="T29" s="269">
        <v>1</v>
      </c>
      <c r="U29" s="269">
        <v>1</v>
      </c>
      <c r="V29" s="269">
        <v>2</v>
      </c>
      <c r="W29" s="269">
        <v>5</v>
      </c>
      <c r="X29" s="269">
        <v>1</v>
      </c>
      <c r="Y29" s="269">
        <v>6</v>
      </c>
      <c r="Z29" s="269">
        <v>0</v>
      </c>
      <c r="AA29" s="269">
        <v>44</v>
      </c>
      <c r="AB29" s="269">
        <v>9</v>
      </c>
      <c r="AC29" s="269">
        <v>122</v>
      </c>
      <c r="AD29" s="269">
        <v>1</v>
      </c>
      <c r="AE29" s="269">
        <v>1</v>
      </c>
      <c r="AF29" s="269">
        <v>17</v>
      </c>
      <c r="AG29" s="269">
        <v>0</v>
      </c>
      <c r="AH29" s="269">
        <v>12</v>
      </c>
      <c r="AI29" s="269">
        <v>91</v>
      </c>
      <c r="AJ29" s="269">
        <v>63</v>
      </c>
      <c r="AK29" s="269">
        <v>1</v>
      </c>
      <c r="AL29" s="269">
        <v>5</v>
      </c>
      <c r="AM29" s="269">
        <v>84</v>
      </c>
      <c r="AN29" s="269">
        <v>0</v>
      </c>
      <c r="AO29" s="269">
        <v>1</v>
      </c>
      <c r="AP29" s="270">
        <v>656</v>
      </c>
      <c r="AQ29" s="269">
        <v>1</v>
      </c>
      <c r="AR29" s="269">
        <v>452</v>
      </c>
      <c r="AS29" s="269">
        <v>-4</v>
      </c>
      <c r="AT29" s="269">
        <v>0</v>
      </c>
      <c r="AU29" s="269">
        <v>0</v>
      </c>
      <c r="AV29" s="269">
        <v>0</v>
      </c>
      <c r="AW29" s="270">
        <v>449</v>
      </c>
      <c r="AX29" s="269">
        <v>1105</v>
      </c>
      <c r="AY29" s="270">
        <v>3</v>
      </c>
      <c r="AZ29" s="270">
        <v>452</v>
      </c>
      <c r="BA29" s="269">
        <v>1108</v>
      </c>
      <c r="BB29" s="270">
        <v>-637</v>
      </c>
      <c r="BC29" s="269">
        <v>-185</v>
      </c>
      <c r="BD29" s="270">
        <v>471</v>
      </c>
      <c r="BE29" s="271"/>
      <c r="BG29" s="281" t="s">
        <v>470</v>
      </c>
      <c r="BH29" s="283" t="s">
        <v>285</v>
      </c>
      <c r="BI29" s="273">
        <f t="shared" si="0"/>
        <v>1105</v>
      </c>
      <c r="BJ29" s="274">
        <f t="shared" si="1"/>
        <v>637</v>
      </c>
      <c r="BK29" s="275">
        <f t="shared" si="2"/>
        <v>0.57647058823529407</v>
      </c>
      <c r="BL29" s="276">
        <f t="shared" si="3"/>
        <v>0.42352941176470593</v>
      </c>
      <c r="BM29" s="277"/>
      <c r="BN29" s="281" t="s">
        <v>470</v>
      </c>
      <c r="BO29" s="283" t="s">
        <v>285</v>
      </c>
      <c r="BP29" s="278">
        <f t="shared" si="4"/>
        <v>3</v>
      </c>
      <c r="BQ29" s="279">
        <f t="shared" si="5"/>
        <v>637</v>
      </c>
      <c r="BR29" s="280">
        <f t="shared" si="6"/>
        <v>-634</v>
      </c>
      <c r="BS29" s="277"/>
    </row>
    <row r="30" spans="1:71" x14ac:dyDescent="0.2">
      <c r="A30" s="281" t="s">
        <v>471</v>
      </c>
      <c r="B30" s="282" t="s">
        <v>281</v>
      </c>
      <c r="C30" s="269">
        <v>1</v>
      </c>
      <c r="D30" s="269">
        <v>0</v>
      </c>
      <c r="E30" s="269">
        <v>0</v>
      </c>
      <c r="F30" s="269">
        <v>0</v>
      </c>
      <c r="G30" s="269">
        <v>47</v>
      </c>
      <c r="H30" s="269">
        <v>0</v>
      </c>
      <c r="I30" s="269">
        <v>4</v>
      </c>
      <c r="J30" s="269">
        <v>21</v>
      </c>
      <c r="K30" s="269">
        <v>0</v>
      </c>
      <c r="L30" s="269">
        <v>2</v>
      </c>
      <c r="M30" s="269">
        <v>2</v>
      </c>
      <c r="N30" s="269">
        <v>1</v>
      </c>
      <c r="O30" s="269">
        <v>0</v>
      </c>
      <c r="P30" s="269">
        <v>1</v>
      </c>
      <c r="Q30" s="269">
        <v>1</v>
      </c>
      <c r="R30" s="269">
        <v>1</v>
      </c>
      <c r="S30" s="269">
        <v>0</v>
      </c>
      <c r="T30" s="269">
        <v>0</v>
      </c>
      <c r="U30" s="269">
        <v>0</v>
      </c>
      <c r="V30" s="269">
        <v>2</v>
      </c>
      <c r="W30" s="269">
        <v>5</v>
      </c>
      <c r="X30" s="269">
        <v>0</v>
      </c>
      <c r="Y30" s="269">
        <v>16</v>
      </c>
      <c r="Z30" s="269">
        <v>4</v>
      </c>
      <c r="AA30" s="269">
        <v>1</v>
      </c>
      <c r="AB30" s="269">
        <v>0</v>
      </c>
      <c r="AC30" s="269">
        <v>71</v>
      </c>
      <c r="AD30" s="269">
        <v>3</v>
      </c>
      <c r="AE30" s="269">
        <v>0</v>
      </c>
      <c r="AF30" s="269">
        <v>33</v>
      </c>
      <c r="AG30" s="269">
        <v>3</v>
      </c>
      <c r="AH30" s="269">
        <v>83</v>
      </c>
      <c r="AI30" s="269">
        <v>49</v>
      </c>
      <c r="AJ30" s="269">
        <v>51</v>
      </c>
      <c r="AK30" s="269">
        <v>0</v>
      </c>
      <c r="AL30" s="269">
        <v>3</v>
      </c>
      <c r="AM30" s="269">
        <v>102</v>
      </c>
      <c r="AN30" s="269">
        <v>0</v>
      </c>
      <c r="AO30" s="269">
        <v>6</v>
      </c>
      <c r="AP30" s="270">
        <v>513</v>
      </c>
      <c r="AQ30" s="269">
        <v>0</v>
      </c>
      <c r="AR30" s="269">
        <v>66</v>
      </c>
      <c r="AS30" s="269">
        <v>88</v>
      </c>
      <c r="AT30" s="269">
        <v>0</v>
      </c>
      <c r="AU30" s="269">
        <v>0</v>
      </c>
      <c r="AV30" s="269">
        <v>0</v>
      </c>
      <c r="AW30" s="270">
        <v>154</v>
      </c>
      <c r="AX30" s="269">
        <v>667</v>
      </c>
      <c r="AY30" s="270">
        <v>344</v>
      </c>
      <c r="AZ30" s="270">
        <v>498</v>
      </c>
      <c r="BA30" s="269">
        <v>1011</v>
      </c>
      <c r="BB30" s="270">
        <v>0</v>
      </c>
      <c r="BC30" s="269">
        <v>498</v>
      </c>
      <c r="BD30" s="270">
        <v>1011</v>
      </c>
      <c r="BE30" s="271"/>
      <c r="BG30" s="281" t="s">
        <v>471</v>
      </c>
      <c r="BH30" s="283" t="s">
        <v>281</v>
      </c>
      <c r="BI30" s="273">
        <f t="shared" si="0"/>
        <v>667</v>
      </c>
      <c r="BJ30" s="274">
        <f t="shared" si="1"/>
        <v>0</v>
      </c>
      <c r="BK30" s="275">
        <f t="shared" si="2"/>
        <v>0</v>
      </c>
      <c r="BL30" s="276">
        <f t="shared" si="3"/>
        <v>1</v>
      </c>
      <c r="BM30" s="277"/>
      <c r="BN30" s="281" t="s">
        <v>471</v>
      </c>
      <c r="BO30" s="283" t="s">
        <v>281</v>
      </c>
      <c r="BP30" s="278">
        <f t="shared" si="4"/>
        <v>344</v>
      </c>
      <c r="BQ30" s="279">
        <f t="shared" si="5"/>
        <v>0</v>
      </c>
      <c r="BR30" s="280">
        <f t="shared" si="6"/>
        <v>344</v>
      </c>
      <c r="BS30" s="277"/>
    </row>
    <row r="31" spans="1:71" x14ac:dyDescent="0.2">
      <c r="A31" s="281" t="s">
        <v>472</v>
      </c>
      <c r="B31" s="282" t="s">
        <v>384</v>
      </c>
      <c r="C31" s="269">
        <v>178</v>
      </c>
      <c r="D31" s="269">
        <v>0</v>
      </c>
      <c r="E31" s="269">
        <v>1</v>
      </c>
      <c r="F31" s="269">
        <v>0</v>
      </c>
      <c r="G31" s="269">
        <v>4489</v>
      </c>
      <c r="H31" s="269">
        <v>22</v>
      </c>
      <c r="I31" s="269">
        <v>350</v>
      </c>
      <c r="J31" s="269">
        <v>353</v>
      </c>
      <c r="K31" s="269">
        <v>2</v>
      </c>
      <c r="L31" s="269">
        <v>945</v>
      </c>
      <c r="M31" s="269">
        <v>40</v>
      </c>
      <c r="N31" s="269">
        <v>179</v>
      </c>
      <c r="O31" s="269">
        <v>11</v>
      </c>
      <c r="P31" s="269">
        <v>305</v>
      </c>
      <c r="Q31" s="269">
        <v>129</v>
      </c>
      <c r="R31" s="269">
        <v>1018</v>
      </c>
      <c r="S31" s="269">
        <v>21</v>
      </c>
      <c r="T31" s="269">
        <v>14</v>
      </c>
      <c r="U31" s="269">
        <v>98</v>
      </c>
      <c r="V31" s="269">
        <v>336</v>
      </c>
      <c r="W31" s="269">
        <v>525</v>
      </c>
      <c r="X31" s="269">
        <v>117</v>
      </c>
      <c r="Y31" s="269">
        <v>466</v>
      </c>
      <c r="Z31" s="269">
        <v>6</v>
      </c>
      <c r="AA31" s="269">
        <v>9</v>
      </c>
      <c r="AB31" s="269">
        <v>15</v>
      </c>
      <c r="AC31" s="269">
        <v>590</v>
      </c>
      <c r="AD31" s="269">
        <v>4</v>
      </c>
      <c r="AE31" s="269">
        <v>11</v>
      </c>
      <c r="AF31" s="269">
        <v>139</v>
      </c>
      <c r="AG31" s="269">
        <v>5</v>
      </c>
      <c r="AH31" s="269">
        <v>30</v>
      </c>
      <c r="AI31" s="269">
        <v>196</v>
      </c>
      <c r="AJ31" s="269">
        <v>849</v>
      </c>
      <c r="AK31" s="269">
        <v>13</v>
      </c>
      <c r="AL31" s="269">
        <v>158</v>
      </c>
      <c r="AM31" s="269">
        <v>500</v>
      </c>
      <c r="AN31" s="269">
        <v>212</v>
      </c>
      <c r="AO31" s="269">
        <v>30</v>
      </c>
      <c r="AP31" s="270">
        <v>12366</v>
      </c>
      <c r="AQ31" s="269">
        <v>403</v>
      </c>
      <c r="AR31" s="269">
        <v>11120</v>
      </c>
      <c r="AS31" s="269">
        <v>1</v>
      </c>
      <c r="AT31" s="269">
        <v>533</v>
      </c>
      <c r="AU31" s="269">
        <v>144</v>
      </c>
      <c r="AV31" s="269">
        <v>53</v>
      </c>
      <c r="AW31" s="270">
        <v>12254</v>
      </c>
      <c r="AX31" s="269">
        <v>24620</v>
      </c>
      <c r="AY31" s="270">
        <v>27101</v>
      </c>
      <c r="AZ31" s="270">
        <v>39355</v>
      </c>
      <c r="BA31" s="269">
        <v>51721</v>
      </c>
      <c r="BB31" s="270">
        <v>0</v>
      </c>
      <c r="BC31" s="269">
        <v>39355</v>
      </c>
      <c r="BD31" s="270">
        <v>51721</v>
      </c>
      <c r="BE31" s="271"/>
      <c r="BG31" s="281" t="s">
        <v>472</v>
      </c>
      <c r="BH31" s="283" t="s">
        <v>384</v>
      </c>
      <c r="BI31" s="273">
        <f t="shared" si="0"/>
        <v>24620</v>
      </c>
      <c r="BJ31" s="274">
        <f t="shared" si="1"/>
        <v>0</v>
      </c>
      <c r="BK31" s="275">
        <f t="shared" si="2"/>
        <v>0</v>
      </c>
      <c r="BL31" s="276">
        <f t="shared" si="3"/>
        <v>1</v>
      </c>
      <c r="BM31" s="277"/>
      <c r="BN31" s="281" t="s">
        <v>472</v>
      </c>
      <c r="BO31" s="283" t="s">
        <v>384</v>
      </c>
      <c r="BP31" s="278">
        <f t="shared" si="4"/>
        <v>27101</v>
      </c>
      <c r="BQ31" s="279">
        <f t="shared" si="5"/>
        <v>0</v>
      </c>
      <c r="BR31" s="280">
        <f t="shared" si="6"/>
        <v>27101</v>
      </c>
      <c r="BS31" s="277"/>
    </row>
    <row r="32" spans="1:71" x14ac:dyDescent="0.2">
      <c r="A32" s="281" t="s">
        <v>473</v>
      </c>
      <c r="B32" s="282" t="s">
        <v>37</v>
      </c>
      <c r="C32" s="269">
        <v>12</v>
      </c>
      <c r="D32" s="269">
        <v>0</v>
      </c>
      <c r="E32" s="269">
        <v>0</v>
      </c>
      <c r="F32" s="269">
        <v>1</v>
      </c>
      <c r="G32" s="269">
        <v>313</v>
      </c>
      <c r="H32" s="269">
        <v>5</v>
      </c>
      <c r="I32" s="269">
        <v>34</v>
      </c>
      <c r="J32" s="269">
        <v>52</v>
      </c>
      <c r="K32" s="269">
        <v>1</v>
      </c>
      <c r="L32" s="269">
        <v>47</v>
      </c>
      <c r="M32" s="269">
        <v>11</v>
      </c>
      <c r="N32" s="269">
        <v>29</v>
      </c>
      <c r="O32" s="269">
        <v>2</v>
      </c>
      <c r="P32" s="269">
        <v>75</v>
      </c>
      <c r="Q32" s="269">
        <v>18</v>
      </c>
      <c r="R32" s="269">
        <v>159</v>
      </c>
      <c r="S32" s="269">
        <v>5</v>
      </c>
      <c r="T32" s="269">
        <v>2</v>
      </c>
      <c r="U32" s="269">
        <v>11</v>
      </c>
      <c r="V32" s="269">
        <v>47</v>
      </c>
      <c r="W32" s="269">
        <v>50</v>
      </c>
      <c r="X32" s="269">
        <v>19</v>
      </c>
      <c r="Y32" s="269">
        <v>100</v>
      </c>
      <c r="Z32" s="269">
        <v>6</v>
      </c>
      <c r="AA32" s="269">
        <v>11</v>
      </c>
      <c r="AB32" s="269">
        <v>26</v>
      </c>
      <c r="AC32" s="269">
        <v>913</v>
      </c>
      <c r="AD32" s="269">
        <v>41</v>
      </c>
      <c r="AE32" s="269">
        <v>1046</v>
      </c>
      <c r="AF32" s="269">
        <v>126</v>
      </c>
      <c r="AG32" s="269">
        <v>2</v>
      </c>
      <c r="AH32" s="269">
        <v>64</v>
      </c>
      <c r="AI32" s="269">
        <v>71</v>
      </c>
      <c r="AJ32" s="269">
        <v>97</v>
      </c>
      <c r="AK32" s="269">
        <v>9</v>
      </c>
      <c r="AL32" s="269">
        <v>48</v>
      </c>
      <c r="AM32" s="269">
        <v>25</v>
      </c>
      <c r="AN32" s="269">
        <v>0</v>
      </c>
      <c r="AO32" s="269">
        <v>1</v>
      </c>
      <c r="AP32" s="270">
        <v>3479</v>
      </c>
      <c r="AQ32" s="269">
        <v>0</v>
      </c>
      <c r="AR32" s="269">
        <v>4235</v>
      </c>
      <c r="AS32" s="269">
        <v>0</v>
      </c>
      <c r="AT32" s="269">
        <v>0</v>
      </c>
      <c r="AU32" s="269">
        <v>0</v>
      </c>
      <c r="AV32" s="269">
        <v>0</v>
      </c>
      <c r="AW32" s="270">
        <v>4235</v>
      </c>
      <c r="AX32" s="269">
        <v>7714</v>
      </c>
      <c r="AY32" s="270">
        <v>54</v>
      </c>
      <c r="AZ32" s="270">
        <v>4289</v>
      </c>
      <c r="BA32" s="269">
        <v>7768</v>
      </c>
      <c r="BB32" s="270">
        <v>-6912</v>
      </c>
      <c r="BC32" s="269">
        <v>-2623</v>
      </c>
      <c r="BD32" s="270">
        <v>856</v>
      </c>
      <c r="BE32" s="271"/>
      <c r="BG32" s="281" t="s">
        <v>473</v>
      </c>
      <c r="BH32" s="283" t="s">
        <v>37</v>
      </c>
      <c r="BI32" s="273">
        <f t="shared" si="0"/>
        <v>7714</v>
      </c>
      <c r="BJ32" s="274">
        <f t="shared" si="1"/>
        <v>6912</v>
      </c>
      <c r="BK32" s="275">
        <f t="shared" si="2"/>
        <v>0.89603318641431162</v>
      </c>
      <c r="BL32" s="276">
        <f t="shared" si="3"/>
        <v>0.10396681358568838</v>
      </c>
      <c r="BM32" s="277"/>
      <c r="BN32" s="281" t="s">
        <v>473</v>
      </c>
      <c r="BO32" s="283" t="s">
        <v>37</v>
      </c>
      <c r="BP32" s="278">
        <f t="shared" si="4"/>
        <v>54</v>
      </c>
      <c r="BQ32" s="279">
        <f t="shared" si="5"/>
        <v>6912</v>
      </c>
      <c r="BR32" s="280">
        <f t="shared" si="6"/>
        <v>-6858</v>
      </c>
      <c r="BS32" s="277"/>
    </row>
    <row r="33" spans="1:71" x14ac:dyDescent="0.2">
      <c r="A33" s="281" t="s">
        <v>474</v>
      </c>
      <c r="B33" s="282" t="s">
        <v>38</v>
      </c>
      <c r="C33" s="269">
        <v>5</v>
      </c>
      <c r="D33" s="269">
        <v>0</v>
      </c>
      <c r="E33" s="269">
        <v>0</v>
      </c>
      <c r="F33" s="269">
        <v>0</v>
      </c>
      <c r="G33" s="269">
        <v>78</v>
      </c>
      <c r="H33" s="269">
        <v>1</v>
      </c>
      <c r="I33" s="269">
        <v>6</v>
      </c>
      <c r="J33" s="269">
        <v>16</v>
      </c>
      <c r="K33" s="269">
        <v>0</v>
      </c>
      <c r="L33" s="269">
        <v>9</v>
      </c>
      <c r="M33" s="269">
        <v>3</v>
      </c>
      <c r="N33" s="269">
        <v>8</v>
      </c>
      <c r="O33" s="269">
        <v>0</v>
      </c>
      <c r="P33" s="269">
        <v>21</v>
      </c>
      <c r="Q33" s="269">
        <v>5</v>
      </c>
      <c r="R33" s="269">
        <v>40</v>
      </c>
      <c r="S33" s="269">
        <v>1</v>
      </c>
      <c r="T33" s="269">
        <v>0</v>
      </c>
      <c r="U33" s="269">
        <v>3</v>
      </c>
      <c r="V33" s="269">
        <v>15</v>
      </c>
      <c r="W33" s="269">
        <v>5</v>
      </c>
      <c r="X33" s="269">
        <v>2</v>
      </c>
      <c r="Y33" s="269">
        <v>27</v>
      </c>
      <c r="Z33" s="269">
        <v>1</v>
      </c>
      <c r="AA33" s="269">
        <v>0</v>
      </c>
      <c r="AB33" s="269">
        <v>1</v>
      </c>
      <c r="AC33" s="269">
        <v>1412</v>
      </c>
      <c r="AD33" s="269">
        <v>12</v>
      </c>
      <c r="AE33" s="269">
        <v>159</v>
      </c>
      <c r="AF33" s="269">
        <v>202</v>
      </c>
      <c r="AG33" s="269">
        <v>7</v>
      </c>
      <c r="AH33" s="269">
        <v>5</v>
      </c>
      <c r="AI33" s="269">
        <v>63</v>
      </c>
      <c r="AJ33" s="269">
        <v>264</v>
      </c>
      <c r="AK33" s="269">
        <v>5</v>
      </c>
      <c r="AL33" s="269">
        <v>29</v>
      </c>
      <c r="AM33" s="269">
        <v>115</v>
      </c>
      <c r="AN33" s="269">
        <v>0</v>
      </c>
      <c r="AO33" s="269">
        <v>12</v>
      </c>
      <c r="AP33" s="270">
        <v>2532</v>
      </c>
      <c r="AQ33" s="269">
        <v>0</v>
      </c>
      <c r="AR33" s="269">
        <v>15343</v>
      </c>
      <c r="AS33" s="269">
        <v>2</v>
      </c>
      <c r="AT33" s="269">
        <v>0</v>
      </c>
      <c r="AU33" s="269">
        <v>53</v>
      </c>
      <c r="AV33" s="269">
        <v>0</v>
      </c>
      <c r="AW33" s="270">
        <v>15398</v>
      </c>
      <c r="AX33" s="269">
        <v>17930</v>
      </c>
      <c r="AY33" s="270">
        <v>24</v>
      </c>
      <c r="AZ33" s="270">
        <v>15422</v>
      </c>
      <c r="BA33" s="269">
        <v>17954</v>
      </c>
      <c r="BB33" s="270">
        <v>-4141</v>
      </c>
      <c r="BC33" s="269">
        <v>11281</v>
      </c>
      <c r="BD33" s="270">
        <v>13813</v>
      </c>
      <c r="BE33" s="271"/>
      <c r="BG33" s="281" t="s">
        <v>474</v>
      </c>
      <c r="BH33" s="283" t="s">
        <v>38</v>
      </c>
      <c r="BI33" s="273">
        <f t="shared" si="0"/>
        <v>17930</v>
      </c>
      <c r="BJ33" s="274">
        <f t="shared" si="1"/>
        <v>4141</v>
      </c>
      <c r="BK33" s="275">
        <f t="shared" si="2"/>
        <v>0.2309537088678193</v>
      </c>
      <c r="BL33" s="276">
        <f t="shared" si="3"/>
        <v>0.7690462911321807</v>
      </c>
      <c r="BM33" s="277"/>
      <c r="BN33" s="281" t="s">
        <v>474</v>
      </c>
      <c r="BO33" s="283" t="s">
        <v>38</v>
      </c>
      <c r="BP33" s="278">
        <f t="shared" si="4"/>
        <v>24</v>
      </c>
      <c r="BQ33" s="279">
        <f t="shared" si="5"/>
        <v>4141</v>
      </c>
      <c r="BR33" s="280">
        <f t="shared" si="6"/>
        <v>-4117</v>
      </c>
      <c r="BS33" s="277"/>
    </row>
    <row r="34" spans="1:71" x14ac:dyDescent="0.2">
      <c r="A34" s="281" t="s">
        <v>475</v>
      </c>
      <c r="B34" s="282" t="s">
        <v>476</v>
      </c>
      <c r="C34" s="269">
        <v>72</v>
      </c>
      <c r="D34" s="269">
        <v>0</v>
      </c>
      <c r="E34" s="269">
        <v>0</v>
      </c>
      <c r="F34" s="269">
        <v>0</v>
      </c>
      <c r="G34" s="269">
        <v>1545</v>
      </c>
      <c r="H34" s="269">
        <v>6</v>
      </c>
      <c r="I34" s="269">
        <v>147</v>
      </c>
      <c r="J34" s="269">
        <v>189</v>
      </c>
      <c r="K34" s="269">
        <v>4</v>
      </c>
      <c r="L34" s="269">
        <v>263</v>
      </c>
      <c r="M34" s="269">
        <v>50</v>
      </c>
      <c r="N34" s="269">
        <v>130</v>
      </c>
      <c r="O34" s="269">
        <v>7</v>
      </c>
      <c r="P34" s="269">
        <v>133</v>
      </c>
      <c r="Q34" s="269">
        <v>46</v>
      </c>
      <c r="R34" s="269">
        <v>338</v>
      </c>
      <c r="S34" s="269">
        <v>5</v>
      </c>
      <c r="T34" s="269">
        <v>4</v>
      </c>
      <c r="U34" s="269">
        <v>33</v>
      </c>
      <c r="V34" s="269">
        <v>153</v>
      </c>
      <c r="W34" s="269">
        <v>188</v>
      </c>
      <c r="X34" s="269">
        <v>107</v>
      </c>
      <c r="Y34" s="269">
        <v>208</v>
      </c>
      <c r="Z34" s="269">
        <v>9</v>
      </c>
      <c r="AA34" s="269">
        <v>5</v>
      </c>
      <c r="AB34" s="269">
        <v>45</v>
      </c>
      <c r="AC34" s="269">
        <v>1084</v>
      </c>
      <c r="AD34" s="269">
        <v>24</v>
      </c>
      <c r="AE34" s="269">
        <v>1</v>
      </c>
      <c r="AF34" s="269">
        <v>527</v>
      </c>
      <c r="AG34" s="269">
        <v>9</v>
      </c>
      <c r="AH34" s="269">
        <v>71</v>
      </c>
      <c r="AI34" s="269">
        <v>183</v>
      </c>
      <c r="AJ34" s="269">
        <v>165</v>
      </c>
      <c r="AK34" s="269">
        <v>9</v>
      </c>
      <c r="AL34" s="269">
        <v>62</v>
      </c>
      <c r="AM34" s="269">
        <v>103</v>
      </c>
      <c r="AN34" s="269">
        <v>53</v>
      </c>
      <c r="AO34" s="269">
        <v>38</v>
      </c>
      <c r="AP34" s="270">
        <v>6016</v>
      </c>
      <c r="AQ34" s="269">
        <v>115</v>
      </c>
      <c r="AR34" s="269">
        <v>3289</v>
      </c>
      <c r="AS34" s="269">
        <v>9</v>
      </c>
      <c r="AT34" s="269">
        <v>53</v>
      </c>
      <c r="AU34" s="269">
        <v>8</v>
      </c>
      <c r="AV34" s="269">
        <v>12</v>
      </c>
      <c r="AW34" s="270">
        <v>3486</v>
      </c>
      <c r="AX34" s="269">
        <v>9502</v>
      </c>
      <c r="AY34" s="270">
        <v>6480</v>
      </c>
      <c r="AZ34" s="270">
        <v>9966</v>
      </c>
      <c r="BA34" s="269">
        <v>15982</v>
      </c>
      <c r="BB34" s="270">
        <v>-4566</v>
      </c>
      <c r="BC34" s="269">
        <v>5400</v>
      </c>
      <c r="BD34" s="270">
        <v>11416</v>
      </c>
      <c r="BE34" s="271"/>
      <c r="BG34" s="281" t="s">
        <v>475</v>
      </c>
      <c r="BH34" s="283" t="s">
        <v>476</v>
      </c>
      <c r="BI34" s="273">
        <f t="shared" si="0"/>
        <v>9502</v>
      </c>
      <c r="BJ34" s="274">
        <f t="shared" si="1"/>
        <v>4566</v>
      </c>
      <c r="BK34" s="275">
        <f t="shared" si="2"/>
        <v>0.48053041464954749</v>
      </c>
      <c r="BL34" s="276">
        <f t="shared" si="3"/>
        <v>0.51946958535045251</v>
      </c>
      <c r="BM34" s="277"/>
      <c r="BN34" s="281" t="s">
        <v>475</v>
      </c>
      <c r="BO34" s="283" t="s">
        <v>476</v>
      </c>
      <c r="BP34" s="278">
        <f t="shared" si="4"/>
        <v>6480</v>
      </c>
      <c r="BQ34" s="279">
        <f t="shared" si="5"/>
        <v>4566</v>
      </c>
      <c r="BR34" s="280">
        <f t="shared" si="6"/>
        <v>1914</v>
      </c>
      <c r="BS34" s="277"/>
    </row>
    <row r="35" spans="1:71" x14ac:dyDescent="0.2">
      <c r="A35" s="281" t="s">
        <v>477</v>
      </c>
      <c r="B35" s="282" t="s">
        <v>193</v>
      </c>
      <c r="C35" s="269">
        <v>8</v>
      </c>
      <c r="D35" s="269">
        <v>0</v>
      </c>
      <c r="E35" s="269">
        <v>0</v>
      </c>
      <c r="F35" s="269">
        <v>0</v>
      </c>
      <c r="G35" s="269">
        <v>215</v>
      </c>
      <c r="H35" s="269">
        <v>1</v>
      </c>
      <c r="I35" s="269">
        <v>19</v>
      </c>
      <c r="J35" s="269">
        <v>101</v>
      </c>
      <c r="K35" s="269">
        <v>0</v>
      </c>
      <c r="L35" s="269">
        <v>67</v>
      </c>
      <c r="M35" s="269">
        <v>6</v>
      </c>
      <c r="N35" s="269">
        <v>13</v>
      </c>
      <c r="O35" s="269">
        <v>0</v>
      </c>
      <c r="P35" s="269">
        <v>41</v>
      </c>
      <c r="Q35" s="269">
        <v>20</v>
      </c>
      <c r="R35" s="269">
        <v>237</v>
      </c>
      <c r="S35" s="269">
        <v>3</v>
      </c>
      <c r="T35" s="269">
        <v>2</v>
      </c>
      <c r="U35" s="269">
        <v>22</v>
      </c>
      <c r="V35" s="269">
        <v>145</v>
      </c>
      <c r="W35" s="269">
        <v>28</v>
      </c>
      <c r="X35" s="269">
        <v>6</v>
      </c>
      <c r="Y35" s="269">
        <v>68</v>
      </c>
      <c r="Z35" s="269">
        <v>2</v>
      </c>
      <c r="AA35" s="269">
        <v>19</v>
      </c>
      <c r="AB35" s="269">
        <v>10</v>
      </c>
      <c r="AC35" s="269">
        <v>1996</v>
      </c>
      <c r="AD35" s="269">
        <v>50</v>
      </c>
      <c r="AE35" s="269">
        <v>5</v>
      </c>
      <c r="AF35" s="269">
        <v>136</v>
      </c>
      <c r="AG35" s="269">
        <v>162</v>
      </c>
      <c r="AH35" s="269">
        <v>93</v>
      </c>
      <c r="AI35" s="269">
        <v>285</v>
      </c>
      <c r="AJ35" s="269">
        <v>153</v>
      </c>
      <c r="AK35" s="269">
        <v>22</v>
      </c>
      <c r="AL35" s="269">
        <v>1070</v>
      </c>
      <c r="AM35" s="269">
        <v>140</v>
      </c>
      <c r="AN35" s="269">
        <v>0</v>
      </c>
      <c r="AO35" s="269">
        <v>28</v>
      </c>
      <c r="AP35" s="270">
        <v>5173</v>
      </c>
      <c r="AQ35" s="269">
        <v>48</v>
      </c>
      <c r="AR35" s="269">
        <v>2941</v>
      </c>
      <c r="AS35" s="269">
        <v>1</v>
      </c>
      <c r="AT35" s="269">
        <v>941</v>
      </c>
      <c r="AU35" s="269">
        <v>99</v>
      </c>
      <c r="AV35" s="269">
        <v>-1</v>
      </c>
      <c r="AW35" s="270">
        <v>4029</v>
      </c>
      <c r="AX35" s="269">
        <v>9202</v>
      </c>
      <c r="AY35" s="270">
        <v>43</v>
      </c>
      <c r="AZ35" s="270">
        <v>4072</v>
      </c>
      <c r="BA35" s="269">
        <v>9245</v>
      </c>
      <c r="BB35" s="270">
        <v>-8687</v>
      </c>
      <c r="BC35" s="269">
        <v>-4615</v>
      </c>
      <c r="BD35" s="270">
        <v>558</v>
      </c>
      <c r="BE35" s="271"/>
      <c r="BG35" s="281" t="s">
        <v>477</v>
      </c>
      <c r="BH35" s="283" t="s">
        <v>193</v>
      </c>
      <c r="BI35" s="273">
        <f t="shared" si="0"/>
        <v>9202</v>
      </c>
      <c r="BJ35" s="274">
        <f t="shared" si="1"/>
        <v>8687</v>
      </c>
      <c r="BK35" s="275">
        <f t="shared" si="2"/>
        <v>0.94403390567267986</v>
      </c>
      <c r="BL35" s="276">
        <f t="shared" si="3"/>
        <v>5.5966094327320137E-2</v>
      </c>
      <c r="BM35" s="277"/>
      <c r="BN35" s="281" t="s">
        <v>477</v>
      </c>
      <c r="BO35" s="283" t="s">
        <v>193</v>
      </c>
      <c r="BP35" s="278">
        <f t="shared" si="4"/>
        <v>43</v>
      </c>
      <c r="BQ35" s="279">
        <f t="shared" si="5"/>
        <v>8687</v>
      </c>
      <c r="BR35" s="280">
        <f t="shared" si="6"/>
        <v>-8644</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91</v>
      </c>
      <c r="AP36" s="270">
        <v>91</v>
      </c>
      <c r="AQ36" s="269">
        <v>0</v>
      </c>
      <c r="AR36" s="269">
        <v>263</v>
      </c>
      <c r="AS36" s="269">
        <v>2891</v>
      </c>
      <c r="AT36" s="269">
        <v>0</v>
      </c>
      <c r="AU36" s="269">
        <v>0</v>
      </c>
      <c r="AV36" s="269">
        <v>0</v>
      </c>
      <c r="AW36" s="270">
        <v>3154</v>
      </c>
      <c r="AX36" s="269">
        <v>3245</v>
      </c>
      <c r="AY36" s="270">
        <v>0</v>
      </c>
      <c r="AZ36" s="270">
        <v>3154</v>
      </c>
      <c r="BA36" s="269">
        <v>3245</v>
      </c>
      <c r="BB36" s="270">
        <v>-230</v>
      </c>
      <c r="BC36" s="269">
        <v>2924</v>
      </c>
      <c r="BD36" s="270">
        <v>3015</v>
      </c>
      <c r="BE36" s="271"/>
      <c r="BG36" s="281" t="s">
        <v>478</v>
      </c>
      <c r="BH36" s="283" t="s">
        <v>39</v>
      </c>
      <c r="BI36" s="273">
        <f t="shared" si="0"/>
        <v>3245</v>
      </c>
      <c r="BJ36" s="274">
        <f t="shared" si="1"/>
        <v>230</v>
      </c>
      <c r="BK36" s="275">
        <f t="shared" si="2"/>
        <v>7.0878274268104779E-2</v>
      </c>
      <c r="BL36" s="276">
        <f t="shared" si="3"/>
        <v>0.92912172573189522</v>
      </c>
      <c r="BM36" s="277"/>
      <c r="BN36" s="281" t="s">
        <v>478</v>
      </c>
      <c r="BO36" s="283" t="s">
        <v>39</v>
      </c>
      <c r="BP36" s="278">
        <f t="shared" si="4"/>
        <v>0</v>
      </c>
      <c r="BQ36" s="279">
        <f t="shared" si="5"/>
        <v>230</v>
      </c>
      <c r="BR36" s="280">
        <f t="shared" si="6"/>
        <v>-230</v>
      </c>
      <c r="BS36" s="277"/>
    </row>
    <row r="37" spans="1:71" x14ac:dyDescent="0.2">
      <c r="A37" s="281" t="s">
        <v>479</v>
      </c>
      <c r="B37" s="282" t="s">
        <v>40</v>
      </c>
      <c r="C37" s="269">
        <v>0</v>
      </c>
      <c r="D37" s="269">
        <v>0</v>
      </c>
      <c r="E37" s="269">
        <v>0</v>
      </c>
      <c r="F37" s="269">
        <v>0</v>
      </c>
      <c r="G37" s="269">
        <v>5</v>
      </c>
      <c r="H37" s="269">
        <v>0</v>
      </c>
      <c r="I37" s="269">
        <v>0</v>
      </c>
      <c r="J37" s="269">
        <v>2</v>
      </c>
      <c r="K37" s="269">
        <v>0</v>
      </c>
      <c r="L37" s="269">
        <v>2</v>
      </c>
      <c r="M37" s="269">
        <v>0</v>
      </c>
      <c r="N37" s="269">
        <v>0</v>
      </c>
      <c r="O37" s="269">
        <v>0</v>
      </c>
      <c r="P37" s="269">
        <v>2</v>
      </c>
      <c r="Q37" s="269">
        <v>0</v>
      </c>
      <c r="R37" s="269">
        <v>2</v>
      </c>
      <c r="S37" s="269">
        <v>0</v>
      </c>
      <c r="T37" s="269">
        <v>0</v>
      </c>
      <c r="U37" s="269">
        <v>1</v>
      </c>
      <c r="V37" s="269">
        <v>9</v>
      </c>
      <c r="W37" s="269">
        <v>1</v>
      </c>
      <c r="X37" s="269">
        <v>0</v>
      </c>
      <c r="Y37" s="269">
        <v>1</v>
      </c>
      <c r="Z37" s="269">
        <v>0</v>
      </c>
      <c r="AA37" s="269">
        <v>0</v>
      </c>
      <c r="AB37" s="269">
        <v>0</v>
      </c>
      <c r="AC37" s="269">
        <v>2</v>
      </c>
      <c r="AD37" s="269">
        <v>0</v>
      </c>
      <c r="AE37" s="269">
        <v>0</v>
      </c>
      <c r="AF37" s="269">
        <v>2</v>
      </c>
      <c r="AG37" s="269">
        <v>0</v>
      </c>
      <c r="AH37" s="269">
        <v>0</v>
      </c>
      <c r="AI37" s="269">
        <v>0</v>
      </c>
      <c r="AJ37" s="269">
        <v>1</v>
      </c>
      <c r="AK37" s="269">
        <v>0</v>
      </c>
      <c r="AL37" s="269">
        <v>3</v>
      </c>
      <c r="AM37" s="269">
        <v>2</v>
      </c>
      <c r="AN37" s="269">
        <v>0</v>
      </c>
      <c r="AO37" s="269">
        <v>0</v>
      </c>
      <c r="AP37" s="270">
        <v>35</v>
      </c>
      <c r="AQ37" s="269">
        <v>0</v>
      </c>
      <c r="AR37" s="269">
        <v>2199</v>
      </c>
      <c r="AS37" s="269">
        <v>1904</v>
      </c>
      <c r="AT37" s="269">
        <v>2574</v>
      </c>
      <c r="AU37" s="269">
        <v>291</v>
      </c>
      <c r="AV37" s="269">
        <v>0</v>
      </c>
      <c r="AW37" s="270">
        <v>6968</v>
      </c>
      <c r="AX37" s="269">
        <v>7003</v>
      </c>
      <c r="AY37" s="270">
        <v>2649</v>
      </c>
      <c r="AZ37" s="270">
        <v>9617</v>
      </c>
      <c r="BA37" s="269">
        <v>9652</v>
      </c>
      <c r="BB37" s="270">
        <v>0</v>
      </c>
      <c r="BC37" s="269">
        <v>9617</v>
      </c>
      <c r="BD37" s="270">
        <v>9652</v>
      </c>
      <c r="BE37" s="271"/>
      <c r="BG37" s="281" t="s">
        <v>479</v>
      </c>
      <c r="BH37" s="283" t="s">
        <v>40</v>
      </c>
      <c r="BI37" s="273">
        <f t="shared" si="0"/>
        <v>7003</v>
      </c>
      <c r="BJ37" s="274">
        <f t="shared" si="1"/>
        <v>0</v>
      </c>
      <c r="BK37" s="275">
        <f t="shared" si="2"/>
        <v>0</v>
      </c>
      <c r="BL37" s="276">
        <f t="shared" si="3"/>
        <v>1</v>
      </c>
      <c r="BM37" s="277"/>
      <c r="BN37" s="281" t="s">
        <v>479</v>
      </c>
      <c r="BO37" s="283" t="s">
        <v>40</v>
      </c>
      <c r="BP37" s="278">
        <f t="shared" si="4"/>
        <v>2649</v>
      </c>
      <c r="BQ37" s="279">
        <f t="shared" si="5"/>
        <v>0</v>
      </c>
      <c r="BR37" s="280">
        <f t="shared" si="6"/>
        <v>2649</v>
      </c>
      <c r="BS37" s="277"/>
    </row>
    <row r="38" spans="1:71" x14ac:dyDescent="0.2">
      <c r="A38" s="281" t="s">
        <v>480</v>
      </c>
      <c r="B38" s="282" t="s">
        <v>481</v>
      </c>
      <c r="C38" s="269">
        <v>1</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1</v>
      </c>
      <c r="AD38" s="269">
        <v>0</v>
      </c>
      <c r="AE38" s="269">
        <v>0</v>
      </c>
      <c r="AF38" s="269">
        <v>12</v>
      </c>
      <c r="AG38" s="269">
        <v>0</v>
      </c>
      <c r="AH38" s="269">
        <v>0</v>
      </c>
      <c r="AI38" s="269">
        <v>0</v>
      </c>
      <c r="AJ38" s="269">
        <v>283</v>
      </c>
      <c r="AK38" s="269">
        <v>0</v>
      </c>
      <c r="AL38" s="269">
        <v>0</v>
      </c>
      <c r="AM38" s="269">
        <v>0</v>
      </c>
      <c r="AN38" s="269">
        <v>0</v>
      </c>
      <c r="AO38" s="269">
        <v>1</v>
      </c>
      <c r="AP38" s="270">
        <v>298</v>
      </c>
      <c r="AQ38" s="269">
        <v>148</v>
      </c>
      <c r="AR38" s="269">
        <v>3623</v>
      </c>
      <c r="AS38" s="269">
        <v>5669</v>
      </c>
      <c r="AT38" s="269">
        <v>0</v>
      </c>
      <c r="AU38" s="269">
        <v>0</v>
      </c>
      <c r="AV38" s="269">
        <v>0</v>
      </c>
      <c r="AW38" s="270">
        <v>9440</v>
      </c>
      <c r="AX38" s="269">
        <v>9738</v>
      </c>
      <c r="AY38" s="270">
        <v>5575</v>
      </c>
      <c r="AZ38" s="270">
        <v>15015</v>
      </c>
      <c r="BA38" s="269">
        <v>15313</v>
      </c>
      <c r="BB38" s="270">
        <v>-1707</v>
      </c>
      <c r="BC38" s="269">
        <v>13308</v>
      </c>
      <c r="BD38" s="270">
        <v>13606</v>
      </c>
      <c r="BE38" s="271"/>
      <c r="BG38" s="281" t="s">
        <v>480</v>
      </c>
      <c r="BH38" s="283" t="s">
        <v>481</v>
      </c>
      <c r="BI38" s="273">
        <f t="shared" si="0"/>
        <v>9738</v>
      </c>
      <c r="BJ38" s="274">
        <f t="shared" si="1"/>
        <v>1707</v>
      </c>
      <c r="BK38" s="275">
        <f t="shared" si="2"/>
        <v>0.17529266789895256</v>
      </c>
      <c r="BL38" s="276">
        <f t="shared" si="3"/>
        <v>0.82470733210104741</v>
      </c>
      <c r="BM38" s="277"/>
      <c r="BN38" s="281" t="s">
        <v>480</v>
      </c>
      <c r="BO38" s="283" t="s">
        <v>481</v>
      </c>
      <c r="BP38" s="278">
        <f t="shared" si="4"/>
        <v>5575</v>
      </c>
      <c r="BQ38" s="279">
        <f t="shared" si="5"/>
        <v>1707</v>
      </c>
      <c r="BR38" s="280">
        <f t="shared" si="6"/>
        <v>3868</v>
      </c>
      <c r="BS38" s="277"/>
    </row>
    <row r="39" spans="1:71" x14ac:dyDescent="0.2">
      <c r="A39" s="281" t="s">
        <v>482</v>
      </c>
      <c r="B39" s="282" t="s">
        <v>483</v>
      </c>
      <c r="C39" s="269">
        <v>0</v>
      </c>
      <c r="D39" s="269">
        <v>0</v>
      </c>
      <c r="E39" s="269">
        <v>0</v>
      </c>
      <c r="F39" s="269">
        <v>0</v>
      </c>
      <c r="G39" s="269">
        <v>35</v>
      </c>
      <c r="H39" s="269">
        <v>0</v>
      </c>
      <c r="I39" s="269">
        <v>3</v>
      </c>
      <c r="J39" s="269">
        <v>12</v>
      </c>
      <c r="K39" s="269">
        <v>0</v>
      </c>
      <c r="L39" s="269">
        <v>6</v>
      </c>
      <c r="M39" s="269">
        <v>0</v>
      </c>
      <c r="N39" s="269">
        <v>4</v>
      </c>
      <c r="O39" s="269">
        <v>0</v>
      </c>
      <c r="P39" s="269">
        <v>5</v>
      </c>
      <c r="Q39" s="269">
        <v>6</v>
      </c>
      <c r="R39" s="269">
        <v>41</v>
      </c>
      <c r="S39" s="269">
        <v>1</v>
      </c>
      <c r="T39" s="269">
        <v>0</v>
      </c>
      <c r="U39" s="269">
        <v>1</v>
      </c>
      <c r="V39" s="269">
        <v>5</v>
      </c>
      <c r="W39" s="269">
        <v>2</v>
      </c>
      <c r="X39" s="269">
        <v>0</v>
      </c>
      <c r="Y39" s="269">
        <v>5</v>
      </c>
      <c r="Z39" s="269">
        <v>0</v>
      </c>
      <c r="AA39" s="269">
        <v>5</v>
      </c>
      <c r="AB39" s="269">
        <v>2</v>
      </c>
      <c r="AC39" s="269">
        <v>17</v>
      </c>
      <c r="AD39" s="269">
        <v>3</v>
      </c>
      <c r="AE39" s="269">
        <v>0</v>
      </c>
      <c r="AF39" s="269">
        <v>19</v>
      </c>
      <c r="AG39" s="269">
        <v>1</v>
      </c>
      <c r="AH39" s="269">
        <v>0</v>
      </c>
      <c r="AI39" s="269">
        <v>20</v>
      </c>
      <c r="AJ39" s="269">
        <v>14</v>
      </c>
      <c r="AK39" s="269">
        <v>0</v>
      </c>
      <c r="AL39" s="269">
        <v>14</v>
      </c>
      <c r="AM39" s="269">
        <v>15</v>
      </c>
      <c r="AN39" s="269">
        <v>0</v>
      </c>
      <c r="AO39" s="269">
        <v>2</v>
      </c>
      <c r="AP39" s="270">
        <v>238</v>
      </c>
      <c r="AQ39" s="269">
        <v>0</v>
      </c>
      <c r="AR39" s="269">
        <v>888</v>
      </c>
      <c r="AS39" s="269">
        <v>0</v>
      </c>
      <c r="AT39" s="269">
        <v>0</v>
      </c>
      <c r="AU39" s="269">
        <v>0</v>
      </c>
      <c r="AV39" s="269">
        <v>0</v>
      </c>
      <c r="AW39" s="270">
        <v>888</v>
      </c>
      <c r="AX39" s="269">
        <v>1126</v>
      </c>
      <c r="AY39" s="270">
        <v>2</v>
      </c>
      <c r="AZ39" s="270">
        <v>890</v>
      </c>
      <c r="BA39" s="269">
        <v>1128</v>
      </c>
      <c r="BB39" s="270">
        <v>-798</v>
      </c>
      <c r="BC39" s="269">
        <v>92</v>
      </c>
      <c r="BD39" s="270">
        <v>330</v>
      </c>
      <c r="BE39" s="271"/>
      <c r="BG39" s="281" t="s">
        <v>482</v>
      </c>
      <c r="BH39" s="283" t="s">
        <v>483</v>
      </c>
      <c r="BI39" s="273">
        <f t="shared" si="0"/>
        <v>1126</v>
      </c>
      <c r="BJ39" s="274">
        <f t="shared" si="1"/>
        <v>798</v>
      </c>
      <c r="BK39" s="275">
        <f t="shared" si="2"/>
        <v>0.70870337477797518</v>
      </c>
      <c r="BL39" s="276">
        <f t="shared" si="3"/>
        <v>0.29129662522202482</v>
      </c>
      <c r="BM39" s="277"/>
      <c r="BN39" s="281" t="s">
        <v>482</v>
      </c>
      <c r="BO39" s="283" t="s">
        <v>483</v>
      </c>
      <c r="BP39" s="278">
        <f t="shared" si="4"/>
        <v>2</v>
      </c>
      <c r="BQ39" s="279">
        <f t="shared" si="5"/>
        <v>798</v>
      </c>
      <c r="BR39" s="280">
        <f t="shared" si="6"/>
        <v>-796</v>
      </c>
      <c r="BS39" s="277"/>
    </row>
    <row r="40" spans="1:71" x14ac:dyDescent="0.2">
      <c r="A40" s="281" t="s">
        <v>484</v>
      </c>
      <c r="B40" s="282" t="s">
        <v>41</v>
      </c>
      <c r="C40" s="269">
        <v>48</v>
      </c>
      <c r="D40" s="269">
        <v>0</v>
      </c>
      <c r="E40" s="269">
        <v>0</v>
      </c>
      <c r="F40" s="269">
        <v>0</v>
      </c>
      <c r="G40" s="269">
        <v>1553</v>
      </c>
      <c r="H40" s="269">
        <v>9</v>
      </c>
      <c r="I40" s="269">
        <v>82</v>
      </c>
      <c r="J40" s="269">
        <v>392</v>
      </c>
      <c r="K40" s="269">
        <v>2</v>
      </c>
      <c r="L40" s="269">
        <v>572</v>
      </c>
      <c r="M40" s="269">
        <v>56</v>
      </c>
      <c r="N40" s="269">
        <v>75</v>
      </c>
      <c r="O40" s="269">
        <v>3</v>
      </c>
      <c r="P40" s="269">
        <v>170</v>
      </c>
      <c r="Q40" s="269">
        <v>105</v>
      </c>
      <c r="R40" s="269">
        <v>763</v>
      </c>
      <c r="S40" s="269">
        <v>13</v>
      </c>
      <c r="T40" s="269">
        <v>14</v>
      </c>
      <c r="U40" s="269">
        <v>70</v>
      </c>
      <c r="V40" s="269">
        <v>261</v>
      </c>
      <c r="W40" s="269">
        <v>308</v>
      </c>
      <c r="X40" s="269">
        <v>41</v>
      </c>
      <c r="Y40" s="269">
        <v>756</v>
      </c>
      <c r="Z40" s="269">
        <v>23</v>
      </c>
      <c r="AA40" s="269">
        <v>63</v>
      </c>
      <c r="AB40" s="269">
        <v>62</v>
      </c>
      <c r="AC40" s="269">
        <v>4454</v>
      </c>
      <c r="AD40" s="269">
        <v>98</v>
      </c>
      <c r="AE40" s="269">
        <v>86</v>
      </c>
      <c r="AF40" s="269">
        <v>856</v>
      </c>
      <c r="AG40" s="269">
        <v>75</v>
      </c>
      <c r="AH40" s="269">
        <v>277</v>
      </c>
      <c r="AI40" s="269">
        <v>689</v>
      </c>
      <c r="AJ40" s="269">
        <v>631</v>
      </c>
      <c r="AK40" s="269">
        <v>27</v>
      </c>
      <c r="AL40" s="269">
        <v>853</v>
      </c>
      <c r="AM40" s="269">
        <v>260</v>
      </c>
      <c r="AN40" s="269">
        <v>0</v>
      </c>
      <c r="AO40" s="269">
        <v>14</v>
      </c>
      <c r="AP40" s="270">
        <v>13761</v>
      </c>
      <c r="AQ40" s="269">
        <v>158</v>
      </c>
      <c r="AR40" s="269">
        <v>2436</v>
      </c>
      <c r="AS40" s="269">
        <v>0</v>
      </c>
      <c r="AT40" s="269">
        <v>157</v>
      </c>
      <c r="AU40" s="269">
        <v>28</v>
      </c>
      <c r="AV40" s="269">
        <v>0</v>
      </c>
      <c r="AW40" s="270">
        <v>2779</v>
      </c>
      <c r="AX40" s="269">
        <v>16540</v>
      </c>
      <c r="AY40" s="270">
        <v>1097</v>
      </c>
      <c r="AZ40" s="270">
        <v>3876</v>
      </c>
      <c r="BA40" s="269">
        <v>17637</v>
      </c>
      <c r="BB40" s="270">
        <v>-10485</v>
      </c>
      <c r="BC40" s="269">
        <v>-6609</v>
      </c>
      <c r="BD40" s="270">
        <v>7152</v>
      </c>
      <c r="BE40" s="271"/>
      <c r="BG40" s="281" t="s">
        <v>484</v>
      </c>
      <c r="BH40" s="283" t="s">
        <v>41</v>
      </c>
      <c r="BI40" s="273">
        <f t="shared" si="0"/>
        <v>16540</v>
      </c>
      <c r="BJ40" s="274">
        <f t="shared" si="1"/>
        <v>10485</v>
      </c>
      <c r="BK40" s="275">
        <f t="shared" si="2"/>
        <v>0.63391777509068925</v>
      </c>
      <c r="BL40" s="276">
        <f t="shared" si="3"/>
        <v>0.36608222490931075</v>
      </c>
      <c r="BM40" s="277"/>
      <c r="BN40" s="281" t="s">
        <v>484</v>
      </c>
      <c r="BO40" s="283" t="s">
        <v>41</v>
      </c>
      <c r="BP40" s="278">
        <f t="shared" si="4"/>
        <v>1097</v>
      </c>
      <c r="BQ40" s="279">
        <f t="shared" si="5"/>
        <v>10485</v>
      </c>
      <c r="BR40" s="280">
        <f t="shared" si="6"/>
        <v>-9388</v>
      </c>
      <c r="BS40" s="277"/>
    </row>
    <row r="41" spans="1:71" x14ac:dyDescent="0.2">
      <c r="A41" s="286">
        <v>37</v>
      </c>
      <c r="B41" s="282" t="s">
        <v>42</v>
      </c>
      <c r="C41" s="269">
        <v>0</v>
      </c>
      <c r="D41" s="269">
        <v>0</v>
      </c>
      <c r="E41" s="269">
        <v>0</v>
      </c>
      <c r="F41" s="269">
        <v>0</v>
      </c>
      <c r="G41" s="269">
        <v>10</v>
      </c>
      <c r="H41" s="269">
        <v>0</v>
      </c>
      <c r="I41" s="269">
        <v>0</v>
      </c>
      <c r="J41" s="269">
        <v>1</v>
      </c>
      <c r="K41" s="269">
        <v>0</v>
      </c>
      <c r="L41" s="269">
        <v>2</v>
      </c>
      <c r="M41" s="269">
        <v>0</v>
      </c>
      <c r="N41" s="269">
        <v>0</v>
      </c>
      <c r="O41" s="269">
        <v>0</v>
      </c>
      <c r="P41" s="269">
        <v>0</v>
      </c>
      <c r="Q41" s="269">
        <v>0</v>
      </c>
      <c r="R41" s="269">
        <v>3</v>
      </c>
      <c r="S41" s="269">
        <v>0</v>
      </c>
      <c r="T41" s="269">
        <v>0</v>
      </c>
      <c r="U41" s="269">
        <v>0</v>
      </c>
      <c r="V41" s="269">
        <v>0</v>
      </c>
      <c r="W41" s="269">
        <v>1</v>
      </c>
      <c r="X41" s="269">
        <v>0</v>
      </c>
      <c r="Y41" s="269">
        <v>2</v>
      </c>
      <c r="Z41" s="269">
        <v>0</v>
      </c>
      <c r="AA41" s="269">
        <v>0</v>
      </c>
      <c r="AB41" s="269">
        <v>0</v>
      </c>
      <c r="AC41" s="269">
        <v>46</v>
      </c>
      <c r="AD41" s="269">
        <v>0</v>
      </c>
      <c r="AE41" s="269">
        <v>4</v>
      </c>
      <c r="AF41" s="269">
        <v>5</v>
      </c>
      <c r="AG41" s="269">
        <v>21</v>
      </c>
      <c r="AH41" s="269">
        <v>1</v>
      </c>
      <c r="AI41" s="269">
        <v>30</v>
      </c>
      <c r="AJ41" s="269">
        <v>174</v>
      </c>
      <c r="AK41" s="269">
        <v>1</v>
      </c>
      <c r="AL41" s="269">
        <v>15</v>
      </c>
      <c r="AM41" s="269">
        <v>132</v>
      </c>
      <c r="AN41" s="269">
        <v>0</v>
      </c>
      <c r="AO41" s="269">
        <v>0</v>
      </c>
      <c r="AP41" s="270">
        <v>448</v>
      </c>
      <c r="AQ41" s="269">
        <v>2788</v>
      </c>
      <c r="AR41" s="269">
        <v>7582</v>
      </c>
      <c r="AS41" s="269">
        <v>0</v>
      </c>
      <c r="AT41" s="269">
        <v>0</v>
      </c>
      <c r="AU41" s="269">
        <v>0</v>
      </c>
      <c r="AV41" s="269">
        <v>0</v>
      </c>
      <c r="AW41" s="270">
        <v>10370</v>
      </c>
      <c r="AX41" s="269">
        <v>10818</v>
      </c>
      <c r="AY41" s="270">
        <v>1806</v>
      </c>
      <c r="AZ41" s="270">
        <v>12176</v>
      </c>
      <c r="BA41" s="269">
        <v>12624</v>
      </c>
      <c r="BB41" s="270">
        <v>-5552</v>
      </c>
      <c r="BC41" s="269">
        <v>6624</v>
      </c>
      <c r="BD41" s="270">
        <v>7072</v>
      </c>
      <c r="BE41" s="271"/>
      <c r="BG41" s="286">
        <v>37</v>
      </c>
      <c r="BH41" s="283" t="s">
        <v>42</v>
      </c>
      <c r="BI41" s="273">
        <f t="shared" si="0"/>
        <v>10818</v>
      </c>
      <c r="BJ41" s="274">
        <f t="shared" si="1"/>
        <v>5552</v>
      </c>
      <c r="BK41" s="275">
        <f t="shared" si="2"/>
        <v>0.51321870955814386</v>
      </c>
      <c r="BL41" s="276">
        <f t="shared" si="3"/>
        <v>0.48678129044185614</v>
      </c>
      <c r="BM41" s="277"/>
      <c r="BN41" s="286">
        <v>37</v>
      </c>
      <c r="BO41" s="283" t="s">
        <v>42</v>
      </c>
      <c r="BP41" s="278">
        <f t="shared" si="4"/>
        <v>1806</v>
      </c>
      <c r="BQ41" s="279">
        <f t="shared" si="5"/>
        <v>5552</v>
      </c>
      <c r="BR41" s="280">
        <f t="shared" si="6"/>
        <v>-3746</v>
      </c>
      <c r="BS41" s="277"/>
    </row>
    <row r="42" spans="1:71" x14ac:dyDescent="0.2">
      <c r="A42" s="287">
        <v>38</v>
      </c>
      <c r="B42" s="268" t="s">
        <v>282</v>
      </c>
      <c r="C42" s="269">
        <v>3</v>
      </c>
      <c r="D42" s="269">
        <v>0</v>
      </c>
      <c r="E42" s="269">
        <v>0</v>
      </c>
      <c r="F42" s="269">
        <v>0</v>
      </c>
      <c r="G42" s="269">
        <v>81</v>
      </c>
      <c r="H42" s="269">
        <v>0</v>
      </c>
      <c r="I42" s="269">
        <v>6</v>
      </c>
      <c r="J42" s="269">
        <v>10</v>
      </c>
      <c r="K42" s="269">
        <v>0</v>
      </c>
      <c r="L42" s="269">
        <v>5</v>
      </c>
      <c r="M42" s="269">
        <v>2</v>
      </c>
      <c r="N42" s="269">
        <v>2</v>
      </c>
      <c r="O42" s="269">
        <v>0</v>
      </c>
      <c r="P42" s="269">
        <v>5</v>
      </c>
      <c r="Q42" s="269">
        <v>3</v>
      </c>
      <c r="R42" s="269">
        <v>39</v>
      </c>
      <c r="S42" s="269">
        <v>2</v>
      </c>
      <c r="T42" s="269">
        <v>0</v>
      </c>
      <c r="U42" s="269">
        <v>3</v>
      </c>
      <c r="V42" s="269">
        <v>10</v>
      </c>
      <c r="W42" s="269">
        <v>17</v>
      </c>
      <c r="X42" s="269">
        <v>4</v>
      </c>
      <c r="Y42" s="269">
        <v>12</v>
      </c>
      <c r="Z42" s="269">
        <v>0</v>
      </c>
      <c r="AA42" s="269">
        <v>2</v>
      </c>
      <c r="AB42" s="269">
        <v>7</v>
      </c>
      <c r="AC42" s="269">
        <v>199</v>
      </c>
      <c r="AD42" s="269">
        <v>5</v>
      </c>
      <c r="AE42" s="269">
        <v>2</v>
      </c>
      <c r="AF42" s="269">
        <v>36</v>
      </c>
      <c r="AG42" s="269">
        <v>3</v>
      </c>
      <c r="AH42" s="269">
        <v>15</v>
      </c>
      <c r="AI42" s="269">
        <v>68</v>
      </c>
      <c r="AJ42" s="269">
        <v>41</v>
      </c>
      <c r="AK42" s="269">
        <v>3</v>
      </c>
      <c r="AL42" s="269">
        <v>20</v>
      </c>
      <c r="AM42" s="269">
        <v>32</v>
      </c>
      <c r="AN42" s="269">
        <v>0</v>
      </c>
      <c r="AO42" s="269">
        <v>0</v>
      </c>
      <c r="AP42" s="270">
        <v>637</v>
      </c>
      <c r="AQ42" s="269">
        <v>0</v>
      </c>
      <c r="AR42" s="269">
        <v>0</v>
      </c>
      <c r="AS42" s="269">
        <v>0</v>
      </c>
      <c r="AT42" s="269">
        <v>0</v>
      </c>
      <c r="AU42" s="269">
        <v>0</v>
      </c>
      <c r="AV42" s="269">
        <v>0</v>
      </c>
      <c r="AW42" s="270">
        <v>0</v>
      </c>
      <c r="AX42" s="269">
        <v>637</v>
      </c>
      <c r="AY42" s="270">
        <v>0</v>
      </c>
      <c r="AZ42" s="270">
        <v>0</v>
      </c>
      <c r="BA42" s="269">
        <v>637</v>
      </c>
      <c r="BB42" s="270">
        <v>0</v>
      </c>
      <c r="BC42" s="269">
        <v>0</v>
      </c>
      <c r="BD42" s="270">
        <v>637</v>
      </c>
      <c r="BE42" s="271"/>
      <c r="BG42" s="287">
        <v>38</v>
      </c>
      <c r="BH42" s="272" t="s">
        <v>282</v>
      </c>
      <c r="BI42" s="273">
        <f t="shared" si="0"/>
        <v>637</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10</v>
      </c>
      <c r="D43" s="269">
        <v>0</v>
      </c>
      <c r="E43" s="269">
        <v>0</v>
      </c>
      <c r="F43" s="269">
        <v>0</v>
      </c>
      <c r="G43" s="269">
        <v>392</v>
      </c>
      <c r="H43" s="269">
        <v>1</v>
      </c>
      <c r="I43" s="269">
        <v>20</v>
      </c>
      <c r="J43" s="269">
        <v>16</v>
      </c>
      <c r="K43" s="269">
        <v>0</v>
      </c>
      <c r="L43" s="269">
        <v>37</v>
      </c>
      <c r="M43" s="269">
        <v>10</v>
      </c>
      <c r="N43" s="269">
        <v>28</v>
      </c>
      <c r="O43" s="269">
        <v>1</v>
      </c>
      <c r="P43" s="269">
        <v>28</v>
      </c>
      <c r="Q43" s="269">
        <v>24</v>
      </c>
      <c r="R43" s="269">
        <v>169</v>
      </c>
      <c r="S43" s="269">
        <v>1</v>
      </c>
      <c r="T43" s="269">
        <v>1</v>
      </c>
      <c r="U43" s="269">
        <v>7</v>
      </c>
      <c r="V43" s="269">
        <v>17</v>
      </c>
      <c r="W43" s="269">
        <v>26</v>
      </c>
      <c r="X43" s="269">
        <v>4</v>
      </c>
      <c r="Y43" s="269">
        <v>123</v>
      </c>
      <c r="Z43" s="269">
        <v>1</v>
      </c>
      <c r="AA43" s="269">
        <v>5</v>
      </c>
      <c r="AB43" s="269">
        <v>25</v>
      </c>
      <c r="AC43" s="269">
        <v>478</v>
      </c>
      <c r="AD43" s="269">
        <v>7</v>
      </c>
      <c r="AE43" s="269">
        <v>7</v>
      </c>
      <c r="AF43" s="269">
        <v>154</v>
      </c>
      <c r="AG43" s="269">
        <v>5</v>
      </c>
      <c r="AH43" s="269">
        <v>12</v>
      </c>
      <c r="AI43" s="269">
        <v>138</v>
      </c>
      <c r="AJ43" s="269">
        <v>61</v>
      </c>
      <c r="AK43" s="269">
        <v>3</v>
      </c>
      <c r="AL43" s="269">
        <v>28</v>
      </c>
      <c r="AM43" s="269">
        <v>49</v>
      </c>
      <c r="AN43" s="269">
        <v>0</v>
      </c>
      <c r="AO43" s="269">
        <v>0</v>
      </c>
      <c r="AP43" s="270">
        <v>1888</v>
      </c>
      <c r="AQ43" s="269">
        <v>0</v>
      </c>
      <c r="AR43" s="269">
        <v>1546</v>
      </c>
      <c r="AS43" s="269">
        <v>0</v>
      </c>
      <c r="AT43" s="269">
        <v>0</v>
      </c>
      <c r="AU43" s="269">
        <v>0</v>
      </c>
      <c r="AV43" s="269">
        <v>0</v>
      </c>
      <c r="AW43" s="270">
        <v>1546</v>
      </c>
      <c r="AX43" s="269">
        <v>3434</v>
      </c>
      <c r="AY43" s="270">
        <v>1</v>
      </c>
      <c r="AZ43" s="270">
        <v>1547</v>
      </c>
      <c r="BA43" s="269">
        <v>3435</v>
      </c>
      <c r="BB43" s="270">
        <v>-2955</v>
      </c>
      <c r="BC43" s="269">
        <v>-1408</v>
      </c>
      <c r="BD43" s="270">
        <v>480</v>
      </c>
      <c r="BE43" s="271"/>
      <c r="BG43" s="287">
        <v>39</v>
      </c>
      <c r="BH43" s="272" t="s">
        <v>283</v>
      </c>
      <c r="BI43" s="273">
        <f t="shared" si="0"/>
        <v>3434</v>
      </c>
      <c r="BJ43" s="274">
        <f t="shared" si="1"/>
        <v>2955</v>
      </c>
      <c r="BK43" s="275">
        <f t="shared" si="2"/>
        <v>0.86051252184041938</v>
      </c>
      <c r="BL43" s="276">
        <f t="shared" si="3"/>
        <v>0.13948747815958062</v>
      </c>
      <c r="BM43" s="277"/>
      <c r="BN43" s="287">
        <v>39</v>
      </c>
      <c r="BO43" s="272" t="s">
        <v>283</v>
      </c>
      <c r="BP43" s="278">
        <f t="shared" si="4"/>
        <v>1</v>
      </c>
      <c r="BQ43" s="279">
        <f t="shared" si="5"/>
        <v>2955</v>
      </c>
      <c r="BR43" s="280">
        <f t="shared" si="6"/>
        <v>-2954</v>
      </c>
      <c r="BS43" s="277"/>
    </row>
    <row r="44" spans="1:71" x14ac:dyDescent="0.2">
      <c r="A44" s="288">
        <v>40</v>
      </c>
      <c r="B44" s="289" t="s">
        <v>43</v>
      </c>
      <c r="C44" s="290">
        <v>1330</v>
      </c>
      <c r="D44" s="290">
        <v>2</v>
      </c>
      <c r="E44" s="290">
        <v>3</v>
      </c>
      <c r="F44" s="290">
        <v>2</v>
      </c>
      <c r="G44" s="290">
        <v>38241</v>
      </c>
      <c r="H44" s="290">
        <v>173</v>
      </c>
      <c r="I44" s="290">
        <v>2864</v>
      </c>
      <c r="J44" s="290">
        <v>5994</v>
      </c>
      <c r="K44" s="290">
        <v>145</v>
      </c>
      <c r="L44" s="290">
        <v>10177</v>
      </c>
      <c r="M44" s="290">
        <v>549</v>
      </c>
      <c r="N44" s="290">
        <v>5782</v>
      </c>
      <c r="O44" s="290">
        <v>216</v>
      </c>
      <c r="P44" s="290">
        <v>3685</v>
      </c>
      <c r="Q44" s="290">
        <v>1630</v>
      </c>
      <c r="R44" s="290">
        <v>13423</v>
      </c>
      <c r="S44" s="290">
        <v>257</v>
      </c>
      <c r="T44" s="290">
        <v>195</v>
      </c>
      <c r="U44" s="290">
        <v>1217</v>
      </c>
      <c r="V44" s="290">
        <v>5076</v>
      </c>
      <c r="W44" s="290">
        <v>10196</v>
      </c>
      <c r="X44" s="290">
        <v>803</v>
      </c>
      <c r="Y44" s="290">
        <v>4253</v>
      </c>
      <c r="Z44" s="290">
        <v>215</v>
      </c>
      <c r="AA44" s="290">
        <v>237</v>
      </c>
      <c r="AB44" s="290">
        <v>337</v>
      </c>
      <c r="AC44" s="290">
        <v>14399</v>
      </c>
      <c r="AD44" s="290">
        <v>277</v>
      </c>
      <c r="AE44" s="290">
        <v>1486</v>
      </c>
      <c r="AF44" s="290">
        <v>3102</v>
      </c>
      <c r="AG44" s="290">
        <v>309</v>
      </c>
      <c r="AH44" s="290">
        <v>870</v>
      </c>
      <c r="AI44" s="290">
        <v>2662</v>
      </c>
      <c r="AJ44" s="290">
        <v>6025</v>
      </c>
      <c r="AK44" s="290">
        <v>137</v>
      </c>
      <c r="AL44" s="290">
        <v>3265</v>
      </c>
      <c r="AM44" s="290">
        <v>3003</v>
      </c>
      <c r="AN44" s="290">
        <v>637</v>
      </c>
      <c r="AO44" s="290">
        <v>329</v>
      </c>
      <c r="AP44" s="291">
        <v>143503</v>
      </c>
      <c r="AQ44" s="290">
        <v>4163</v>
      </c>
      <c r="AR44" s="290">
        <v>71580</v>
      </c>
      <c r="AS44" s="290">
        <v>10561</v>
      </c>
      <c r="AT44" s="290">
        <v>13922</v>
      </c>
      <c r="AU44" s="290">
        <v>1281</v>
      </c>
      <c r="AV44" s="290">
        <v>316</v>
      </c>
      <c r="AW44" s="291">
        <v>101823</v>
      </c>
      <c r="AX44" s="290">
        <v>245326</v>
      </c>
      <c r="AY44" s="291">
        <v>184218</v>
      </c>
      <c r="AZ44" s="291">
        <v>286041</v>
      </c>
      <c r="BA44" s="290">
        <v>429544</v>
      </c>
      <c r="BB44" s="291">
        <v>-141083</v>
      </c>
      <c r="BC44" s="290">
        <v>144958</v>
      </c>
      <c r="BD44" s="291">
        <v>288461</v>
      </c>
      <c r="BE44" s="271"/>
      <c r="BG44" s="288">
        <v>40</v>
      </c>
      <c r="BH44" s="292" t="s">
        <v>43</v>
      </c>
      <c r="BI44" s="293">
        <f t="shared" si="0"/>
        <v>245326</v>
      </c>
      <c r="BJ44" s="294">
        <f t="shared" si="1"/>
        <v>141083</v>
      </c>
      <c r="BK44" s="295">
        <f t="shared" si="2"/>
        <v>0.57508376609083423</v>
      </c>
      <c r="BL44" s="296">
        <f t="shared" si="3"/>
        <v>0.42491623390916577</v>
      </c>
      <c r="BM44" s="277"/>
      <c r="BN44" s="288">
        <v>40</v>
      </c>
      <c r="BO44" s="292" t="s">
        <v>43</v>
      </c>
      <c r="BP44" s="297">
        <f t="shared" si="4"/>
        <v>184218</v>
      </c>
      <c r="BQ44" s="298">
        <f t="shared" si="5"/>
        <v>141083</v>
      </c>
      <c r="BR44" s="299">
        <f t="shared" si="6"/>
        <v>43135</v>
      </c>
    </row>
    <row r="45" spans="1:71" x14ac:dyDescent="0.2">
      <c r="A45" s="300">
        <v>41</v>
      </c>
      <c r="B45" s="301" t="s">
        <v>52</v>
      </c>
      <c r="C45" s="302">
        <v>8</v>
      </c>
      <c r="D45" s="302">
        <v>0</v>
      </c>
      <c r="E45" s="302">
        <v>0</v>
      </c>
      <c r="F45" s="302">
        <v>1</v>
      </c>
      <c r="G45" s="302">
        <v>580</v>
      </c>
      <c r="H45" s="302">
        <v>4</v>
      </c>
      <c r="I45" s="302">
        <v>77</v>
      </c>
      <c r="J45" s="302">
        <v>112</v>
      </c>
      <c r="K45" s="302">
        <v>2</v>
      </c>
      <c r="L45" s="302">
        <v>278</v>
      </c>
      <c r="M45" s="302">
        <v>18</v>
      </c>
      <c r="N45" s="302">
        <v>75</v>
      </c>
      <c r="O45" s="302">
        <v>2</v>
      </c>
      <c r="P45" s="302">
        <v>98</v>
      </c>
      <c r="Q45" s="302">
        <v>44</v>
      </c>
      <c r="R45" s="302">
        <v>300</v>
      </c>
      <c r="S45" s="302">
        <v>7</v>
      </c>
      <c r="T45" s="302">
        <v>4</v>
      </c>
      <c r="U45" s="302">
        <v>28</v>
      </c>
      <c r="V45" s="302">
        <v>138</v>
      </c>
      <c r="W45" s="302">
        <v>93</v>
      </c>
      <c r="X45" s="302">
        <v>27</v>
      </c>
      <c r="Y45" s="302">
        <v>169</v>
      </c>
      <c r="Z45" s="302">
        <v>3</v>
      </c>
      <c r="AA45" s="302">
        <v>7</v>
      </c>
      <c r="AB45" s="302">
        <v>26</v>
      </c>
      <c r="AC45" s="302">
        <v>1218</v>
      </c>
      <c r="AD45" s="302">
        <v>26</v>
      </c>
      <c r="AE45" s="302">
        <v>11</v>
      </c>
      <c r="AF45" s="302">
        <v>221</v>
      </c>
      <c r="AG45" s="302">
        <v>12</v>
      </c>
      <c r="AH45" s="302">
        <v>32</v>
      </c>
      <c r="AI45" s="302">
        <v>92</v>
      </c>
      <c r="AJ45" s="302">
        <v>113</v>
      </c>
      <c r="AK45" s="302">
        <v>12</v>
      </c>
      <c r="AL45" s="302">
        <v>115</v>
      </c>
      <c r="AM45" s="302">
        <v>209</v>
      </c>
      <c r="AN45" s="302">
        <v>0</v>
      </c>
      <c r="AO45" s="302">
        <v>1</v>
      </c>
      <c r="AP45" s="303">
        <v>4163</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293</v>
      </c>
      <c r="D46" s="269">
        <v>2</v>
      </c>
      <c r="E46" s="269">
        <v>2</v>
      </c>
      <c r="F46" s="269">
        <v>7</v>
      </c>
      <c r="G46" s="269">
        <v>8022</v>
      </c>
      <c r="H46" s="269">
        <v>70</v>
      </c>
      <c r="I46" s="269">
        <v>716</v>
      </c>
      <c r="J46" s="269">
        <v>837</v>
      </c>
      <c r="K46" s="269">
        <v>7</v>
      </c>
      <c r="L46" s="269">
        <v>3476</v>
      </c>
      <c r="M46" s="269">
        <v>226</v>
      </c>
      <c r="N46" s="269">
        <v>445</v>
      </c>
      <c r="O46" s="269">
        <v>29</v>
      </c>
      <c r="P46" s="269">
        <v>1876</v>
      </c>
      <c r="Q46" s="269">
        <v>553</v>
      </c>
      <c r="R46" s="269">
        <v>5295</v>
      </c>
      <c r="S46" s="269">
        <v>90</v>
      </c>
      <c r="T46" s="269">
        <v>61</v>
      </c>
      <c r="U46" s="269">
        <v>369</v>
      </c>
      <c r="V46" s="269">
        <v>1314</v>
      </c>
      <c r="W46" s="269">
        <v>1633</v>
      </c>
      <c r="X46" s="269">
        <v>348</v>
      </c>
      <c r="Y46" s="269">
        <v>2720</v>
      </c>
      <c r="Z46" s="269">
        <v>23</v>
      </c>
      <c r="AA46" s="269">
        <v>66</v>
      </c>
      <c r="AB46" s="269">
        <v>512</v>
      </c>
      <c r="AC46" s="269">
        <v>21972</v>
      </c>
      <c r="AD46" s="269">
        <v>271</v>
      </c>
      <c r="AE46" s="269">
        <v>147</v>
      </c>
      <c r="AF46" s="269">
        <v>5259</v>
      </c>
      <c r="AG46" s="269">
        <v>105</v>
      </c>
      <c r="AH46" s="269">
        <v>1057</v>
      </c>
      <c r="AI46" s="269">
        <v>5029</v>
      </c>
      <c r="AJ46" s="269">
        <v>6064</v>
      </c>
      <c r="AK46" s="269">
        <v>158</v>
      </c>
      <c r="AL46" s="269">
        <v>2187</v>
      </c>
      <c r="AM46" s="269">
        <v>1906</v>
      </c>
      <c r="AN46" s="269">
        <v>0</v>
      </c>
      <c r="AO46" s="269">
        <v>4</v>
      </c>
      <c r="AP46" s="270">
        <v>73151</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493</v>
      </c>
      <c r="D47" s="269">
        <v>3</v>
      </c>
      <c r="E47" s="269">
        <v>1</v>
      </c>
      <c r="F47" s="269">
        <v>1</v>
      </c>
      <c r="G47" s="269">
        <v>4771</v>
      </c>
      <c r="H47" s="269">
        <v>-6</v>
      </c>
      <c r="I47" s="269">
        <v>353</v>
      </c>
      <c r="J47" s="269">
        <v>527</v>
      </c>
      <c r="K47" s="269">
        <v>5</v>
      </c>
      <c r="L47" s="269">
        <v>-7</v>
      </c>
      <c r="M47" s="269">
        <v>100</v>
      </c>
      <c r="N47" s="269">
        <v>845</v>
      </c>
      <c r="O47" s="269">
        <v>25</v>
      </c>
      <c r="P47" s="269">
        <v>194</v>
      </c>
      <c r="Q47" s="269">
        <v>302</v>
      </c>
      <c r="R47" s="269">
        <v>2741</v>
      </c>
      <c r="S47" s="269">
        <v>10</v>
      </c>
      <c r="T47" s="269">
        <v>-13</v>
      </c>
      <c r="U47" s="269">
        <v>-41</v>
      </c>
      <c r="V47" s="269">
        <v>-378</v>
      </c>
      <c r="W47" s="269">
        <v>157</v>
      </c>
      <c r="X47" s="269">
        <v>57</v>
      </c>
      <c r="Y47" s="269">
        <v>206</v>
      </c>
      <c r="Z47" s="269">
        <v>17</v>
      </c>
      <c r="AA47" s="269">
        <v>60</v>
      </c>
      <c r="AB47" s="269">
        <v>34</v>
      </c>
      <c r="AC47" s="269">
        <v>6997</v>
      </c>
      <c r="AD47" s="269">
        <v>214</v>
      </c>
      <c r="AE47" s="269">
        <v>6564</v>
      </c>
      <c r="AF47" s="269">
        <v>850</v>
      </c>
      <c r="AG47" s="269">
        <v>71</v>
      </c>
      <c r="AH47" s="269">
        <v>0</v>
      </c>
      <c r="AI47" s="269">
        <v>163</v>
      </c>
      <c r="AJ47" s="269">
        <v>497</v>
      </c>
      <c r="AK47" s="269">
        <v>-3</v>
      </c>
      <c r="AL47" s="269">
        <v>534</v>
      </c>
      <c r="AM47" s="269">
        <v>900</v>
      </c>
      <c r="AN47" s="269">
        <v>0</v>
      </c>
      <c r="AO47" s="269">
        <v>125</v>
      </c>
      <c r="AP47" s="270">
        <v>27369</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392</v>
      </c>
      <c r="D48" s="269">
        <v>0</v>
      </c>
      <c r="E48" s="269">
        <v>1</v>
      </c>
      <c r="F48" s="269">
        <v>3</v>
      </c>
      <c r="G48" s="269">
        <v>3154</v>
      </c>
      <c r="H48" s="269">
        <v>33</v>
      </c>
      <c r="I48" s="269">
        <v>248</v>
      </c>
      <c r="J48" s="269">
        <v>1122</v>
      </c>
      <c r="K48" s="269">
        <v>19</v>
      </c>
      <c r="L48" s="269">
        <v>1420</v>
      </c>
      <c r="M48" s="269">
        <v>121</v>
      </c>
      <c r="N48" s="269">
        <v>424</v>
      </c>
      <c r="O48" s="269">
        <v>8</v>
      </c>
      <c r="P48" s="269">
        <v>548</v>
      </c>
      <c r="Q48" s="269">
        <v>299</v>
      </c>
      <c r="R48" s="269">
        <v>2529</v>
      </c>
      <c r="S48" s="269">
        <v>62</v>
      </c>
      <c r="T48" s="269">
        <v>58</v>
      </c>
      <c r="U48" s="269">
        <v>293</v>
      </c>
      <c r="V48" s="269">
        <v>1444</v>
      </c>
      <c r="W48" s="269">
        <v>892</v>
      </c>
      <c r="X48" s="269">
        <v>117</v>
      </c>
      <c r="Y48" s="269">
        <v>290</v>
      </c>
      <c r="Z48" s="269">
        <v>64</v>
      </c>
      <c r="AA48" s="269">
        <v>102</v>
      </c>
      <c r="AB48" s="269">
        <v>82</v>
      </c>
      <c r="AC48" s="269">
        <v>4912</v>
      </c>
      <c r="AD48" s="269">
        <v>63</v>
      </c>
      <c r="AE48" s="269">
        <v>4991</v>
      </c>
      <c r="AF48" s="269">
        <v>1056</v>
      </c>
      <c r="AG48" s="269">
        <v>43</v>
      </c>
      <c r="AH48" s="269">
        <v>1051</v>
      </c>
      <c r="AI48" s="269">
        <v>1615</v>
      </c>
      <c r="AJ48" s="269">
        <v>886</v>
      </c>
      <c r="AK48" s="269">
        <v>20</v>
      </c>
      <c r="AL48" s="269">
        <v>740</v>
      </c>
      <c r="AM48" s="269">
        <v>705</v>
      </c>
      <c r="AN48" s="269">
        <v>0</v>
      </c>
      <c r="AO48" s="269">
        <v>17</v>
      </c>
      <c r="AP48" s="270">
        <v>29824</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98</v>
      </c>
      <c r="D49" s="269">
        <v>0</v>
      </c>
      <c r="E49" s="269">
        <v>0</v>
      </c>
      <c r="F49" s="269">
        <v>1</v>
      </c>
      <c r="G49" s="269">
        <v>4125</v>
      </c>
      <c r="H49" s="269">
        <v>13</v>
      </c>
      <c r="I49" s="269">
        <v>115</v>
      </c>
      <c r="J49" s="269">
        <v>172</v>
      </c>
      <c r="K49" s="269">
        <v>28</v>
      </c>
      <c r="L49" s="269">
        <v>563</v>
      </c>
      <c r="M49" s="269">
        <v>32</v>
      </c>
      <c r="N49" s="269">
        <v>135</v>
      </c>
      <c r="O49" s="269">
        <v>2</v>
      </c>
      <c r="P49" s="269">
        <v>182</v>
      </c>
      <c r="Q49" s="269">
        <v>19</v>
      </c>
      <c r="R49" s="269">
        <v>239</v>
      </c>
      <c r="S49" s="269">
        <v>7</v>
      </c>
      <c r="T49" s="269">
        <v>3</v>
      </c>
      <c r="U49" s="269">
        <v>8</v>
      </c>
      <c r="V49" s="269">
        <v>92</v>
      </c>
      <c r="W49" s="269">
        <v>105</v>
      </c>
      <c r="X49" s="269">
        <v>36</v>
      </c>
      <c r="Y49" s="269">
        <v>291</v>
      </c>
      <c r="Z49" s="269">
        <v>10</v>
      </c>
      <c r="AA49" s="269">
        <v>22</v>
      </c>
      <c r="AB49" s="269">
        <v>20</v>
      </c>
      <c r="AC49" s="269">
        <v>2249</v>
      </c>
      <c r="AD49" s="269">
        <v>18</v>
      </c>
      <c r="AE49" s="269">
        <v>614</v>
      </c>
      <c r="AF49" s="269">
        <v>958</v>
      </c>
      <c r="AG49" s="269">
        <v>18</v>
      </c>
      <c r="AH49" s="269">
        <v>5</v>
      </c>
      <c r="AI49" s="269">
        <v>119</v>
      </c>
      <c r="AJ49" s="269">
        <v>205</v>
      </c>
      <c r="AK49" s="269">
        <v>11</v>
      </c>
      <c r="AL49" s="269">
        <v>311</v>
      </c>
      <c r="AM49" s="269">
        <v>349</v>
      </c>
      <c r="AN49" s="269">
        <v>0</v>
      </c>
      <c r="AO49" s="269">
        <v>6</v>
      </c>
      <c r="AP49" s="270">
        <v>11181</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-170</v>
      </c>
      <c r="D50" s="269">
        <v>0</v>
      </c>
      <c r="E50" s="269">
        <v>0</v>
      </c>
      <c r="F50" s="269">
        <v>0</v>
      </c>
      <c r="G50" s="269">
        <v>-214</v>
      </c>
      <c r="H50" s="269">
        <v>0</v>
      </c>
      <c r="I50" s="269">
        <v>0</v>
      </c>
      <c r="J50" s="269">
        <v>0</v>
      </c>
      <c r="K50" s="269">
        <v>-1</v>
      </c>
      <c r="L50" s="269">
        <v>0</v>
      </c>
      <c r="M50" s="269">
        <v>0</v>
      </c>
      <c r="N50" s="269">
        <v>0</v>
      </c>
      <c r="O50" s="269">
        <v>0</v>
      </c>
      <c r="P50" s="269">
        <v>0</v>
      </c>
      <c r="Q50" s="269">
        <v>0</v>
      </c>
      <c r="R50" s="269">
        <v>0</v>
      </c>
      <c r="S50" s="269">
        <v>0</v>
      </c>
      <c r="T50" s="269">
        <v>0</v>
      </c>
      <c r="U50" s="269">
        <v>0</v>
      </c>
      <c r="V50" s="269">
        <v>0</v>
      </c>
      <c r="W50" s="269">
        <v>0</v>
      </c>
      <c r="X50" s="269">
        <v>0</v>
      </c>
      <c r="Y50" s="269">
        <v>-34</v>
      </c>
      <c r="Z50" s="269">
        <v>0</v>
      </c>
      <c r="AA50" s="269">
        <v>-23</v>
      </c>
      <c r="AB50" s="269">
        <v>0</v>
      </c>
      <c r="AC50" s="269">
        <v>-26</v>
      </c>
      <c r="AD50" s="269">
        <v>-13</v>
      </c>
      <c r="AE50" s="269">
        <v>0</v>
      </c>
      <c r="AF50" s="269">
        <v>-30</v>
      </c>
      <c r="AG50" s="269">
        <v>0</v>
      </c>
      <c r="AH50" s="269">
        <v>0</v>
      </c>
      <c r="AI50" s="269">
        <v>-28</v>
      </c>
      <c r="AJ50" s="269">
        <v>-184</v>
      </c>
      <c r="AK50" s="269">
        <v>-5</v>
      </c>
      <c r="AL50" s="269">
        <v>0</v>
      </c>
      <c r="AM50" s="269">
        <v>0</v>
      </c>
      <c r="AN50" s="269">
        <v>0</v>
      </c>
      <c r="AO50" s="269">
        <v>-2</v>
      </c>
      <c r="AP50" s="270">
        <v>-730</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1114</v>
      </c>
      <c r="D51" s="290">
        <v>5</v>
      </c>
      <c r="E51" s="290">
        <v>4</v>
      </c>
      <c r="F51" s="290">
        <v>13</v>
      </c>
      <c r="G51" s="290">
        <v>20438</v>
      </c>
      <c r="H51" s="290">
        <v>114</v>
      </c>
      <c r="I51" s="290">
        <v>1509</v>
      </c>
      <c r="J51" s="290">
        <v>2770</v>
      </c>
      <c r="K51" s="290">
        <v>60</v>
      </c>
      <c r="L51" s="290">
        <v>5730</v>
      </c>
      <c r="M51" s="290">
        <v>497</v>
      </c>
      <c r="N51" s="290">
        <v>1924</v>
      </c>
      <c r="O51" s="290">
        <v>66</v>
      </c>
      <c r="P51" s="290">
        <v>2898</v>
      </c>
      <c r="Q51" s="290">
        <v>1217</v>
      </c>
      <c r="R51" s="290">
        <v>11104</v>
      </c>
      <c r="S51" s="290">
        <v>176</v>
      </c>
      <c r="T51" s="290">
        <v>113</v>
      </c>
      <c r="U51" s="290">
        <v>657</v>
      </c>
      <c r="V51" s="290">
        <v>2610</v>
      </c>
      <c r="W51" s="290">
        <v>2880</v>
      </c>
      <c r="X51" s="290">
        <v>585</v>
      </c>
      <c r="Y51" s="290">
        <v>3642</v>
      </c>
      <c r="Z51" s="290">
        <v>117</v>
      </c>
      <c r="AA51" s="290">
        <v>234</v>
      </c>
      <c r="AB51" s="290">
        <v>674</v>
      </c>
      <c r="AC51" s="290">
        <v>37322</v>
      </c>
      <c r="AD51" s="290">
        <v>579</v>
      </c>
      <c r="AE51" s="290">
        <v>12327</v>
      </c>
      <c r="AF51" s="290">
        <v>8314</v>
      </c>
      <c r="AG51" s="290">
        <v>249</v>
      </c>
      <c r="AH51" s="290">
        <v>2145</v>
      </c>
      <c r="AI51" s="290">
        <v>6990</v>
      </c>
      <c r="AJ51" s="290">
        <v>7581</v>
      </c>
      <c r="AK51" s="290">
        <v>193</v>
      </c>
      <c r="AL51" s="290">
        <v>3887</v>
      </c>
      <c r="AM51" s="290">
        <v>4069</v>
      </c>
      <c r="AN51" s="290">
        <v>0</v>
      </c>
      <c r="AO51" s="290">
        <v>151</v>
      </c>
      <c r="AP51" s="291">
        <v>144958</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2444</v>
      </c>
      <c r="D52" s="306">
        <v>7</v>
      </c>
      <c r="E52" s="306">
        <v>7</v>
      </c>
      <c r="F52" s="306">
        <v>15</v>
      </c>
      <c r="G52" s="306">
        <v>58679</v>
      </c>
      <c r="H52" s="306">
        <v>287</v>
      </c>
      <c r="I52" s="306">
        <v>4373</v>
      </c>
      <c r="J52" s="306">
        <v>8764</v>
      </c>
      <c r="K52" s="306">
        <v>205</v>
      </c>
      <c r="L52" s="306">
        <v>15907</v>
      </c>
      <c r="M52" s="306">
        <v>1046</v>
      </c>
      <c r="N52" s="306">
        <v>7706</v>
      </c>
      <c r="O52" s="306">
        <v>282</v>
      </c>
      <c r="P52" s="306">
        <v>6583</v>
      </c>
      <c r="Q52" s="306">
        <v>2847</v>
      </c>
      <c r="R52" s="306">
        <v>24527</v>
      </c>
      <c r="S52" s="306">
        <v>433</v>
      </c>
      <c r="T52" s="306">
        <v>308</v>
      </c>
      <c r="U52" s="306">
        <v>1874</v>
      </c>
      <c r="V52" s="306">
        <v>7686</v>
      </c>
      <c r="W52" s="306">
        <v>13076</v>
      </c>
      <c r="X52" s="306">
        <v>1388</v>
      </c>
      <c r="Y52" s="306">
        <v>7895</v>
      </c>
      <c r="Z52" s="306">
        <v>332</v>
      </c>
      <c r="AA52" s="306">
        <v>471</v>
      </c>
      <c r="AB52" s="306">
        <v>1011</v>
      </c>
      <c r="AC52" s="306">
        <v>51721</v>
      </c>
      <c r="AD52" s="306">
        <v>856</v>
      </c>
      <c r="AE52" s="306">
        <v>13813</v>
      </c>
      <c r="AF52" s="306">
        <v>11416</v>
      </c>
      <c r="AG52" s="306">
        <v>558</v>
      </c>
      <c r="AH52" s="306">
        <v>3015</v>
      </c>
      <c r="AI52" s="306">
        <v>9652</v>
      </c>
      <c r="AJ52" s="306">
        <v>13606</v>
      </c>
      <c r="AK52" s="306">
        <v>330</v>
      </c>
      <c r="AL52" s="306">
        <v>7152</v>
      </c>
      <c r="AM52" s="306">
        <v>7072</v>
      </c>
      <c r="AN52" s="306">
        <v>637</v>
      </c>
      <c r="AO52" s="306">
        <v>480</v>
      </c>
      <c r="AP52" s="307">
        <v>288461</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0.14116202945990181</v>
      </c>
      <c r="D5" s="442">
        <v>0</v>
      </c>
      <c r="E5" s="442">
        <v>0</v>
      </c>
      <c r="F5" s="442">
        <v>0</v>
      </c>
      <c r="G5" s="442">
        <v>0.18156410300107365</v>
      </c>
      <c r="H5" s="442">
        <v>6.9686411149825784E-3</v>
      </c>
      <c r="I5" s="442">
        <v>2.2867596615595701E-4</v>
      </c>
      <c r="J5" s="442">
        <v>1.3692377909630307E-3</v>
      </c>
      <c r="K5" s="442">
        <v>0</v>
      </c>
      <c r="L5" s="442">
        <v>9.4298107751304462E-3</v>
      </c>
      <c r="M5" s="442">
        <v>0</v>
      </c>
      <c r="N5" s="442">
        <v>0</v>
      </c>
      <c r="O5" s="442">
        <v>0</v>
      </c>
      <c r="P5" s="442">
        <v>0</v>
      </c>
      <c r="Q5" s="442">
        <v>0</v>
      </c>
      <c r="R5" s="442">
        <v>0</v>
      </c>
      <c r="S5" s="442">
        <v>0</v>
      </c>
      <c r="T5" s="442">
        <v>0</v>
      </c>
      <c r="U5" s="442">
        <v>0</v>
      </c>
      <c r="V5" s="442">
        <v>0</v>
      </c>
      <c r="W5" s="442">
        <v>0</v>
      </c>
      <c r="X5" s="442">
        <v>6.4841498559077811E-3</v>
      </c>
      <c r="Y5" s="442">
        <v>1.0132995566814441E-3</v>
      </c>
      <c r="Z5" s="442">
        <v>0</v>
      </c>
      <c r="AA5" s="442">
        <v>0</v>
      </c>
      <c r="AB5" s="442">
        <v>0</v>
      </c>
      <c r="AC5" s="442">
        <v>1.3534154405367259E-4</v>
      </c>
      <c r="AD5" s="442">
        <v>0</v>
      </c>
      <c r="AE5" s="442">
        <v>0</v>
      </c>
      <c r="AF5" s="442">
        <v>8.7596355991590745E-5</v>
      </c>
      <c r="AG5" s="442">
        <v>0</v>
      </c>
      <c r="AH5" s="442">
        <v>0</v>
      </c>
      <c r="AI5" s="442">
        <v>2.1757148777455451E-3</v>
      </c>
      <c r="AJ5" s="442">
        <v>1.6904306923416141E-3</v>
      </c>
      <c r="AK5" s="442">
        <v>3.0303030303030303E-3</v>
      </c>
      <c r="AL5" s="442">
        <v>0</v>
      </c>
      <c r="AM5" s="442">
        <v>1.2867647058823529E-2</v>
      </c>
      <c r="AN5" s="442">
        <v>0</v>
      </c>
      <c r="AO5" s="442">
        <v>0</v>
      </c>
      <c r="AP5" s="443">
        <v>3.9260073285470133E-2</v>
      </c>
      <c r="AQ5" s="442">
        <v>3.3629594042757626E-3</v>
      </c>
      <c r="AR5" s="442">
        <v>1.1260128527521654E-2</v>
      </c>
      <c r="AS5" s="442">
        <v>0</v>
      </c>
      <c r="AT5" s="442">
        <v>0</v>
      </c>
      <c r="AU5" s="442">
        <v>2.34192037470726E-3</v>
      </c>
      <c r="AV5" s="442">
        <v>0</v>
      </c>
      <c r="AW5" s="443">
        <v>8.0826532315881484E-3</v>
      </c>
      <c r="AX5" s="442">
        <v>4.9517784498993175E-2</v>
      </c>
      <c r="AY5" s="443">
        <v>6.8885776634205129E-3</v>
      </c>
      <c r="AZ5" s="443">
        <v>7.3136368562548727E-3</v>
      </c>
      <c r="BA5" s="442">
        <v>3.1235449686178831E-2</v>
      </c>
      <c r="BB5" s="443">
        <v>7.7776911463464771E-2</v>
      </c>
      <c r="BC5" s="442">
        <v>-6.1266021882200358E-2</v>
      </c>
      <c r="BD5" s="443">
        <v>8.4725491487584112E-3</v>
      </c>
    </row>
    <row r="6" spans="1:56" x14ac:dyDescent="0.2">
      <c r="A6" s="267" t="s">
        <v>444</v>
      </c>
      <c r="B6" s="272" t="s">
        <v>445</v>
      </c>
      <c r="C6" s="442">
        <v>0</v>
      </c>
      <c r="D6" s="442">
        <v>0.2857142857142857</v>
      </c>
      <c r="E6" s="442">
        <v>0</v>
      </c>
      <c r="F6" s="442">
        <v>0</v>
      </c>
      <c r="G6" s="442">
        <v>3.9196305322176586E-4</v>
      </c>
      <c r="H6" s="442">
        <v>0</v>
      </c>
      <c r="I6" s="442">
        <v>4.6878573061971185E-2</v>
      </c>
      <c r="J6" s="442">
        <v>2.2820629849383843E-4</v>
      </c>
      <c r="K6" s="442">
        <v>0</v>
      </c>
      <c r="L6" s="442">
        <v>0</v>
      </c>
      <c r="M6" s="442">
        <v>0</v>
      </c>
      <c r="N6" s="442">
        <v>0</v>
      </c>
      <c r="O6" s="442">
        <v>0</v>
      </c>
      <c r="P6" s="442">
        <v>0</v>
      </c>
      <c r="Q6" s="442">
        <v>0</v>
      </c>
      <c r="R6" s="442">
        <v>0</v>
      </c>
      <c r="S6" s="442">
        <v>0</v>
      </c>
      <c r="T6" s="442">
        <v>0</v>
      </c>
      <c r="U6" s="442">
        <v>0</v>
      </c>
      <c r="V6" s="442">
        <v>0</v>
      </c>
      <c r="W6" s="442">
        <v>0</v>
      </c>
      <c r="X6" s="442">
        <v>1.440922190201729E-3</v>
      </c>
      <c r="Y6" s="442">
        <v>0</v>
      </c>
      <c r="Z6" s="442">
        <v>0</v>
      </c>
      <c r="AA6" s="442">
        <v>0</v>
      </c>
      <c r="AB6" s="442">
        <v>0</v>
      </c>
      <c r="AC6" s="442">
        <v>0</v>
      </c>
      <c r="AD6" s="442">
        <v>0</v>
      </c>
      <c r="AE6" s="442">
        <v>0</v>
      </c>
      <c r="AF6" s="442">
        <v>0</v>
      </c>
      <c r="AG6" s="442">
        <v>0</v>
      </c>
      <c r="AH6" s="442">
        <v>0</v>
      </c>
      <c r="AI6" s="442">
        <v>0</v>
      </c>
      <c r="AJ6" s="442">
        <v>0</v>
      </c>
      <c r="AK6" s="442">
        <v>0</v>
      </c>
      <c r="AL6" s="442">
        <v>0</v>
      </c>
      <c r="AM6" s="442">
        <v>7.0701357466063347E-4</v>
      </c>
      <c r="AN6" s="442">
        <v>0</v>
      </c>
      <c r="AO6" s="442">
        <v>0</v>
      </c>
      <c r="AP6" s="443">
        <v>8.285348799317759E-4</v>
      </c>
      <c r="AQ6" s="442">
        <v>2.4021138601969732E-4</v>
      </c>
      <c r="AR6" s="442">
        <v>6.0072645990500145E-4</v>
      </c>
      <c r="AS6" s="442">
        <v>0</v>
      </c>
      <c r="AT6" s="442">
        <v>0</v>
      </c>
      <c r="AU6" s="442">
        <v>0</v>
      </c>
      <c r="AV6" s="442">
        <v>9.4936708860759497E-3</v>
      </c>
      <c r="AW6" s="443">
        <v>4.6158529998134015E-4</v>
      </c>
      <c r="AX6" s="442">
        <v>1.1657957167197932E-3</v>
      </c>
      <c r="AY6" s="443">
        <v>5.428351192608757E-6</v>
      </c>
      <c r="AZ6" s="443">
        <v>1.6780811142458598E-4</v>
      </c>
      <c r="BA6" s="442">
        <v>6.6815041066805724E-4</v>
      </c>
      <c r="BB6" s="443">
        <v>1.9846473352565512E-3</v>
      </c>
      <c r="BC6" s="442">
        <v>-1.6004635825549469E-3</v>
      </c>
      <c r="BD6" s="443">
        <v>2.4266711964529E-5</v>
      </c>
    </row>
    <row r="7" spans="1:56" x14ac:dyDescent="0.2">
      <c r="A7" s="267" t="s">
        <v>446</v>
      </c>
      <c r="B7" s="272" t="s">
        <v>249</v>
      </c>
      <c r="C7" s="442">
        <v>0</v>
      </c>
      <c r="D7" s="442">
        <v>0</v>
      </c>
      <c r="E7" s="442">
        <v>0</v>
      </c>
      <c r="F7" s="442">
        <v>0</v>
      </c>
      <c r="G7" s="442">
        <v>3.1322960513982853E-2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5.0432276657060519E-3</v>
      </c>
      <c r="Y7" s="442">
        <v>0</v>
      </c>
      <c r="Z7" s="442">
        <v>0</v>
      </c>
      <c r="AA7" s="442">
        <v>0</v>
      </c>
      <c r="AB7" s="442">
        <v>0</v>
      </c>
      <c r="AC7" s="442">
        <v>0</v>
      </c>
      <c r="AD7" s="442">
        <v>0</v>
      </c>
      <c r="AE7" s="442">
        <v>0</v>
      </c>
      <c r="AF7" s="442">
        <v>0</v>
      </c>
      <c r="AG7" s="442">
        <v>0</v>
      </c>
      <c r="AH7" s="442">
        <v>0</v>
      </c>
      <c r="AI7" s="442">
        <v>0</v>
      </c>
      <c r="AJ7" s="442">
        <v>3.6748493311774215E-4</v>
      </c>
      <c r="AK7" s="442">
        <v>0</v>
      </c>
      <c r="AL7" s="442">
        <v>0</v>
      </c>
      <c r="AM7" s="442">
        <v>2.8280542986425339E-3</v>
      </c>
      <c r="AN7" s="442">
        <v>0</v>
      </c>
      <c r="AO7" s="442">
        <v>0</v>
      </c>
      <c r="AP7" s="443">
        <v>6.4826787676670328E-3</v>
      </c>
      <c r="AQ7" s="442">
        <v>9.6084554407878929E-4</v>
      </c>
      <c r="AR7" s="442">
        <v>1.1455713886560491E-3</v>
      </c>
      <c r="AS7" s="442">
        <v>0</v>
      </c>
      <c r="AT7" s="442">
        <v>0</v>
      </c>
      <c r="AU7" s="442">
        <v>0</v>
      </c>
      <c r="AV7" s="442">
        <v>0</v>
      </c>
      <c r="AW7" s="443">
        <v>8.4460288932755861E-4</v>
      </c>
      <c r="AX7" s="442">
        <v>7.9730644122514537E-3</v>
      </c>
      <c r="AY7" s="443">
        <v>1.0856702385217514E-5</v>
      </c>
      <c r="AZ7" s="443">
        <v>3.0764820427840766E-4</v>
      </c>
      <c r="BA7" s="442">
        <v>4.5583223138956665E-3</v>
      </c>
      <c r="BB7" s="443">
        <v>1.3828739111019754E-2</v>
      </c>
      <c r="BC7" s="442">
        <v>-1.2851998509913216E-2</v>
      </c>
      <c r="BD7" s="443">
        <v>2.4266711964529E-5</v>
      </c>
    </row>
    <row r="8" spans="1:56" x14ac:dyDescent="0.2">
      <c r="A8" s="267" t="s">
        <v>447</v>
      </c>
      <c r="B8" s="272" t="s">
        <v>27</v>
      </c>
      <c r="C8" s="442">
        <v>0</v>
      </c>
      <c r="D8" s="442">
        <v>0</v>
      </c>
      <c r="E8" s="442">
        <v>0</v>
      </c>
      <c r="F8" s="442">
        <v>0</v>
      </c>
      <c r="G8" s="442">
        <v>3.0675369382572983E-4</v>
      </c>
      <c r="H8" s="442">
        <v>0</v>
      </c>
      <c r="I8" s="442">
        <v>4.5735193231191398E-3</v>
      </c>
      <c r="J8" s="442">
        <v>5.3628480146052033E-3</v>
      </c>
      <c r="K8" s="442">
        <v>0.58536585365853655</v>
      </c>
      <c r="L8" s="442">
        <v>6.286540516753631E-5</v>
      </c>
      <c r="M8" s="442">
        <v>6.7877629063097508E-2</v>
      </c>
      <c r="N8" s="442">
        <v>5.1518297430573581E-2</v>
      </c>
      <c r="O8" s="442">
        <v>0.14893617021276595</v>
      </c>
      <c r="P8" s="442">
        <v>3.0381285128360929E-4</v>
      </c>
      <c r="Q8" s="442">
        <v>0</v>
      </c>
      <c r="R8" s="442">
        <v>8.1542789578831489E-5</v>
      </c>
      <c r="S8" s="442">
        <v>0</v>
      </c>
      <c r="T8" s="442">
        <v>0</v>
      </c>
      <c r="U8" s="442">
        <v>0</v>
      </c>
      <c r="V8" s="442">
        <v>0</v>
      </c>
      <c r="W8" s="442">
        <v>7.6475986540226371E-5</v>
      </c>
      <c r="X8" s="442">
        <v>0</v>
      </c>
      <c r="Y8" s="442">
        <v>6.7131095630145665E-3</v>
      </c>
      <c r="Z8" s="442">
        <v>0.30120481927710846</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3.0298723224283352E-3</v>
      </c>
      <c r="AQ8" s="442">
        <v>-2.4021138601969732E-4</v>
      </c>
      <c r="AR8" s="442">
        <v>-1.3970382788488405E-5</v>
      </c>
      <c r="AS8" s="442">
        <v>0</v>
      </c>
      <c r="AT8" s="442">
        <v>0</v>
      </c>
      <c r="AU8" s="442">
        <v>0</v>
      </c>
      <c r="AV8" s="442">
        <v>-3.1645569620253164E-3</v>
      </c>
      <c r="AW8" s="443">
        <v>-2.9462891488170648E-5</v>
      </c>
      <c r="AX8" s="442">
        <v>3.5503778645557338E-3</v>
      </c>
      <c r="AY8" s="443">
        <v>3.2570107155652544E-5</v>
      </c>
      <c r="AZ8" s="443">
        <v>1.0488006964036624E-5</v>
      </c>
      <c r="BA8" s="442">
        <v>2.0417000353863631E-3</v>
      </c>
      <c r="BB8" s="443">
        <v>6.1098785821112394E-3</v>
      </c>
      <c r="BC8" s="442">
        <v>-5.9258543854081875E-3</v>
      </c>
      <c r="BD8" s="443">
        <v>5.2000097066847856E-5</v>
      </c>
    </row>
    <row r="9" spans="1:56" x14ac:dyDescent="0.2">
      <c r="A9" s="267" t="s">
        <v>448</v>
      </c>
      <c r="B9" s="272" t="s">
        <v>190</v>
      </c>
      <c r="C9" s="442">
        <v>0.13216039279869068</v>
      </c>
      <c r="D9" s="442">
        <v>0</v>
      </c>
      <c r="E9" s="442">
        <v>0.14285714285714285</v>
      </c>
      <c r="F9" s="442">
        <v>0</v>
      </c>
      <c r="G9" s="442">
        <v>0.19526576799195625</v>
      </c>
      <c r="H9" s="442">
        <v>3.4843205574912892E-3</v>
      </c>
      <c r="I9" s="442">
        <v>2.0580836954036132E-3</v>
      </c>
      <c r="J9" s="442">
        <v>7.4167047010497492E-3</v>
      </c>
      <c r="K9" s="442">
        <v>0</v>
      </c>
      <c r="L9" s="442">
        <v>0</v>
      </c>
      <c r="M9" s="442">
        <v>9.5602294455066918E-4</v>
      </c>
      <c r="N9" s="442">
        <v>0</v>
      </c>
      <c r="O9" s="442">
        <v>0</v>
      </c>
      <c r="P9" s="442">
        <v>0</v>
      </c>
      <c r="Q9" s="442">
        <v>0</v>
      </c>
      <c r="R9" s="442">
        <v>0</v>
      </c>
      <c r="S9" s="442">
        <v>0</v>
      </c>
      <c r="T9" s="442">
        <v>0</v>
      </c>
      <c r="U9" s="442">
        <v>0</v>
      </c>
      <c r="V9" s="442">
        <v>0</v>
      </c>
      <c r="W9" s="442">
        <v>0</v>
      </c>
      <c r="X9" s="442">
        <v>2.0172910662824207E-2</v>
      </c>
      <c r="Y9" s="442">
        <v>0</v>
      </c>
      <c r="Z9" s="442">
        <v>0</v>
      </c>
      <c r="AA9" s="442">
        <v>0</v>
      </c>
      <c r="AB9" s="442">
        <v>0</v>
      </c>
      <c r="AC9" s="442">
        <v>1.546760503470544E-4</v>
      </c>
      <c r="AD9" s="442">
        <v>0</v>
      </c>
      <c r="AE9" s="442">
        <v>0</v>
      </c>
      <c r="AF9" s="442">
        <v>1.7519271198318149E-4</v>
      </c>
      <c r="AG9" s="442">
        <v>0</v>
      </c>
      <c r="AH9" s="442">
        <v>3.3167495854063018E-4</v>
      </c>
      <c r="AI9" s="442">
        <v>6.0091172813924575E-3</v>
      </c>
      <c r="AJ9" s="442">
        <v>6.2472438630016168E-3</v>
      </c>
      <c r="AK9" s="442">
        <v>3.0303030303030303E-3</v>
      </c>
      <c r="AL9" s="442">
        <v>0</v>
      </c>
      <c r="AM9" s="442">
        <v>0.10364819004524888</v>
      </c>
      <c r="AN9" s="442">
        <v>0</v>
      </c>
      <c r="AO9" s="442">
        <v>2.0833333333333333E-3</v>
      </c>
      <c r="AP9" s="443">
        <v>4.4286749335265427E-2</v>
      </c>
      <c r="AQ9" s="442">
        <v>5.9812635118904639E-2</v>
      </c>
      <c r="AR9" s="442">
        <v>8.785973735680358E-2</v>
      </c>
      <c r="AS9" s="442">
        <v>0</v>
      </c>
      <c r="AT9" s="442">
        <v>0</v>
      </c>
      <c r="AU9" s="442">
        <v>0</v>
      </c>
      <c r="AV9" s="442">
        <v>-0.37658227848101267</v>
      </c>
      <c r="AW9" s="443">
        <v>6.3040766820855798E-2</v>
      </c>
      <c r="AX9" s="442">
        <v>7.8238751701817169E-2</v>
      </c>
      <c r="AY9" s="443">
        <v>0.2805643313899836</v>
      </c>
      <c r="AZ9" s="443">
        <v>0.20313171887946133</v>
      </c>
      <c r="BA9" s="442">
        <v>0.16500987093289629</v>
      </c>
      <c r="BB9" s="443">
        <v>8.6473919607606864E-2</v>
      </c>
      <c r="BC9" s="442">
        <v>0.3166710357482857</v>
      </c>
      <c r="BD9" s="443">
        <v>0.20342091305237103</v>
      </c>
    </row>
    <row r="10" spans="1:56" x14ac:dyDescent="0.2">
      <c r="A10" s="281" t="s">
        <v>449</v>
      </c>
      <c r="B10" s="283" t="s">
        <v>28</v>
      </c>
      <c r="C10" s="442">
        <v>4.0916530278232409E-3</v>
      </c>
      <c r="D10" s="442">
        <v>0</v>
      </c>
      <c r="E10" s="442">
        <v>0</v>
      </c>
      <c r="F10" s="442">
        <v>0</v>
      </c>
      <c r="G10" s="442">
        <v>1.0565960565108471E-3</v>
      </c>
      <c r="H10" s="442">
        <v>0.24390243902439024</v>
      </c>
      <c r="I10" s="442">
        <v>5.9455751200548825E-3</v>
      </c>
      <c r="J10" s="442">
        <v>1.026928343222273E-3</v>
      </c>
      <c r="K10" s="442">
        <v>0</v>
      </c>
      <c r="L10" s="442">
        <v>4.7777707927327594E-3</v>
      </c>
      <c r="M10" s="442">
        <v>3.8240917782026767E-3</v>
      </c>
      <c r="N10" s="442">
        <v>3.893070334804049E-4</v>
      </c>
      <c r="O10" s="442">
        <v>0</v>
      </c>
      <c r="P10" s="442">
        <v>1.3671578307762418E-3</v>
      </c>
      <c r="Q10" s="442">
        <v>1.053740779768177E-3</v>
      </c>
      <c r="R10" s="442">
        <v>1.3454560280507196E-3</v>
      </c>
      <c r="S10" s="442">
        <v>2.3094688221709007E-3</v>
      </c>
      <c r="T10" s="442">
        <v>3.246753246753247E-3</v>
      </c>
      <c r="U10" s="442">
        <v>2.1344717182497333E-3</v>
      </c>
      <c r="V10" s="442">
        <v>1.8214936247723133E-3</v>
      </c>
      <c r="W10" s="442">
        <v>1.7589476904252064E-3</v>
      </c>
      <c r="X10" s="442">
        <v>1.1527377521613832E-2</v>
      </c>
      <c r="Y10" s="442">
        <v>3.2932235592146929E-3</v>
      </c>
      <c r="Z10" s="442">
        <v>0</v>
      </c>
      <c r="AA10" s="442">
        <v>0</v>
      </c>
      <c r="AB10" s="442">
        <v>1.9782393669634025E-3</v>
      </c>
      <c r="AC10" s="442">
        <v>4.4469364474778138E-3</v>
      </c>
      <c r="AD10" s="442">
        <v>1.1682242990654205E-3</v>
      </c>
      <c r="AE10" s="442">
        <v>0</v>
      </c>
      <c r="AF10" s="442">
        <v>1.2263489838822705E-3</v>
      </c>
      <c r="AG10" s="442">
        <v>0</v>
      </c>
      <c r="AH10" s="442">
        <v>3.3167495854063019E-3</v>
      </c>
      <c r="AI10" s="442">
        <v>5.1802735184417739E-4</v>
      </c>
      <c r="AJ10" s="442">
        <v>2.7193885050712922E-3</v>
      </c>
      <c r="AK10" s="442">
        <v>2.7272727272727271E-2</v>
      </c>
      <c r="AL10" s="442">
        <v>1.8176733780760625E-3</v>
      </c>
      <c r="AM10" s="442">
        <v>3.8178733031674207E-3</v>
      </c>
      <c r="AN10" s="442">
        <v>7.8492935635792772E-3</v>
      </c>
      <c r="AO10" s="442">
        <v>6.2500000000000003E-3</v>
      </c>
      <c r="AP10" s="443">
        <v>2.5861381607912336E-3</v>
      </c>
      <c r="AQ10" s="442">
        <v>7.2063415805909197E-3</v>
      </c>
      <c r="AR10" s="442">
        <v>1.3565241687622241E-2</v>
      </c>
      <c r="AS10" s="442">
        <v>0</v>
      </c>
      <c r="AT10" s="442">
        <v>7.1828760235598328E-5</v>
      </c>
      <c r="AU10" s="442">
        <v>3.1225604996096799E-3</v>
      </c>
      <c r="AV10" s="442">
        <v>0.11075949367088607</v>
      </c>
      <c r="AW10" s="443">
        <v>1.0223623346395216E-2</v>
      </c>
      <c r="AX10" s="442">
        <v>7.2841851250988483E-3</v>
      </c>
      <c r="AY10" s="443">
        <v>1.5579367922787133E-3</v>
      </c>
      <c r="AZ10" s="443">
        <v>4.6426910827468788E-3</v>
      </c>
      <c r="BA10" s="442">
        <v>4.8283761384165531E-3</v>
      </c>
      <c r="BB10" s="443">
        <v>1.2666302814655203E-2</v>
      </c>
      <c r="BC10" s="442">
        <v>-3.166434415485865E-3</v>
      </c>
      <c r="BD10" s="443">
        <v>9.94935190545689E-4</v>
      </c>
    </row>
    <row r="11" spans="1:56" x14ac:dyDescent="0.2">
      <c r="A11" s="281" t="s">
        <v>450</v>
      </c>
      <c r="B11" s="283" t="s">
        <v>284</v>
      </c>
      <c r="C11" s="442">
        <v>2.6595744680851064E-2</v>
      </c>
      <c r="D11" s="442">
        <v>0</v>
      </c>
      <c r="E11" s="442">
        <v>0</v>
      </c>
      <c r="F11" s="442">
        <v>0</v>
      </c>
      <c r="G11" s="442">
        <v>1.7348625573032943E-2</v>
      </c>
      <c r="H11" s="442">
        <v>3.4843205574912892E-3</v>
      </c>
      <c r="I11" s="442">
        <v>0.30025154356277156</v>
      </c>
      <c r="J11" s="442">
        <v>1.437699680511182E-2</v>
      </c>
      <c r="K11" s="442">
        <v>0</v>
      </c>
      <c r="L11" s="442">
        <v>6.9151945684289935E-3</v>
      </c>
      <c r="M11" s="442">
        <v>2.0076481835564052E-2</v>
      </c>
      <c r="N11" s="442">
        <v>2.5953802232026989E-4</v>
      </c>
      <c r="O11" s="442">
        <v>0</v>
      </c>
      <c r="P11" s="442">
        <v>3.7976606410451163E-3</v>
      </c>
      <c r="Q11" s="442">
        <v>1.4049877063575693E-3</v>
      </c>
      <c r="R11" s="442">
        <v>1.1415990541036409E-3</v>
      </c>
      <c r="S11" s="442">
        <v>4.6189376443418013E-3</v>
      </c>
      <c r="T11" s="442">
        <v>6.4935064935064939E-3</v>
      </c>
      <c r="U11" s="442">
        <v>6.9370330843116328E-3</v>
      </c>
      <c r="V11" s="442">
        <v>6.1150143117356236E-3</v>
      </c>
      <c r="W11" s="442">
        <v>1.3765677577240747E-3</v>
      </c>
      <c r="X11" s="442">
        <v>5.7636887608069162E-2</v>
      </c>
      <c r="Y11" s="442">
        <v>4.9905003166561115E-2</v>
      </c>
      <c r="Z11" s="442">
        <v>3.0120481927710845E-3</v>
      </c>
      <c r="AA11" s="442">
        <v>2.1231422505307855E-3</v>
      </c>
      <c r="AB11" s="442">
        <v>3.956478733926805E-3</v>
      </c>
      <c r="AC11" s="442">
        <v>8.48784826279461E-3</v>
      </c>
      <c r="AD11" s="442">
        <v>2.3364485981308409E-3</v>
      </c>
      <c r="AE11" s="442">
        <v>2.1718670817345978E-4</v>
      </c>
      <c r="AF11" s="442">
        <v>5.1681850035038539E-3</v>
      </c>
      <c r="AG11" s="442">
        <v>3.5842293906810036E-3</v>
      </c>
      <c r="AH11" s="442">
        <v>1.3266998341625207E-3</v>
      </c>
      <c r="AI11" s="442">
        <v>7.0451719850808123E-3</v>
      </c>
      <c r="AJ11" s="442">
        <v>3.7483463178009701E-3</v>
      </c>
      <c r="AK11" s="442">
        <v>2.1212121212121213E-2</v>
      </c>
      <c r="AL11" s="442">
        <v>2.7964205816554811E-3</v>
      </c>
      <c r="AM11" s="442">
        <v>4.5248868778280547E-3</v>
      </c>
      <c r="AN11" s="442">
        <v>0.41444270015698587</v>
      </c>
      <c r="AO11" s="442">
        <v>0.10416666666666667</v>
      </c>
      <c r="AP11" s="443">
        <v>1.4823494337189429E-2</v>
      </c>
      <c r="AQ11" s="442">
        <v>5.0444391064136439E-3</v>
      </c>
      <c r="AR11" s="442">
        <v>1.1316010058675609E-3</v>
      </c>
      <c r="AS11" s="442">
        <v>0</v>
      </c>
      <c r="AT11" s="442">
        <v>9.3377388306277833E-4</v>
      </c>
      <c r="AU11" s="442">
        <v>3.9032006245120999E-3</v>
      </c>
      <c r="AV11" s="442">
        <v>-0.26265822784810128</v>
      </c>
      <c r="AW11" s="443">
        <v>3.6337566168743801E-4</v>
      </c>
      <c r="AX11" s="442">
        <v>1.7580688553190449E-2</v>
      </c>
      <c r="AY11" s="443">
        <v>1.7625856322400633E-2</v>
      </c>
      <c r="AZ11" s="443">
        <v>1.1480871623298758E-2</v>
      </c>
      <c r="BA11" s="442">
        <v>1.7600059598085412E-2</v>
      </c>
      <c r="BB11" s="443">
        <v>2.2589539490937959E-2</v>
      </c>
      <c r="BC11" s="442">
        <v>6.6915934270616315E-4</v>
      </c>
      <c r="BD11" s="443">
        <v>1.5159761631555045E-2</v>
      </c>
    </row>
    <row r="12" spans="1:56" x14ac:dyDescent="0.2">
      <c r="A12" s="281" t="s">
        <v>451</v>
      </c>
      <c r="B12" s="283" t="s">
        <v>29</v>
      </c>
      <c r="C12" s="442">
        <v>6.7921440261865793E-2</v>
      </c>
      <c r="D12" s="442">
        <v>0</v>
      </c>
      <c r="E12" s="442">
        <v>0</v>
      </c>
      <c r="F12" s="442">
        <v>0</v>
      </c>
      <c r="G12" s="442">
        <v>1.0753421155779751E-2</v>
      </c>
      <c r="H12" s="442">
        <v>0.11498257839721254</v>
      </c>
      <c r="I12" s="442">
        <v>3.7274182483420994E-2</v>
      </c>
      <c r="J12" s="442">
        <v>0.36056595162026472</v>
      </c>
      <c r="K12" s="442">
        <v>4.8780487804878049E-3</v>
      </c>
      <c r="L12" s="442">
        <v>0.2051926824668385</v>
      </c>
      <c r="M12" s="442">
        <v>3.4416826003824091E-2</v>
      </c>
      <c r="N12" s="442">
        <v>3.8930703348040488E-3</v>
      </c>
      <c r="O12" s="442">
        <v>7.0921985815602835E-3</v>
      </c>
      <c r="P12" s="442">
        <v>9.1143855385082788E-3</v>
      </c>
      <c r="Q12" s="442">
        <v>4.5662100456621002E-3</v>
      </c>
      <c r="R12" s="442">
        <v>4.1179108737309901E-3</v>
      </c>
      <c r="S12" s="442">
        <v>1.8475750577367205E-2</v>
      </c>
      <c r="T12" s="442">
        <v>1.6233766233766232E-2</v>
      </c>
      <c r="U12" s="442">
        <v>1.3874066168623266E-2</v>
      </c>
      <c r="V12" s="442">
        <v>1.0408534998698933E-2</v>
      </c>
      <c r="W12" s="442">
        <v>1.009483022330988E-2</v>
      </c>
      <c r="X12" s="442">
        <v>3.0979827089337175E-2</v>
      </c>
      <c r="Y12" s="442">
        <v>5.8264724509183028E-3</v>
      </c>
      <c r="Z12" s="442">
        <v>0</v>
      </c>
      <c r="AA12" s="442">
        <v>8.4925690021231421E-3</v>
      </c>
      <c r="AB12" s="442">
        <v>1.483679525222552E-2</v>
      </c>
      <c r="AC12" s="442">
        <v>0</v>
      </c>
      <c r="AD12" s="442">
        <v>0</v>
      </c>
      <c r="AE12" s="442">
        <v>7.2395569391153259E-5</v>
      </c>
      <c r="AF12" s="442">
        <v>5.2557813594954455E-4</v>
      </c>
      <c r="AG12" s="442">
        <v>0</v>
      </c>
      <c r="AH12" s="442">
        <v>9.9502487562189048E-4</v>
      </c>
      <c r="AI12" s="442">
        <v>8.5992540406133449E-3</v>
      </c>
      <c r="AJ12" s="442">
        <v>0.1810230780537998</v>
      </c>
      <c r="AK12" s="442">
        <v>3.0303030303030303E-3</v>
      </c>
      <c r="AL12" s="442">
        <v>4.6140939597315439E-3</v>
      </c>
      <c r="AM12" s="442">
        <v>1.6261312217194571E-2</v>
      </c>
      <c r="AN12" s="442">
        <v>6.2794348508634227E-3</v>
      </c>
      <c r="AO12" s="442">
        <v>6.2500000000000003E-3</v>
      </c>
      <c r="AP12" s="443">
        <v>3.7200869441622958E-2</v>
      </c>
      <c r="AQ12" s="442">
        <v>1.1049723756906077E-2</v>
      </c>
      <c r="AR12" s="442">
        <v>8.1028220173232739E-3</v>
      </c>
      <c r="AS12" s="442">
        <v>0</v>
      </c>
      <c r="AT12" s="442">
        <v>0</v>
      </c>
      <c r="AU12" s="442">
        <v>0</v>
      </c>
      <c r="AV12" s="442">
        <v>1.2753164556962024</v>
      </c>
      <c r="AW12" s="443">
        <v>1.0105771780442533E-2</v>
      </c>
      <c r="AX12" s="442">
        <v>4.7936215484701991E-2</v>
      </c>
      <c r="AY12" s="443">
        <v>4.7574069852023143E-2</v>
      </c>
      <c r="AZ12" s="443">
        <v>3.4236350732936884E-2</v>
      </c>
      <c r="BA12" s="442">
        <v>4.7780902538505948E-2</v>
      </c>
      <c r="BB12" s="443">
        <v>8.3355188080775147E-2</v>
      </c>
      <c r="BC12" s="442">
        <v>-1.3569447702093019E-2</v>
      </c>
      <c r="BD12" s="443">
        <v>3.0381923379590309E-2</v>
      </c>
    </row>
    <row r="13" spans="1:56" x14ac:dyDescent="0.2">
      <c r="A13" s="281" t="s">
        <v>452</v>
      </c>
      <c r="B13" s="283" t="s">
        <v>30</v>
      </c>
      <c r="C13" s="442">
        <v>7.3649754500818331E-3</v>
      </c>
      <c r="D13" s="442">
        <v>0</v>
      </c>
      <c r="E13" s="442">
        <v>0.14285714285714285</v>
      </c>
      <c r="F13" s="442">
        <v>0</v>
      </c>
      <c r="G13" s="442">
        <v>4.2604679698018027E-3</v>
      </c>
      <c r="H13" s="442">
        <v>3.4843205574912892E-3</v>
      </c>
      <c r="I13" s="442">
        <v>3.8874914246512693E-3</v>
      </c>
      <c r="J13" s="442">
        <v>8.1241442263806488E-2</v>
      </c>
      <c r="K13" s="442">
        <v>6.3414634146341464E-2</v>
      </c>
      <c r="L13" s="442">
        <v>1.8230967498585528E-3</v>
      </c>
      <c r="M13" s="442">
        <v>2.2944550669216062E-2</v>
      </c>
      <c r="N13" s="442">
        <v>2.2969114975343888E-2</v>
      </c>
      <c r="O13" s="442">
        <v>3.5460992907801418E-3</v>
      </c>
      <c r="P13" s="442">
        <v>3.0381285128360928E-3</v>
      </c>
      <c r="Q13" s="442">
        <v>1.4049877063575693E-3</v>
      </c>
      <c r="R13" s="442">
        <v>1.0600562645248094E-3</v>
      </c>
      <c r="S13" s="442">
        <v>0</v>
      </c>
      <c r="T13" s="442">
        <v>0</v>
      </c>
      <c r="U13" s="442">
        <v>1.0672358591248667E-3</v>
      </c>
      <c r="V13" s="442">
        <v>3.9032006245120999E-4</v>
      </c>
      <c r="W13" s="442">
        <v>1.9883756500458857E-3</v>
      </c>
      <c r="X13" s="442">
        <v>2.1613832853025938E-3</v>
      </c>
      <c r="Y13" s="442">
        <v>1.291956934768841E-2</v>
      </c>
      <c r="Z13" s="442">
        <v>5.7228915662650599E-2</v>
      </c>
      <c r="AA13" s="442">
        <v>1.2738853503184714E-2</v>
      </c>
      <c r="AB13" s="442">
        <v>1.1869436201780416E-2</v>
      </c>
      <c r="AC13" s="442">
        <v>1.624098528644071E-3</v>
      </c>
      <c r="AD13" s="442">
        <v>0</v>
      </c>
      <c r="AE13" s="442">
        <v>7.2395569391153259E-5</v>
      </c>
      <c r="AF13" s="442">
        <v>4.8353188507358091E-2</v>
      </c>
      <c r="AG13" s="442">
        <v>0</v>
      </c>
      <c r="AH13" s="442">
        <v>1.0945273631840797E-2</v>
      </c>
      <c r="AI13" s="442">
        <v>3.7297969332780773E-3</v>
      </c>
      <c r="AJ13" s="442">
        <v>2.3519035719535499E-3</v>
      </c>
      <c r="AK13" s="442">
        <v>3.0303030303030303E-3</v>
      </c>
      <c r="AL13" s="442">
        <v>1.9574944071588368E-3</v>
      </c>
      <c r="AM13" s="442">
        <v>6.6459276018099546E-3</v>
      </c>
      <c r="AN13" s="442">
        <v>0</v>
      </c>
      <c r="AO13" s="442">
        <v>1.4583333333333334E-2</v>
      </c>
      <c r="AP13" s="443">
        <v>7.879748042196346E-3</v>
      </c>
      <c r="AQ13" s="442">
        <v>9.6084554407878929E-4</v>
      </c>
      <c r="AR13" s="442">
        <v>1.6149762503492596E-2</v>
      </c>
      <c r="AS13" s="442">
        <v>0</v>
      </c>
      <c r="AT13" s="442">
        <v>0</v>
      </c>
      <c r="AU13" s="442">
        <v>0</v>
      </c>
      <c r="AV13" s="442">
        <v>0</v>
      </c>
      <c r="AW13" s="443">
        <v>1.1392318042092651E-2</v>
      </c>
      <c r="AX13" s="442">
        <v>1.3993624809437239E-2</v>
      </c>
      <c r="AY13" s="443">
        <v>6.0254698237957203E-4</v>
      </c>
      <c r="AZ13" s="443">
        <v>4.4434189504301827E-3</v>
      </c>
      <c r="BA13" s="442">
        <v>8.2506099491553835E-3</v>
      </c>
      <c r="BB13" s="443">
        <v>2.366691947293437E-2</v>
      </c>
      <c r="BC13" s="442">
        <v>-1.4266201244498407E-2</v>
      </c>
      <c r="BD13" s="443">
        <v>7.106679932469207E-4</v>
      </c>
    </row>
    <row r="14" spans="1:56" x14ac:dyDescent="0.2">
      <c r="A14" s="281" t="s">
        <v>453</v>
      </c>
      <c r="B14" s="283" t="s">
        <v>454</v>
      </c>
      <c r="C14" s="442">
        <v>8.1833060556464818E-3</v>
      </c>
      <c r="D14" s="442">
        <v>0</v>
      </c>
      <c r="E14" s="442">
        <v>0</v>
      </c>
      <c r="F14" s="442">
        <v>0</v>
      </c>
      <c r="G14" s="442">
        <v>1.9172105864108113E-2</v>
      </c>
      <c r="H14" s="442">
        <v>1.0452961672473868E-2</v>
      </c>
      <c r="I14" s="442">
        <v>1.9437457123256344E-2</v>
      </c>
      <c r="J14" s="442">
        <v>1.8827019625741671E-2</v>
      </c>
      <c r="K14" s="442">
        <v>0</v>
      </c>
      <c r="L14" s="442">
        <v>0.23103036399069593</v>
      </c>
      <c r="M14" s="442">
        <v>8.6042065009560229E-3</v>
      </c>
      <c r="N14" s="442">
        <v>7.7861406696080979E-4</v>
      </c>
      <c r="O14" s="442">
        <v>7.0921985815602835E-3</v>
      </c>
      <c r="P14" s="442">
        <v>4.8610056205377486E-3</v>
      </c>
      <c r="Q14" s="442">
        <v>1.3698630136986301E-2</v>
      </c>
      <c r="R14" s="442">
        <v>2.1201125290496187E-2</v>
      </c>
      <c r="S14" s="442">
        <v>3.9260969976905313E-2</v>
      </c>
      <c r="T14" s="442">
        <v>1.948051948051948E-2</v>
      </c>
      <c r="U14" s="442">
        <v>4.0554962646744928E-2</v>
      </c>
      <c r="V14" s="442">
        <v>4.1894353369763208E-2</v>
      </c>
      <c r="W14" s="442">
        <v>3.8085041297032732E-2</v>
      </c>
      <c r="X14" s="442">
        <v>7.3487031700288183E-2</v>
      </c>
      <c r="Y14" s="442">
        <v>1.4312856238125397E-2</v>
      </c>
      <c r="Z14" s="442">
        <v>0</v>
      </c>
      <c r="AA14" s="442">
        <v>4.0339702760084924E-2</v>
      </c>
      <c r="AB14" s="442">
        <v>1.483679525222552E-2</v>
      </c>
      <c r="AC14" s="442">
        <v>5.4136617621469039E-3</v>
      </c>
      <c r="AD14" s="442">
        <v>3.5046728971962616E-3</v>
      </c>
      <c r="AE14" s="442">
        <v>4.3437341634691956E-4</v>
      </c>
      <c r="AF14" s="442">
        <v>2.2775052557813596E-3</v>
      </c>
      <c r="AG14" s="442">
        <v>1.7921146953405018E-3</v>
      </c>
      <c r="AH14" s="442">
        <v>1.990049751243781E-3</v>
      </c>
      <c r="AI14" s="442">
        <v>4.0406133443845835E-3</v>
      </c>
      <c r="AJ14" s="442">
        <v>2.3519035719535499E-3</v>
      </c>
      <c r="AK14" s="442">
        <v>9.0909090909090905E-3</v>
      </c>
      <c r="AL14" s="442">
        <v>1.2304250559284116E-2</v>
      </c>
      <c r="AM14" s="442">
        <v>2.9694570135746605E-3</v>
      </c>
      <c r="AN14" s="442">
        <v>0.13657770800627944</v>
      </c>
      <c r="AO14" s="442">
        <v>1.4583333333333334E-2</v>
      </c>
      <c r="AP14" s="443">
        <v>2.5819781530258858E-2</v>
      </c>
      <c r="AQ14" s="442">
        <v>1.6814797021378813E-3</v>
      </c>
      <c r="AR14" s="442">
        <v>2.8080469404861692E-3</v>
      </c>
      <c r="AS14" s="442">
        <v>0</v>
      </c>
      <c r="AT14" s="442">
        <v>0</v>
      </c>
      <c r="AU14" s="442">
        <v>0</v>
      </c>
      <c r="AV14" s="442">
        <v>-2.5316455696202531E-2</v>
      </c>
      <c r="AW14" s="443">
        <v>1.9641927658780433E-3</v>
      </c>
      <c r="AX14" s="442">
        <v>3.1174844900255169E-2</v>
      </c>
      <c r="AY14" s="443">
        <v>7.4015568511220403E-2</v>
      </c>
      <c r="AZ14" s="443">
        <v>4.8367192115815562E-2</v>
      </c>
      <c r="BA14" s="442">
        <v>4.9547892648948655E-2</v>
      </c>
      <c r="BB14" s="443">
        <v>3.8105228836925784E-2</v>
      </c>
      <c r="BC14" s="442">
        <v>5.8354833813932312E-2</v>
      </c>
      <c r="BD14" s="443">
        <v>5.5144369602823255E-2</v>
      </c>
    </row>
    <row r="15" spans="1:56" x14ac:dyDescent="0.2">
      <c r="A15" s="281" t="s">
        <v>455</v>
      </c>
      <c r="B15" s="283" t="s">
        <v>31</v>
      </c>
      <c r="C15" s="442">
        <v>2.4549918166939444E-3</v>
      </c>
      <c r="D15" s="442">
        <v>0</v>
      </c>
      <c r="E15" s="442">
        <v>0</v>
      </c>
      <c r="F15" s="442">
        <v>0</v>
      </c>
      <c r="G15" s="442">
        <v>2.6244482693979108E-3</v>
      </c>
      <c r="H15" s="442">
        <v>0</v>
      </c>
      <c r="I15" s="442">
        <v>1.600731763091699E-3</v>
      </c>
      <c r="J15" s="442">
        <v>6.8461889548151527E-3</v>
      </c>
      <c r="K15" s="442">
        <v>0</v>
      </c>
      <c r="L15" s="442">
        <v>3.2690010687118879E-3</v>
      </c>
      <c r="M15" s="442">
        <v>8.6998087954110903E-2</v>
      </c>
      <c r="N15" s="442">
        <v>4.9312224240851289E-3</v>
      </c>
      <c r="O15" s="442">
        <v>1.0638297872340425E-2</v>
      </c>
      <c r="P15" s="442">
        <v>3.6457542154033117E-3</v>
      </c>
      <c r="Q15" s="442">
        <v>6.6736916051984545E-3</v>
      </c>
      <c r="R15" s="442">
        <v>4.5256248216251479E-3</v>
      </c>
      <c r="S15" s="442">
        <v>2.0785219399538105E-2</v>
      </c>
      <c r="T15" s="442">
        <v>3.5714285714285712E-2</v>
      </c>
      <c r="U15" s="442">
        <v>9.0715048025613657E-3</v>
      </c>
      <c r="V15" s="442">
        <v>2.7322404371584699E-3</v>
      </c>
      <c r="W15" s="442">
        <v>5.8886509635974306E-3</v>
      </c>
      <c r="X15" s="442">
        <v>5.0432276657060519E-3</v>
      </c>
      <c r="Y15" s="442">
        <v>5.6998100063331225E-2</v>
      </c>
      <c r="Z15" s="442">
        <v>0</v>
      </c>
      <c r="AA15" s="442">
        <v>4.246284501061571E-3</v>
      </c>
      <c r="AB15" s="442">
        <v>9.8911968348170125E-4</v>
      </c>
      <c r="AC15" s="442">
        <v>2.1267956922719979E-4</v>
      </c>
      <c r="AD15" s="442">
        <v>0</v>
      </c>
      <c r="AE15" s="442">
        <v>7.2395569391153259E-5</v>
      </c>
      <c r="AF15" s="442">
        <v>0</v>
      </c>
      <c r="AG15" s="442">
        <v>0</v>
      </c>
      <c r="AH15" s="442">
        <v>3.3167495854063018E-4</v>
      </c>
      <c r="AI15" s="442">
        <v>1.968503937007874E-3</v>
      </c>
      <c r="AJ15" s="442">
        <v>8.0846685285903273E-4</v>
      </c>
      <c r="AK15" s="442">
        <v>0</v>
      </c>
      <c r="AL15" s="442">
        <v>8.3892617449664428E-4</v>
      </c>
      <c r="AM15" s="442">
        <v>9.8981900452488683E-4</v>
      </c>
      <c r="AN15" s="442">
        <v>1.5698587127158557E-3</v>
      </c>
      <c r="AO15" s="442">
        <v>4.1666666666666666E-3</v>
      </c>
      <c r="AP15" s="443">
        <v>4.2258745549658356E-3</v>
      </c>
      <c r="AQ15" s="442">
        <v>7.2063415805909202E-4</v>
      </c>
      <c r="AR15" s="442">
        <v>4.3308186644314052E-4</v>
      </c>
      <c r="AS15" s="442">
        <v>0</v>
      </c>
      <c r="AT15" s="442">
        <v>0</v>
      </c>
      <c r="AU15" s="442">
        <v>0</v>
      </c>
      <c r="AV15" s="442">
        <v>-7.2784810126582278E-2</v>
      </c>
      <c r="AW15" s="443">
        <v>1.0803060212329238E-4</v>
      </c>
      <c r="AX15" s="442">
        <v>5.0137368236550552E-3</v>
      </c>
      <c r="AY15" s="443">
        <v>4.7443789423400537E-3</v>
      </c>
      <c r="AZ15" s="443">
        <v>3.0939620543908039E-3</v>
      </c>
      <c r="BA15" s="442">
        <v>4.8982176447581625E-3</v>
      </c>
      <c r="BB15" s="443">
        <v>7.4991317167908255E-3</v>
      </c>
      <c r="BC15" s="442">
        <v>-1.1934491369914044E-3</v>
      </c>
      <c r="BD15" s="443">
        <v>3.6261401021281908E-3</v>
      </c>
    </row>
    <row r="16" spans="1:56" x14ac:dyDescent="0.2">
      <c r="A16" s="281" t="s">
        <v>456</v>
      </c>
      <c r="B16" s="283" t="s">
        <v>32</v>
      </c>
      <c r="C16" s="442">
        <v>0</v>
      </c>
      <c r="D16" s="442">
        <v>0</v>
      </c>
      <c r="E16" s="442">
        <v>0</v>
      </c>
      <c r="F16" s="442">
        <v>0</v>
      </c>
      <c r="G16" s="442">
        <v>0</v>
      </c>
      <c r="H16" s="442">
        <v>0</v>
      </c>
      <c r="I16" s="442">
        <v>4.3448433569631831E-3</v>
      </c>
      <c r="J16" s="442">
        <v>0</v>
      </c>
      <c r="K16" s="442">
        <v>0</v>
      </c>
      <c r="L16" s="442">
        <v>2.0745583705286982E-3</v>
      </c>
      <c r="M16" s="442">
        <v>8.6042065009560229E-3</v>
      </c>
      <c r="N16" s="442">
        <v>0.53750324422527895</v>
      </c>
      <c r="O16" s="442">
        <v>0</v>
      </c>
      <c r="P16" s="442">
        <v>0.2357587725960808</v>
      </c>
      <c r="Q16" s="442">
        <v>0.1194239550403934</v>
      </c>
      <c r="R16" s="442">
        <v>9.5568149386390508E-2</v>
      </c>
      <c r="S16" s="442">
        <v>2.3094688221709007E-2</v>
      </c>
      <c r="T16" s="442">
        <v>6.4935064935064939E-3</v>
      </c>
      <c r="U16" s="442">
        <v>4.5891141942369262E-2</v>
      </c>
      <c r="V16" s="442">
        <v>9.2375748113453036E-3</v>
      </c>
      <c r="W16" s="442">
        <v>5.5062710308962988E-2</v>
      </c>
      <c r="X16" s="442">
        <v>2.881844380403458E-3</v>
      </c>
      <c r="Y16" s="442">
        <v>2.4825839138695377E-2</v>
      </c>
      <c r="Z16" s="442">
        <v>0</v>
      </c>
      <c r="AA16" s="442">
        <v>0</v>
      </c>
      <c r="AB16" s="442">
        <v>0</v>
      </c>
      <c r="AC16" s="442">
        <v>0</v>
      </c>
      <c r="AD16" s="442">
        <v>0</v>
      </c>
      <c r="AE16" s="442">
        <v>0</v>
      </c>
      <c r="AF16" s="442">
        <v>2.6278906797477228E-4</v>
      </c>
      <c r="AG16" s="442">
        <v>0</v>
      </c>
      <c r="AH16" s="442">
        <v>0</v>
      </c>
      <c r="AI16" s="442">
        <v>0</v>
      </c>
      <c r="AJ16" s="442">
        <v>0</v>
      </c>
      <c r="AK16" s="442">
        <v>0</v>
      </c>
      <c r="AL16" s="442">
        <v>2.7964205816554809E-4</v>
      </c>
      <c r="AM16" s="442">
        <v>0</v>
      </c>
      <c r="AN16" s="442">
        <v>0</v>
      </c>
      <c r="AO16" s="442">
        <v>4.1666666666666666E-3</v>
      </c>
      <c r="AP16" s="443">
        <v>3.3054728368826287E-2</v>
      </c>
      <c r="AQ16" s="442">
        <v>0</v>
      </c>
      <c r="AR16" s="442">
        <v>-1.1176306230790724E-4</v>
      </c>
      <c r="AS16" s="442">
        <v>0</v>
      </c>
      <c r="AT16" s="442">
        <v>-2.0112052865967531E-3</v>
      </c>
      <c r="AU16" s="442">
        <v>-1.56128024980484E-3</v>
      </c>
      <c r="AV16" s="442">
        <v>-0.16772151898734178</v>
      </c>
      <c r="AW16" s="443">
        <v>-8.9370770847450973E-4</v>
      </c>
      <c r="AX16" s="442">
        <v>3.8495715904551496E-2</v>
      </c>
      <c r="AY16" s="443">
        <v>3.2396399917489063E-2</v>
      </c>
      <c r="AZ16" s="443">
        <v>2.0546005642547747E-2</v>
      </c>
      <c r="BA16" s="442">
        <v>3.5879909857895818E-2</v>
      </c>
      <c r="BB16" s="443">
        <v>5.4620329876739225E-2</v>
      </c>
      <c r="BC16" s="442">
        <v>-1.2617447812469819E-2</v>
      </c>
      <c r="BD16" s="443">
        <v>2.6714183199808641E-2</v>
      </c>
    </row>
    <row r="17" spans="1:56" x14ac:dyDescent="0.2">
      <c r="A17" s="281" t="s">
        <v>457</v>
      </c>
      <c r="B17" s="283" t="s">
        <v>33</v>
      </c>
      <c r="C17" s="442">
        <v>0</v>
      </c>
      <c r="D17" s="442">
        <v>0</v>
      </c>
      <c r="E17" s="442">
        <v>0</v>
      </c>
      <c r="F17" s="442">
        <v>0</v>
      </c>
      <c r="G17" s="442">
        <v>1.5167265972494419E-3</v>
      </c>
      <c r="H17" s="442">
        <v>0</v>
      </c>
      <c r="I17" s="442">
        <v>1.600731763091699E-3</v>
      </c>
      <c r="J17" s="442">
        <v>5.1346417161113643E-3</v>
      </c>
      <c r="K17" s="442">
        <v>0</v>
      </c>
      <c r="L17" s="442">
        <v>2.5146162067014523E-3</v>
      </c>
      <c r="M17" s="442">
        <v>9.5602294455066923E-3</v>
      </c>
      <c r="N17" s="442">
        <v>8.6945237477290428E-3</v>
      </c>
      <c r="O17" s="442">
        <v>0.42907801418439717</v>
      </c>
      <c r="P17" s="442">
        <v>6.8205985113170289E-2</v>
      </c>
      <c r="Q17" s="442">
        <v>3.8988408851422553E-2</v>
      </c>
      <c r="R17" s="442">
        <v>2.0181840420760794E-2</v>
      </c>
      <c r="S17" s="442">
        <v>3.695150115473441E-2</v>
      </c>
      <c r="T17" s="442">
        <v>4.8701298701298704E-2</v>
      </c>
      <c r="U17" s="442">
        <v>6.7235859124866598E-2</v>
      </c>
      <c r="V17" s="442">
        <v>4.1764246682279467E-2</v>
      </c>
      <c r="W17" s="442">
        <v>2.4778219639033344E-2</v>
      </c>
      <c r="X17" s="442">
        <v>1.3688760806916427E-2</v>
      </c>
      <c r="Y17" s="442">
        <v>9.4996833438885375E-3</v>
      </c>
      <c r="Z17" s="442">
        <v>0</v>
      </c>
      <c r="AA17" s="442">
        <v>0</v>
      </c>
      <c r="AB17" s="442">
        <v>0</v>
      </c>
      <c r="AC17" s="442">
        <v>1.93345062933818E-5</v>
      </c>
      <c r="AD17" s="442">
        <v>0</v>
      </c>
      <c r="AE17" s="442">
        <v>0</v>
      </c>
      <c r="AF17" s="442">
        <v>0</v>
      </c>
      <c r="AG17" s="442">
        <v>0</v>
      </c>
      <c r="AH17" s="442">
        <v>3.3167495854063018E-4</v>
      </c>
      <c r="AI17" s="442">
        <v>1.0360547036883547E-4</v>
      </c>
      <c r="AJ17" s="442">
        <v>1.6904306923416141E-3</v>
      </c>
      <c r="AK17" s="442">
        <v>0</v>
      </c>
      <c r="AL17" s="442">
        <v>4.1946308724832214E-4</v>
      </c>
      <c r="AM17" s="442">
        <v>4.242081447963801E-4</v>
      </c>
      <c r="AN17" s="442">
        <v>0</v>
      </c>
      <c r="AO17" s="442">
        <v>2.0833333333333333E-3</v>
      </c>
      <c r="AP17" s="443">
        <v>8.1917486245974332E-3</v>
      </c>
      <c r="AQ17" s="442">
        <v>0</v>
      </c>
      <c r="AR17" s="442">
        <v>5.3087454596255942E-4</v>
      </c>
      <c r="AS17" s="442">
        <v>0</v>
      </c>
      <c r="AT17" s="442">
        <v>0</v>
      </c>
      <c r="AU17" s="442">
        <v>-2.34192037470726E-3</v>
      </c>
      <c r="AV17" s="442">
        <v>-2.5316455696202531E-2</v>
      </c>
      <c r="AW17" s="443">
        <v>2.6516602339353586E-4</v>
      </c>
      <c r="AX17" s="442">
        <v>9.7421390313297412E-3</v>
      </c>
      <c r="AY17" s="443">
        <v>1.2376640719147967E-3</v>
      </c>
      <c r="AZ17" s="443">
        <v>8.9148059194311307E-4</v>
      </c>
      <c r="BA17" s="442">
        <v>6.0948354534110594E-3</v>
      </c>
      <c r="BB17" s="443">
        <v>1.6557629196997513E-2</v>
      </c>
      <c r="BC17" s="442">
        <v>-1.4355882393520881E-2</v>
      </c>
      <c r="BD17" s="443">
        <v>9.776018248567398E-4</v>
      </c>
    </row>
    <row r="18" spans="1:56" x14ac:dyDescent="0.2">
      <c r="A18" s="281" t="s">
        <v>458</v>
      </c>
      <c r="B18" s="283" t="s">
        <v>34</v>
      </c>
      <c r="C18" s="442">
        <v>1.2274959083469722E-3</v>
      </c>
      <c r="D18" s="442">
        <v>0</v>
      </c>
      <c r="E18" s="442">
        <v>0</v>
      </c>
      <c r="F18" s="442">
        <v>0</v>
      </c>
      <c r="G18" s="442">
        <v>1.136692854343121E-2</v>
      </c>
      <c r="H18" s="442">
        <v>3.4843205574912892E-3</v>
      </c>
      <c r="I18" s="442">
        <v>8.0036588154584962E-3</v>
      </c>
      <c r="J18" s="442">
        <v>9.242355089000457E-3</v>
      </c>
      <c r="K18" s="442">
        <v>0</v>
      </c>
      <c r="L18" s="442">
        <v>6.2236751115860942E-3</v>
      </c>
      <c r="M18" s="442">
        <v>1.0516252390057362E-2</v>
      </c>
      <c r="N18" s="442">
        <v>9.0838307812094474E-4</v>
      </c>
      <c r="O18" s="442">
        <v>0</v>
      </c>
      <c r="P18" s="442">
        <v>7.3370803584991651E-2</v>
      </c>
      <c r="Q18" s="442">
        <v>3.7232174218475592E-2</v>
      </c>
      <c r="R18" s="442">
        <v>3.3677172096057403E-2</v>
      </c>
      <c r="S18" s="442">
        <v>3.9260969976905313E-2</v>
      </c>
      <c r="T18" s="442">
        <v>1.948051948051948E-2</v>
      </c>
      <c r="U18" s="442">
        <v>2.8281750266808965E-2</v>
      </c>
      <c r="V18" s="442">
        <v>2.7582617746552174E-2</v>
      </c>
      <c r="W18" s="442">
        <v>1.0324258182930559E-2</v>
      </c>
      <c r="X18" s="442">
        <v>1.4409221902017291E-2</v>
      </c>
      <c r="Y18" s="442">
        <v>0.1019632678910703</v>
      </c>
      <c r="Z18" s="442">
        <v>0</v>
      </c>
      <c r="AA18" s="442">
        <v>0</v>
      </c>
      <c r="AB18" s="442">
        <v>0</v>
      </c>
      <c r="AC18" s="442">
        <v>3.074186500647706E-3</v>
      </c>
      <c r="AD18" s="442">
        <v>0</v>
      </c>
      <c r="AE18" s="442">
        <v>3.619778469557663E-4</v>
      </c>
      <c r="AF18" s="442">
        <v>1.5767344078486335E-3</v>
      </c>
      <c r="AG18" s="442">
        <v>0</v>
      </c>
      <c r="AH18" s="442">
        <v>4.6434494195688224E-3</v>
      </c>
      <c r="AI18" s="442">
        <v>2.0721094073767094E-4</v>
      </c>
      <c r="AJ18" s="442">
        <v>2.9398794649419373E-4</v>
      </c>
      <c r="AK18" s="442">
        <v>3.0303030303030303E-3</v>
      </c>
      <c r="AL18" s="442">
        <v>1.2583892617449664E-3</v>
      </c>
      <c r="AM18" s="442">
        <v>2.9694570135746605E-3</v>
      </c>
      <c r="AN18" s="442">
        <v>0</v>
      </c>
      <c r="AO18" s="442">
        <v>4.1666666666666666E-3</v>
      </c>
      <c r="AP18" s="443">
        <v>1.3180291269877038E-2</v>
      </c>
      <c r="AQ18" s="442">
        <v>1.9216910881575786E-3</v>
      </c>
      <c r="AR18" s="442">
        <v>8.9410449846325792E-4</v>
      </c>
      <c r="AS18" s="442">
        <v>0</v>
      </c>
      <c r="AT18" s="442">
        <v>1.1492601637695732E-3</v>
      </c>
      <c r="AU18" s="442">
        <v>5.4644808743169399E-3</v>
      </c>
      <c r="AV18" s="442">
        <v>-0.12341772151898735</v>
      </c>
      <c r="AW18" s="443">
        <v>5.4997397444585207E-4</v>
      </c>
      <c r="AX18" s="442">
        <v>1.572601354931805E-2</v>
      </c>
      <c r="AY18" s="443">
        <v>3.0865604881173393E-2</v>
      </c>
      <c r="AZ18" s="443">
        <v>2.0074045329166099E-2</v>
      </c>
      <c r="BA18" s="442">
        <v>2.2218911217477138E-2</v>
      </c>
      <c r="BB18" s="443">
        <v>2.0987645570338029E-2</v>
      </c>
      <c r="BC18" s="442">
        <v>1.9184867340884947E-2</v>
      </c>
      <c r="BD18" s="443">
        <v>2.282110926607063E-2</v>
      </c>
    </row>
    <row r="19" spans="1:56" x14ac:dyDescent="0.2">
      <c r="A19" s="281" t="s">
        <v>459</v>
      </c>
      <c r="B19" s="285" t="s">
        <v>268</v>
      </c>
      <c r="C19" s="442">
        <v>0</v>
      </c>
      <c r="D19" s="442">
        <v>0</v>
      </c>
      <c r="E19" s="442">
        <v>0</v>
      </c>
      <c r="F19" s="442">
        <v>0</v>
      </c>
      <c r="G19" s="442">
        <v>0</v>
      </c>
      <c r="H19" s="442">
        <v>0</v>
      </c>
      <c r="I19" s="442">
        <v>4.5735193231191402E-4</v>
      </c>
      <c r="J19" s="442">
        <v>0</v>
      </c>
      <c r="K19" s="442">
        <v>0</v>
      </c>
      <c r="L19" s="442">
        <v>4.4005783617275413E-4</v>
      </c>
      <c r="M19" s="442">
        <v>1.9120458891013384E-3</v>
      </c>
      <c r="N19" s="442">
        <v>1.2976901116013495E-4</v>
      </c>
      <c r="O19" s="442">
        <v>0</v>
      </c>
      <c r="P19" s="442">
        <v>1.0633449794926325E-3</v>
      </c>
      <c r="Q19" s="442">
        <v>0.16368106779065683</v>
      </c>
      <c r="R19" s="442">
        <v>4.101602315815224E-2</v>
      </c>
      <c r="S19" s="442">
        <v>1.6166281755196306E-2</v>
      </c>
      <c r="T19" s="442">
        <v>3.246753246753247E-3</v>
      </c>
      <c r="U19" s="442">
        <v>1.3874066168623266E-2</v>
      </c>
      <c r="V19" s="442">
        <v>2.34192037470726E-3</v>
      </c>
      <c r="W19" s="442">
        <v>8.1064545732639944E-3</v>
      </c>
      <c r="X19" s="442">
        <v>7.2046109510086451E-4</v>
      </c>
      <c r="Y19" s="442">
        <v>6.8397720075997464E-3</v>
      </c>
      <c r="Z19" s="442">
        <v>0</v>
      </c>
      <c r="AA19" s="442">
        <v>1.0615711252653927E-2</v>
      </c>
      <c r="AB19" s="442">
        <v>0</v>
      </c>
      <c r="AC19" s="442">
        <v>0</v>
      </c>
      <c r="AD19" s="442">
        <v>0</v>
      </c>
      <c r="AE19" s="442">
        <v>0</v>
      </c>
      <c r="AF19" s="442">
        <v>8.7596355991590745E-5</v>
      </c>
      <c r="AG19" s="442">
        <v>0</v>
      </c>
      <c r="AH19" s="442">
        <v>3.3167495854063018E-4</v>
      </c>
      <c r="AI19" s="442">
        <v>0</v>
      </c>
      <c r="AJ19" s="442">
        <v>0</v>
      </c>
      <c r="AK19" s="442">
        <v>0</v>
      </c>
      <c r="AL19" s="442">
        <v>9.2281879194630878E-3</v>
      </c>
      <c r="AM19" s="442">
        <v>0</v>
      </c>
      <c r="AN19" s="442">
        <v>0</v>
      </c>
      <c r="AO19" s="442">
        <v>0</v>
      </c>
      <c r="AP19" s="443">
        <v>6.1602781658525764E-3</v>
      </c>
      <c r="AQ19" s="442">
        <v>0</v>
      </c>
      <c r="AR19" s="442">
        <v>4.1911148365465217E-5</v>
      </c>
      <c r="AS19" s="442">
        <v>0</v>
      </c>
      <c r="AT19" s="442">
        <v>1.0846142795575348E-2</v>
      </c>
      <c r="AU19" s="442">
        <v>5.6206088992974239E-2</v>
      </c>
      <c r="AV19" s="442">
        <v>0.16772151898734178</v>
      </c>
      <c r="AW19" s="443">
        <v>2.7400489083998702E-3</v>
      </c>
      <c r="AX19" s="442">
        <v>8.3806852922234092E-3</v>
      </c>
      <c r="AY19" s="443">
        <v>1.484654051178495E-2</v>
      </c>
      <c r="AZ19" s="443">
        <v>1.0536950996535462E-2</v>
      </c>
      <c r="BA19" s="442">
        <v>1.1153688562754921E-2</v>
      </c>
      <c r="BB19" s="443">
        <v>1.3779122927638341E-2</v>
      </c>
      <c r="BC19" s="442">
        <v>7.3814484195422123E-3</v>
      </c>
      <c r="BD19" s="443">
        <v>9.8696184232877227E-3</v>
      </c>
    </row>
    <row r="20" spans="1:56" x14ac:dyDescent="0.2">
      <c r="A20" s="281" t="s">
        <v>460</v>
      </c>
      <c r="B20" s="285" t="s">
        <v>269</v>
      </c>
      <c r="C20" s="442">
        <v>0</v>
      </c>
      <c r="D20" s="442">
        <v>0</v>
      </c>
      <c r="E20" s="442">
        <v>0</v>
      </c>
      <c r="F20" s="442">
        <v>0</v>
      </c>
      <c r="G20" s="442">
        <v>0</v>
      </c>
      <c r="H20" s="442">
        <v>0</v>
      </c>
      <c r="I20" s="442">
        <v>0</v>
      </c>
      <c r="J20" s="442">
        <v>0</v>
      </c>
      <c r="K20" s="442">
        <v>0</v>
      </c>
      <c r="L20" s="442">
        <v>2.7660778273715975E-3</v>
      </c>
      <c r="M20" s="442">
        <v>1.9120458891013384E-3</v>
      </c>
      <c r="N20" s="442">
        <v>1.2976901116013495E-4</v>
      </c>
      <c r="O20" s="442">
        <v>0</v>
      </c>
      <c r="P20" s="442">
        <v>6.0762570256721858E-4</v>
      </c>
      <c r="Q20" s="442">
        <v>5.268703898840885E-3</v>
      </c>
      <c r="R20" s="442">
        <v>0.15252578790720431</v>
      </c>
      <c r="S20" s="442">
        <v>2.3094688221709007E-3</v>
      </c>
      <c r="T20" s="442">
        <v>3.246753246753247E-3</v>
      </c>
      <c r="U20" s="442">
        <v>2.1344717182497333E-3</v>
      </c>
      <c r="V20" s="442">
        <v>1.0408534998698933E-3</v>
      </c>
      <c r="W20" s="442">
        <v>9.177118384827164E-4</v>
      </c>
      <c r="X20" s="442">
        <v>0</v>
      </c>
      <c r="Y20" s="442">
        <v>1.2666244458518051E-4</v>
      </c>
      <c r="Z20" s="442">
        <v>0</v>
      </c>
      <c r="AA20" s="442">
        <v>0</v>
      </c>
      <c r="AB20" s="442">
        <v>0</v>
      </c>
      <c r="AC20" s="442">
        <v>0</v>
      </c>
      <c r="AD20" s="442">
        <v>0</v>
      </c>
      <c r="AE20" s="442">
        <v>0</v>
      </c>
      <c r="AF20" s="442">
        <v>0</v>
      </c>
      <c r="AG20" s="442">
        <v>0</v>
      </c>
      <c r="AH20" s="442">
        <v>0</v>
      </c>
      <c r="AI20" s="442">
        <v>0</v>
      </c>
      <c r="AJ20" s="442">
        <v>0</v>
      </c>
      <c r="AK20" s="442">
        <v>0</v>
      </c>
      <c r="AL20" s="442">
        <v>1.3842281879194632E-2</v>
      </c>
      <c r="AM20" s="442">
        <v>0</v>
      </c>
      <c r="AN20" s="442">
        <v>0</v>
      </c>
      <c r="AO20" s="442">
        <v>0</v>
      </c>
      <c r="AP20" s="443">
        <v>1.3634425450927509E-2</v>
      </c>
      <c r="AQ20" s="442">
        <v>0</v>
      </c>
      <c r="AR20" s="442">
        <v>2.794076557697681E-5</v>
      </c>
      <c r="AS20" s="442">
        <v>0</v>
      </c>
      <c r="AT20" s="442">
        <v>6.3927596609682519E-3</v>
      </c>
      <c r="AU20" s="442">
        <v>9.6018735362997654E-2</v>
      </c>
      <c r="AV20" s="442">
        <v>0.13291139240506328</v>
      </c>
      <c r="AW20" s="443">
        <v>2.5141667403238955E-3</v>
      </c>
      <c r="AX20" s="442">
        <v>1.7075238662025222E-2</v>
      </c>
      <c r="AY20" s="443">
        <v>0.13314116970111498</v>
      </c>
      <c r="AZ20" s="443">
        <v>8.6641425529906557E-2</v>
      </c>
      <c r="BA20" s="442">
        <v>6.6852289870187917E-2</v>
      </c>
      <c r="BB20" s="443">
        <v>2.9691741740677475E-2</v>
      </c>
      <c r="BC20" s="442">
        <v>0.14206873715145077</v>
      </c>
      <c r="BD20" s="443">
        <v>8.5027092050571823E-2</v>
      </c>
    </row>
    <row r="21" spans="1:56" x14ac:dyDescent="0.2">
      <c r="A21" s="281" t="s">
        <v>461</v>
      </c>
      <c r="B21" s="285" t="s">
        <v>270</v>
      </c>
      <c r="C21" s="442">
        <v>4.0916530278232408E-4</v>
      </c>
      <c r="D21" s="442">
        <v>0</v>
      </c>
      <c r="E21" s="442">
        <v>0</v>
      </c>
      <c r="F21" s="442">
        <v>0</v>
      </c>
      <c r="G21" s="442">
        <v>0</v>
      </c>
      <c r="H21" s="442">
        <v>0</v>
      </c>
      <c r="I21" s="442">
        <v>0</v>
      </c>
      <c r="J21" s="442">
        <v>0</v>
      </c>
      <c r="K21" s="442">
        <v>0</v>
      </c>
      <c r="L21" s="442">
        <v>0</v>
      </c>
      <c r="M21" s="442">
        <v>0</v>
      </c>
      <c r="N21" s="442">
        <v>0</v>
      </c>
      <c r="O21" s="442">
        <v>0</v>
      </c>
      <c r="P21" s="442">
        <v>0</v>
      </c>
      <c r="Q21" s="442">
        <v>2.8099754127151387E-3</v>
      </c>
      <c r="R21" s="442">
        <v>5.7895380600970362E-3</v>
      </c>
      <c r="S21" s="442">
        <v>8.7759815242494224E-2</v>
      </c>
      <c r="T21" s="442">
        <v>0</v>
      </c>
      <c r="U21" s="442">
        <v>1.0672358591248667E-3</v>
      </c>
      <c r="V21" s="442">
        <v>1.4311735623211033E-3</v>
      </c>
      <c r="W21" s="442">
        <v>3.8237993270113184E-4</v>
      </c>
      <c r="X21" s="442">
        <v>0</v>
      </c>
      <c r="Y21" s="442">
        <v>2.5332488917036101E-4</v>
      </c>
      <c r="Z21" s="442">
        <v>0</v>
      </c>
      <c r="AA21" s="442">
        <v>0</v>
      </c>
      <c r="AB21" s="442">
        <v>0</v>
      </c>
      <c r="AC21" s="442">
        <v>1.160070377602908E-3</v>
      </c>
      <c r="AD21" s="442">
        <v>0</v>
      </c>
      <c r="AE21" s="442">
        <v>0</v>
      </c>
      <c r="AF21" s="442">
        <v>0</v>
      </c>
      <c r="AG21" s="442">
        <v>0</v>
      </c>
      <c r="AH21" s="442">
        <v>3.3167495854063019E-3</v>
      </c>
      <c r="AI21" s="442">
        <v>0</v>
      </c>
      <c r="AJ21" s="442">
        <v>1.3890930471850653E-2</v>
      </c>
      <c r="AK21" s="442">
        <v>0</v>
      </c>
      <c r="AL21" s="442">
        <v>4.8937360178970919E-3</v>
      </c>
      <c r="AM21" s="442">
        <v>4.242081447963801E-4</v>
      </c>
      <c r="AN21" s="442">
        <v>4.7095761381475663E-3</v>
      </c>
      <c r="AO21" s="442">
        <v>6.2500000000000003E-3</v>
      </c>
      <c r="AP21" s="443">
        <v>1.7749366465484068E-3</v>
      </c>
      <c r="AQ21" s="442">
        <v>1.441268316118184E-3</v>
      </c>
      <c r="AR21" s="442">
        <v>3.3528918692372173E-4</v>
      </c>
      <c r="AS21" s="442">
        <v>0</v>
      </c>
      <c r="AT21" s="442">
        <v>3.1532825743427667E-2</v>
      </c>
      <c r="AU21" s="442">
        <v>6.1670569867291178E-2</v>
      </c>
      <c r="AV21" s="442">
        <v>5.6962025316455694E-2</v>
      </c>
      <c r="AW21" s="443">
        <v>5.5586655274348622E-3</v>
      </c>
      <c r="AX21" s="442">
        <v>4.3941530860976824E-3</v>
      </c>
      <c r="AY21" s="443">
        <v>9.2824805393609746E-4</v>
      </c>
      <c r="AZ21" s="443">
        <v>2.576553710831664E-3</v>
      </c>
      <c r="BA21" s="442">
        <v>2.9077347140223121E-3</v>
      </c>
      <c r="BB21" s="443">
        <v>5.7838293770333775E-3</v>
      </c>
      <c r="BC21" s="442">
        <v>-5.4498544405965862E-4</v>
      </c>
      <c r="BD21" s="443">
        <v>1.5010694686630082E-3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0</v>
      </c>
      <c r="P22" s="442">
        <v>2.7343156615524835E-3</v>
      </c>
      <c r="Q22" s="442">
        <v>7.7274323849666317E-3</v>
      </c>
      <c r="R22" s="442">
        <v>9.8666775390386097E-3</v>
      </c>
      <c r="S22" s="442">
        <v>0.13856812933025403</v>
      </c>
      <c r="T22" s="442">
        <v>0.29220779220779219</v>
      </c>
      <c r="U22" s="442">
        <v>0.15048025613660618</v>
      </c>
      <c r="V22" s="442">
        <v>0.32214415820973197</v>
      </c>
      <c r="W22" s="442">
        <v>1.116549403487305E-2</v>
      </c>
      <c r="X22" s="442">
        <v>7.2046109510086453E-3</v>
      </c>
      <c r="Y22" s="442">
        <v>3.7998733375554147E-4</v>
      </c>
      <c r="Z22" s="442">
        <v>0</v>
      </c>
      <c r="AA22" s="442">
        <v>0</v>
      </c>
      <c r="AB22" s="442">
        <v>0</v>
      </c>
      <c r="AC22" s="442">
        <v>1.93345062933818E-5</v>
      </c>
      <c r="AD22" s="442">
        <v>0</v>
      </c>
      <c r="AE22" s="442">
        <v>0</v>
      </c>
      <c r="AF22" s="442">
        <v>0</v>
      </c>
      <c r="AG22" s="442">
        <v>1.7921146953405018E-3</v>
      </c>
      <c r="AH22" s="442">
        <v>1.990049751243781E-3</v>
      </c>
      <c r="AI22" s="442">
        <v>1.5540820555325322E-3</v>
      </c>
      <c r="AJ22" s="442">
        <v>0</v>
      </c>
      <c r="AK22" s="442">
        <v>0</v>
      </c>
      <c r="AL22" s="442">
        <v>1.4121923937360179E-2</v>
      </c>
      <c r="AM22" s="442">
        <v>0</v>
      </c>
      <c r="AN22" s="442">
        <v>3.1397174254317113E-3</v>
      </c>
      <c r="AO22" s="442">
        <v>8.3333333333333332E-3</v>
      </c>
      <c r="AP22" s="443">
        <v>1.2060555846370913E-2</v>
      </c>
      <c r="AQ22" s="442">
        <v>0</v>
      </c>
      <c r="AR22" s="442">
        <v>4.8896339759709417E-4</v>
      </c>
      <c r="AS22" s="442">
        <v>0</v>
      </c>
      <c r="AT22" s="442">
        <v>0</v>
      </c>
      <c r="AU22" s="442">
        <v>0</v>
      </c>
      <c r="AV22" s="442">
        <v>-5.6962025316455694E-2</v>
      </c>
      <c r="AW22" s="443">
        <v>1.6695638509963367E-4</v>
      </c>
      <c r="AX22" s="442">
        <v>1.425042596381957E-2</v>
      </c>
      <c r="AY22" s="443">
        <v>1.5525084410861045E-3</v>
      </c>
      <c r="AZ22" s="443">
        <v>1.059288703367699E-3</v>
      </c>
      <c r="BA22" s="442">
        <v>8.8046858994654791E-3</v>
      </c>
      <c r="BB22" s="443">
        <v>2.4623803009575923E-2</v>
      </c>
      <c r="BC22" s="442">
        <v>-2.1875301811559212E-2</v>
      </c>
      <c r="BD22" s="443">
        <v>1.067735326439276E-3</v>
      </c>
    </row>
    <row r="23" spans="1:56" x14ac:dyDescent="0.2">
      <c r="A23" s="281" t="s">
        <v>463</v>
      </c>
      <c r="B23" s="283" t="s">
        <v>35</v>
      </c>
      <c r="C23" s="442">
        <v>0</v>
      </c>
      <c r="D23" s="442">
        <v>0</v>
      </c>
      <c r="E23" s="442">
        <v>0</v>
      </c>
      <c r="F23" s="442">
        <v>0</v>
      </c>
      <c r="G23" s="442">
        <v>0</v>
      </c>
      <c r="H23" s="442">
        <v>0</v>
      </c>
      <c r="I23" s="442">
        <v>0</v>
      </c>
      <c r="J23" s="442">
        <v>0</v>
      </c>
      <c r="K23" s="442">
        <v>0</v>
      </c>
      <c r="L23" s="442">
        <v>0</v>
      </c>
      <c r="M23" s="442">
        <v>0</v>
      </c>
      <c r="N23" s="442">
        <v>0</v>
      </c>
      <c r="O23" s="442">
        <v>0</v>
      </c>
      <c r="P23" s="442">
        <v>9.1143855385082792E-4</v>
      </c>
      <c r="Q23" s="442">
        <v>2.4587284861257466E-2</v>
      </c>
      <c r="R23" s="442">
        <v>2.3688180372650549E-2</v>
      </c>
      <c r="S23" s="442">
        <v>2.0785219399538105E-2</v>
      </c>
      <c r="T23" s="442">
        <v>1.948051948051948E-2</v>
      </c>
      <c r="U23" s="442">
        <v>0.11899679829242263</v>
      </c>
      <c r="V23" s="442">
        <v>1.9385896435076762E-2</v>
      </c>
      <c r="W23" s="442">
        <v>3.2884674212297342E-2</v>
      </c>
      <c r="X23" s="442">
        <v>7.2046109510086451E-4</v>
      </c>
      <c r="Y23" s="442">
        <v>8.486383787207093E-3</v>
      </c>
      <c r="Z23" s="442">
        <v>0</v>
      </c>
      <c r="AA23" s="442">
        <v>0</v>
      </c>
      <c r="AB23" s="442">
        <v>0</v>
      </c>
      <c r="AC23" s="442">
        <v>2.1267956922719979E-4</v>
      </c>
      <c r="AD23" s="442">
        <v>0</v>
      </c>
      <c r="AE23" s="442">
        <v>0</v>
      </c>
      <c r="AF23" s="442">
        <v>1.7519271198318149E-4</v>
      </c>
      <c r="AG23" s="442">
        <v>0</v>
      </c>
      <c r="AH23" s="442">
        <v>1.990049751243781E-3</v>
      </c>
      <c r="AI23" s="442">
        <v>5.1802735184417739E-4</v>
      </c>
      <c r="AJ23" s="442">
        <v>7.3496986623548433E-5</v>
      </c>
      <c r="AK23" s="442">
        <v>0</v>
      </c>
      <c r="AL23" s="442">
        <v>8.1096196868008941E-3</v>
      </c>
      <c r="AM23" s="442">
        <v>0</v>
      </c>
      <c r="AN23" s="442">
        <v>0</v>
      </c>
      <c r="AO23" s="442">
        <v>2.0833333333333333E-3</v>
      </c>
      <c r="AP23" s="443">
        <v>5.636810522046308E-3</v>
      </c>
      <c r="AQ23" s="442">
        <v>5.2846504924333416E-3</v>
      </c>
      <c r="AR23" s="442">
        <v>1.0477787091366304E-2</v>
      </c>
      <c r="AS23" s="442">
        <v>0</v>
      </c>
      <c r="AT23" s="442">
        <v>2.0686682947852319E-2</v>
      </c>
      <c r="AU23" s="442">
        <v>6.2451209992193599E-2</v>
      </c>
      <c r="AV23" s="442">
        <v>5.3797468354430382E-2</v>
      </c>
      <c r="AW23" s="443">
        <v>1.136285515060448E-2</v>
      </c>
      <c r="AX23" s="442">
        <v>1.1344089089619527E-2</v>
      </c>
      <c r="AY23" s="443">
        <v>8.3705175390027028E-3</v>
      </c>
      <c r="AZ23" s="443">
        <v>9.4357102653116164E-3</v>
      </c>
      <c r="BA23" s="442">
        <v>1.0068817164248598E-2</v>
      </c>
      <c r="BB23" s="443">
        <v>1.7372752209692168E-2</v>
      </c>
      <c r="BC23" s="442">
        <v>1.7108403813518398E-3</v>
      </c>
      <c r="BD23" s="443">
        <v>6.4965454602181928E-3</v>
      </c>
    </row>
    <row r="24" spans="1:56" x14ac:dyDescent="0.2">
      <c r="A24" s="281" t="s">
        <v>464</v>
      </c>
      <c r="B24" s="283" t="s">
        <v>465</v>
      </c>
      <c r="C24" s="442">
        <v>0</v>
      </c>
      <c r="D24" s="442">
        <v>0</v>
      </c>
      <c r="E24" s="442">
        <v>0</v>
      </c>
      <c r="F24" s="442">
        <v>0</v>
      </c>
      <c r="G24" s="442">
        <v>1.7041871879207213E-5</v>
      </c>
      <c r="H24" s="442">
        <v>0</v>
      </c>
      <c r="I24" s="442">
        <v>0</v>
      </c>
      <c r="J24" s="442">
        <v>0</v>
      </c>
      <c r="K24" s="442">
        <v>0</v>
      </c>
      <c r="L24" s="442">
        <v>0</v>
      </c>
      <c r="M24" s="442">
        <v>0</v>
      </c>
      <c r="N24" s="442">
        <v>0</v>
      </c>
      <c r="O24" s="442">
        <v>0</v>
      </c>
      <c r="P24" s="442">
        <v>0</v>
      </c>
      <c r="Q24" s="442">
        <v>7.0249385317878467E-4</v>
      </c>
      <c r="R24" s="442">
        <v>2.0385697394707873E-4</v>
      </c>
      <c r="S24" s="442">
        <v>0</v>
      </c>
      <c r="T24" s="442">
        <v>0</v>
      </c>
      <c r="U24" s="442">
        <v>0</v>
      </c>
      <c r="V24" s="442">
        <v>2.6801977621649754E-2</v>
      </c>
      <c r="W24" s="442">
        <v>6.5004588559192415E-3</v>
      </c>
      <c r="X24" s="442">
        <v>0</v>
      </c>
      <c r="Y24" s="442">
        <v>1.773274224192527E-3</v>
      </c>
      <c r="Z24" s="442">
        <v>0</v>
      </c>
      <c r="AA24" s="442">
        <v>0</v>
      </c>
      <c r="AB24" s="442">
        <v>0</v>
      </c>
      <c r="AC24" s="442">
        <v>3.093521006941088E-4</v>
      </c>
      <c r="AD24" s="442">
        <v>0</v>
      </c>
      <c r="AE24" s="442">
        <v>0</v>
      </c>
      <c r="AF24" s="442">
        <v>8.7596355991590745E-5</v>
      </c>
      <c r="AG24" s="442">
        <v>0</v>
      </c>
      <c r="AH24" s="442">
        <v>1.990049751243781E-3</v>
      </c>
      <c r="AI24" s="442">
        <v>1.0360547036883547E-4</v>
      </c>
      <c r="AJ24" s="442">
        <v>0</v>
      </c>
      <c r="AK24" s="442">
        <v>0</v>
      </c>
      <c r="AL24" s="442">
        <v>1.3982102908277406E-3</v>
      </c>
      <c r="AM24" s="442">
        <v>0</v>
      </c>
      <c r="AN24" s="442">
        <v>0</v>
      </c>
      <c r="AO24" s="442">
        <v>0</v>
      </c>
      <c r="AP24" s="443">
        <v>1.2029355788130804E-3</v>
      </c>
      <c r="AQ24" s="442">
        <v>7.2063415805909202E-4</v>
      </c>
      <c r="AR24" s="442">
        <v>1.0449846325789327E-2</v>
      </c>
      <c r="AS24" s="442">
        <v>0</v>
      </c>
      <c r="AT24" s="442">
        <v>6.0838959919551787E-2</v>
      </c>
      <c r="AU24" s="442">
        <v>2.8103044496487119E-2</v>
      </c>
      <c r="AV24" s="442">
        <v>-0.17088607594936708</v>
      </c>
      <c r="AW24" s="443">
        <v>1.5517122850436542E-2</v>
      </c>
      <c r="AX24" s="442">
        <v>7.8548543570595864E-3</v>
      </c>
      <c r="AY24" s="443">
        <v>3.1261874518233833E-2</v>
      </c>
      <c r="AZ24" s="443">
        <v>2.5657161036354927E-2</v>
      </c>
      <c r="BA24" s="442">
        <v>1.7893393924720169E-2</v>
      </c>
      <c r="BB24" s="443">
        <v>0</v>
      </c>
      <c r="BC24" s="442">
        <v>5.0628457898149806E-2</v>
      </c>
      <c r="BD24" s="443">
        <v>2.6644849737052844E-2</v>
      </c>
    </row>
    <row r="25" spans="1:56" x14ac:dyDescent="0.2">
      <c r="A25" s="281" t="s">
        <v>466</v>
      </c>
      <c r="B25" s="283" t="s">
        <v>191</v>
      </c>
      <c r="C25" s="442">
        <v>0</v>
      </c>
      <c r="D25" s="442">
        <v>0</v>
      </c>
      <c r="E25" s="442">
        <v>0</v>
      </c>
      <c r="F25" s="442">
        <v>0</v>
      </c>
      <c r="G25" s="442">
        <v>0</v>
      </c>
      <c r="H25" s="442">
        <v>0</v>
      </c>
      <c r="I25" s="442">
        <v>0</v>
      </c>
      <c r="J25" s="442">
        <v>0</v>
      </c>
      <c r="K25" s="442">
        <v>0</v>
      </c>
      <c r="L25" s="442">
        <v>0</v>
      </c>
      <c r="M25" s="442">
        <v>0</v>
      </c>
      <c r="N25" s="442">
        <v>0</v>
      </c>
      <c r="O25" s="442">
        <v>0</v>
      </c>
      <c r="P25" s="442">
        <v>0</v>
      </c>
      <c r="Q25" s="442">
        <v>0</v>
      </c>
      <c r="R25" s="442">
        <v>5.3002813226240468E-4</v>
      </c>
      <c r="S25" s="442">
        <v>0</v>
      </c>
      <c r="T25" s="442">
        <v>0</v>
      </c>
      <c r="U25" s="442">
        <v>0</v>
      </c>
      <c r="V25" s="442">
        <v>0</v>
      </c>
      <c r="W25" s="442">
        <v>0.46688589782808199</v>
      </c>
      <c r="X25" s="442">
        <v>0</v>
      </c>
      <c r="Y25" s="442">
        <v>0</v>
      </c>
      <c r="Z25" s="442">
        <v>0</v>
      </c>
      <c r="AA25" s="442">
        <v>0</v>
      </c>
      <c r="AB25" s="442">
        <v>0</v>
      </c>
      <c r="AC25" s="442">
        <v>0</v>
      </c>
      <c r="AD25" s="442">
        <v>0</v>
      </c>
      <c r="AE25" s="442">
        <v>0</v>
      </c>
      <c r="AF25" s="442">
        <v>5.2557813594954455E-4</v>
      </c>
      <c r="AG25" s="442">
        <v>0</v>
      </c>
      <c r="AH25" s="442">
        <v>5.6384742951907131E-3</v>
      </c>
      <c r="AI25" s="442">
        <v>0</v>
      </c>
      <c r="AJ25" s="442">
        <v>0</v>
      </c>
      <c r="AK25" s="442">
        <v>0</v>
      </c>
      <c r="AL25" s="442">
        <v>3.411633109619687E-2</v>
      </c>
      <c r="AM25" s="442">
        <v>0</v>
      </c>
      <c r="AN25" s="442">
        <v>0</v>
      </c>
      <c r="AO25" s="442">
        <v>0</v>
      </c>
      <c r="AP25" s="443">
        <v>2.2134707984788237E-2</v>
      </c>
      <c r="AQ25" s="442">
        <v>0</v>
      </c>
      <c r="AR25" s="442">
        <v>2.0550433081866444E-2</v>
      </c>
      <c r="AS25" s="442">
        <v>0</v>
      </c>
      <c r="AT25" s="442">
        <v>5.7247521907771874E-2</v>
      </c>
      <c r="AU25" s="442">
        <v>5.07416081186573E-2</v>
      </c>
      <c r="AV25" s="442">
        <v>0.29113924050632911</v>
      </c>
      <c r="AW25" s="443">
        <v>2.3815837286271273E-2</v>
      </c>
      <c r="AX25" s="442">
        <v>3.5911399525529297E-2</v>
      </c>
      <c r="AY25" s="443">
        <v>6.0678109630980685E-2</v>
      </c>
      <c r="AZ25" s="443">
        <v>4.7556119577263398E-2</v>
      </c>
      <c r="BA25" s="442">
        <v>4.653306762520254E-2</v>
      </c>
      <c r="BB25" s="443">
        <v>4.8992437076047432E-2</v>
      </c>
      <c r="BC25" s="442">
        <v>4.6158197546875647E-2</v>
      </c>
      <c r="BD25" s="443">
        <v>4.5330217949740174E-2</v>
      </c>
    </row>
    <row r="26" spans="1:56" x14ac:dyDescent="0.2">
      <c r="A26" s="281" t="s">
        <v>467</v>
      </c>
      <c r="B26" s="283" t="s">
        <v>50</v>
      </c>
      <c r="C26" s="442">
        <v>1.2274959083469722E-3</v>
      </c>
      <c r="D26" s="442">
        <v>0</v>
      </c>
      <c r="E26" s="442">
        <v>0</v>
      </c>
      <c r="F26" s="442">
        <v>0</v>
      </c>
      <c r="G26" s="442">
        <v>9.0321920959798227E-3</v>
      </c>
      <c r="H26" s="442">
        <v>2.0905923344947737E-2</v>
      </c>
      <c r="I26" s="442">
        <v>1.4177909901669335E-2</v>
      </c>
      <c r="J26" s="442">
        <v>3.6513007759014149E-3</v>
      </c>
      <c r="K26" s="442">
        <v>0</v>
      </c>
      <c r="L26" s="442">
        <v>2.1374237756962345E-3</v>
      </c>
      <c r="M26" s="442">
        <v>1.0516252390057362E-2</v>
      </c>
      <c r="N26" s="442">
        <v>8.0456786919283676E-3</v>
      </c>
      <c r="O26" s="442">
        <v>3.1914893617021274E-2</v>
      </c>
      <c r="P26" s="442">
        <v>3.0381285128360928E-3</v>
      </c>
      <c r="Q26" s="442">
        <v>1.4049877063575693E-3</v>
      </c>
      <c r="R26" s="442">
        <v>3.0986260039955965E-3</v>
      </c>
      <c r="S26" s="442">
        <v>9.2378752886836026E-3</v>
      </c>
      <c r="T26" s="442">
        <v>3.246753246753247E-3</v>
      </c>
      <c r="U26" s="442">
        <v>3.735325506937033E-3</v>
      </c>
      <c r="V26" s="442">
        <v>7.6762945615404636E-3</v>
      </c>
      <c r="W26" s="442">
        <v>1.5295197308045274E-3</v>
      </c>
      <c r="X26" s="442">
        <v>9.2939481268011534E-2</v>
      </c>
      <c r="Y26" s="442">
        <v>3.1665611146295125E-3</v>
      </c>
      <c r="Z26" s="442">
        <v>1.2048192771084338E-2</v>
      </c>
      <c r="AA26" s="442">
        <v>2.1231422505307855E-3</v>
      </c>
      <c r="AB26" s="442">
        <v>4.945598417408506E-3</v>
      </c>
      <c r="AC26" s="442">
        <v>6.3803870768159932E-3</v>
      </c>
      <c r="AD26" s="442">
        <v>1.7523364485981307E-2</v>
      </c>
      <c r="AE26" s="442">
        <v>0</v>
      </c>
      <c r="AF26" s="442">
        <v>2.8906797477224948E-3</v>
      </c>
      <c r="AG26" s="442">
        <v>8.9605734767025085E-3</v>
      </c>
      <c r="AH26" s="442">
        <v>8.9552238805970154E-3</v>
      </c>
      <c r="AI26" s="442">
        <v>1.8338168255283879E-2</v>
      </c>
      <c r="AJ26" s="442">
        <v>3.2338674114361309E-3</v>
      </c>
      <c r="AK26" s="442">
        <v>5.1515151515151514E-2</v>
      </c>
      <c r="AL26" s="442">
        <v>1.5240492170022371E-2</v>
      </c>
      <c r="AM26" s="442">
        <v>5.7975113122171948E-3</v>
      </c>
      <c r="AN26" s="442">
        <v>9.4191522762951327E-3</v>
      </c>
      <c r="AO26" s="442">
        <v>3.7499999999999999E-2</v>
      </c>
      <c r="AP26" s="443">
        <v>6.6768124633832648E-3</v>
      </c>
      <c r="AQ26" s="442">
        <v>1.993754503963488E-2</v>
      </c>
      <c r="AR26" s="442">
        <v>9.5976529756915344E-3</v>
      </c>
      <c r="AS26" s="442">
        <v>0</v>
      </c>
      <c r="AT26" s="442">
        <v>7.1110472633242354E-3</v>
      </c>
      <c r="AU26" s="442">
        <v>1.092896174863388E-2</v>
      </c>
      <c r="AV26" s="442">
        <v>-1.5822784810126583E-2</v>
      </c>
      <c r="AW26" s="443">
        <v>8.6228062422046108E-3</v>
      </c>
      <c r="AX26" s="442">
        <v>1.1429689474413637E-2</v>
      </c>
      <c r="AY26" s="443">
        <v>5.8409058832470228E-3</v>
      </c>
      <c r="AZ26" s="443">
        <v>6.8311885359091879E-3</v>
      </c>
      <c r="BA26" s="442">
        <v>9.032834820181402E-3</v>
      </c>
      <c r="BB26" s="443">
        <v>1.7663361283783305E-2</v>
      </c>
      <c r="BC26" s="442">
        <v>-3.7114198595455234E-3</v>
      </c>
      <c r="BD26" s="443">
        <v>4.8117423152523216E-3</v>
      </c>
    </row>
    <row r="27" spans="1:56" x14ac:dyDescent="0.2">
      <c r="A27" s="281" t="s">
        <v>468</v>
      </c>
      <c r="B27" s="283" t="s">
        <v>36</v>
      </c>
      <c r="C27" s="442">
        <v>2.8641571194762683E-3</v>
      </c>
      <c r="D27" s="442">
        <v>0</v>
      </c>
      <c r="E27" s="442">
        <v>0</v>
      </c>
      <c r="F27" s="442">
        <v>0</v>
      </c>
      <c r="G27" s="442">
        <v>5.1125615637621631E-4</v>
      </c>
      <c r="H27" s="442">
        <v>3.4843205574912892E-3</v>
      </c>
      <c r="I27" s="442">
        <v>3.6588154584953122E-3</v>
      </c>
      <c r="J27" s="442">
        <v>3.1948881789137379E-3</v>
      </c>
      <c r="K27" s="442">
        <v>0</v>
      </c>
      <c r="L27" s="442">
        <v>3.2061356635443516E-3</v>
      </c>
      <c r="M27" s="442">
        <v>5.7361376673040155E-3</v>
      </c>
      <c r="N27" s="442">
        <v>4.0228393459641838E-3</v>
      </c>
      <c r="O27" s="442">
        <v>3.5460992907801418E-3</v>
      </c>
      <c r="P27" s="442">
        <v>3.7976606410451163E-3</v>
      </c>
      <c r="Q27" s="442">
        <v>1.7562346329469617E-3</v>
      </c>
      <c r="R27" s="442">
        <v>1.6716271863660456E-3</v>
      </c>
      <c r="S27" s="442">
        <v>2.3094688221709007E-3</v>
      </c>
      <c r="T27" s="442">
        <v>3.246753246753247E-3</v>
      </c>
      <c r="U27" s="442">
        <v>1.6008537886872999E-3</v>
      </c>
      <c r="V27" s="442">
        <v>1.56128024980484E-3</v>
      </c>
      <c r="W27" s="442">
        <v>6.1180789232181097E-4</v>
      </c>
      <c r="X27" s="442">
        <v>1.440922190201729E-3</v>
      </c>
      <c r="Y27" s="442">
        <v>6.3331222292590248E-4</v>
      </c>
      <c r="Z27" s="442">
        <v>1.2048192771084338E-2</v>
      </c>
      <c r="AA27" s="442">
        <v>2.9723991507430998E-2</v>
      </c>
      <c r="AB27" s="442">
        <v>2.967359050445104E-3</v>
      </c>
      <c r="AC27" s="442">
        <v>3.074186500647706E-3</v>
      </c>
      <c r="AD27" s="442">
        <v>3.5046728971962616E-3</v>
      </c>
      <c r="AE27" s="442">
        <v>9.8457974371968428E-3</v>
      </c>
      <c r="AF27" s="442">
        <v>3.0658724597056762E-3</v>
      </c>
      <c r="AG27" s="442">
        <v>8.9605734767025085E-3</v>
      </c>
      <c r="AH27" s="442">
        <v>8.291873963515755E-3</v>
      </c>
      <c r="AI27" s="442">
        <v>5.6983008702859508E-3</v>
      </c>
      <c r="AJ27" s="442">
        <v>2.2784065853300017E-3</v>
      </c>
      <c r="AK27" s="442">
        <v>3.0303030303030303E-3</v>
      </c>
      <c r="AL27" s="442">
        <v>1.1185682326621924E-3</v>
      </c>
      <c r="AM27" s="442">
        <v>2.1210407239819003E-3</v>
      </c>
      <c r="AN27" s="442">
        <v>0</v>
      </c>
      <c r="AO27" s="442">
        <v>0</v>
      </c>
      <c r="AP27" s="443">
        <v>2.6624049698226104E-3</v>
      </c>
      <c r="AQ27" s="442">
        <v>0</v>
      </c>
      <c r="AR27" s="442">
        <v>0</v>
      </c>
      <c r="AS27" s="442">
        <v>0</v>
      </c>
      <c r="AT27" s="442">
        <v>0.49935354115787961</v>
      </c>
      <c r="AU27" s="442">
        <v>0.13661202185792351</v>
      </c>
      <c r="AV27" s="442">
        <v>0</v>
      </c>
      <c r="AW27" s="443">
        <v>6.9994009212064071E-2</v>
      </c>
      <c r="AX27" s="442">
        <v>3.2181668473785903E-2</v>
      </c>
      <c r="AY27" s="443">
        <v>0</v>
      </c>
      <c r="AZ27" s="443">
        <v>2.4916008544229672E-2</v>
      </c>
      <c r="BA27" s="442">
        <v>1.8379956418900043E-2</v>
      </c>
      <c r="BB27" s="443">
        <v>0</v>
      </c>
      <c r="BC27" s="442">
        <v>4.9165965314090981E-2</v>
      </c>
      <c r="BD27" s="443">
        <v>2.7369384422850921E-2</v>
      </c>
    </row>
    <row r="28" spans="1:56" x14ac:dyDescent="0.2">
      <c r="A28" s="281" t="s">
        <v>469</v>
      </c>
      <c r="B28" s="283" t="s">
        <v>192</v>
      </c>
      <c r="C28" s="442">
        <v>9.8199672667757774E-3</v>
      </c>
      <c r="D28" s="442">
        <v>0</v>
      </c>
      <c r="E28" s="442">
        <v>0</v>
      </c>
      <c r="F28" s="442">
        <v>6.6666666666666666E-2</v>
      </c>
      <c r="G28" s="442">
        <v>1.39402511971915E-2</v>
      </c>
      <c r="H28" s="442">
        <v>2.7874564459930314E-2</v>
      </c>
      <c r="I28" s="442">
        <v>4.5049165332723531E-2</v>
      </c>
      <c r="J28" s="442">
        <v>3.0009128251939753E-2</v>
      </c>
      <c r="K28" s="442">
        <v>9.7560975609756097E-3</v>
      </c>
      <c r="L28" s="442">
        <v>3.3947318790469604E-2</v>
      </c>
      <c r="M28" s="442">
        <v>5.736137667304015E-2</v>
      </c>
      <c r="N28" s="442">
        <v>4.4251232805606021E-2</v>
      </c>
      <c r="O28" s="442">
        <v>3.9007092198581561E-2</v>
      </c>
      <c r="P28" s="442">
        <v>2.4001215251405136E-2</v>
      </c>
      <c r="Q28" s="442">
        <v>1.4049877063575694E-2</v>
      </c>
      <c r="R28" s="442">
        <v>1.0885962408774005E-2</v>
      </c>
      <c r="S28" s="442">
        <v>1.1547344110854504E-2</v>
      </c>
      <c r="T28" s="442">
        <v>2.922077922077922E-2</v>
      </c>
      <c r="U28" s="442">
        <v>9.0715048025613657E-3</v>
      </c>
      <c r="V28" s="442">
        <v>5.7246942492844132E-3</v>
      </c>
      <c r="W28" s="442">
        <v>1.2542061792597125E-2</v>
      </c>
      <c r="X28" s="442">
        <v>1.3688760806916427E-2</v>
      </c>
      <c r="Y28" s="442">
        <v>3.0398986700443317E-3</v>
      </c>
      <c r="Z28" s="442">
        <v>0.10542168674698796</v>
      </c>
      <c r="AA28" s="442">
        <v>4.4585987261146494E-2</v>
      </c>
      <c r="AB28" s="442">
        <v>7.71513353115727E-2</v>
      </c>
      <c r="AC28" s="442">
        <v>2.3549428665339031E-2</v>
      </c>
      <c r="AD28" s="442">
        <v>5.8411214953271026E-3</v>
      </c>
      <c r="AE28" s="442">
        <v>7.9635126330268591E-4</v>
      </c>
      <c r="AF28" s="442">
        <v>6.9201121233356689E-3</v>
      </c>
      <c r="AG28" s="442">
        <v>3.5842293906810036E-3</v>
      </c>
      <c r="AH28" s="442">
        <v>1.1940298507462687E-2</v>
      </c>
      <c r="AI28" s="442">
        <v>2.0099461251554082E-2</v>
      </c>
      <c r="AJ28" s="442">
        <v>1.0804057033661619E-2</v>
      </c>
      <c r="AK28" s="442">
        <v>6.0606060606060606E-3</v>
      </c>
      <c r="AL28" s="442">
        <v>5.4530201342281879E-3</v>
      </c>
      <c r="AM28" s="442">
        <v>3.7188914027149321E-2</v>
      </c>
      <c r="AN28" s="442">
        <v>0</v>
      </c>
      <c r="AO28" s="442">
        <v>2.0833333333333333E-3</v>
      </c>
      <c r="AP28" s="443">
        <v>1.7829099947653235E-2</v>
      </c>
      <c r="AQ28" s="442">
        <v>4.8042277203939464E-4</v>
      </c>
      <c r="AR28" s="442">
        <v>2.1570271025426097E-2</v>
      </c>
      <c r="AS28" s="442">
        <v>0</v>
      </c>
      <c r="AT28" s="442">
        <v>0</v>
      </c>
      <c r="AU28" s="442">
        <v>0</v>
      </c>
      <c r="AV28" s="442">
        <v>0</v>
      </c>
      <c r="AW28" s="443">
        <v>1.5183210080237274E-2</v>
      </c>
      <c r="AX28" s="442">
        <v>2.7265760661324117E-2</v>
      </c>
      <c r="AY28" s="443">
        <v>1.0856702385217514E-5</v>
      </c>
      <c r="AZ28" s="443">
        <v>5.411811593442898E-3</v>
      </c>
      <c r="BA28" s="442">
        <v>1.5576983964390143E-2</v>
      </c>
      <c r="BB28" s="443">
        <v>4.5072758588915747E-2</v>
      </c>
      <c r="BC28" s="442">
        <v>-3.318892368824073E-2</v>
      </c>
      <c r="BD28" s="443">
        <v>1.1509354817462326E-3</v>
      </c>
    </row>
    <row r="29" spans="1:56" x14ac:dyDescent="0.2">
      <c r="A29" s="281" t="s">
        <v>470</v>
      </c>
      <c r="B29" s="283" t="s">
        <v>285</v>
      </c>
      <c r="C29" s="442">
        <v>4.0916530278232408E-4</v>
      </c>
      <c r="D29" s="442">
        <v>0</v>
      </c>
      <c r="E29" s="442">
        <v>0</v>
      </c>
      <c r="F29" s="442">
        <v>0</v>
      </c>
      <c r="G29" s="442">
        <v>1.9086896504712078E-3</v>
      </c>
      <c r="H29" s="442">
        <v>3.4843205574912892E-3</v>
      </c>
      <c r="I29" s="442">
        <v>2.0580836954036132E-3</v>
      </c>
      <c r="J29" s="442">
        <v>2.5102692834322229E-3</v>
      </c>
      <c r="K29" s="442">
        <v>0</v>
      </c>
      <c r="L29" s="442">
        <v>9.4298107751304456E-4</v>
      </c>
      <c r="M29" s="442">
        <v>9.5602294455066918E-4</v>
      </c>
      <c r="N29" s="442">
        <v>1.0381520892810796E-3</v>
      </c>
      <c r="O29" s="442">
        <v>0</v>
      </c>
      <c r="P29" s="442">
        <v>7.595321282090232E-4</v>
      </c>
      <c r="Q29" s="442">
        <v>7.0249385317878467E-4</v>
      </c>
      <c r="R29" s="442">
        <v>5.3002813226240468E-4</v>
      </c>
      <c r="S29" s="442">
        <v>0</v>
      </c>
      <c r="T29" s="442">
        <v>3.246753246753247E-3</v>
      </c>
      <c r="U29" s="442">
        <v>5.3361792956243333E-4</v>
      </c>
      <c r="V29" s="442">
        <v>2.6021337496747333E-4</v>
      </c>
      <c r="W29" s="442">
        <v>3.8237993270113184E-4</v>
      </c>
      <c r="X29" s="442">
        <v>7.2046109510086451E-4</v>
      </c>
      <c r="Y29" s="442">
        <v>7.5997466751108293E-4</v>
      </c>
      <c r="Z29" s="442">
        <v>0</v>
      </c>
      <c r="AA29" s="442">
        <v>9.3418259023354558E-2</v>
      </c>
      <c r="AB29" s="442">
        <v>8.9020771513353119E-3</v>
      </c>
      <c r="AC29" s="442">
        <v>2.3588097677925794E-3</v>
      </c>
      <c r="AD29" s="442">
        <v>1.1682242990654205E-3</v>
      </c>
      <c r="AE29" s="442">
        <v>7.2395569391153259E-5</v>
      </c>
      <c r="AF29" s="442">
        <v>1.4891380518570428E-3</v>
      </c>
      <c r="AG29" s="442">
        <v>0</v>
      </c>
      <c r="AH29" s="442">
        <v>3.9800995024875619E-3</v>
      </c>
      <c r="AI29" s="442">
        <v>9.4280978035640277E-3</v>
      </c>
      <c r="AJ29" s="442">
        <v>4.6303101572835511E-3</v>
      </c>
      <c r="AK29" s="442">
        <v>3.0303030303030303E-3</v>
      </c>
      <c r="AL29" s="442">
        <v>6.9910514541387029E-4</v>
      </c>
      <c r="AM29" s="442">
        <v>1.1877828054298642E-2</v>
      </c>
      <c r="AN29" s="442">
        <v>0</v>
      </c>
      <c r="AO29" s="442">
        <v>2.0833333333333333E-3</v>
      </c>
      <c r="AP29" s="443">
        <v>2.2741375783901464E-3</v>
      </c>
      <c r="AQ29" s="442">
        <v>2.4021138601969732E-4</v>
      </c>
      <c r="AR29" s="442">
        <v>6.3146130203967591E-3</v>
      </c>
      <c r="AS29" s="442">
        <v>-3.7875201212006439E-4</v>
      </c>
      <c r="AT29" s="442">
        <v>0</v>
      </c>
      <c r="AU29" s="442">
        <v>0</v>
      </c>
      <c r="AV29" s="442">
        <v>0</v>
      </c>
      <c r="AW29" s="443">
        <v>4.4096127593962068E-3</v>
      </c>
      <c r="AX29" s="442">
        <v>4.5042107236901103E-3</v>
      </c>
      <c r="AY29" s="443">
        <v>1.6285053577826272E-5</v>
      </c>
      <c r="AZ29" s="443">
        <v>1.5801930492481847E-3</v>
      </c>
      <c r="BA29" s="442">
        <v>2.5794796342167507E-3</v>
      </c>
      <c r="BB29" s="443">
        <v>4.5150726877086541E-3</v>
      </c>
      <c r="BC29" s="442">
        <v>-1.2762317360890741E-3</v>
      </c>
      <c r="BD29" s="443">
        <v>1.6328030478990228E-3</v>
      </c>
    </row>
    <row r="30" spans="1:56" x14ac:dyDescent="0.2">
      <c r="A30" s="281" t="s">
        <v>471</v>
      </c>
      <c r="B30" s="283" t="s">
        <v>281</v>
      </c>
      <c r="C30" s="442">
        <v>4.0916530278232408E-4</v>
      </c>
      <c r="D30" s="442">
        <v>0</v>
      </c>
      <c r="E30" s="442">
        <v>0</v>
      </c>
      <c r="F30" s="442">
        <v>0</v>
      </c>
      <c r="G30" s="442">
        <v>8.0096797832273899E-4</v>
      </c>
      <c r="H30" s="442">
        <v>0</v>
      </c>
      <c r="I30" s="442">
        <v>9.1470386462382805E-4</v>
      </c>
      <c r="J30" s="442">
        <v>2.3961661341853034E-3</v>
      </c>
      <c r="K30" s="442">
        <v>0</v>
      </c>
      <c r="L30" s="442">
        <v>1.2573081033507262E-4</v>
      </c>
      <c r="M30" s="442">
        <v>1.9120458891013384E-3</v>
      </c>
      <c r="N30" s="442">
        <v>1.2976901116013495E-4</v>
      </c>
      <c r="O30" s="442">
        <v>0</v>
      </c>
      <c r="P30" s="442">
        <v>1.5190642564180464E-4</v>
      </c>
      <c r="Q30" s="442">
        <v>3.5124692658939234E-4</v>
      </c>
      <c r="R30" s="442">
        <v>4.0771394789415744E-5</v>
      </c>
      <c r="S30" s="442">
        <v>0</v>
      </c>
      <c r="T30" s="442">
        <v>0</v>
      </c>
      <c r="U30" s="442">
        <v>0</v>
      </c>
      <c r="V30" s="442">
        <v>2.6021337496747333E-4</v>
      </c>
      <c r="W30" s="442">
        <v>3.8237993270113184E-4</v>
      </c>
      <c r="X30" s="442">
        <v>0</v>
      </c>
      <c r="Y30" s="442">
        <v>2.0265991133628881E-3</v>
      </c>
      <c r="Z30" s="442">
        <v>1.2048192771084338E-2</v>
      </c>
      <c r="AA30" s="442">
        <v>2.1231422505307855E-3</v>
      </c>
      <c r="AB30" s="442">
        <v>0</v>
      </c>
      <c r="AC30" s="442">
        <v>1.3727499468301077E-3</v>
      </c>
      <c r="AD30" s="442">
        <v>3.5046728971962616E-3</v>
      </c>
      <c r="AE30" s="442">
        <v>0</v>
      </c>
      <c r="AF30" s="442">
        <v>2.8906797477224948E-3</v>
      </c>
      <c r="AG30" s="442">
        <v>5.3763440860215058E-3</v>
      </c>
      <c r="AH30" s="442">
        <v>2.7529021558872307E-2</v>
      </c>
      <c r="AI30" s="442">
        <v>5.0766680480729383E-3</v>
      </c>
      <c r="AJ30" s="442">
        <v>3.7483463178009701E-3</v>
      </c>
      <c r="AK30" s="442">
        <v>0</v>
      </c>
      <c r="AL30" s="442">
        <v>4.1946308724832214E-4</v>
      </c>
      <c r="AM30" s="442">
        <v>1.4423076923076924E-2</v>
      </c>
      <c r="AN30" s="442">
        <v>0</v>
      </c>
      <c r="AO30" s="442">
        <v>1.2500000000000001E-2</v>
      </c>
      <c r="AP30" s="443">
        <v>1.7784033196861968E-3</v>
      </c>
      <c r="AQ30" s="442">
        <v>0</v>
      </c>
      <c r="AR30" s="442">
        <v>9.2204526404023469E-4</v>
      </c>
      <c r="AS30" s="442">
        <v>8.3325442666414163E-3</v>
      </c>
      <c r="AT30" s="442">
        <v>0</v>
      </c>
      <c r="AU30" s="442">
        <v>0</v>
      </c>
      <c r="AV30" s="442">
        <v>0</v>
      </c>
      <c r="AW30" s="443">
        <v>1.5124284297260934E-3</v>
      </c>
      <c r="AX30" s="442">
        <v>2.7188312694129443E-3</v>
      </c>
      <c r="AY30" s="443">
        <v>1.8673528102574125E-3</v>
      </c>
      <c r="AZ30" s="443">
        <v>1.7410091560300797E-3</v>
      </c>
      <c r="BA30" s="442">
        <v>2.3536587637122157E-3</v>
      </c>
      <c r="BB30" s="443">
        <v>0</v>
      </c>
      <c r="BC30" s="442">
        <v>3.4354778625532911E-3</v>
      </c>
      <c r="BD30" s="443">
        <v>3.5048065423055456E-3</v>
      </c>
    </row>
    <row r="31" spans="1:56" x14ac:dyDescent="0.2">
      <c r="A31" s="281" t="s">
        <v>472</v>
      </c>
      <c r="B31" s="283" t="s">
        <v>384</v>
      </c>
      <c r="C31" s="442">
        <v>7.2831423895253683E-2</v>
      </c>
      <c r="D31" s="442">
        <v>0</v>
      </c>
      <c r="E31" s="442">
        <v>0.14285714285714285</v>
      </c>
      <c r="F31" s="442">
        <v>0</v>
      </c>
      <c r="G31" s="442">
        <v>7.6500962865761177E-2</v>
      </c>
      <c r="H31" s="442">
        <v>7.6655052264808357E-2</v>
      </c>
      <c r="I31" s="442">
        <v>8.0036588154584948E-2</v>
      </c>
      <c r="J31" s="442">
        <v>4.0278411684162484E-2</v>
      </c>
      <c r="K31" s="442">
        <v>9.7560975609756097E-3</v>
      </c>
      <c r="L31" s="442">
        <v>5.9407807883321805E-2</v>
      </c>
      <c r="M31" s="442">
        <v>3.8240917782026769E-2</v>
      </c>
      <c r="N31" s="442">
        <v>2.3228652997664159E-2</v>
      </c>
      <c r="O31" s="442">
        <v>3.9007092198581561E-2</v>
      </c>
      <c r="P31" s="442">
        <v>4.6331459820750417E-2</v>
      </c>
      <c r="Q31" s="442">
        <v>4.5310853530031614E-2</v>
      </c>
      <c r="R31" s="442">
        <v>4.1505279895625233E-2</v>
      </c>
      <c r="S31" s="442">
        <v>4.8498845265588918E-2</v>
      </c>
      <c r="T31" s="442">
        <v>4.5454545454545456E-2</v>
      </c>
      <c r="U31" s="442">
        <v>5.2294557097118465E-2</v>
      </c>
      <c r="V31" s="442">
        <v>4.3715846994535519E-2</v>
      </c>
      <c r="W31" s="442">
        <v>4.0149892933618841E-2</v>
      </c>
      <c r="X31" s="442">
        <v>8.4293948126801146E-2</v>
      </c>
      <c r="Y31" s="442">
        <v>5.9024699176694111E-2</v>
      </c>
      <c r="Z31" s="442">
        <v>1.8072289156626505E-2</v>
      </c>
      <c r="AA31" s="442">
        <v>1.9108280254777069E-2</v>
      </c>
      <c r="AB31" s="442">
        <v>1.483679525222552E-2</v>
      </c>
      <c r="AC31" s="442">
        <v>1.1407358713095261E-2</v>
      </c>
      <c r="AD31" s="442">
        <v>4.6728971962616819E-3</v>
      </c>
      <c r="AE31" s="442">
        <v>7.9635126330268591E-4</v>
      </c>
      <c r="AF31" s="442">
        <v>1.2175893482831114E-2</v>
      </c>
      <c r="AG31" s="442">
        <v>8.9605734767025085E-3</v>
      </c>
      <c r="AH31" s="442">
        <v>9.9502487562189053E-3</v>
      </c>
      <c r="AI31" s="442">
        <v>2.0306672192291753E-2</v>
      </c>
      <c r="AJ31" s="442">
        <v>6.2398941643392623E-2</v>
      </c>
      <c r="AK31" s="442">
        <v>3.9393939393939391E-2</v>
      </c>
      <c r="AL31" s="442">
        <v>2.20917225950783E-2</v>
      </c>
      <c r="AM31" s="442">
        <v>7.0701357466063347E-2</v>
      </c>
      <c r="AN31" s="442">
        <v>0.3328100470957614</v>
      </c>
      <c r="AO31" s="442">
        <v>6.25E-2</v>
      </c>
      <c r="AP31" s="443">
        <v>4.2868880021909375E-2</v>
      </c>
      <c r="AQ31" s="442">
        <v>9.6805188565938019E-2</v>
      </c>
      <c r="AR31" s="442">
        <v>0.15535065660799105</v>
      </c>
      <c r="AS31" s="442">
        <v>9.4688003030016097E-5</v>
      </c>
      <c r="AT31" s="442">
        <v>3.8284729205573909E-2</v>
      </c>
      <c r="AU31" s="442">
        <v>0.11241217798594848</v>
      </c>
      <c r="AV31" s="442">
        <v>0.16772151898734178</v>
      </c>
      <c r="AW31" s="443">
        <v>0.1203460907653477</v>
      </c>
      <c r="AX31" s="442">
        <v>0.10035626064909549</v>
      </c>
      <c r="AY31" s="443">
        <v>0.14711374567088992</v>
      </c>
      <c r="AZ31" s="443">
        <v>0.13758517135655379</v>
      </c>
      <c r="BA31" s="442">
        <v>0.12040908498314491</v>
      </c>
      <c r="BB31" s="443">
        <v>0</v>
      </c>
      <c r="BC31" s="442">
        <v>0.2714924322907325</v>
      </c>
      <c r="BD31" s="443">
        <v>0.1792998013596292</v>
      </c>
    </row>
    <row r="32" spans="1:56" x14ac:dyDescent="0.2">
      <c r="A32" s="281" t="s">
        <v>473</v>
      </c>
      <c r="B32" s="283" t="s">
        <v>37</v>
      </c>
      <c r="C32" s="442">
        <v>4.9099836333878887E-3</v>
      </c>
      <c r="D32" s="442">
        <v>0</v>
      </c>
      <c r="E32" s="442">
        <v>0</v>
      </c>
      <c r="F32" s="442">
        <v>6.6666666666666666E-2</v>
      </c>
      <c r="G32" s="442">
        <v>5.3341058981918573E-3</v>
      </c>
      <c r="H32" s="442">
        <v>1.7421602787456445E-2</v>
      </c>
      <c r="I32" s="442">
        <v>7.7749828493025386E-3</v>
      </c>
      <c r="J32" s="442">
        <v>5.9333637608397988E-3</v>
      </c>
      <c r="K32" s="442">
        <v>4.8780487804878049E-3</v>
      </c>
      <c r="L32" s="442">
        <v>2.9546740428742064E-3</v>
      </c>
      <c r="M32" s="442">
        <v>1.0516252390057362E-2</v>
      </c>
      <c r="N32" s="442">
        <v>3.7633013236439139E-3</v>
      </c>
      <c r="O32" s="442">
        <v>7.0921985815602835E-3</v>
      </c>
      <c r="P32" s="442">
        <v>1.1392981923135349E-2</v>
      </c>
      <c r="Q32" s="442">
        <v>6.3224446786090622E-3</v>
      </c>
      <c r="R32" s="442">
        <v>6.4826517715171035E-3</v>
      </c>
      <c r="S32" s="442">
        <v>1.1547344110854504E-2</v>
      </c>
      <c r="T32" s="442">
        <v>6.4935064935064939E-3</v>
      </c>
      <c r="U32" s="442">
        <v>5.8697972251867663E-3</v>
      </c>
      <c r="V32" s="442">
        <v>6.1150143117356236E-3</v>
      </c>
      <c r="W32" s="442">
        <v>3.8237993270113183E-3</v>
      </c>
      <c r="X32" s="442">
        <v>1.3688760806916427E-2</v>
      </c>
      <c r="Y32" s="442">
        <v>1.266624445851805E-2</v>
      </c>
      <c r="Z32" s="442">
        <v>1.8072289156626505E-2</v>
      </c>
      <c r="AA32" s="442">
        <v>2.3354564755838639E-2</v>
      </c>
      <c r="AB32" s="442">
        <v>2.5717111770524232E-2</v>
      </c>
      <c r="AC32" s="442">
        <v>1.7652404245857581E-2</v>
      </c>
      <c r="AD32" s="442">
        <v>4.7897196261682241E-2</v>
      </c>
      <c r="AE32" s="442">
        <v>7.5725765583146309E-2</v>
      </c>
      <c r="AF32" s="442">
        <v>1.1037140854940435E-2</v>
      </c>
      <c r="AG32" s="442">
        <v>3.5842293906810036E-3</v>
      </c>
      <c r="AH32" s="442">
        <v>2.1227197346600332E-2</v>
      </c>
      <c r="AI32" s="442">
        <v>7.355988396187319E-3</v>
      </c>
      <c r="AJ32" s="442">
        <v>7.1292077024841978E-3</v>
      </c>
      <c r="AK32" s="442">
        <v>2.7272727272727271E-2</v>
      </c>
      <c r="AL32" s="442">
        <v>6.7114093959731542E-3</v>
      </c>
      <c r="AM32" s="442">
        <v>3.5350678733031674E-3</v>
      </c>
      <c r="AN32" s="442">
        <v>0</v>
      </c>
      <c r="AO32" s="442">
        <v>2.0833333333333333E-3</v>
      </c>
      <c r="AP32" s="443">
        <v>1.2060555846370913E-2</v>
      </c>
      <c r="AQ32" s="442">
        <v>0</v>
      </c>
      <c r="AR32" s="442">
        <v>5.9164571109248394E-2</v>
      </c>
      <c r="AS32" s="442">
        <v>0</v>
      </c>
      <c r="AT32" s="442">
        <v>0</v>
      </c>
      <c r="AU32" s="442">
        <v>0</v>
      </c>
      <c r="AV32" s="442">
        <v>0</v>
      </c>
      <c r="AW32" s="443">
        <v>4.1591781817467567E-2</v>
      </c>
      <c r="AX32" s="442">
        <v>3.1443874681036661E-2</v>
      </c>
      <c r="AY32" s="443">
        <v>2.9313096440087286E-4</v>
      </c>
      <c r="AZ32" s="443">
        <v>1.4994353956251026E-2</v>
      </c>
      <c r="BA32" s="442">
        <v>1.8084294042053899E-2</v>
      </c>
      <c r="BB32" s="443">
        <v>4.8992437076047432E-2</v>
      </c>
      <c r="BC32" s="442">
        <v>-1.809489645276563E-2</v>
      </c>
      <c r="BD32" s="443">
        <v>2.9674722059481176E-3</v>
      </c>
    </row>
    <row r="33" spans="1:56" x14ac:dyDescent="0.2">
      <c r="A33" s="281" t="s">
        <v>474</v>
      </c>
      <c r="B33" s="283" t="s">
        <v>38</v>
      </c>
      <c r="C33" s="442">
        <v>2.0458265139116204E-3</v>
      </c>
      <c r="D33" s="442">
        <v>0</v>
      </c>
      <c r="E33" s="442">
        <v>0</v>
      </c>
      <c r="F33" s="442">
        <v>0</v>
      </c>
      <c r="G33" s="442">
        <v>1.3292660065781624E-3</v>
      </c>
      <c r="H33" s="442">
        <v>3.4843205574912892E-3</v>
      </c>
      <c r="I33" s="442">
        <v>1.3720557969357421E-3</v>
      </c>
      <c r="J33" s="442">
        <v>1.8256503879507074E-3</v>
      </c>
      <c r="K33" s="442">
        <v>0</v>
      </c>
      <c r="L33" s="442">
        <v>5.6578864650782678E-4</v>
      </c>
      <c r="M33" s="442">
        <v>2.8680688336520078E-3</v>
      </c>
      <c r="N33" s="442">
        <v>1.0381520892810796E-3</v>
      </c>
      <c r="O33" s="442">
        <v>0</v>
      </c>
      <c r="P33" s="442">
        <v>3.1900349384778974E-3</v>
      </c>
      <c r="Q33" s="442">
        <v>1.7562346329469617E-3</v>
      </c>
      <c r="R33" s="442">
        <v>1.6308557915766298E-3</v>
      </c>
      <c r="S33" s="442">
        <v>2.3094688221709007E-3</v>
      </c>
      <c r="T33" s="442">
        <v>0</v>
      </c>
      <c r="U33" s="442">
        <v>1.6008537886872999E-3</v>
      </c>
      <c r="V33" s="442">
        <v>1.95160031225605E-3</v>
      </c>
      <c r="W33" s="442">
        <v>3.8237993270113184E-4</v>
      </c>
      <c r="X33" s="442">
        <v>1.440922190201729E-3</v>
      </c>
      <c r="Y33" s="442">
        <v>3.4198860037998732E-3</v>
      </c>
      <c r="Z33" s="442">
        <v>3.0120481927710845E-3</v>
      </c>
      <c r="AA33" s="442">
        <v>0</v>
      </c>
      <c r="AB33" s="442">
        <v>9.8911968348170125E-4</v>
      </c>
      <c r="AC33" s="442">
        <v>2.7300322886255099E-2</v>
      </c>
      <c r="AD33" s="442">
        <v>1.4018691588785047E-2</v>
      </c>
      <c r="AE33" s="442">
        <v>1.1510895533193368E-2</v>
      </c>
      <c r="AF33" s="442">
        <v>1.7694463910301331E-2</v>
      </c>
      <c r="AG33" s="442">
        <v>1.2544802867383513E-2</v>
      </c>
      <c r="AH33" s="442">
        <v>1.658374792703151E-3</v>
      </c>
      <c r="AI33" s="442">
        <v>6.5271446332366345E-3</v>
      </c>
      <c r="AJ33" s="442">
        <v>1.9403204468616788E-2</v>
      </c>
      <c r="AK33" s="442">
        <v>1.5151515151515152E-2</v>
      </c>
      <c r="AL33" s="442">
        <v>4.0548098434004471E-3</v>
      </c>
      <c r="AM33" s="442">
        <v>1.6261312217194571E-2</v>
      </c>
      <c r="AN33" s="442">
        <v>0</v>
      </c>
      <c r="AO33" s="442">
        <v>2.5000000000000001E-2</v>
      </c>
      <c r="AP33" s="443">
        <v>8.7776163848839184E-3</v>
      </c>
      <c r="AQ33" s="442">
        <v>0</v>
      </c>
      <c r="AR33" s="442">
        <v>0.21434758312377758</v>
      </c>
      <c r="AS33" s="442">
        <v>1.8937600606003219E-4</v>
      </c>
      <c r="AT33" s="442">
        <v>0</v>
      </c>
      <c r="AU33" s="442">
        <v>4.1373926619828257E-2</v>
      </c>
      <c r="AV33" s="442">
        <v>0</v>
      </c>
      <c r="AW33" s="443">
        <v>0.15122320104495054</v>
      </c>
      <c r="AX33" s="442">
        <v>7.3086423778971649E-2</v>
      </c>
      <c r="AY33" s="443">
        <v>1.3028042862261018E-4</v>
      </c>
      <c r="AZ33" s="443">
        <v>5.3915347799790937E-2</v>
      </c>
      <c r="BA33" s="442">
        <v>4.1797813495241462E-2</v>
      </c>
      <c r="BB33" s="443">
        <v>2.9351516483204922E-2</v>
      </c>
      <c r="BC33" s="442">
        <v>7.7822541701734291E-2</v>
      </c>
      <c r="BD33" s="443">
        <v>4.7885156052291294E-2</v>
      </c>
    </row>
    <row r="34" spans="1:56" x14ac:dyDescent="0.2">
      <c r="A34" s="281" t="s">
        <v>475</v>
      </c>
      <c r="B34" s="283" t="s">
        <v>476</v>
      </c>
      <c r="C34" s="442">
        <v>2.9459901800327332E-2</v>
      </c>
      <c r="D34" s="442">
        <v>0</v>
      </c>
      <c r="E34" s="442">
        <v>0</v>
      </c>
      <c r="F34" s="442">
        <v>0</v>
      </c>
      <c r="G34" s="442">
        <v>2.6329692053375143E-2</v>
      </c>
      <c r="H34" s="442">
        <v>2.0905923344947737E-2</v>
      </c>
      <c r="I34" s="442">
        <v>3.361536702492568E-2</v>
      </c>
      <c r="J34" s="442">
        <v>2.1565495207667731E-2</v>
      </c>
      <c r="K34" s="442">
        <v>1.9512195121951219E-2</v>
      </c>
      <c r="L34" s="442">
        <v>1.6533601559062049E-2</v>
      </c>
      <c r="M34" s="442">
        <v>4.780114722753346E-2</v>
      </c>
      <c r="N34" s="442">
        <v>1.6869971450817544E-2</v>
      </c>
      <c r="O34" s="442">
        <v>2.4822695035460994E-2</v>
      </c>
      <c r="P34" s="442">
        <v>2.0203554610360018E-2</v>
      </c>
      <c r="Q34" s="442">
        <v>1.6157358623112048E-2</v>
      </c>
      <c r="R34" s="442">
        <v>1.3780731438822523E-2</v>
      </c>
      <c r="S34" s="442">
        <v>1.1547344110854504E-2</v>
      </c>
      <c r="T34" s="442">
        <v>1.2987012987012988E-2</v>
      </c>
      <c r="U34" s="442">
        <v>1.7609391675560297E-2</v>
      </c>
      <c r="V34" s="442">
        <v>1.9906323185011711E-2</v>
      </c>
      <c r="W34" s="442">
        <v>1.4377485469562558E-2</v>
      </c>
      <c r="X34" s="442">
        <v>7.7089337175792513E-2</v>
      </c>
      <c r="Y34" s="442">
        <v>2.6345788473717543E-2</v>
      </c>
      <c r="Z34" s="442">
        <v>2.710843373493976E-2</v>
      </c>
      <c r="AA34" s="442">
        <v>1.0615711252653927E-2</v>
      </c>
      <c r="AB34" s="442">
        <v>4.4510385756676561E-2</v>
      </c>
      <c r="AC34" s="442">
        <v>2.095860482202587E-2</v>
      </c>
      <c r="AD34" s="442">
        <v>2.8037383177570093E-2</v>
      </c>
      <c r="AE34" s="442">
        <v>7.2395569391153259E-5</v>
      </c>
      <c r="AF34" s="442">
        <v>4.6163279607568324E-2</v>
      </c>
      <c r="AG34" s="442">
        <v>1.6129032258064516E-2</v>
      </c>
      <c r="AH34" s="442">
        <v>2.3548922056384744E-2</v>
      </c>
      <c r="AI34" s="442">
        <v>1.8959801077496893E-2</v>
      </c>
      <c r="AJ34" s="442">
        <v>1.2127002792885491E-2</v>
      </c>
      <c r="AK34" s="442">
        <v>2.7272727272727271E-2</v>
      </c>
      <c r="AL34" s="442">
        <v>8.6689038031319918E-3</v>
      </c>
      <c r="AM34" s="442">
        <v>1.456447963800905E-2</v>
      </c>
      <c r="AN34" s="442">
        <v>8.3202511773940349E-2</v>
      </c>
      <c r="AO34" s="442">
        <v>7.9166666666666663E-2</v>
      </c>
      <c r="AP34" s="443">
        <v>2.0855505596943782E-2</v>
      </c>
      <c r="AQ34" s="442">
        <v>2.7624309392265192E-2</v>
      </c>
      <c r="AR34" s="442">
        <v>4.5948588991338364E-2</v>
      </c>
      <c r="AS34" s="442">
        <v>8.521920272701449E-4</v>
      </c>
      <c r="AT34" s="442">
        <v>3.8069242924867117E-3</v>
      </c>
      <c r="AU34" s="442">
        <v>6.2451209992193599E-3</v>
      </c>
      <c r="AV34" s="442">
        <v>3.7974683544303799E-2</v>
      </c>
      <c r="AW34" s="443">
        <v>3.4235879909254294E-2</v>
      </c>
      <c r="AX34" s="442">
        <v>3.8732136014935227E-2</v>
      </c>
      <c r="AY34" s="443">
        <v>3.5175715728104746E-2</v>
      </c>
      <c r="AZ34" s="443">
        <v>3.4841159134529669E-2</v>
      </c>
      <c r="BA34" s="442">
        <v>3.7206898478386381E-2</v>
      </c>
      <c r="BB34" s="443">
        <v>3.2363927617076474E-2</v>
      </c>
      <c r="BC34" s="442">
        <v>3.7252169593951348E-2</v>
      </c>
      <c r="BD34" s="443">
        <v>3.9575540541009008E-2</v>
      </c>
    </row>
    <row r="35" spans="1:56" x14ac:dyDescent="0.2">
      <c r="A35" s="281" t="s">
        <v>477</v>
      </c>
      <c r="B35" s="283" t="s">
        <v>193</v>
      </c>
      <c r="C35" s="442">
        <v>3.2733224222585926E-3</v>
      </c>
      <c r="D35" s="442">
        <v>0</v>
      </c>
      <c r="E35" s="442">
        <v>0</v>
      </c>
      <c r="F35" s="442">
        <v>0</v>
      </c>
      <c r="G35" s="442">
        <v>3.6640024540295505E-3</v>
      </c>
      <c r="H35" s="442">
        <v>3.4843205574912892E-3</v>
      </c>
      <c r="I35" s="442">
        <v>4.3448433569631831E-3</v>
      </c>
      <c r="J35" s="442">
        <v>1.1524418073938841E-2</v>
      </c>
      <c r="K35" s="442">
        <v>0</v>
      </c>
      <c r="L35" s="442">
        <v>4.2119821462249327E-3</v>
      </c>
      <c r="M35" s="442">
        <v>5.7361376673040155E-3</v>
      </c>
      <c r="N35" s="442">
        <v>1.6869971450817545E-3</v>
      </c>
      <c r="O35" s="442">
        <v>0</v>
      </c>
      <c r="P35" s="442">
        <v>6.2281634513139906E-3</v>
      </c>
      <c r="Q35" s="442">
        <v>7.0249385317878469E-3</v>
      </c>
      <c r="R35" s="442">
        <v>9.6628205650915316E-3</v>
      </c>
      <c r="S35" s="442">
        <v>6.9284064665127024E-3</v>
      </c>
      <c r="T35" s="442">
        <v>6.4935064935064939E-3</v>
      </c>
      <c r="U35" s="442">
        <v>1.1739594450373533E-2</v>
      </c>
      <c r="V35" s="442">
        <v>1.8865469685141818E-2</v>
      </c>
      <c r="W35" s="442">
        <v>2.1413276231263384E-3</v>
      </c>
      <c r="X35" s="442">
        <v>4.3227665706051877E-3</v>
      </c>
      <c r="Y35" s="442">
        <v>8.6130462317922738E-3</v>
      </c>
      <c r="Z35" s="442">
        <v>6.024096385542169E-3</v>
      </c>
      <c r="AA35" s="442">
        <v>4.0339702760084924E-2</v>
      </c>
      <c r="AB35" s="442">
        <v>9.8911968348170121E-3</v>
      </c>
      <c r="AC35" s="442">
        <v>3.8591674561590072E-2</v>
      </c>
      <c r="AD35" s="442">
        <v>5.8411214953271028E-2</v>
      </c>
      <c r="AE35" s="442">
        <v>3.619778469557663E-4</v>
      </c>
      <c r="AF35" s="442">
        <v>1.1913104414856343E-2</v>
      </c>
      <c r="AG35" s="442">
        <v>0.29032258064516131</v>
      </c>
      <c r="AH35" s="442">
        <v>3.0845771144278607E-2</v>
      </c>
      <c r="AI35" s="442">
        <v>2.952755905511811E-2</v>
      </c>
      <c r="AJ35" s="442">
        <v>1.1245038953402911E-2</v>
      </c>
      <c r="AK35" s="442">
        <v>6.6666666666666666E-2</v>
      </c>
      <c r="AL35" s="442">
        <v>0.14960850111856824</v>
      </c>
      <c r="AM35" s="442">
        <v>1.9796380090497737E-2</v>
      </c>
      <c r="AN35" s="442">
        <v>0</v>
      </c>
      <c r="AO35" s="442">
        <v>5.8333333333333334E-2</v>
      </c>
      <c r="AP35" s="443">
        <v>1.793310014178693E-2</v>
      </c>
      <c r="AQ35" s="442">
        <v>1.1530146528945472E-2</v>
      </c>
      <c r="AR35" s="442">
        <v>4.1086895780944398E-2</v>
      </c>
      <c r="AS35" s="442">
        <v>9.4688003030016097E-5</v>
      </c>
      <c r="AT35" s="442">
        <v>6.7590863381698035E-2</v>
      </c>
      <c r="AU35" s="442">
        <v>7.7283372365339581E-2</v>
      </c>
      <c r="AV35" s="442">
        <v>-3.1645569620253164E-3</v>
      </c>
      <c r="AW35" s="443">
        <v>3.9568663268613184E-2</v>
      </c>
      <c r="AX35" s="442">
        <v>3.7509273375019359E-2</v>
      </c>
      <c r="AY35" s="443">
        <v>2.3341910128217656E-4</v>
      </c>
      <c r="AZ35" s="443">
        <v>1.4235721452519045E-2</v>
      </c>
      <c r="BA35" s="442">
        <v>2.1522824204272439E-2</v>
      </c>
      <c r="BB35" s="443">
        <v>6.1573683576334498E-2</v>
      </c>
      <c r="BC35" s="442">
        <v>-3.1836807902978791E-2</v>
      </c>
      <c r="BD35" s="443">
        <v>1.9344036108867404E-3</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0.18958333333333333</v>
      </c>
      <c r="AP36" s="443">
        <v>3.15467255538877E-4</v>
      </c>
      <c r="AQ36" s="442">
        <v>0</v>
      </c>
      <c r="AR36" s="442">
        <v>3.6742106733724505E-3</v>
      </c>
      <c r="AS36" s="442">
        <v>0.27374301675977653</v>
      </c>
      <c r="AT36" s="442">
        <v>0</v>
      </c>
      <c r="AU36" s="442">
        <v>0</v>
      </c>
      <c r="AV36" s="442">
        <v>0</v>
      </c>
      <c r="AW36" s="443">
        <v>3.0975319917896742E-2</v>
      </c>
      <c r="AX36" s="442">
        <v>1.3227297555089963E-2</v>
      </c>
      <c r="AY36" s="443">
        <v>0</v>
      </c>
      <c r="AZ36" s="443">
        <v>1.1026391321523837E-2</v>
      </c>
      <c r="BA36" s="442">
        <v>7.5545229359506826E-3</v>
      </c>
      <c r="BB36" s="443">
        <v>1.6302460253893099E-3</v>
      </c>
      <c r="BC36" s="442">
        <v>2.0171359980132177E-2</v>
      </c>
      <c r="BD36" s="443">
        <v>1.0452019510436419E-2</v>
      </c>
    </row>
    <row r="37" spans="1:56" x14ac:dyDescent="0.2">
      <c r="A37" s="281" t="s">
        <v>479</v>
      </c>
      <c r="B37" s="283" t="s">
        <v>40</v>
      </c>
      <c r="C37" s="442">
        <v>0</v>
      </c>
      <c r="D37" s="442">
        <v>0</v>
      </c>
      <c r="E37" s="442">
        <v>0</v>
      </c>
      <c r="F37" s="442">
        <v>0</v>
      </c>
      <c r="G37" s="442">
        <v>8.5209359396036061E-5</v>
      </c>
      <c r="H37" s="442">
        <v>0</v>
      </c>
      <c r="I37" s="442">
        <v>0</v>
      </c>
      <c r="J37" s="442">
        <v>2.2820629849383843E-4</v>
      </c>
      <c r="K37" s="442">
        <v>0</v>
      </c>
      <c r="L37" s="442">
        <v>1.2573081033507262E-4</v>
      </c>
      <c r="M37" s="442">
        <v>0</v>
      </c>
      <c r="N37" s="442">
        <v>0</v>
      </c>
      <c r="O37" s="442">
        <v>0</v>
      </c>
      <c r="P37" s="442">
        <v>3.0381285128360929E-4</v>
      </c>
      <c r="Q37" s="442">
        <v>0</v>
      </c>
      <c r="R37" s="442">
        <v>8.1542789578831489E-5</v>
      </c>
      <c r="S37" s="442">
        <v>0</v>
      </c>
      <c r="T37" s="442">
        <v>0</v>
      </c>
      <c r="U37" s="442">
        <v>5.3361792956243333E-4</v>
      </c>
      <c r="V37" s="442">
        <v>1.17096018735363E-3</v>
      </c>
      <c r="W37" s="442">
        <v>7.6475986540226371E-5</v>
      </c>
      <c r="X37" s="442">
        <v>0</v>
      </c>
      <c r="Y37" s="442">
        <v>1.2666244458518051E-4</v>
      </c>
      <c r="Z37" s="442">
        <v>0</v>
      </c>
      <c r="AA37" s="442">
        <v>0</v>
      </c>
      <c r="AB37" s="442">
        <v>0</v>
      </c>
      <c r="AC37" s="442">
        <v>3.86690125867636E-5</v>
      </c>
      <c r="AD37" s="442">
        <v>0</v>
      </c>
      <c r="AE37" s="442">
        <v>0</v>
      </c>
      <c r="AF37" s="442">
        <v>1.7519271198318149E-4</v>
      </c>
      <c r="AG37" s="442">
        <v>0</v>
      </c>
      <c r="AH37" s="442">
        <v>0</v>
      </c>
      <c r="AI37" s="442">
        <v>0</v>
      </c>
      <c r="AJ37" s="442">
        <v>7.3496986623548433E-5</v>
      </c>
      <c r="AK37" s="442">
        <v>0</v>
      </c>
      <c r="AL37" s="442">
        <v>4.1946308724832214E-4</v>
      </c>
      <c r="AM37" s="442">
        <v>2.8280542986425342E-4</v>
      </c>
      <c r="AN37" s="442">
        <v>0</v>
      </c>
      <c r="AO37" s="442">
        <v>0</v>
      </c>
      <c r="AP37" s="443">
        <v>1.21333559822645E-4</v>
      </c>
      <c r="AQ37" s="442">
        <v>0</v>
      </c>
      <c r="AR37" s="442">
        <v>3.0720871751886002E-2</v>
      </c>
      <c r="AS37" s="442">
        <v>0.18028595776915066</v>
      </c>
      <c r="AT37" s="442">
        <v>0.18488722884643011</v>
      </c>
      <c r="AU37" s="442">
        <v>0.22716627634660422</v>
      </c>
      <c r="AV37" s="442">
        <v>0</v>
      </c>
      <c r="AW37" s="443">
        <v>6.8432475963191033E-2</v>
      </c>
      <c r="AX37" s="442">
        <v>2.8545690224436055E-2</v>
      </c>
      <c r="AY37" s="443">
        <v>1.4379702309220598E-2</v>
      </c>
      <c r="AZ37" s="443">
        <v>3.3621054324380069E-2</v>
      </c>
      <c r="BA37" s="442">
        <v>2.2470340640306931E-2</v>
      </c>
      <c r="BB37" s="443">
        <v>0</v>
      </c>
      <c r="BC37" s="442">
        <v>6.6343354626857434E-2</v>
      </c>
      <c r="BD37" s="443">
        <v>3.3460329125947701E-2</v>
      </c>
    </row>
    <row r="38" spans="1:56" x14ac:dyDescent="0.2">
      <c r="A38" s="281" t="s">
        <v>480</v>
      </c>
      <c r="B38" s="283" t="s">
        <v>481</v>
      </c>
      <c r="C38" s="442">
        <v>4.0916530278232408E-4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1.93345062933818E-5</v>
      </c>
      <c r="AD38" s="442">
        <v>0</v>
      </c>
      <c r="AE38" s="442">
        <v>0</v>
      </c>
      <c r="AF38" s="442">
        <v>1.0511562718990891E-3</v>
      </c>
      <c r="AG38" s="442">
        <v>0</v>
      </c>
      <c r="AH38" s="442">
        <v>0</v>
      </c>
      <c r="AI38" s="442">
        <v>0</v>
      </c>
      <c r="AJ38" s="442">
        <v>2.0799647214464208E-2</v>
      </c>
      <c r="AK38" s="442">
        <v>0</v>
      </c>
      <c r="AL38" s="442">
        <v>0</v>
      </c>
      <c r="AM38" s="442">
        <v>0</v>
      </c>
      <c r="AN38" s="442">
        <v>0</v>
      </c>
      <c r="AO38" s="442">
        <v>2.0833333333333333E-3</v>
      </c>
      <c r="AP38" s="443">
        <v>1.0330685950613774E-3</v>
      </c>
      <c r="AQ38" s="442">
        <v>3.5551285130915204E-2</v>
      </c>
      <c r="AR38" s="442">
        <v>5.0614696842693492E-2</v>
      </c>
      <c r="AS38" s="442">
        <v>0.5367862891771612</v>
      </c>
      <c r="AT38" s="442">
        <v>0</v>
      </c>
      <c r="AU38" s="442">
        <v>0</v>
      </c>
      <c r="AV38" s="442">
        <v>0</v>
      </c>
      <c r="AW38" s="443">
        <v>9.2709898549443642E-2</v>
      </c>
      <c r="AX38" s="442">
        <v>3.9694121291669042E-2</v>
      </c>
      <c r="AY38" s="443">
        <v>3.026305789879382E-2</v>
      </c>
      <c r="AZ38" s="443">
        <v>5.2492474855003302E-2</v>
      </c>
      <c r="BA38" s="442">
        <v>3.5649432886968507E-2</v>
      </c>
      <c r="BB38" s="443">
        <v>1.2099260718867617E-2</v>
      </c>
      <c r="BC38" s="442">
        <v>9.1805902399315659E-2</v>
      </c>
      <c r="BD38" s="443">
        <v>4.7167554712768796E-2</v>
      </c>
    </row>
    <row r="39" spans="1:56" x14ac:dyDescent="0.2">
      <c r="A39" s="281" t="s">
        <v>482</v>
      </c>
      <c r="B39" s="283" t="s">
        <v>483</v>
      </c>
      <c r="C39" s="442">
        <v>0</v>
      </c>
      <c r="D39" s="442">
        <v>0</v>
      </c>
      <c r="E39" s="442">
        <v>0</v>
      </c>
      <c r="F39" s="442">
        <v>0</v>
      </c>
      <c r="G39" s="442">
        <v>5.964655157722524E-4</v>
      </c>
      <c r="H39" s="442">
        <v>0</v>
      </c>
      <c r="I39" s="442">
        <v>6.8602789846787104E-4</v>
      </c>
      <c r="J39" s="442">
        <v>1.3692377909630307E-3</v>
      </c>
      <c r="K39" s="442">
        <v>0</v>
      </c>
      <c r="L39" s="442">
        <v>3.7719243100521783E-4</v>
      </c>
      <c r="M39" s="442">
        <v>0</v>
      </c>
      <c r="N39" s="442">
        <v>5.1907604464053979E-4</v>
      </c>
      <c r="O39" s="442">
        <v>0</v>
      </c>
      <c r="P39" s="442">
        <v>7.595321282090232E-4</v>
      </c>
      <c r="Q39" s="442">
        <v>2.1074815595363539E-3</v>
      </c>
      <c r="R39" s="442">
        <v>1.6716271863660456E-3</v>
      </c>
      <c r="S39" s="442">
        <v>2.3094688221709007E-3</v>
      </c>
      <c r="T39" s="442">
        <v>0</v>
      </c>
      <c r="U39" s="442">
        <v>5.3361792956243333E-4</v>
      </c>
      <c r="V39" s="442">
        <v>6.5053343741868332E-4</v>
      </c>
      <c r="W39" s="442">
        <v>1.5295197308045274E-4</v>
      </c>
      <c r="X39" s="442">
        <v>0</v>
      </c>
      <c r="Y39" s="442">
        <v>6.3331222292590248E-4</v>
      </c>
      <c r="Z39" s="442">
        <v>0</v>
      </c>
      <c r="AA39" s="442">
        <v>1.0615711252653927E-2</v>
      </c>
      <c r="AB39" s="442">
        <v>1.9782393669634025E-3</v>
      </c>
      <c r="AC39" s="442">
        <v>3.2868660698749056E-4</v>
      </c>
      <c r="AD39" s="442">
        <v>3.5046728971962616E-3</v>
      </c>
      <c r="AE39" s="442">
        <v>0</v>
      </c>
      <c r="AF39" s="442">
        <v>1.6643307638402243E-3</v>
      </c>
      <c r="AG39" s="442">
        <v>1.7921146953405018E-3</v>
      </c>
      <c r="AH39" s="442">
        <v>0</v>
      </c>
      <c r="AI39" s="442">
        <v>2.0721094073767096E-3</v>
      </c>
      <c r="AJ39" s="442">
        <v>1.0289578127296781E-3</v>
      </c>
      <c r="AK39" s="442">
        <v>0</v>
      </c>
      <c r="AL39" s="442">
        <v>1.9574944071588368E-3</v>
      </c>
      <c r="AM39" s="442">
        <v>2.1210407239819003E-3</v>
      </c>
      <c r="AN39" s="442">
        <v>0</v>
      </c>
      <c r="AO39" s="442">
        <v>4.1666666666666666E-3</v>
      </c>
      <c r="AP39" s="443">
        <v>8.25068206793986E-4</v>
      </c>
      <c r="AQ39" s="442">
        <v>0</v>
      </c>
      <c r="AR39" s="442">
        <v>1.2405699916177704E-2</v>
      </c>
      <c r="AS39" s="442">
        <v>0</v>
      </c>
      <c r="AT39" s="442">
        <v>0</v>
      </c>
      <c r="AU39" s="442">
        <v>0</v>
      </c>
      <c r="AV39" s="442">
        <v>0</v>
      </c>
      <c r="AW39" s="443">
        <v>8.7210158804985113E-3</v>
      </c>
      <c r="AX39" s="442">
        <v>4.5898111084842208E-3</v>
      </c>
      <c r="AY39" s="443">
        <v>1.0856702385217514E-5</v>
      </c>
      <c r="AZ39" s="443">
        <v>3.1114420659975319E-3</v>
      </c>
      <c r="BA39" s="442">
        <v>2.62604063844449E-3</v>
      </c>
      <c r="BB39" s="443">
        <v>5.6562449054811705E-3</v>
      </c>
      <c r="BC39" s="442">
        <v>6.3466659308213417E-4</v>
      </c>
      <c r="BD39" s="443">
        <v>1.1440021354706528E-3</v>
      </c>
    </row>
    <row r="40" spans="1:56" x14ac:dyDescent="0.2">
      <c r="A40" s="281" t="s">
        <v>484</v>
      </c>
      <c r="B40" s="283" t="s">
        <v>41</v>
      </c>
      <c r="C40" s="442">
        <v>1.9639934533551555E-2</v>
      </c>
      <c r="D40" s="442">
        <v>0</v>
      </c>
      <c r="E40" s="442">
        <v>0</v>
      </c>
      <c r="F40" s="442">
        <v>0</v>
      </c>
      <c r="G40" s="442">
        <v>2.6466027028408799E-2</v>
      </c>
      <c r="H40" s="442">
        <v>3.1358885017421602E-2</v>
      </c>
      <c r="I40" s="442">
        <v>1.8751429224788476E-2</v>
      </c>
      <c r="J40" s="442">
        <v>4.472843450479233E-2</v>
      </c>
      <c r="K40" s="442">
        <v>9.7560975609756097E-3</v>
      </c>
      <c r="L40" s="442">
        <v>3.5959011755830765E-2</v>
      </c>
      <c r="M40" s="442">
        <v>5.3537284894837479E-2</v>
      </c>
      <c r="N40" s="442">
        <v>9.7326758370101223E-3</v>
      </c>
      <c r="O40" s="442">
        <v>1.0638297872340425E-2</v>
      </c>
      <c r="P40" s="442">
        <v>2.5824092359106789E-2</v>
      </c>
      <c r="Q40" s="442">
        <v>3.6880927291886197E-2</v>
      </c>
      <c r="R40" s="442">
        <v>3.1108574224324215E-2</v>
      </c>
      <c r="S40" s="442">
        <v>3.0023094688221709E-2</v>
      </c>
      <c r="T40" s="442">
        <v>4.5454545454545456E-2</v>
      </c>
      <c r="U40" s="442">
        <v>3.7353255069370331E-2</v>
      </c>
      <c r="V40" s="442">
        <v>3.3957845433255272E-2</v>
      </c>
      <c r="W40" s="442">
        <v>2.3554603854389723E-2</v>
      </c>
      <c r="X40" s="442">
        <v>2.9538904899135448E-2</v>
      </c>
      <c r="Y40" s="442">
        <v>9.575680810639646E-2</v>
      </c>
      <c r="Z40" s="442">
        <v>6.9277108433734941E-2</v>
      </c>
      <c r="AA40" s="442">
        <v>0.13375796178343949</v>
      </c>
      <c r="AB40" s="442">
        <v>6.1325420375865483E-2</v>
      </c>
      <c r="AC40" s="442">
        <v>8.6115891030722536E-2</v>
      </c>
      <c r="AD40" s="442">
        <v>0.11448598130841121</v>
      </c>
      <c r="AE40" s="442">
        <v>6.2260189676391804E-3</v>
      </c>
      <c r="AF40" s="442">
        <v>7.4982480728801676E-2</v>
      </c>
      <c r="AG40" s="442">
        <v>0.13440860215053763</v>
      </c>
      <c r="AH40" s="442">
        <v>9.1873963515754567E-2</v>
      </c>
      <c r="AI40" s="442">
        <v>7.1384169084127647E-2</v>
      </c>
      <c r="AJ40" s="442">
        <v>4.637659855945906E-2</v>
      </c>
      <c r="AK40" s="442">
        <v>8.1818181818181818E-2</v>
      </c>
      <c r="AL40" s="442">
        <v>0.11926733780760626</v>
      </c>
      <c r="AM40" s="442">
        <v>3.6764705882352942E-2</v>
      </c>
      <c r="AN40" s="442">
        <v>0</v>
      </c>
      <c r="AO40" s="442">
        <v>2.9166666666666667E-2</v>
      </c>
      <c r="AP40" s="443">
        <v>4.7704889049126224E-2</v>
      </c>
      <c r="AQ40" s="442">
        <v>3.7953398991112178E-2</v>
      </c>
      <c r="AR40" s="442">
        <v>3.4031852472757751E-2</v>
      </c>
      <c r="AS40" s="442">
        <v>0</v>
      </c>
      <c r="AT40" s="442">
        <v>1.1277115356988939E-2</v>
      </c>
      <c r="AU40" s="442">
        <v>2.185792349726776E-2</v>
      </c>
      <c r="AV40" s="442">
        <v>0</v>
      </c>
      <c r="AW40" s="443">
        <v>2.729245848187541E-2</v>
      </c>
      <c r="AX40" s="442">
        <v>6.7420493547361474E-2</v>
      </c>
      <c r="AY40" s="443">
        <v>5.9549012582918066E-3</v>
      </c>
      <c r="AZ40" s="443">
        <v>1.3550504997535318E-2</v>
      </c>
      <c r="BA40" s="442">
        <v>4.1059821578231799E-2</v>
      </c>
      <c r="BB40" s="443">
        <v>7.4317954679160497E-2</v>
      </c>
      <c r="BC40" s="442">
        <v>-4.5592516453041569E-2</v>
      </c>
      <c r="BD40" s="443">
        <v>2.4793646281473059E-2</v>
      </c>
    </row>
    <row r="41" spans="1:56" x14ac:dyDescent="0.2">
      <c r="A41" s="286">
        <v>37</v>
      </c>
      <c r="B41" s="283" t="s">
        <v>42</v>
      </c>
      <c r="C41" s="442">
        <v>0</v>
      </c>
      <c r="D41" s="442">
        <v>0</v>
      </c>
      <c r="E41" s="442">
        <v>0</v>
      </c>
      <c r="F41" s="442">
        <v>0</v>
      </c>
      <c r="G41" s="442">
        <v>1.7041871879207212E-4</v>
      </c>
      <c r="H41" s="442">
        <v>0</v>
      </c>
      <c r="I41" s="442">
        <v>0</v>
      </c>
      <c r="J41" s="442">
        <v>1.1410314924691921E-4</v>
      </c>
      <c r="K41" s="442">
        <v>0</v>
      </c>
      <c r="L41" s="442">
        <v>1.2573081033507262E-4</v>
      </c>
      <c r="M41" s="442">
        <v>0</v>
      </c>
      <c r="N41" s="442">
        <v>0</v>
      </c>
      <c r="O41" s="442">
        <v>0</v>
      </c>
      <c r="P41" s="442">
        <v>0</v>
      </c>
      <c r="Q41" s="442">
        <v>0</v>
      </c>
      <c r="R41" s="442">
        <v>1.2231418436824723E-4</v>
      </c>
      <c r="S41" s="442">
        <v>0</v>
      </c>
      <c r="T41" s="442">
        <v>0</v>
      </c>
      <c r="U41" s="442">
        <v>0</v>
      </c>
      <c r="V41" s="442">
        <v>0</v>
      </c>
      <c r="W41" s="442">
        <v>7.6475986540226371E-5</v>
      </c>
      <c r="X41" s="442">
        <v>0</v>
      </c>
      <c r="Y41" s="442">
        <v>2.5332488917036101E-4</v>
      </c>
      <c r="Z41" s="442">
        <v>0</v>
      </c>
      <c r="AA41" s="442">
        <v>0</v>
      </c>
      <c r="AB41" s="442">
        <v>0</v>
      </c>
      <c r="AC41" s="442">
        <v>8.8938728949556278E-4</v>
      </c>
      <c r="AD41" s="442">
        <v>0</v>
      </c>
      <c r="AE41" s="442">
        <v>2.8958227756461304E-4</v>
      </c>
      <c r="AF41" s="442">
        <v>4.3798177995795374E-4</v>
      </c>
      <c r="AG41" s="442">
        <v>3.7634408602150539E-2</v>
      </c>
      <c r="AH41" s="442">
        <v>3.3167495854063018E-4</v>
      </c>
      <c r="AI41" s="442">
        <v>3.1081641110650643E-3</v>
      </c>
      <c r="AJ41" s="442">
        <v>1.2788475672497428E-2</v>
      </c>
      <c r="AK41" s="442">
        <v>3.0303030303030303E-3</v>
      </c>
      <c r="AL41" s="442">
        <v>2.0973154362416107E-3</v>
      </c>
      <c r="AM41" s="442">
        <v>1.8665158371040724E-2</v>
      </c>
      <c r="AN41" s="442">
        <v>0</v>
      </c>
      <c r="AO41" s="442">
        <v>0</v>
      </c>
      <c r="AP41" s="443">
        <v>1.553069565729856E-3</v>
      </c>
      <c r="AQ41" s="442">
        <v>0.66970934422291617</v>
      </c>
      <c r="AR41" s="442">
        <v>0.10592344230231908</v>
      </c>
      <c r="AS41" s="442">
        <v>0</v>
      </c>
      <c r="AT41" s="442">
        <v>0</v>
      </c>
      <c r="AU41" s="442">
        <v>0</v>
      </c>
      <c r="AV41" s="442">
        <v>0</v>
      </c>
      <c r="AW41" s="443">
        <v>0.10184339491077654</v>
      </c>
      <c r="AX41" s="442">
        <v>4.4096426795366163E-2</v>
      </c>
      <c r="AY41" s="443">
        <v>9.8036022538514154E-3</v>
      </c>
      <c r="AZ41" s="443">
        <v>4.2567324264703311E-2</v>
      </c>
      <c r="BA41" s="442">
        <v>2.9389305868548973E-2</v>
      </c>
      <c r="BB41" s="443">
        <v>3.9352721447658473E-2</v>
      </c>
      <c r="BC41" s="442">
        <v>4.5695994701913656E-2</v>
      </c>
      <c r="BD41" s="443">
        <v>2.4516312430449869E-2</v>
      </c>
    </row>
    <row r="42" spans="1:56" x14ac:dyDescent="0.2">
      <c r="A42" s="287">
        <v>38</v>
      </c>
      <c r="B42" s="272" t="s">
        <v>282</v>
      </c>
      <c r="C42" s="442">
        <v>1.2274959083469722E-3</v>
      </c>
      <c r="D42" s="442">
        <v>0</v>
      </c>
      <c r="E42" s="442">
        <v>0</v>
      </c>
      <c r="F42" s="442">
        <v>0</v>
      </c>
      <c r="G42" s="442">
        <v>1.3803916222157842E-3</v>
      </c>
      <c r="H42" s="442">
        <v>0</v>
      </c>
      <c r="I42" s="442">
        <v>1.3720557969357421E-3</v>
      </c>
      <c r="J42" s="442">
        <v>1.1410314924691922E-3</v>
      </c>
      <c r="K42" s="442">
        <v>0</v>
      </c>
      <c r="L42" s="442">
        <v>3.1432702583768154E-4</v>
      </c>
      <c r="M42" s="442">
        <v>1.9120458891013384E-3</v>
      </c>
      <c r="N42" s="442">
        <v>2.5953802232026989E-4</v>
      </c>
      <c r="O42" s="442">
        <v>0</v>
      </c>
      <c r="P42" s="442">
        <v>7.595321282090232E-4</v>
      </c>
      <c r="Q42" s="442">
        <v>1.053740779768177E-3</v>
      </c>
      <c r="R42" s="442">
        <v>1.5900843967872141E-3</v>
      </c>
      <c r="S42" s="442">
        <v>4.6189376443418013E-3</v>
      </c>
      <c r="T42" s="442">
        <v>0</v>
      </c>
      <c r="U42" s="442">
        <v>1.6008537886872999E-3</v>
      </c>
      <c r="V42" s="442">
        <v>1.3010668748373666E-3</v>
      </c>
      <c r="W42" s="442">
        <v>1.3000917711838483E-3</v>
      </c>
      <c r="X42" s="442">
        <v>2.881844380403458E-3</v>
      </c>
      <c r="Y42" s="442">
        <v>1.5199493350221659E-3</v>
      </c>
      <c r="Z42" s="442">
        <v>0</v>
      </c>
      <c r="AA42" s="442">
        <v>4.246284501061571E-3</v>
      </c>
      <c r="AB42" s="442">
        <v>6.923837784371909E-3</v>
      </c>
      <c r="AC42" s="442">
        <v>3.8475667523829777E-3</v>
      </c>
      <c r="AD42" s="442">
        <v>5.8411214953271026E-3</v>
      </c>
      <c r="AE42" s="442">
        <v>1.4479113878230652E-4</v>
      </c>
      <c r="AF42" s="442">
        <v>3.1534688156972671E-3</v>
      </c>
      <c r="AG42" s="442">
        <v>5.3763440860215058E-3</v>
      </c>
      <c r="AH42" s="442">
        <v>4.9751243781094526E-3</v>
      </c>
      <c r="AI42" s="442">
        <v>7.0451719850808123E-3</v>
      </c>
      <c r="AJ42" s="442">
        <v>3.0133764515654859E-3</v>
      </c>
      <c r="AK42" s="442">
        <v>9.0909090909090905E-3</v>
      </c>
      <c r="AL42" s="442">
        <v>2.7964205816554811E-3</v>
      </c>
      <c r="AM42" s="442">
        <v>4.5248868778280547E-3</v>
      </c>
      <c r="AN42" s="442">
        <v>0</v>
      </c>
      <c r="AO42" s="442">
        <v>0</v>
      </c>
      <c r="AP42" s="443">
        <v>2.2082707887721392E-3</v>
      </c>
      <c r="AQ42" s="442">
        <v>0</v>
      </c>
      <c r="AR42" s="442">
        <v>0</v>
      </c>
      <c r="AS42" s="442">
        <v>0</v>
      </c>
      <c r="AT42" s="442">
        <v>0</v>
      </c>
      <c r="AU42" s="442">
        <v>0</v>
      </c>
      <c r="AV42" s="442">
        <v>0</v>
      </c>
      <c r="AW42" s="443">
        <v>0</v>
      </c>
      <c r="AX42" s="442">
        <v>2.5965450054213578E-3</v>
      </c>
      <c r="AY42" s="443">
        <v>0</v>
      </c>
      <c r="AZ42" s="443">
        <v>0</v>
      </c>
      <c r="BA42" s="442">
        <v>1.482967984653493E-3</v>
      </c>
      <c r="BB42" s="443">
        <v>0</v>
      </c>
      <c r="BC42" s="442">
        <v>0</v>
      </c>
      <c r="BD42" s="443">
        <v>2.2082707887721392E-3</v>
      </c>
    </row>
    <row r="43" spans="1:56" x14ac:dyDescent="0.2">
      <c r="A43" s="287">
        <v>39</v>
      </c>
      <c r="B43" s="272" t="s">
        <v>283</v>
      </c>
      <c r="C43" s="442">
        <v>4.0916530278232409E-3</v>
      </c>
      <c r="D43" s="442">
        <v>0</v>
      </c>
      <c r="E43" s="442">
        <v>0</v>
      </c>
      <c r="F43" s="442">
        <v>0</v>
      </c>
      <c r="G43" s="442">
        <v>6.6804137766492272E-3</v>
      </c>
      <c r="H43" s="442">
        <v>3.4843205574912892E-3</v>
      </c>
      <c r="I43" s="442">
        <v>4.5735193231191398E-3</v>
      </c>
      <c r="J43" s="442">
        <v>1.8256503879507074E-3</v>
      </c>
      <c r="K43" s="442">
        <v>0</v>
      </c>
      <c r="L43" s="442">
        <v>2.3260199911988434E-3</v>
      </c>
      <c r="M43" s="442">
        <v>9.5602294455066923E-3</v>
      </c>
      <c r="N43" s="442">
        <v>3.633532312483779E-3</v>
      </c>
      <c r="O43" s="442">
        <v>3.5460992907801418E-3</v>
      </c>
      <c r="P43" s="442">
        <v>4.2533799179705302E-3</v>
      </c>
      <c r="Q43" s="442">
        <v>8.4299262381454156E-3</v>
      </c>
      <c r="R43" s="442">
        <v>6.8903657194112613E-3</v>
      </c>
      <c r="S43" s="442">
        <v>2.3094688221709007E-3</v>
      </c>
      <c r="T43" s="442">
        <v>3.246753246753247E-3</v>
      </c>
      <c r="U43" s="442">
        <v>3.735325506937033E-3</v>
      </c>
      <c r="V43" s="442">
        <v>2.2118136872235233E-3</v>
      </c>
      <c r="W43" s="442">
        <v>1.9883756500458857E-3</v>
      </c>
      <c r="X43" s="442">
        <v>2.881844380403458E-3</v>
      </c>
      <c r="Y43" s="442">
        <v>1.5579480683977201E-2</v>
      </c>
      <c r="Z43" s="442">
        <v>3.0120481927710845E-3</v>
      </c>
      <c r="AA43" s="442">
        <v>1.0615711252653927E-2</v>
      </c>
      <c r="AB43" s="442">
        <v>2.4727992087042534E-2</v>
      </c>
      <c r="AC43" s="442">
        <v>9.2418940082365005E-3</v>
      </c>
      <c r="AD43" s="442">
        <v>8.1775700934579431E-3</v>
      </c>
      <c r="AE43" s="442">
        <v>5.0676898573807287E-4</v>
      </c>
      <c r="AF43" s="442">
        <v>1.3489838822704976E-2</v>
      </c>
      <c r="AG43" s="442">
        <v>8.9605734767025085E-3</v>
      </c>
      <c r="AH43" s="442">
        <v>3.9800995024875619E-3</v>
      </c>
      <c r="AI43" s="442">
        <v>1.4297554910899296E-2</v>
      </c>
      <c r="AJ43" s="442">
        <v>4.4833161840364547E-3</v>
      </c>
      <c r="AK43" s="442">
        <v>9.0909090909090905E-3</v>
      </c>
      <c r="AL43" s="442">
        <v>3.9149888143176735E-3</v>
      </c>
      <c r="AM43" s="442">
        <v>6.9287330316742078E-3</v>
      </c>
      <c r="AN43" s="442">
        <v>0</v>
      </c>
      <c r="AO43" s="442">
        <v>0</v>
      </c>
      <c r="AP43" s="443">
        <v>6.5450788841472504E-3</v>
      </c>
      <c r="AQ43" s="442">
        <v>0</v>
      </c>
      <c r="AR43" s="442">
        <v>2.1598211791003075E-2</v>
      </c>
      <c r="AS43" s="442">
        <v>0</v>
      </c>
      <c r="AT43" s="442">
        <v>0</v>
      </c>
      <c r="AU43" s="442">
        <v>0</v>
      </c>
      <c r="AV43" s="442">
        <v>0</v>
      </c>
      <c r="AW43" s="443">
        <v>1.5183210080237274E-2</v>
      </c>
      <c r="AX43" s="442">
        <v>1.3997701018236958E-2</v>
      </c>
      <c r="AY43" s="443">
        <v>5.428351192608757E-6</v>
      </c>
      <c r="AZ43" s="443">
        <v>5.4083155911215522E-3</v>
      </c>
      <c r="BA43" s="442">
        <v>7.9968524761142041E-3</v>
      </c>
      <c r="BB43" s="443">
        <v>2.0945117413153958E-2</v>
      </c>
      <c r="BC43" s="442">
        <v>-9.713158294126575E-3</v>
      </c>
      <c r="BD43" s="443">
        <v>1.6640031061391314E-3</v>
      </c>
    </row>
    <row r="44" spans="1:56" x14ac:dyDescent="0.2">
      <c r="A44" s="288">
        <v>40</v>
      </c>
      <c r="B44" s="292" t="s">
        <v>43</v>
      </c>
      <c r="C44" s="444">
        <v>0.54418985270049103</v>
      </c>
      <c r="D44" s="444">
        <v>0.2857142857142857</v>
      </c>
      <c r="E44" s="444">
        <v>0.42857142857142855</v>
      </c>
      <c r="F44" s="444">
        <v>0.13333333333333333</v>
      </c>
      <c r="G44" s="444">
        <v>0.65169822253276299</v>
      </c>
      <c r="H44" s="444">
        <v>0.60278745644599308</v>
      </c>
      <c r="I44" s="444">
        <v>0.65492796707066092</v>
      </c>
      <c r="J44" s="444">
        <v>0.68393427658603378</v>
      </c>
      <c r="K44" s="444">
        <v>0.70731707317073167</v>
      </c>
      <c r="L44" s="444">
        <v>0.63978122839001694</v>
      </c>
      <c r="M44" s="444">
        <v>0.5248565965583174</v>
      </c>
      <c r="N44" s="444">
        <v>0.75032442252790033</v>
      </c>
      <c r="O44" s="444">
        <v>0.76595744680851063</v>
      </c>
      <c r="P44" s="444">
        <v>0.5597751784900501</v>
      </c>
      <c r="Q44" s="444">
        <v>0.57253249034070952</v>
      </c>
      <c r="R44" s="444">
        <v>0.5472744322583275</v>
      </c>
      <c r="S44" s="444">
        <v>0.59353348729792144</v>
      </c>
      <c r="T44" s="444">
        <v>0.63311688311688308</v>
      </c>
      <c r="U44" s="444">
        <v>0.64941302027748138</v>
      </c>
      <c r="V44" s="444">
        <v>0.66042154566744726</v>
      </c>
      <c r="W44" s="444">
        <v>0.77974915876414808</v>
      </c>
      <c r="X44" s="444">
        <v>0.57853025936599423</v>
      </c>
      <c r="Y44" s="444">
        <v>0.53869537682077262</v>
      </c>
      <c r="Z44" s="444">
        <v>0.64759036144578308</v>
      </c>
      <c r="AA44" s="444">
        <v>0.50318471337579618</v>
      </c>
      <c r="AB44" s="444">
        <v>0.33333333333333331</v>
      </c>
      <c r="AC44" s="444">
        <v>0.2783975561184045</v>
      </c>
      <c r="AD44" s="444">
        <v>0.32359813084112149</v>
      </c>
      <c r="AE44" s="444">
        <v>0.10757981611525375</v>
      </c>
      <c r="AF44" s="444">
        <v>0.27172389628591448</v>
      </c>
      <c r="AG44" s="444">
        <v>0.55376344086021501</v>
      </c>
      <c r="AH44" s="444">
        <v>0.28855721393034828</v>
      </c>
      <c r="AI44" s="444">
        <v>0.27579776212184004</v>
      </c>
      <c r="AJ44" s="444">
        <v>0.44281934440687931</v>
      </c>
      <c r="AK44" s="444">
        <v>0.41515151515151516</v>
      </c>
      <c r="AL44" s="444">
        <v>0.45651565995525728</v>
      </c>
      <c r="AM44" s="444">
        <v>0.42463235294117646</v>
      </c>
      <c r="AN44" s="444">
        <v>1</v>
      </c>
      <c r="AO44" s="444">
        <v>0.68541666666666667</v>
      </c>
      <c r="AP44" s="445">
        <v>0.49747799529225789</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3.2733224222585926E-3</v>
      </c>
      <c r="D45" s="442">
        <v>0</v>
      </c>
      <c r="E45" s="442">
        <v>0</v>
      </c>
      <c r="F45" s="442">
        <v>6.6666666666666666E-2</v>
      </c>
      <c r="G45" s="442">
        <v>9.8842856899401827E-3</v>
      </c>
      <c r="H45" s="442">
        <v>1.3937282229965157E-2</v>
      </c>
      <c r="I45" s="442">
        <v>1.7608049394008691E-2</v>
      </c>
      <c r="J45" s="442">
        <v>1.2779552715654952E-2</v>
      </c>
      <c r="K45" s="442">
        <v>9.7560975609756097E-3</v>
      </c>
      <c r="L45" s="442">
        <v>1.7476582636575092E-2</v>
      </c>
      <c r="M45" s="442">
        <v>1.7208413001912046E-2</v>
      </c>
      <c r="N45" s="442">
        <v>9.7326758370101223E-3</v>
      </c>
      <c r="O45" s="442">
        <v>7.0921985815602835E-3</v>
      </c>
      <c r="P45" s="442">
        <v>1.4886829712896855E-2</v>
      </c>
      <c r="Q45" s="442">
        <v>1.5454864769933263E-2</v>
      </c>
      <c r="R45" s="442">
        <v>1.2231418436824723E-2</v>
      </c>
      <c r="S45" s="442">
        <v>1.6166281755196306E-2</v>
      </c>
      <c r="T45" s="442">
        <v>1.2987012987012988E-2</v>
      </c>
      <c r="U45" s="442">
        <v>1.4941302027748132E-2</v>
      </c>
      <c r="V45" s="442">
        <v>1.7954722872755659E-2</v>
      </c>
      <c r="W45" s="442">
        <v>7.1122667482410524E-3</v>
      </c>
      <c r="X45" s="442">
        <v>1.9452449567723344E-2</v>
      </c>
      <c r="Y45" s="442">
        <v>2.1405953134895503E-2</v>
      </c>
      <c r="Z45" s="442">
        <v>9.0361445783132526E-3</v>
      </c>
      <c r="AA45" s="442">
        <v>1.4861995753715499E-2</v>
      </c>
      <c r="AB45" s="442">
        <v>2.5717111770524232E-2</v>
      </c>
      <c r="AC45" s="442">
        <v>2.3549428665339031E-2</v>
      </c>
      <c r="AD45" s="442">
        <v>3.0373831775700934E-2</v>
      </c>
      <c r="AE45" s="442">
        <v>7.9635126330268591E-4</v>
      </c>
      <c r="AF45" s="442">
        <v>1.9358794674141557E-2</v>
      </c>
      <c r="AG45" s="442">
        <v>2.1505376344086023E-2</v>
      </c>
      <c r="AH45" s="442">
        <v>1.0613598673300166E-2</v>
      </c>
      <c r="AI45" s="442">
        <v>9.5317032739328632E-3</v>
      </c>
      <c r="AJ45" s="442">
        <v>8.3051594884609725E-3</v>
      </c>
      <c r="AK45" s="442">
        <v>3.6363636363636362E-2</v>
      </c>
      <c r="AL45" s="442">
        <v>1.6079418344519016E-2</v>
      </c>
      <c r="AM45" s="442">
        <v>2.9553167420814479E-2</v>
      </c>
      <c r="AN45" s="442">
        <v>0</v>
      </c>
      <c r="AO45" s="442">
        <v>2.0833333333333333E-3</v>
      </c>
      <c r="AP45" s="443">
        <v>1.4431760272619176E-2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0.11988543371522095</v>
      </c>
      <c r="D46" s="442">
        <v>0.2857142857142857</v>
      </c>
      <c r="E46" s="442">
        <v>0.2857142857142857</v>
      </c>
      <c r="F46" s="442">
        <v>0.46666666666666667</v>
      </c>
      <c r="G46" s="442">
        <v>0.13670989621500027</v>
      </c>
      <c r="H46" s="442">
        <v>0.24390243902439024</v>
      </c>
      <c r="I46" s="442">
        <v>0.16373199176766523</v>
      </c>
      <c r="J46" s="442">
        <v>9.5504335919671376E-2</v>
      </c>
      <c r="K46" s="442">
        <v>3.4146341463414637E-2</v>
      </c>
      <c r="L46" s="442">
        <v>0.2185201483623562</v>
      </c>
      <c r="M46" s="442">
        <v>0.21606118546845124</v>
      </c>
      <c r="N46" s="442">
        <v>5.7747209966260059E-2</v>
      </c>
      <c r="O46" s="442">
        <v>0.10283687943262411</v>
      </c>
      <c r="P46" s="442">
        <v>0.28497645450402553</v>
      </c>
      <c r="Q46" s="442">
        <v>0.19423955040393395</v>
      </c>
      <c r="R46" s="442">
        <v>0.21588453540995636</v>
      </c>
      <c r="S46" s="442">
        <v>0.20785219399538107</v>
      </c>
      <c r="T46" s="442">
        <v>0.19805194805194806</v>
      </c>
      <c r="U46" s="442">
        <v>0.19690501600853788</v>
      </c>
      <c r="V46" s="442">
        <v>0.17096018735362997</v>
      </c>
      <c r="W46" s="442">
        <v>0.12488528602018965</v>
      </c>
      <c r="X46" s="442">
        <v>0.25072046109510088</v>
      </c>
      <c r="Y46" s="442">
        <v>0.34452184927169094</v>
      </c>
      <c r="Z46" s="442">
        <v>6.9277108433734941E-2</v>
      </c>
      <c r="AA46" s="442">
        <v>0.14012738853503184</v>
      </c>
      <c r="AB46" s="442">
        <v>0.50642927794263104</v>
      </c>
      <c r="AC46" s="442">
        <v>0.4248177722781849</v>
      </c>
      <c r="AD46" s="442">
        <v>0.31658878504672899</v>
      </c>
      <c r="AE46" s="442">
        <v>1.0642148700499529E-2</v>
      </c>
      <c r="AF46" s="442">
        <v>0.46066923615977573</v>
      </c>
      <c r="AG46" s="442">
        <v>0.18817204301075269</v>
      </c>
      <c r="AH46" s="442">
        <v>0.35058043117744608</v>
      </c>
      <c r="AI46" s="442">
        <v>0.52103191048487363</v>
      </c>
      <c r="AJ46" s="442">
        <v>0.4456857268851977</v>
      </c>
      <c r="AK46" s="442">
        <v>0.47878787878787876</v>
      </c>
      <c r="AL46" s="442">
        <v>0.30578859060402686</v>
      </c>
      <c r="AM46" s="442">
        <v>0.26951357466063347</v>
      </c>
      <c r="AN46" s="442">
        <v>0</v>
      </c>
      <c r="AO46" s="442">
        <v>8.3333333333333332E-3</v>
      </c>
      <c r="AP46" s="443">
        <v>0.25359060670246586</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0.20171849427168576</v>
      </c>
      <c r="D47" s="442">
        <v>0.42857142857142855</v>
      </c>
      <c r="E47" s="442">
        <v>0.14285714285714285</v>
      </c>
      <c r="F47" s="442">
        <v>6.6666666666666666E-2</v>
      </c>
      <c r="G47" s="442">
        <v>8.1306770735697614E-2</v>
      </c>
      <c r="H47" s="442">
        <v>-2.0905923344947737E-2</v>
      </c>
      <c r="I47" s="442">
        <v>8.0722616053052823E-2</v>
      </c>
      <c r="J47" s="442">
        <v>6.0132359653126424E-2</v>
      </c>
      <c r="K47" s="442">
        <v>2.4390243902439025E-2</v>
      </c>
      <c r="L47" s="442">
        <v>-4.4005783617275413E-4</v>
      </c>
      <c r="M47" s="442">
        <v>9.5602294455066919E-2</v>
      </c>
      <c r="N47" s="442">
        <v>0.10965481443031404</v>
      </c>
      <c r="O47" s="442">
        <v>8.8652482269503549E-2</v>
      </c>
      <c r="P47" s="442">
        <v>2.94698465745101E-2</v>
      </c>
      <c r="Q47" s="442">
        <v>0.10607657182999648</v>
      </c>
      <c r="R47" s="442">
        <v>0.11175439311778856</v>
      </c>
      <c r="S47" s="442">
        <v>2.3094688221709007E-2</v>
      </c>
      <c r="T47" s="442">
        <v>-4.2207792207792208E-2</v>
      </c>
      <c r="U47" s="442">
        <v>-2.1878335112059766E-2</v>
      </c>
      <c r="V47" s="442">
        <v>-4.9180327868852458E-2</v>
      </c>
      <c r="W47" s="442">
        <v>1.200672988681554E-2</v>
      </c>
      <c r="X47" s="442">
        <v>4.1066282420749278E-2</v>
      </c>
      <c r="Y47" s="442">
        <v>2.6092463584547181E-2</v>
      </c>
      <c r="Z47" s="442">
        <v>5.1204819277108432E-2</v>
      </c>
      <c r="AA47" s="442">
        <v>0.12738853503184713</v>
      </c>
      <c r="AB47" s="442">
        <v>3.3630069238377844E-2</v>
      </c>
      <c r="AC47" s="442">
        <v>0.13528354053479244</v>
      </c>
      <c r="AD47" s="442">
        <v>0.25</v>
      </c>
      <c r="AE47" s="442">
        <v>0.47520451748352999</v>
      </c>
      <c r="AF47" s="442">
        <v>7.4456902592852134E-2</v>
      </c>
      <c r="AG47" s="442">
        <v>0.12724014336917563</v>
      </c>
      <c r="AH47" s="442">
        <v>0</v>
      </c>
      <c r="AI47" s="442">
        <v>1.6887691670120181E-2</v>
      </c>
      <c r="AJ47" s="442">
        <v>3.6528002351903573E-2</v>
      </c>
      <c r="AK47" s="442">
        <v>-9.0909090909090905E-3</v>
      </c>
      <c r="AL47" s="442">
        <v>7.4664429530201346E-2</v>
      </c>
      <c r="AM47" s="442">
        <v>0.12726244343891402</v>
      </c>
      <c r="AN47" s="442">
        <v>0</v>
      </c>
      <c r="AO47" s="442">
        <v>0.26041666666666669</v>
      </c>
      <c r="AP47" s="443">
        <v>9.4879377108170598E-2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0.16039279869067102</v>
      </c>
      <c r="D48" s="442">
        <v>0</v>
      </c>
      <c r="E48" s="442">
        <v>0.14285714285714285</v>
      </c>
      <c r="F48" s="442">
        <v>0.2</v>
      </c>
      <c r="G48" s="442">
        <v>5.375006390701955E-2</v>
      </c>
      <c r="H48" s="442">
        <v>0.11498257839721254</v>
      </c>
      <c r="I48" s="442">
        <v>5.6711639606677341E-2</v>
      </c>
      <c r="J48" s="442">
        <v>0.12802373345504336</v>
      </c>
      <c r="K48" s="442">
        <v>9.2682926829268292E-2</v>
      </c>
      <c r="L48" s="442">
        <v>8.9268875337901551E-2</v>
      </c>
      <c r="M48" s="442">
        <v>0.11567877629063097</v>
      </c>
      <c r="N48" s="442">
        <v>5.5022060731897221E-2</v>
      </c>
      <c r="O48" s="442">
        <v>2.8368794326241134E-2</v>
      </c>
      <c r="P48" s="442">
        <v>8.3244721251708953E-2</v>
      </c>
      <c r="Q48" s="442">
        <v>0.1050228310502283</v>
      </c>
      <c r="R48" s="442">
        <v>0.10311085742243242</v>
      </c>
      <c r="S48" s="442">
        <v>0.14318706697459585</v>
      </c>
      <c r="T48" s="442">
        <v>0.18831168831168832</v>
      </c>
      <c r="U48" s="442">
        <v>0.15635005336179295</v>
      </c>
      <c r="V48" s="442">
        <v>0.18787405672651575</v>
      </c>
      <c r="W48" s="442">
        <v>6.8216579993881921E-2</v>
      </c>
      <c r="X48" s="442">
        <v>8.4293948126801146E-2</v>
      </c>
      <c r="Y48" s="442">
        <v>3.6732108929702342E-2</v>
      </c>
      <c r="Z48" s="442">
        <v>0.19277108433734941</v>
      </c>
      <c r="AA48" s="442">
        <v>0.21656050955414013</v>
      </c>
      <c r="AB48" s="442">
        <v>8.1107814045499507E-2</v>
      </c>
      <c r="AC48" s="442">
        <v>9.49710949130914E-2</v>
      </c>
      <c r="AD48" s="442">
        <v>7.359813084112149E-2</v>
      </c>
      <c r="AE48" s="442">
        <v>0.3613262868312459</v>
      </c>
      <c r="AF48" s="442">
        <v>9.2501751927119832E-2</v>
      </c>
      <c r="AG48" s="442">
        <v>7.7060931899641583E-2</v>
      </c>
      <c r="AH48" s="442">
        <v>0.3485903814262023</v>
      </c>
      <c r="AI48" s="442">
        <v>0.1673228346456693</v>
      </c>
      <c r="AJ48" s="442">
        <v>6.511833014846391E-2</v>
      </c>
      <c r="AK48" s="442">
        <v>6.0606060606060608E-2</v>
      </c>
      <c r="AL48" s="442">
        <v>0.10346756152125279</v>
      </c>
      <c r="AM48" s="442">
        <v>9.9688914027149328E-2</v>
      </c>
      <c r="AN48" s="442">
        <v>0</v>
      </c>
      <c r="AO48" s="442">
        <v>3.5416666666666666E-2</v>
      </c>
      <c r="AP48" s="443">
        <v>0.1033900596614447</v>
      </c>
      <c r="AQ48" s="313"/>
      <c r="AR48" s="313"/>
      <c r="AS48" s="313"/>
      <c r="AT48" s="313"/>
      <c r="AU48" s="313"/>
      <c r="AV48" s="313"/>
      <c r="AW48" s="313"/>
      <c r="AX48" s="313"/>
      <c r="AY48" s="313"/>
      <c r="AZ48" s="313"/>
      <c r="BA48" s="313"/>
      <c r="BB48" s="313"/>
      <c r="BC48" s="313"/>
      <c r="BD48" s="313"/>
    </row>
    <row r="49" spans="1:56" x14ac:dyDescent="0.2">
      <c r="A49" s="286">
        <v>45</v>
      </c>
      <c r="B49" s="282" t="s">
        <v>56</v>
      </c>
      <c r="C49" s="442">
        <v>4.0098199672667756E-2</v>
      </c>
      <c r="D49" s="442">
        <v>0</v>
      </c>
      <c r="E49" s="442">
        <v>0</v>
      </c>
      <c r="F49" s="442">
        <v>6.6666666666666666E-2</v>
      </c>
      <c r="G49" s="442">
        <v>7.0297721501729749E-2</v>
      </c>
      <c r="H49" s="442">
        <v>4.5296167247386762E-2</v>
      </c>
      <c r="I49" s="442">
        <v>2.6297736107935055E-2</v>
      </c>
      <c r="J49" s="442">
        <v>1.9625741670470105E-2</v>
      </c>
      <c r="K49" s="442">
        <v>0.13658536585365855</v>
      </c>
      <c r="L49" s="442">
        <v>3.5393223109322941E-2</v>
      </c>
      <c r="M49" s="442">
        <v>3.0592734225621414E-2</v>
      </c>
      <c r="N49" s="442">
        <v>1.7518816506618219E-2</v>
      </c>
      <c r="O49" s="442">
        <v>7.0921985815602835E-3</v>
      </c>
      <c r="P49" s="442">
        <v>2.7646969466808446E-2</v>
      </c>
      <c r="Q49" s="442">
        <v>6.6736916051984545E-3</v>
      </c>
      <c r="R49" s="442">
        <v>9.7443633546703632E-3</v>
      </c>
      <c r="S49" s="442">
        <v>1.6166281755196306E-2</v>
      </c>
      <c r="T49" s="442">
        <v>9.74025974025974E-3</v>
      </c>
      <c r="U49" s="442">
        <v>4.2689434364994666E-3</v>
      </c>
      <c r="V49" s="442">
        <v>1.1969815248503773E-2</v>
      </c>
      <c r="W49" s="442">
        <v>8.0299785867237686E-3</v>
      </c>
      <c r="X49" s="442">
        <v>2.5936599423631124E-2</v>
      </c>
      <c r="Y49" s="442">
        <v>3.6858771374287523E-2</v>
      </c>
      <c r="Z49" s="442">
        <v>3.0120481927710843E-2</v>
      </c>
      <c r="AA49" s="442">
        <v>4.6709129511677279E-2</v>
      </c>
      <c r="AB49" s="442">
        <v>1.9782393669634024E-2</v>
      </c>
      <c r="AC49" s="442">
        <v>4.3483304653815662E-2</v>
      </c>
      <c r="AD49" s="442">
        <v>2.1028037383177569E-2</v>
      </c>
      <c r="AE49" s="442">
        <v>4.4450879606168101E-2</v>
      </c>
      <c r="AF49" s="442">
        <v>8.3917309039943933E-2</v>
      </c>
      <c r="AG49" s="442">
        <v>3.2258064516129031E-2</v>
      </c>
      <c r="AH49" s="442">
        <v>1.658374792703151E-3</v>
      </c>
      <c r="AI49" s="442">
        <v>1.2329050973891422E-2</v>
      </c>
      <c r="AJ49" s="442">
        <v>1.506688225782743E-2</v>
      </c>
      <c r="AK49" s="442">
        <v>3.3333333333333333E-2</v>
      </c>
      <c r="AL49" s="442">
        <v>4.3484340044742727E-2</v>
      </c>
      <c r="AM49" s="442">
        <v>4.9349547511312215E-2</v>
      </c>
      <c r="AN49" s="442">
        <v>0</v>
      </c>
      <c r="AO49" s="442">
        <v>1.2500000000000001E-2</v>
      </c>
      <c r="AP49" s="443">
        <v>3.8760872353628392E-2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-6.9558101472995085E-2</v>
      </c>
      <c r="D50" s="442">
        <v>0</v>
      </c>
      <c r="E50" s="442">
        <v>0</v>
      </c>
      <c r="F50" s="442">
        <v>0</v>
      </c>
      <c r="G50" s="442">
        <v>-3.6469605821503434E-3</v>
      </c>
      <c r="H50" s="442">
        <v>0</v>
      </c>
      <c r="I50" s="442">
        <v>0</v>
      </c>
      <c r="J50" s="442">
        <v>0</v>
      </c>
      <c r="K50" s="442">
        <v>-4.8780487804878049E-3</v>
      </c>
      <c r="L50" s="442">
        <v>0</v>
      </c>
      <c r="M50" s="442">
        <v>0</v>
      </c>
      <c r="N50" s="442">
        <v>0</v>
      </c>
      <c r="O50" s="442">
        <v>0</v>
      </c>
      <c r="P50" s="442">
        <v>0</v>
      </c>
      <c r="Q50" s="442">
        <v>0</v>
      </c>
      <c r="R50" s="442">
        <v>0</v>
      </c>
      <c r="S50" s="442">
        <v>0</v>
      </c>
      <c r="T50" s="442">
        <v>0</v>
      </c>
      <c r="U50" s="442">
        <v>0</v>
      </c>
      <c r="V50" s="442">
        <v>0</v>
      </c>
      <c r="W50" s="442">
        <v>0</v>
      </c>
      <c r="X50" s="442">
        <v>0</v>
      </c>
      <c r="Y50" s="442">
        <v>-4.3065231158961369E-3</v>
      </c>
      <c r="Z50" s="442">
        <v>0</v>
      </c>
      <c r="AA50" s="442">
        <v>-4.8832271762208071E-2</v>
      </c>
      <c r="AB50" s="442">
        <v>0</v>
      </c>
      <c r="AC50" s="442">
        <v>-5.0269716362792672E-4</v>
      </c>
      <c r="AD50" s="442">
        <v>-1.5186915887850467E-2</v>
      </c>
      <c r="AE50" s="442">
        <v>0</v>
      </c>
      <c r="AF50" s="442">
        <v>-2.6278906797477224E-3</v>
      </c>
      <c r="AG50" s="442">
        <v>0</v>
      </c>
      <c r="AH50" s="442">
        <v>0</v>
      </c>
      <c r="AI50" s="442">
        <v>-2.9009531703273932E-3</v>
      </c>
      <c r="AJ50" s="442">
        <v>-1.3523445538732913E-2</v>
      </c>
      <c r="AK50" s="442">
        <v>-1.5151515151515152E-2</v>
      </c>
      <c r="AL50" s="442">
        <v>0</v>
      </c>
      <c r="AM50" s="442">
        <v>0</v>
      </c>
      <c r="AN50" s="442">
        <v>0</v>
      </c>
      <c r="AO50" s="442">
        <v>-4.1666666666666666E-3</v>
      </c>
      <c r="AP50" s="443">
        <v>-2.5306713905865956E-3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0.45581014729950903</v>
      </c>
      <c r="D51" s="444">
        <v>0.7142857142857143</v>
      </c>
      <c r="E51" s="444">
        <v>0.5714285714285714</v>
      </c>
      <c r="F51" s="444">
        <v>0.8666666666666667</v>
      </c>
      <c r="G51" s="444">
        <v>0.34830177746723701</v>
      </c>
      <c r="H51" s="444">
        <v>0.39721254355400698</v>
      </c>
      <c r="I51" s="444">
        <v>0.34507203292933913</v>
      </c>
      <c r="J51" s="444">
        <v>0.31606572341396622</v>
      </c>
      <c r="K51" s="444">
        <v>0.29268292682926828</v>
      </c>
      <c r="L51" s="444">
        <v>0.360218771609983</v>
      </c>
      <c r="M51" s="444">
        <v>0.4751434034416826</v>
      </c>
      <c r="N51" s="444">
        <v>0.24967557747209967</v>
      </c>
      <c r="O51" s="444">
        <v>0.23404255319148937</v>
      </c>
      <c r="P51" s="444">
        <v>0.44022482150994985</v>
      </c>
      <c r="Q51" s="444">
        <v>0.42746750965929048</v>
      </c>
      <c r="R51" s="444">
        <v>0.45272556774167244</v>
      </c>
      <c r="S51" s="444">
        <v>0.40646651270207851</v>
      </c>
      <c r="T51" s="444">
        <v>0.36688311688311687</v>
      </c>
      <c r="U51" s="444">
        <v>0.35058697972251868</v>
      </c>
      <c r="V51" s="444">
        <v>0.33957845433255268</v>
      </c>
      <c r="W51" s="444">
        <v>0.22025084123585195</v>
      </c>
      <c r="X51" s="444">
        <v>0.42146974063400577</v>
      </c>
      <c r="Y51" s="444">
        <v>0.46130462317922738</v>
      </c>
      <c r="Z51" s="444">
        <v>0.35240963855421686</v>
      </c>
      <c r="AA51" s="444">
        <v>0.49681528662420382</v>
      </c>
      <c r="AB51" s="444">
        <v>0.66666666666666663</v>
      </c>
      <c r="AC51" s="444">
        <v>0.72160244388159545</v>
      </c>
      <c r="AD51" s="444">
        <v>0.67640186915887845</v>
      </c>
      <c r="AE51" s="444">
        <v>0.8924201838847462</v>
      </c>
      <c r="AF51" s="444">
        <v>0.72827610371408547</v>
      </c>
      <c r="AG51" s="444">
        <v>0.44623655913978494</v>
      </c>
      <c r="AH51" s="444">
        <v>0.71144278606965172</v>
      </c>
      <c r="AI51" s="444">
        <v>0.72420223787815996</v>
      </c>
      <c r="AJ51" s="444">
        <v>0.55718065559312069</v>
      </c>
      <c r="AK51" s="444">
        <v>0.58484848484848484</v>
      </c>
      <c r="AL51" s="444">
        <v>0.54348434004474278</v>
      </c>
      <c r="AM51" s="444">
        <v>0.57536764705882348</v>
      </c>
      <c r="AN51" s="444">
        <v>0</v>
      </c>
      <c r="AO51" s="444">
        <v>0.31458333333333333</v>
      </c>
      <c r="AP51" s="445">
        <v>0.50252200470774211</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1</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I27" sqref="I27"/>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1.0147850371637746</v>
      </c>
      <c r="D5" s="442">
        <v>0</v>
      </c>
      <c r="E5" s="442">
        <v>1.0019574486744181E-3</v>
      </c>
      <c r="F5" s="442">
        <v>4.260881334626757E-8</v>
      </c>
      <c r="G5" s="442">
        <v>1.91960047097402E-2</v>
      </c>
      <c r="H5" s="442">
        <v>7.1553822093110375E-4</v>
      </c>
      <c r="I5" s="442">
        <v>5.0224827548612738E-5</v>
      </c>
      <c r="J5" s="442">
        <v>1.94230967749148E-4</v>
      </c>
      <c r="K5" s="442">
        <v>3.5499006298810342E-7</v>
      </c>
      <c r="L5" s="442">
        <v>9.9618447704281085E-4</v>
      </c>
      <c r="M5" s="442">
        <v>1.2648186437978203E-5</v>
      </c>
      <c r="N5" s="442">
        <v>2.3200781871151992E-6</v>
      </c>
      <c r="O5" s="442">
        <v>6.4071653318547011E-6</v>
      </c>
      <c r="P5" s="442">
        <v>3.6983901552127205E-6</v>
      </c>
      <c r="Q5" s="442">
        <v>6.0209166447805858E-6</v>
      </c>
      <c r="R5" s="442">
        <v>8.3411532496577524E-6</v>
      </c>
      <c r="S5" s="442">
        <v>1.4813719078652315E-5</v>
      </c>
      <c r="T5" s="442">
        <v>7.7917637776302686E-6</v>
      </c>
      <c r="U5" s="442">
        <v>1.4457534951900681E-5</v>
      </c>
      <c r="V5" s="442">
        <v>1.5426113848327275E-5</v>
      </c>
      <c r="W5" s="442">
        <v>1.4275790378688182E-5</v>
      </c>
      <c r="X5" s="442">
        <v>8.110450218993115E-4</v>
      </c>
      <c r="Y5" s="442">
        <v>1.0709992732303489E-4</v>
      </c>
      <c r="Z5" s="442">
        <v>3.3120246496415904E-6</v>
      </c>
      <c r="AA5" s="442">
        <v>1.8378080438185429E-5</v>
      </c>
      <c r="AB5" s="442">
        <v>6.7724862062978296E-6</v>
      </c>
      <c r="AC5" s="442">
        <v>1.896193506742399E-5</v>
      </c>
      <c r="AD5" s="442">
        <v>4.5758290206706783E-6</v>
      </c>
      <c r="AE5" s="442">
        <v>1.5671585718311129E-6</v>
      </c>
      <c r="AF5" s="442">
        <v>1.3095646231556918E-5</v>
      </c>
      <c r="AG5" s="442">
        <v>4.111933615262523E-5</v>
      </c>
      <c r="AH5" s="442">
        <v>6.254568820396393E-6</v>
      </c>
      <c r="AI5" s="442">
        <v>2.6376296489129931E-4</v>
      </c>
      <c r="AJ5" s="442">
        <v>2.2923444992676618E-4</v>
      </c>
      <c r="AK5" s="442">
        <v>3.3147839019985291E-4</v>
      </c>
      <c r="AL5" s="442">
        <v>9.0911392110440611E-6</v>
      </c>
      <c r="AM5" s="442">
        <v>2.0103407711408758E-3</v>
      </c>
      <c r="AN5" s="442">
        <v>5.3599410755837763E-5</v>
      </c>
      <c r="AO5" s="442">
        <v>2.7663048427141999E-5</v>
      </c>
      <c r="AP5" s="317">
        <f t="shared" ref="AP5:AP44" si="0">SUM(C5:AN5)</f>
        <v>1.0409754653668855</v>
      </c>
    </row>
    <row r="6" spans="1:42" ht="12.5" x14ac:dyDescent="0.2">
      <c r="A6" s="267" t="s">
        <v>444</v>
      </c>
      <c r="B6" s="272" t="s">
        <v>445</v>
      </c>
      <c r="C6" s="442">
        <v>8.7870492240327486E-6</v>
      </c>
      <c r="D6" s="442">
        <v>1.0060301507537688</v>
      </c>
      <c r="E6" s="442">
        <v>1.2176197600641736E-6</v>
      </c>
      <c r="F6" s="442">
        <v>1.5674224354572482E-8</v>
      </c>
      <c r="G6" s="442">
        <v>1.4907245958587798E-5</v>
      </c>
      <c r="H6" s="442">
        <v>1.4728710998832436E-6</v>
      </c>
      <c r="I6" s="442">
        <v>1.0742477523975412E-3</v>
      </c>
      <c r="J6" s="442">
        <v>9.309556287681965E-6</v>
      </c>
      <c r="K6" s="442">
        <v>5.814494670635052E-8</v>
      </c>
      <c r="L6" s="442">
        <v>2.4532108711988196E-6</v>
      </c>
      <c r="M6" s="442">
        <v>6.3385443846146796E-6</v>
      </c>
      <c r="N6" s="442">
        <v>3.630132105763971E-7</v>
      </c>
      <c r="O6" s="442">
        <v>4.1259642838957506E-7</v>
      </c>
      <c r="P6" s="442">
        <v>1.4800073283150765E-6</v>
      </c>
      <c r="Q6" s="442">
        <v>8.2761865579096226E-7</v>
      </c>
      <c r="R6" s="442">
        <v>7.9582434768987549E-7</v>
      </c>
      <c r="S6" s="442">
        <v>2.2373549269127883E-6</v>
      </c>
      <c r="T6" s="442">
        <v>2.1478570299784167E-6</v>
      </c>
      <c r="U6" s="442">
        <v>2.4894808774371775E-6</v>
      </c>
      <c r="V6" s="442">
        <v>2.2404413296757401E-6</v>
      </c>
      <c r="W6" s="442">
        <v>8.7401944950306001E-7</v>
      </c>
      <c r="X6" s="442">
        <v>4.7987263261248406E-5</v>
      </c>
      <c r="Y6" s="442">
        <v>1.4646656200495568E-5</v>
      </c>
      <c r="Z6" s="442">
        <v>1.2583746605530859E-6</v>
      </c>
      <c r="AA6" s="442">
        <v>1.8750840521232344E-6</v>
      </c>
      <c r="AB6" s="442">
        <v>2.2571361241113003E-6</v>
      </c>
      <c r="AC6" s="442">
        <v>3.0897738368545228E-6</v>
      </c>
      <c r="AD6" s="442">
        <v>1.664298317137883E-6</v>
      </c>
      <c r="AE6" s="442">
        <v>2.4855968448752195E-7</v>
      </c>
      <c r="AF6" s="442">
        <v>2.0926048731211595E-6</v>
      </c>
      <c r="AG6" s="442">
        <v>2.3559259184710159E-6</v>
      </c>
      <c r="AH6" s="442">
        <v>1.3375118594502902E-6</v>
      </c>
      <c r="AI6" s="442">
        <v>3.2638792718307094E-6</v>
      </c>
      <c r="AJ6" s="442">
        <v>1.9165329802724511E-6</v>
      </c>
      <c r="AK6" s="442">
        <v>7.6415676111179487E-6</v>
      </c>
      <c r="AL6" s="442">
        <v>1.4404697031119516E-6</v>
      </c>
      <c r="AM6" s="442">
        <v>1.786418716277867E-5</v>
      </c>
      <c r="AN6" s="442">
        <v>1.1750515682588176E-4</v>
      </c>
      <c r="AO6" s="442">
        <v>3.0031373394141982E-5</v>
      </c>
      <c r="AP6" s="318">
        <f t="shared" si="0"/>
        <v>1.0073912716188504</v>
      </c>
    </row>
    <row r="7" spans="1:42" ht="12.5" x14ac:dyDescent="0.2">
      <c r="A7" s="267" t="s">
        <v>446</v>
      </c>
      <c r="B7" s="272" t="s">
        <v>249</v>
      </c>
      <c r="C7" s="442">
        <v>4.2190149307838395E-6</v>
      </c>
      <c r="D7" s="442">
        <v>0</v>
      </c>
      <c r="E7" s="442">
        <v>1.0000044955898131</v>
      </c>
      <c r="F7" s="442">
        <v>2.7702887625556993E-10</v>
      </c>
      <c r="G7" s="442">
        <v>8.6301666292605751E-5</v>
      </c>
      <c r="H7" s="442">
        <v>1.4691618131715691E-7</v>
      </c>
      <c r="I7" s="442">
        <v>9.6742107347157219E-8</v>
      </c>
      <c r="J7" s="442">
        <v>2.4260079414732681E-7</v>
      </c>
      <c r="K7" s="442">
        <v>5.4300260382798176E-10</v>
      </c>
      <c r="L7" s="442">
        <v>1.0919252483784115E-8</v>
      </c>
      <c r="M7" s="442">
        <v>4.9760857763413777E-8</v>
      </c>
      <c r="N7" s="442">
        <v>1.4790795407836842E-8</v>
      </c>
      <c r="O7" s="442">
        <v>5.0540137112364924E-8</v>
      </c>
      <c r="P7" s="442">
        <v>7.5780126998532342E-9</v>
      </c>
      <c r="Q7" s="442">
        <v>4.9120731549350461E-9</v>
      </c>
      <c r="R7" s="442">
        <v>7.8239934372842105E-9</v>
      </c>
      <c r="S7" s="442">
        <v>1.7101010965738009E-8</v>
      </c>
      <c r="T7" s="442">
        <v>7.5546744006803636E-9</v>
      </c>
      <c r="U7" s="442">
        <v>8.7483884704123746E-9</v>
      </c>
      <c r="V7" s="442">
        <v>1.4839387115668424E-8</v>
      </c>
      <c r="W7" s="442">
        <v>5.2972644530026062E-9</v>
      </c>
      <c r="X7" s="442">
        <v>1.3675167386079051E-5</v>
      </c>
      <c r="Y7" s="442">
        <v>1.2013371300609848E-8</v>
      </c>
      <c r="Z7" s="442">
        <v>2.0583706184962597E-8</v>
      </c>
      <c r="AA7" s="442">
        <v>8.1005049665798372E-9</v>
      </c>
      <c r="AB7" s="442">
        <v>1.0402951668151967E-8</v>
      </c>
      <c r="AC7" s="442">
        <v>2.2106738806438645E-8</v>
      </c>
      <c r="AD7" s="442">
        <v>3.0201383269422705E-8</v>
      </c>
      <c r="AE7" s="442">
        <v>2.0026213151460623E-9</v>
      </c>
      <c r="AF7" s="442">
        <v>1.5909705960901909E-8</v>
      </c>
      <c r="AG7" s="442">
        <v>2.1433067249540566E-7</v>
      </c>
      <c r="AH7" s="442">
        <v>2.8680069166367175E-8</v>
      </c>
      <c r="AI7" s="442">
        <v>2.3681136633155172E-7</v>
      </c>
      <c r="AJ7" s="442">
        <v>1.2314223930647574E-6</v>
      </c>
      <c r="AK7" s="442">
        <v>1.9482024537953464E-7</v>
      </c>
      <c r="AL7" s="442">
        <v>3.8701564163045893E-8</v>
      </c>
      <c r="AM7" s="442">
        <v>1.0602379703625524E-5</v>
      </c>
      <c r="AN7" s="442">
        <v>3.3318532323577702E-8</v>
      </c>
      <c r="AO7" s="442">
        <v>1.3607011184678035E-7</v>
      </c>
      <c r="AP7" s="318">
        <f t="shared" si="0"/>
        <v>1.0001220801689144</v>
      </c>
    </row>
    <row r="8" spans="1:42" ht="12.5" x14ac:dyDescent="0.2">
      <c r="A8" s="267" t="s">
        <v>447</v>
      </c>
      <c r="B8" s="272" t="s">
        <v>27</v>
      </c>
      <c r="C8" s="442">
        <v>4.6787162248200602E-6</v>
      </c>
      <c r="D8" s="442">
        <v>0</v>
      </c>
      <c r="E8" s="442">
        <v>2.4799970632904761E-5</v>
      </c>
      <c r="F8" s="442">
        <v>1.0000103379079317</v>
      </c>
      <c r="G8" s="442">
        <v>8.0479576092625579E-6</v>
      </c>
      <c r="H8" s="442">
        <v>5.8460301798316101E-6</v>
      </c>
      <c r="I8" s="442">
        <v>6.1449109881405923E-5</v>
      </c>
      <c r="J8" s="442">
        <v>7.5470953985169013E-5</v>
      </c>
      <c r="K8" s="442">
        <v>6.0608086319063484E-3</v>
      </c>
      <c r="L8" s="442">
        <v>8.27416200125942E-6</v>
      </c>
      <c r="M8" s="442">
        <v>7.2565415402328702E-4</v>
      </c>
      <c r="N8" s="442">
        <v>6.0415014312769429E-4</v>
      </c>
      <c r="O8" s="442">
        <v>1.5624827520070758E-3</v>
      </c>
      <c r="P8" s="442">
        <v>3.7755076187490609E-5</v>
      </c>
      <c r="Q8" s="442">
        <v>1.8837397986294775E-5</v>
      </c>
      <c r="R8" s="442">
        <v>1.5418466348409871E-5</v>
      </c>
      <c r="S8" s="442">
        <v>9.0925827702548832E-6</v>
      </c>
      <c r="T8" s="442">
        <v>1.1573991978099522E-5</v>
      </c>
      <c r="U8" s="442">
        <v>1.1151582602225873E-5</v>
      </c>
      <c r="V8" s="442">
        <v>4.857066347065914E-6</v>
      </c>
      <c r="W8" s="442">
        <v>1.256907526382454E-5</v>
      </c>
      <c r="X8" s="442">
        <v>6.1282384061433745E-6</v>
      </c>
      <c r="Y8" s="442">
        <v>8.3229090534862266E-5</v>
      </c>
      <c r="Z8" s="442">
        <v>3.1397152495334607E-3</v>
      </c>
      <c r="AA8" s="442">
        <v>1.291904340767835E-5</v>
      </c>
      <c r="AB8" s="442">
        <v>1.4859630627210543E-5</v>
      </c>
      <c r="AC8" s="442">
        <v>4.7144275096772527E-6</v>
      </c>
      <c r="AD8" s="442">
        <v>1.6507101576736151E-6</v>
      </c>
      <c r="AE8" s="442">
        <v>1.0037729049996947E-6</v>
      </c>
      <c r="AF8" s="442">
        <v>9.9540788271129278E-6</v>
      </c>
      <c r="AG8" s="442">
        <v>1.9253948233130445E-6</v>
      </c>
      <c r="AH8" s="442">
        <v>5.2344264498992135E-6</v>
      </c>
      <c r="AI8" s="442">
        <v>5.0414172941944406E-6</v>
      </c>
      <c r="AJ8" s="442">
        <v>3.1436196717296229E-6</v>
      </c>
      <c r="AK8" s="442">
        <v>2.6581572675246995E-6</v>
      </c>
      <c r="AL8" s="442">
        <v>1.9269038553978758E-6</v>
      </c>
      <c r="AM8" s="442">
        <v>8.4335476964733949E-6</v>
      </c>
      <c r="AN8" s="442">
        <v>9.1600391157637121E-6</v>
      </c>
      <c r="AO8" s="442">
        <v>7.3731818578953466E-6</v>
      </c>
      <c r="AP8" s="318">
        <f t="shared" si="0"/>
        <v>1.0125849534770777</v>
      </c>
    </row>
    <row r="9" spans="1:42" ht="12.5" x14ac:dyDescent="0.2">
      <c r="A9" s="267" t="s">
        <v>448</v>
      </c>
      <c r="B9" s="272" t="s">
        <v>190</v>
      </c>
      <c r="C9" s="442">
        <v>5.263293696330365E-2</v>
      </c>
      <c r="D9" s="442">
        <v>0</v>
      </c>
      <c r="E9" s="442">
        <v>5.6109728026441631E-2</v>
      </c>
      <c r="F9" s="442">
        <v>2.490467339033819E-7</v>
      </c>
      <c r="G9" s="442">
        <v>1.0776315248907113</v>
      </c>
      <c r="H9" s="442">
        <v>1.43352279632126E-3</v>
      </c>
      <c r="I9" s="442">
        <v>9.0476354924049266E-4</v>
      </c>
      <c r="J9" s="442">
        <v>2.9373908221196859E-3</v>
      </c>
      <c r="K9" s="442">
        <v>2.1678317368606936E-6</v>
      </c>
      <c r="L9" s="442">
        <v>6.7523430502249081E-5</v>
      </c>
      <c r="M9" s="442">
        <v>4.0426865186392411E-4</v>
      </c>
      <c r="N9" s="442">
        <v>1.3208889962980968E-5</v>
      </c>
      <c r="O9" s="442">
        <v>3.5616202939067426E-5</v>
      </c>
      <c r="P9" s="442">
        <v>1.3085770793930965E-5</v>
      </c>
      <c r="Q9" s="442">
        <v>1.1437345960813363E-5</v>
      </c>
      <c r="R9" s="442">
        <v>1.4601368927978161E-5</v>
      </c>
      <c r="S9" s="442">
        <v>2.0355957988878008E-5</v>
      </c>
      <c r="T9" s="442">
        <v>1.4121746583925086E-5</v>
      </c>
      <c r="U9" s="442">
        <v>1.6524613441969107E-5</v>
      </c>
      <c r="V9" s="442">
        <v>2.0682296591287401E-5</v>
      </c>
      <c r="W9" s="442">
        <v>1.1922587002554227E-5</v>
      </c>
      <c r="X9" s="442">
        <v>8.0676424752020963E-3</v>
      </c>
      <c r="Y9" s="442">
        <v>4.1543799090181773E-5</v>
      </c>
      <c r="Z9" s="442">
        <v>1.7916692256359819E-5</v>
      </c>
      <c r="AA9" s="442">
        <v>1.9336697487230213E-5</v>
      </c>
      <c r="AB9" s="442">
        <v>1.6663633720260756E-5</v>
      </c>
      <c r="AC9" s="442">
        <v>9.5593090164198743E-5</v>
      </c>
      <c r="AD9" s="442">
        <v>2.7429770705304299E-5</v>
      </c>
      <c r="AE9" s="442">
        <v>6.900134108359894E-6</v>
      </c>
      <c r="AF9" s="442">
        <v>9.3797600151253465E-5</v>
      </c>
      <c r="AG9" s="442">
        <v>7.8403689207468127E-4</v>
      </c>
      <c r="AH9" s="442">
        <v>1.5340687448809544E-4</v>
      </c>
      <c r="AI9" s="442">
        <v>2.4614652436420661E-3</v>
      </c>
      <c r="AJ9" s="442">
        <v>2.7798300665529256E-3</v>
      </c>
      <c r="AK9" s="442">
        <v>1.3304804079797906E-3</v>
      </c>
      <c r="AL9" s="442">
        <v>7.1868070893237444E-5</v>
      </c>
      <c r="AM9" s="442">
        <v>4.1158992563777419E-2</v>
      </c>
      <c r="AN9" s="442">
        <v>1.4507032647450882E-4</v>
      </c>
      <c r="AO9" s="442">
        <v>9.2386264913708188E-4</v>
      </c>
      <c r="AP9" s="318">
        <f t="shared" si="0"/>
        <v>1.2495676071279362</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8.4307784352182311E-3</v>
      </c>
      <c r="D11" s="442">
        <v>0</v>
      </c>
      <c r="E11" s="442">
        <v>7.5469521057029752E-4</v>
      </c>
      <c r="F11" s="442">
        <v>1.5229824329346519E-5</v>
      </c>
      <c r="G11" s="442">
        <v>6.0168257330876678E-3</v>
      </c>
      <c r="H11" s="442">
        <v>1.4002194662456292E-3</v>
      </c>
      <c r="I11" s="442">
        <v>1.0856947435043582</v>
      </c>
      <c r="J11" s="442">
        <v>4.4993544230358326E-3</v>
      </c>
      <c r="K11" s="442">
        <v>5.7917940866338643E-5</v>
      </c>
      <c r="L11" s="442">
        <v>2.4660930910672943E-3</v>
      </c>
      <c r="M11" s="442">
        <v>6.3618217150257991E-3</v>
      </c>
      <c r="N11" s="442">
        <v>3.3412864390067469E-4</v>
      </c>
      <c r="O11" s="442">
        <v>3.0311761057576252E-4</v>
      </c>
      <c r="P11" s="442">
        <v>1.4803279055762043E-3</v>
      </c>
      <c r="Q11" s="442">
        <v>8.2701052014769768E-4</v>
      </c>
      <c r="R11" s="442">
        <v>7.8863024421401665E-4</v>
      </c>
      <c r="S11" s="442">
        <v>2.2244132517957736E-3</v>
      </c>
      <c r="T11" s="442">
        <v>2.15558273614794E-3</v>
      </c>
      <c r="U11" s="442">
        <v>2.498485334607484E-3</v>
      </c>
      <c r="V11" s="442">
        <v>2.2330223933000356E-3</v>
      </c>
      <c r="W11" s="442">
        <v>8.7314108590867473E-4</v>
      </c>
      <c r="X11" s="442">
        <v>1.7369137093788022E-2</v>
      </c>
      <c r="Y11" s="442">
        <v>1.4783074095377288E-2</v>
      </c>
      <c r="Z11" s="442">
        <v>1.2262089480362304E-3</v>
      </c>
      <c r="AA11" s="442">
        <v>1.8797112252169272E-3</v>
      </c>
      <c r="AB11" s="442">
        <v>2.2597537244163448E-3</v>
      </c>
      <c r="AC11" s="442">
        <v>3.0888413444443894E-3</v>
      </c>
      <c r="AD11" s="442">
        <v>1.6154450965372429E-3</v>
      </c>
      <c r="AE11" s="442">
        <v>2.4803371563732597E-4</v>
      </c>
      <c r="AF11" s="442">
        <v>2.0968716935432282E-3</v>
      </c>
      <c r="AG11" s="442">
        <v>2.0539573968538396E-3</v>
      </c>
      <c r="AH11" s="442">
        <v>1.3120436174796002E-3</v>
      </c>
      <c r="AI11" s="442">
        <v>3.1870658468763943E-3</v>
      </c>
      <c r="AJ11" s="442">
        <v>1.8012497629399742E-3</v>
      </c>
      <c r="AK11" s="442">
        <v>7.5053751328662084E-3</v>
      </c>
      <c r="AL11" s="442">
        <v>1.3794828317305115E-3</v>
      </c>
      <c r="AM11" s="442">
        <v>2.4645363102971723E-3</v>
      </c>
      <c r="AN11" s="442">
        <v>0.1187120077272662</v>
      </c>
      <c r="AO11" s="442">
        <v>3.0201835546531785E-2</v>
      </c>
      <c r="AP11" s="318">
        <f t="shared" si="0"/>
        <v>1.3123983346332864</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2.4375577044536727E-4</v>
      </c>
      <c r="D13" s="442">
        <v>0</v>
      </c>
      <c r="E13" s="442">
        <v>3.9367091787705383E-3</v>
      </c>
      <c r="F13" s="442">
        <v>5.4935786045915806E-6</v>
      </c>
      <c r="G13" s="442">
        <v>1.6215225430763977E-4</v>
      </c>
      <c r="H13" s="442">
        <v>1.2214442804375875E-4</v>
      </c>
      <c r="I13" s="442">
        <v>1.5678317147293209E-4</v>
      </c>
      <c r="J13" s="442">
        <v>2.2554630931087036E-3</v>
      </c>
      <c r="K13" s="442">
        <v>1.001755013121604</v>
      </c>
      <c r="L13" s="442">
        <v>7.7837111104666964E-5</v>
      </c>
      <c r="M13" s="442">
        <v>6.8703615820297668E-4</v>
      </c>
      <c r="N13" s="442">
        <v>7.2156340101214248E-4</v>
      </c>
      <c r="O13" s="442">
        <v>1.2550053508941358E-4</v>
      </c>
      <c r="P13" s="442">
        <v>1.4018245434296847E-4</v>
      </c>
      <c r="Q13" s="442">
        <v>7.6053024510186292E-5</v>
      </c>
      <c r="R13" s="442">
        <v>6.0162441075883673E-5</v>
      </c>
      <c r="S13" s="442">
        <v>2.3295105661271358E-5</v>
      </c>
      <c r="T13" s="442">
        <v>2.3923168767979756E-5</v>
      </c>
      <c r="U13" s="442">
        <v>5.858497442552461E-5</v>
      </c>
      <c r="V13" s="442">
        <v>3.5418096797228299E-5</v>
      </c>
      <c r="W13" s="442">
        <v>8.8498302458937364E-5</v>
      </c>
      <c r="X13" s="442">
        <v>1.3107934800888539E-4</v>
      </c>
      <c r="Y13" s="442">
        <v>3.970611083182349E-4</v>
      </c>
      <c r="Z13" s="442">
        <v>1.6102296246088884E-3</v>
      </c>
      <c r="AA13" s="442">
        <v>3.9664608638805595E-4</v>
      </c>
      <c r="AB13" s="442">
        <v>3.7190995101584324E-4</v>
      </c>
      <c r="AC13" s="442">
        <v>6.8524755715558162E-5</v>
      </c>
      <c r="AD13" s="442">
        <v>2.8503686493004229E-5</v>
      </c>
      <c r="AE13" s="442">
        <v>6.6370495821911472E-6</v>
      </c>
      <c r="AF13" s="442">
        <v>1.3669645344110612E-3</v>
      </c>
      <c r="AG13" s="442">
        <v>2.7409761729649061E-5</v>
      </c>
      <c r="AH13" s="442">
        <v>3.3667634591344231E-4</v>
      </c>
      <c r="AI13" s="442">
        <v>1.2982056253633842E-4</v>
      </c>
      <c r="AJ13" s="442">
        <v>8.7014648627112203E-5</v>
      </c>
      <c r="AK13" s="442">
        <v>1.1379349470701778E-4</v>
      </c>
      <c r="AL13" s="442">
        <v>6.8291601397663223E-5</v>
      </c>
      <c r="AM13" s="442">
        <v>2.197507093332852E-4</v>
      </c>
      <c r="AN13" s="442">
        <v>1.0232477518357567E-4</v>
      </c>
      <c r="AO13" s="442">
        <v>5.3263625200165767E-4</v>
      </c>
      <c r="AP13" s="318">
        <f t="shared" si="0"/>
        <v>1.0162182074137764</v>
      </c>
    </row>
    <row r="14" spans="1:42" ht="12.5" x14ac:dyDescent="0.2">
      <c r="A14" s="281" t="s">
        <v>453</v>
      </c>
      <c r="B14" s="283" t="s">
        <v>454</v>
      </c>
      <c r="C14" s="442">
        <v>3.3410245024310154E-3</v>
      </c>
      <c r="D14" s="442">
        <v>0</v>
      </c>
      <c r="E14" s="442">
        <v>6.790827051698598E-4</v>
      </c>
      <c r="F14" s="442">
        <v>1.3049353137886531E-5</v>
      </c>
      <c r="G14" s="442">
        <v>7.0554528789001768E-3</v>
      </c>
      <c r="H14" s="442">
        <v>3.6882811356797724E-3</v>
      </c>
      <c r="I14" s="442">
        <v>7.1401247504171116E-3</v>
      </c>
      <c r="J14" s="442">
        <v>6.3471599719206089E-3</v>
      </c>
      <c r="K14" s="442">
        <v>5.0135973994227638E-5</v>
      </c>
      <c r="L14" s="442">
        <v>1.0739761124078819</v>
      </c>
      <c r="M14" s="442">
        <v>3.2022404304349458E-3</v>
      </c>
      <c r="N14" s="442">
        <v>4.3851127188349081E-4</v>
      </c>
      <c r="O14" s="442">
        <v>2.5186200295215328E-3</v>
      </c>
      <c r="P14" s="442">
        <v>1.8474201755579183E-3</v>
      </c>
      <c r="Q14" s="442">
        <v>4.7522933493411414E-3</v>
      </c>
      <c r="R14" s="442">
        <v>7.116194905333292E-3</v>
      </c>
      <c r="S14" s="442">
        <v>1.3307443033506661E-2</v>
      </c>
      <c r="T14" s="442">
        <v>6.5310080626510038E-3</v>
      </c>
      <c r="U14" s="442">
        <v>1.3467203266321963E-2</v>
      </c>
      <c r="V14" s="442">
        <v>1.4082528864721212E-2</v>
      </c>
      <c r="W14" s="442">
        <v>1.3923614679803215E-2</v>
      </c>
      <c r="X14" s="442">
        <v>2.4295142474285131E-2</v>
      </c>
      <c r="Y14" s="442">
        <v>5.188744370524901E-3</v>
      </c>
      <c r="Z14" s="442">
        <v>3.4364834796911224E-4</v>
      </c>
      <c r="AA14" s="442">
        <v>1.4097466690137497E-2</v>
      </c>
      <c r="AB14" s="442">
        <v>5.3245135302721859E-3</v>
      </c>
      <c r="AC14" s="442">
        <v>2.1813070423750752E-3</v>
      </c>
      <c r="AD14" s="442">
        <v>1.7196496930222528E-3</v>
      </c>
      <c r="AE14" s="442">
        <v>2.2558697458685729E-4</v>
      </c>
      <c r="AF14" s="442">
        <v>1.1293605453684037E-3</v>
      </c>
      <c r="AG14" s="442">
        <v>1.2389841064690771E-3</v>
      </c>
      <c r="AH14" s="442">
        <v>1.3596445067907996E-3</v>
      </c>
      <c r="AI14" s="442">
        <v>1.9974064357558808E-3</v>
      </c>
      <c r="AJ14" s="442">
        <v>1.2881637852530615E-3</v>
      </c>
      <c r="AK14" s="442">
        <v>3.7935396516929946E-3</v>
      </c>
      <c r="AL14" s="442">
        <v>4.5370487859999076E-3</v>
      </c>
      <c r="AM14" s="442">
        <v>1.8628221462392255E-3</v>
      </c>
      <c r="AN14" s="442">
        <v>4.5163603416969768E-2</v>
      </c>
      <c r="AO14" s="442">
        <v>5.54703138807916E-3</v>
      </c>
      <c r="AP14" s="318">
        <f t="shared" si="0"/>
        <v>1.2992241342523212</v>
      </c>
    </row>
    <row r="15" spans="1:42" ht="12.5" x14ac:dyDescent="0.2">
      <c r="A15" s="281" t="s">
        <v>455</v>
      </c>
      <c r="B15" s="283" t="s">
        <v>31</v>
      </c>
      <c r="C15" s="442">
        <v>4.0910185062089288E-4</v>
      </c>
      <c r="D15" s="442">
        <v>0</v>
      </c>
      <c r="E15" s="442">
        <v>3.2434280100355434E-5</v>
      </c>
      <c r="F15" s="442">
        <v>6.5588573391408763E-7</v>
      </c>
      <c r="G15" s="442">
        <v>4.2984855277058493E-4</v>
      </c>
      <c r="H15" s="442">
        <v>4.303266233875832E-5</v>
      </c>
      <c r="I15" s="442">
        <v>2.9550410223404906E-4</v>
      </c>
      <c r="J15" s="442">
        <v>1.0104494664798869E-3</v>
      </c>
      <c r="K15" s="442">
        <v>1.7060870011942158E-6</v>
      </c>
      <c r="L15" s="442">
        <v>5.3551459620614691E-4</v>
      </c>
      <c r="M15" s="442">
        <v>1.0123793474685749</v>
      </c>
      <c r="N15" s="442">
        <v>8.1647634326659441E-4</v>
      </c>
      <c r="O15" s="442">
        <v>1.5581816478865617E-3</v>
      </c>
      <c r="P15" s="442">
        <v>6.0329740329369708E-4</v>
      </c>
      <c r="Q15" s="442">
        <v>1.0089208144855614E-3</v>
      </c>
      <c r="R15" s="442">
        <v>6.9527373254817235E-4</v>
      </c>
      <c r="S15" s="442">
        <v>3.0602355458141145E-3</v>
      </c>
      <c r="T15" s="442">
        <v>5.1121893343947025E-3</v>
      </c>
      <c r="U15" s="442">
        <v>1.3509753076872569E-3</v>
      </c>
      <c r="V15" s="442">
        <v>4.4752356352896152E-4</v>
      </c>
      <c r="W15" s="442">
        <v>9.6752333089404825E-4</v>
      </c>
      <c r="X15" s="442">
        <v>7.6726329343371506E-4</v>
      </c>
      <c r="Y15" s="442">
        <v>8.1149417046620983E-3</v>
      </c>
      <c r="Z15" s="442">
        <v>1.0815164087848581E-4</v>
      </c>
      <c r="AA15" s="442">
        <v>8.9778340559693959E-4</v>
      </c>
      <c r="AB15" s="442">
        <v>1.8103276206681083E-4</v>
      </c>
      <c r="AC15" s="442">
        <v>7.0363008349844515E-5</v>
      </c>
      <c r="AD15" s="442">
        <v>4.3308571232063292E-5</v>
      </c>
      <c r="AE15" s="442">
        <v>9.2005162365111072E-5</v>
      </c>
      <c r="AF15" s="442">
        <v>3.7355996044951302E-5</v>
      </c>
      <c r="AG15" s="442">
        <v>9.2219355089830416E-5</v>
      </c>
      <c r="AH15" s="442">
        <v>1.363516977628066E-4</v>
      </c>
      <c r="AI15" s="442">
        <v>3.4383243117636433E-4</v>
      </c>
      <c r="AJ15" s="442">
        <v>1.6198323813780021E-4</v>
      </c>
      <c r="AK15" s="442">
        <v>4.7698736176338256E-5</v>
      </c>
      <c r="AL15" s="442">
        <v>1.5680373991723399E-4</v>
      </c>
      <c r="AM15" s="442">
        <v>1.9602448990069276E-4</v>
      </c>
      <c r="AN15" s="442">
        <v>3.053834525438191E-4</v>
      </c>
      <c r="AO15" s="442">
        <v>6.4739744215269832E-4</v>
      </c>
      <c r="AP15" s="318">
        <f t="shared" si="0"/>
        <v>1.0425106946611955</v>
      </c>
    </row>
    <row r="16" spans="1:42" ht="12.5" x14ac:dyDescent="0.2">
      <c r="A16" s="281" t="s">
        <v>456</v>
      </c>
      <c r="B16" s="283" t="s">
        <v>32</v>
      </c>
      <c r="C16" s="442">
        <v>6.0972337340617373E-5</v>
      </c>
      <c r="D16" s="442">
        <v>0</v>
      </c>
      <c r="E16" s="442">
        <v>1.9248936015691549E-5</v>
      </c>
      <c r="F16" s="442">
        <v>5.6656744967206896E-7</v>
      </c>
      <c r="G16" s="442">
        <v>1.6640611903126005E-4</v>
      </c>
      <c r="H16" s="442">
        <v>7.7249657385758898E-5</v>
      </c>
      <c r="I16" s="442">
        <v>1.1048852760904518E-3</v>
      </c>
      <c r="J16" s="442">
        <v>1.4449255825501586E-4</v>
      </c>
      <c r="K16" s="442">
        <v>2.6882919704485243E-6</v>
      </c>
      <c r="L16" s="442">
        <v>5.6647422531910536E-4</v>
      </c>
      <c r="M16" s="442">
        <v>1.9603274950565422E-3</v>
      </c>
      <c r="N16" s="442">
        <v>1.1098240819434935</v>
      </c>
      <c r="O16" s="442">
        <v>3.5577732117859103E-5</v>
      </c>
      <c r="P16" s="442">
        <v>4.9026120852881848E-2</v>
      </c>
      <c r="Q16" s="442">
        <v>2.5098864979324276E-2</v>
      </c>
      <c r="R16" s="442">
        <v>2.0020541863371499E-2</v>
      </c>
      <c r="S16" s="442">
        <v>5.3641324662576676E-3</v>
      </c>
      <c r="T16" s="442">
        <v>1.6232301852222234E-3</v>
      </c>
      <c r="U16" s="442">
        <v>9.8884213730418592E-3</v>
      </c>
      <c r="V16" s="442">
        <v>2.3227655299010519E-3</v>
      </c>
      <c r="W16" s="442">
        <v>1.2728573168349272E-2</v>
      </c>
      <c r="X16" s="442">
        <v>8.1814395925549916E-4</v>
      </c>
      <c r="Y16" s="442">
        <v>6.3098491701893879E-3</v>
      </c>
      <c r="Z16" s="442">
        <v>8.8091078933146119E-5</v>
      </c>
      <c r="AA16" s="442">
        <v>2.3609854879352076E-4</v>
      </c>
      <c r="AB16" s="442">
        <v>3.7805547181354576E-5</v>
      </c>
      <c r="AC16" s="442">
        <v>7.4033098830538182E-5</v>
      </c>
      <c r="AD16" s="442">
        <v>3.9941228603816848E-5</v>
      </c>
      <c r="AE16" s="442">
        <v>6.8011938701755225E-5</v>
      </c>
      <c r="AF16" s="442">
        <v>1.0856938813516531E-4</v>
      </c>
      <c r="AG16" s="442">
        <v>7.6914366863587078E-5</v>
      </c>
      <c r="AH16" s="442">
        <v>1.4692369384758445E-4</v>
      </c>
      <c r="AI16" s="442">
        <v>5.7980141738689603E-5</v>
      </c>
      <c r="AJ16" s="442">
        <v>5.1648219608554958E-5</v>
      </c>
      <c r="AK16" s="442">
        <v>8.183040434385791E-5</v>
      </c>
      <c r="AL16" s="442">
        <v>2.225398696828376E-4</v>
      </c>
      <c r="AM16" s="442">
        <v>7.1123872325975563E-5</v>
      </c>
      <c r="AN16" s="442">
        <v>1.7932252933447647E-4</v>
      </c>
      <c r="AO16" s="442">
        <v>9.8617969667914147E-4</v>
      </c>
      <c r="AP16" s="318">
        <f t="shared" si="0"/>
        <v>1.2487044486142449</v>
      </c>
    </row>
    <row r="17" spans="1:42" ht="12.5" x14ac:dyDescent="0.2">
      <c r="A17" s="281" t="s">
        <v>457</v>
      </c>
      <c r="B17" s="283" t="s">
        <v>33</v>
      </c>
      <c r="C17" s="442">
        <v>4.6687693783870947E-6</v>
      </c>
      <c r="D17" s="442">
        <v>0</v>
      </c>
      <c r="E17" s="442">
        <v>2.914576063248141E-6</v>
      </c>
      <c r="F17" s="442">
        <v>3.4130682412184927E-8</v>
      </c>
      <c r="G17" s="442">
        <v>4.3845853318086314E-5</v>
      </c>
      <c r="H17" s="442">
        <v>3.9552452428815278E-6</v>
      </c>
      <c r="I17" s="442">
        <v>4.5860279539036394E-5</v>
      </c>
      <c r="J17" s="442">
        <v>1.2305892844202758E-4</v>
      </c>
      <c r="K17" s="442">
        <v>1.5291340127797569E-7</v>
      </c>
      <c r="L17" s="442">
        <v>6.6045978282521176E-5</v>
      </c>
      <c r="M17" s="442">
        <v>2.2835758077139812E-4</v>
      </c>
      <c r="N17" s="442">
        <v>2.2250543382988902E-4</v>
      </c>
      <c r="O17" s="442">
        <v>1.0097924846180313</v>
      </c>
      <c r="P17" s="442">
        <v>1.5951295843317365E-3</v>
      </c>
      <c r="Q17" s="442">
        <v>9.2407628736028956E-4</v>
      </c>
      <c r="R17" s="442">
        <v>4.8663188952939996E-4</v>
      </c>
      <c r="S17" s="442">
        <v>8.8615467428682364E-4</v>
      </c>
      <c r="T17" s="442">
        <v>1.1277290143242396E-3</v>
      </c>
      <c r="U17" s="442">
        <v>1.5730507620385673E-3</v>
      </c>
      <c r="V17" s="442">
        <v>9.9881348434371778E-4</v>
      </c>
      <c r="W17" s="442">
        <v>6.5179555999507455E-4</v>
      </c>
      <c r="X17" s="442">
        <v>3.2514703929170462E-4</v>
      </c>
      <c r="Y17" s="442">
        <v>2.6354491024506123E-4</v>
      </c>
      <c r="Z17" s="442">
        <v>4.4056903412332826E-6</v>
      </c>
      <c r="AA17" s="442">
        <v>1.1182090122326144E-5</v>
      </c>
      <c r="AB17" s="442">
        <v>2.2961671187119711E-6</v>
      </c>
      <c r="AC17" s="442">
        <v>4.4210872118040505E-6</v>
      </c>
      <c r="AD17" s="442">
        <v>2.8336609393118957E-6</v>
      </c>
      <c r="AE17" s="442">
        <v>2.8514458672915623E-6</v>
      </c>
      <c r="AF17" s="442">
        <v>2.7808062959210897E-6</v>
      </c>
      <c r="AG17" s="442">
        <v>4.4187003712422585E-6</v>
      </c>
      <c r="AH17" s="442">
        <v>1.6765740843936975E-5</v>
      </c>
      <c r="AI17" s="442">
        <v>6.125876162743084E-6</v>
      </c>
      <c r="AJ17" s="442">
        <v>4.4279608764123408E-5</v>
      </c>
      <c r="AK17" s="442">
        <v>5.3974564153346208E-6</v>
      </c>
      <c r="AL17" s="442">
        <v>2.1717567463553624E-5</v>
      </c>
      <c r="AM17" s="442">
        <v>1.4451234236849778E-5</v>
      </c>
      <c r="AN17" s="442">
        <v>1.0660817892308781E-5</v>
      </c>
      <c r="AO17" s="442">
        <v>5.7867879668564235E-5</v>
      </c>
      <c r="AP17" s="318">
        <f t="shared" si="0"/>
        <v>1.0195205454627756</v>
      </c>
    </row>
    <row r="18" spans="1:42" ht="12.5" x14ac:dyDescent="0.2">
      <c r="A18" s="281" t="s">
        <v>458</v>
      </c>
      <c r="B18" s="283" t="s">
        <v>34</v>
      </c>
      <c r="C18" s="442">
        <v>6.130940732027156E-4</v>
      </c>
      <c r="D18" s="442">
        <v>0</v>
      </c>
      <c r="E18" s="442">
        <v>2.8100617980229814E-4</v>
      </c>
      <c r="F18" s="442">
        <v>2.0687111667754157E-6</v>
      </c>
      <c r="G18" s="442">
        <v>3.0342376535644707E-3</v>
      </c>
      <c r="H18" s="442">
        <v>1.0093846280286695E-3</v>
      </c>
      <c r="I18" s="442">
        <v>2.2639687558316732E-3</v>
      </c>
      <c r="J18" s="442">
        <v>2.34642015863166E-3</v>
      </c>
      <c r="K18" s="442">
        <v>1.5323785768539725E-5</v>
      </c>
      <c r="L18" s="442">
        <v>1.7401885197089067E-3</v>
      </c>
      <c r="M18" s="442">
        <v>2.7436483349581064E-3</v>
      </c>
      <c r="N18" s="442">
        <v>3.8506010226110665E-4</v>
      </c>
      <c r="O18" s="442">
        <v>1.5169036083322818E-4</v>
      </c>
      <c r="P18" s="442">
        <v>1.0175287138521714</v>
      </c>
      <c r="Q18" s="442">
        <v>9.0365284081560977E-3</v>
      </c>
      <c r="R18" s="442">
        <v>8.1331516232403152E-3</v>
      </c>
      <c r="S18" s="442">
        <v>9.6713253862411846E-3</v>
      </c>
      <c r="T18" s="442">
        <v>4.7960450989596344E-3</v>
      </c>
      <c r="U18" s="442">
        <v>6.9343793339038525E-3</v>
      </c>
      <c r="V18" s="442">
        <v>6.8589662998843719E-3</v>
      </c>
      <c r="W18" s="442">
        <v>2.8972061440094782E-3</v>
      </c>
      <c r="X18" s="442">
        <v>3.6810438130104482E-3</v>
      </c>
      <c r="Y18" s="442">
        <v>2.4302214641883407E-2</v>
      </c>
      <c r="Z18" s="442">
        <v>3.3846315875745445E-4</v>
      </c>
      <c r="AA18" s="442">
        <v>8.3576543959890419E-4</v>
      </c>
      <c r="AB18" s="442">
        <v>1.3388364613121624E-4</v>
      </c>
      <c r="AC18" s="442">
        <v>8.6099388554973868E-4</v>
      </c>
      <c r="AD18" s="442">
        <v>1.3785821560698242E-4</v>
      </c>
      <c r="AE18" s="442">
        <v>3.31398630995625E-4</v>
      </c>
      <c r="AF18" s="442">
        <v>5.0042269925183974E-4</v>
      </c>
      <c r="AG18" s="442">
        <v>2.9046154247004842E-4</v>
      </c>
      <c r="AH18" s="442">
        <v>1.3730853108680258E-3</v>
      </c>
      <c r="AI18" s="442">
        <v>2.5991525212406695E-4</v>
      </c>
      <c r="AJ18" s="442">
        <v>2.5519315536575593E-4</v>
      </c>
      <c r="AK18" s="442">
        <v>9.0223641448355094E-4</v>
      </c>
      <c r="AL18" s="442">
        <v>4.4228103898948313E-4</v>
      </c>
      <c r="AM18" s="442">
        <v>9.7301090602701238E-4</v>
      </c>
      <c r="AN18" s="442">
        <v>6.3936581329502966E-4</v>
      </c>
      <c r="AO18" s="442">
        <v>1.4233974596817782E-3</v>
      </c>
      <c r="AP18" s="318">
        <f t="shared" si="0"/>
        <v>1.1167000009747337</v>
      </c>
    </row>
    <row r="19" spans="1:42" ht="12.5" x14ac:dyDescent="0.2">
      <c r="A19" s="281" t="s">
        <v>459</v>
      </c>
      <c r="B19" s="285" t="s">
        <v>268</v>
      </c>
      <c r="C19" s="442">
        <v>8.0955756154605524E-6</v>
      </c>
      <c r="D19" s="442">
        <v>0</v>
      </c>
      <c r="E19" s="442">
        <v>3.3900802300299837E-6</v>
      </c>
      <c r="F19" s="442">
        <v>2.404353201580461E-7</v>
      </c>
      <c r="G19" s="442">
        <v>9.3667649491804312E-6</v>
      </c>
      <c r="H19" s="442">
        <v>1.0778224482618289E-5</v>
      </c>
      <c r="I19" s="442">
        <v>3.6328392663489731E-5</v>
      </c>
      <c r="J19" s="442">
        <v>1.2666057121066248E-5</v>
      </c>
      <c r="K19" s="442">
        <v>2.3767442360861187E-6</v>
      </c>
      <c r="L19" s="442">
        <v>3.7077870602339858E-5</v>
      </c>
      <c r="M19" s="442">
        <v>1.2176112757662787E-4</v>
      </c>
      <c r="N19" s="442">
        <v>1.3157860361713354E-5</v>
      </c>
      <c r="O19" s="442">
        <v>5.1589370847975469E-6</v>
      </c>
      <c r="P19" s="442">
        <v>6.8565188061756697E-5</v>
      </c>
      <c r="Q19" s="442">
        <v>1.0090104157898943</v>
      </c>
      <c r="R19" s="442">
        <v>2.267246862559353E-3</v>
      </c>
      <c r="S19" s="442">
        <v>9.2000808720386115E-4</v>
      </c>
      <c r="T19" s="442">
        <v>1.9416873452045191E-4</v>
      </c>
      <c r="U19" s="442">
        <v>7.8493493171329911E-4</v>
      </c>
      <c r="V19" s="442">
        <v>1.4484243918631192E-4</v>
      </c>
      <c r="W19" s="442">
        <v>5.0763432236975955E-4</v>
      </c>
      <c r="X19" s="442">
        <v>5.1281394171507736E-5</v>
      </c>
      <c r="Y19" s="442">
        <v>4.0138278208982914E-4</v>
      </c>
      <c r="Z19" s="442">
        <v>1.9663816565460486E-5</v>
      </c>
      <c r="AA19" s="442">
        <v>6.4889371440896211E-4</v>
      </c>
      <c r="AB19" s="442">
        <v>1.7136568666605304E-5</v>
      </c>
      <c r="AC19" s="442">
        <v>2.0252377396006524E-5</v>
      </c>
      <c r="AD19" s="442">
        <v>2.5358291331498666E-5</v>
      </c>
      <c r="AE19" s="442">
        <v>5.4849247268329365E-6</v>
      </c>
      <c r="AF19" s="442">
        <v>2.2521789569672759E-5</v>
      </c>
      <c r="AG19" s="442">
        <v>3.1610861359928591E-5</v>
      </c>
      <c r="AH19" s="442">
        <v>4.3926272957330274E-5</v>
      </c>
      <c r="AI19" s="442">
        <v>2.0301913858926572E-5</v>
      </c>
      <c r="AJ19" s="442">
        <v>1.6599574951578329E-5</v>
      </c>
      <c r="AK19" s="442">
        <v>2.0384918068614972E-5</v>
      </c>
      <c r="AL19" s="442">
        <v>5.3841659322626022E-4</v>
      </c>
      <c r="AM19" s="442">
        <v>1.4224119636210902E-5</v>
      </c>
      <c r="AN19" s="442">
        <v>1.428606082471334E-5</v>
      </c>
      <c r="AO19" s="442">
        <v>1.9855579545022539E-5</v>
      </c>
      <c r="AP19" s="318">
        <f t="shared" si="0"/>
        <v>1.0160699403995621</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1.4571840388360246E-4</v>
      </c>
      <c r="D21" s="442">
        <v>0</v>
      </c>
      <c r="E21" s="442">
        <v>5.1476075210330178E-5</v>
      </c>
      <c r="F21" s="442">
        <v>6.0972026612582039E-7</v>
      </c>
      <c r="G21" s="442">
        <v>4.9789731117282967E-5</v>
      </c>
      <c r="H21" s="442">
        <v>4.3724133762478541E-5</v>
      </c>
      <c r="I21" s="442">
        <v>4.4822789735441971E-5</v>
      </c>
      <c r="J21" s="442">
        <v>3.8959248019666481E-5</v>
      </c>
      <c r="K21" s="442">
        <v>8.5394265786125001E-6</v>
      </c>
      <c r="L21" s="442">
        <v>4.2557647939525648E-5</v>
      </c>
      <c r="M21" s="442">
        <v>4.6773731125233964E-5</v>
      </c>
      <c r="N21" s="442">
        <v>1.6728657839651513E-5</v>
      </c>
      <c r="O21" s="442">
        <v>2.1071864414332694E-5</v>
      </c>
      <c r="P21" s="442">
        <v>3.2901235249927532E-5</v>
      </c>
      <c r="Q21" s="442">
        <v>7.4378417580710655E-4</v>
      </c>
      <c r="R21" s="442">
        <v>1.4747549788041421E-3</v>
      </c>
      <c r="S21" s="442">
        <v>1.021835813115727</v>
      </c>
      <c r="T21" s="442">
        <v>4.0520515108517172E-5</v>
      </c>
      <c r="U21" s="442">
        <v>3.1047660783980959E-4</v>
      </c>
      <c r="V21" s="442">
        <v>4.0221903141237579E-4</v>
      </c>
      <c r="W21" s="442">
        <v>1.4178270270720695E-4</v>
      </c>
      <c r="X21" s="442">
        <v>5.2474038001132486E-5</v>
      </c>
      <c r="Y21" s="442">
        <v>1.3847895466690571E-4</v>
      </c>
      <c r="Z21" s="442">
        <v>4.3114864306332526E-5</v>
      </c>
      <c r="AA21" s="442">
        <v>8.7307719450672753E-5</v>
      </c>
      <c r="AB21" s="442">
        <v>5.1637521052299425E-5</v>
      </c>
      <c r="AC21" s="442">
        <v>3.4195608946538354E-4</v>
      </c>
      <c r="AD21" s="442">
        <v>6.7509464011613089E-5</v>
      </c>
      <c r="AE21" s="442">
        <v>5.5039702989239323E-6</v>
      </c>
      <c r="AF21" s="442">
        <v>5.2354023181247558E-5</v>
      </c>
      <c r="AG21" s="442">
        <v>8.2031225775773959E-5</v>
      </c>
      <c r="AH21" s="442">
        <v>8.8273582394496201E-4</v>
      </c>
      <c r="AI21" s="442">
        <v>5.6112076655666265E-5</v>
      </c>
      <c r="AJ21" s="442">
        <v>3.5615743099609801E-3</v>
      </c>
      <c r="AK21" s="442">
        <v>6.8883394772008876E-5</v>
      </c>
      <c r="AL21" s="442">
        <v>1.2877112813838442E-3</v>
      </c>
      <c r="AM21" s="442">
        <v>1.6027239178122214E-4</v>
      </c>
      <c r="AN21" s="442">
        <v>1.2923336255836735E-3</v>
      </c>
      <c r="AO21" s="442">
        <v>1.7540845405945242E-3</v>
      </c>
      <c r="AP21" s="318">
        <f t="shared" si="0"/>
        <v>1.0337250145668413</v>
      </c>
    </row>
    <row r="22" spans="1:42" ht="12.5" x14ac:dyDescent="0.2">
      <c r="A22" s="281" t="s">
        <v>462</v>
      </c>
      <c r="B22" s="285" t="s">
        <v>280</v>
      </c>
      <c r="C22" s="442">
        <v>1.4313953959146726E-6</v>
      </c>
      <c r="D22" s="442">
        <v>0</v>
      </c>
      <c r="E22" s="442">
        <v>7.5094036909435533E-7</v>
      </c>
      <c r="F22" s="442">
        <v>4.2161012160566404E-8</v>
      </c>
      <c r="G22" s="442">
        <v>1.7771013287058692E-6</v>
      </c>
      <c r="H22" s="442">
        <v>1.7643108290083467E-6</v>
      </c>
      <c r="I22" s="442">
        <v>1.488116322956579E-6</v>
      </c>
      <c r="J22" s="442">
        <v>2.052977060024732E-6</v>
      </c>
      <c r="K22" s="442">
        <v>4.393838724039494E-7</v>
      </c>
      <c r="L22" s="442">
        <v>1.8658070790914287E-6</v>
      </c>
      <c r="M22" s="442">
        <v>2.583149138625317E-6</v>
      </c>
      <c r="N22" s="442">
        <v>7.0809768842511474E-7</v>
      </c>
      <c r="O22" s="442">
        <v>8.7701274491695773E-7</v>
      </c>
      <c r="P22" s="442">
        <v>1.9034968985028379E-5</v>
      </c>
      <c r="Q22" s="442">
        <v>5.6040626556870499E-5</v>
      </c>
      <c r="R22" s="442">
        <v>6.8428583916089759E-5</v>
      </c>
      <c r="S22" s="442">
        <v>8.9694255944439767E-4</v>
      </c>
      <c r="T22" s="442">
        <v>1.0018465897074722</v>
      </c>
      <c r="U22" s="442">
        <v>9.6459952836285966E-4</v>
      </c>
      <c r="V22" s="442">
        <v>2.0913396439928905E-3</v>
      </c>
      <c r="W22" s="442">
        <v>9.9059873215012615E-5</v>
      </c>
      <c r="X22" s="442">
        <v>4.7865717579985249E-5</v>
      </c>
      <c r="Y22" s="442">
        <v>1.1681752430460747E-5</v>
      </c>
      <c r="Z22" s="442">
        <v>2.9525145590208913E-6</v>
      </c>
      <c r="AA22" s="442">
        <v>5.8891300605587125E-6</v>
      </c>
      <c r="AB22" s="442">
        <v>2.8742476601773391E-6</v>
      </c>
      <c r="AC22" s="442">
        <v>4.5970031415617239E-6</v>
      </c>
      <c r="AD22" s="442">
        <v>4.6818177934855983E-6</v>
      </c>
      <c r="AE22" s="442">
        <v>3.9648358738588968E-7</v>
      </c>
      <c r="AF22" s="442">
        <v>3.3751863549045992E-6</v>
      </c>
      <c r="AG22" s="442">
        <v>1.6957475731157051E-5</v>
      </c>
      <c r="AH22" s="442">
        <v>2.166151069503566E-5</v>
      </c>
      <c r="AI22" s="442">
        <v>1.333713249650198E-5</v>
      </c>
      <c r="AJ22" s="442">
        <v>5.3448673511569985E-6</v>
      </c>
      <c r="AK22" s="442">
        <v>3.9251073100520074E-6</v>
      </c>
      <c r="AL22" s="442">
        <v>9.9540075771880035E-5</v>
      </c>
      <c r="AM22" s="442">
        <v>2.213475031538299E-6</v>
      </c>
      <c r="AN22" s="442">
        <v>2.2784354069296103E-5</v>
      </c>
      <c r="AO22" s="442">
        <v>5.9834165045210703E-5</v>
      </c>
      <c r="AP22" s="318">
        <f t="shared" si="0"/>
        <v>1.0063278937964104</v>
      </c>
    </row>
    <row r="23" spans="1:42" ht="12.5" x14ac:dyDescent="0.2">
      <c r="A23" s="281" t="s">
        <v>463</v>
      </c>
      <c r="B23" s="283" t="s">
        <v>35</v>
      </c>
      <c r="C23" s="442">
        <v>1.8705147241647699E-5</v>
      </c>
      <c r="D23" s="442">
        <v>0</v>
      </c>
      <c r="E23" s="442">
        <v>1.0678233863679451E-5</v>
      </c>
      <c r="F23" s="442">
        <v>5.0024110320359455E-7</v>
      </c>
      <c r="G23" s="442">
        <v>1.9956040646641753E-5</v>
      </c>
      <c r="H23" s="442">
        <v>2.2885551701350544E-5</v>
      </c>
      <c r="I23" s="442">
        <v>2.0554989105793472E-5</v>
      </c>
      <c r="J23" s="442">
        <v>2.553609360689176E-5</v>
      </c>
      <c r="K23" s="442">
        <v>5.141670246484215E-6</v>
      </c>
      <c r="L23" s="442">
        <v>2.4427397669836803E-5</v>
      </c>
      <c r="M23" s="442">
        <v>3.3471017190393693E-5</v>
      </c>
      <c r="N23" s="442">
        <v>1.1976267167069265E-5</v>
      </c>
      <c r="O23" s="442">
        <v>1.2294539005492909E-5</v>
      </c>
      <c r="P23" s="442">
        <v>1.3186379307102383E-4</v>
      </c>
      <c r="Q23" s="442">
        <v>3.0281789447491689E-3</v>
      </c>
      <c r="R23" s="442">
        <v>2.8974878213984278E-3</v>
      </c>
      <c r="S23" s="442">
        <v>2.5955887502079758E-3</v>
      </c>
      <c r="T23" s="442">
        <v>2.3886365109265389E-3</v>
      </c>
      <c r="U23" s="442">
        <v>1.0144281402805639</v>
      </c>
      <c r="V23" s="442">
        <v>2.4378178419112093E-3</v>
      </c>
      <c r="W23" s="442">
        <v>4.4598504374744677E-3</v>
      </c>
      <c r="X23" s="442">
        <v>1.1161024358439179E-4</v>
      </c>
      <c r="Y23" s="442">
        <v>1.0805958661040229E-3</v>
      </c>
      <c r="Z23" s="442">
        <v>4.3361286666121038E-5</v>
      </c>
      <c r="AA23" s="442">
        <v>9.328060147960961E-5</v>
      </c>
      <c r="AB23" s="442">
        <v>3.1933829150529405E-5</v>
      </c>
      <c r="AC23" s="442">
        <v>6.7335175479457467E-5</v>
      </c>
      <c r="AD23" s="442">
        <v>5.1597226567444738E-5</v>
      </c>
      <c r="AE23" s="442">
        <v>1.3722970372347471E-5</v>
      </c>
      <c r="AF23" s="442">
        <v>5.8331449381160533E-5</v>
      </c>
      <c r="AG23" s="442">
        <v>6.6244133071456887E-5</v>
      </c>
      <c r="AH23" s="442">
        <v>3.0166035925940942E-4</v>
      </c>
      <c r="AI23" s="442">
        <v>1.0121729482976273E-4</v>
      </c>
      <c r="AJ23" s="442">
        <v>4.4913825903201693E-5</v>
      </c>
      <c r="AK23" s="442">
        <v>4.1277382706393341E-5</v>
      </c>
      <c r="AL23" s="442">
        <v>1.0736291166189189E-3</v>
      </c>
      <c r="AM23" s="442">
        <v>2.5220055363398533E-5</v>
      </c>
      <c r="AN23" s="442">
        <v>3.1288607429452612E-5</v>
      </c>
      <c r="AO23" s="442">
        <v>3.2980299056584145E-4</v>
      </c>
      <c r="AP23" s="318">
        <f t="shared" si="0"/>
        <v>1.0358109109928175</v>
      </c>
    </row>
    <row r="24" spans="1:42" ht="12.5" x14ac:dyDescent="0.2">
      <c r="A24" s="281" t="s">
        <v>464</v>
      </c>
      <c r="B24" s="283" t="s">
        <v>465</v>
      </c>
      <c r="C24" s="442">
        <v>5.2330449905391834E-5</v>
      </c>
      <c r="D24" s="442">
        <v>0</v>
      </c>
      <c r="E24" s="442">
        <v>5.8407187377156717E-5</v>
      </c>
      <c r="F24" s="442">
        <v>7.9310738733127997E-7</v>
      </c>
      <c r="G24" s="442">
        <v>7.2841248943851918E-5</v>
      </c>
      <c r="H24" s="442">
        <v>5.693151322004366E-5</v>
      </c>
      <c r="I24" s="442">
        <v>5.7014768708866668E-5</v>
      </c>
      <c r="J24" s="442">
        <v>5.077577234268586E-5</v>
      </c>
      <c r="K24" s="442">
        <v>1.0974950704269687E-5</v>
      </c>
      <c r="L24" s="442">
        <v>5.538573969641218E-5</v>
      </c>
      <c r="M24" s="442">
        <v>6.3083358347360322E-5</v>
      </c>
      <c r="N24" s="442">
        <v>2.6833403329392703E-5</v>
      </c>
      <c r="O24" s="442">
        <v>3.0883228058750645E-5</v>
      </c>
      <c r="P24" s="442">
        <v>4.438016967701884E-5</v>
      </c>
      <c r="Q24" s="442">
        <v>7.7438817840644954E-4</v>
      </c>
      <c r="R24" s="442">
        <v>2.5248737614952355E-4</v>
      </c>
      <c r="S24" s="442">
        <v>4.5532397682958576E-5</v>
      </c>
      <c r="T24" s="442">
        <v>5.2741015470892249E-5</v>
      </c>
      <c r="U24" s="442">
        <v>4.9494296251366169E-5</v>
      </c>
      <c r="V24" s="442">
        <v>1.0275844335791053</v>
      </c>
      <c r="W24" s="442">
        <v>7.4638347008112622E-3</v>
      </c>
      <c r="X24" s="442">
        <v>6.2379070751442513E-5</v>
      </c>
      <c r="Y24" s="442">
        <v>1.9078022075656573E-3</v>
      </c>
      <c r="Z24" s="442">
        <v>7.3538276558378682E-5</v>
      </c>
      <c r="AA24" s="442">
        <v>1.5128326693498255E-4</v>
      </c>
      <c r="AB24" s="442">
        <v>5.4140490527877696E-5</v>
      </c>
      <c r="AC24" s="442">
        <v>3.8200756632879936E-4</v>
      </c>
      <c r="AD24" s="442">
        <v>7.9531338941120269E-5</v>
      </c>
      <c r="AE24" s="442">
        <v>2.3600822591932237E-5</v>
      </c>
      <c r="AF24" s="442">
        <v>1.5050035590728834E-4</v>
      </c>
      <c r="AG24" s="442">
        <v>1.0408387267906347E-4</v>
      </c>
      <c r="AH24" s="442">
        <v>2.1317932151539939E-3</v>
      </c>
      <c r="AI24" s="442">
        <v>1.7150166629671061E-4</v>
      </c>
      <c r="AJ24" s="442">
        <v>5.9458982913426261E-5</v>
      </c>
      <c r="AK24" s="442">
        <v>7.4096776876924787E-5</v>
      </c>
      <c r="AL24" s="442">
        <v>1.5743917972429998E-3</v>
      </c>
      <c r="AM24" s="442">
        <v>6.0216163908716353E-5</v>
      </c>
      <c r="AN24" s="442">
        <v>1.4218926910109495E-4</v>
      </c>
      <c r="AO24" s="442">
        <v>4.2649909897182753E-4</v>
      </c>
      <c r="AP24" s="318">
        <f t="shared" si="0"/>
        <v>1.0440060615818569</v>
      </c>
    </row>
    <row r="25" spans="1:42" ht="12.5" x14ac:dyDescent="0.2">
      <c r="A25" s="281" t="s">
        <v>466</v>
      </c>
      <c r="B25" s="283" t="s">
        <v>191</v>
      </c>
      <c r="C25" s="442">
        <v>9.8498473722126594E-5</v>
      </c>
      <c r="D25" s="442">
        <v>0</v>
      </c>
      <c r="E25" s="442">
        <v>4.7085264917552759E-5</v>
      </c>
      <c r="F25" s="442">
        <v>3.3674598549748936E-6</v>
      </c>
      <c r="G25" s="442">
        <v>1.2400820090098161E-4</v>
      </c>
      <c r="H25" s="442">
        <v>1.285082503462555E-4</v>
      </c>
      <c r="I25" s="442">
        <v>1.006791750091093E-4</v>
      </c>
      <c r="J25" s="442">
        <v>1.6134265946832297E-4</v>
      </c>
      <c r="K25" s="442">
        <v>3.7568185130583291E-5</v>
      </c>
      <c r="L25" s="442">
        <v>1.4550198575680659E-4</v>
      </c>
      <c r="M25" s="442">
        <v>1.9650916259887207E-4</v>
      </c>
      <c r="N25" s="442">
        <v>4.8107359774815929E-5</v>
      </c>
      <c r="O25" s="442">
        <v>5.3019366124680969E-5</v>
      </c>
      <c r="P25" s="442">
        <v>1.053634888898353E-4</v>
      </c>
      <c r="Q25" s="442">
        <v>1.385242445662312E-4</v>
      </c>
      <c r="R25" s="442">
        <v>2.4477579867472691E-4</v>
      </c>
      <c r="S25" s="442">
        <v>1.195130206904463E-4</v>
      </c>
      <c r="T25" s="442">
        <v>1.6385648602407397E-4</v>
      </c>
      <c r="U25" s="442">
        <v>1.4299409743211182E-4</v>
      </c>
      <c r="V25" s="442">
        <v>1.320424789453213E-4</v>
      </c>
      <c r="W25" s="442">
        <v>1.1119368182398279</v>
      </c>
      <c r="X25" s="442">
        <v>1.4130084195669525E-4</v>
      </c>
      <c r="Y25" s="442">
        <v>3.3159506110591011E-4</v>
      </c>
      <c r="Z25" s="442">
        <v>2.368110937317693E-4</v>
      </c>
      <c r="AA25" s="442">
        <v>4.6183242585273612E-4</v>
      </c>
      <c r="AB25" s="442">
        <v>2.1343900227587212E-4</v>
      </c>
      <c r="AC25" s="442">
        <v>2.8338149718361977E-4</v>
      </c>
      <c r="AD25" s="442">
        <v>3.7347385605816417E-4</v>
      </c>
      <c r="AE25" s="442">
        <v>2.633026574915671E-5</v>
      </c>
      <c r="AF25" s="442">
        <v>3.7849689459029141E-4</v>
      </c>
      <c r="AG25" s="442">
        <v>4.4323128789659761E-4</v>
      </c>
      <c r="AH25" s="442">
        <v>1.6589884672163905E-3</v>
      </c>
      <c r="AI25" s="442">
        <v>2.4260287392867286E-4</v>
      </c>
      <c r="AJ25" s="442">
        <v>1.7465331464600213E-4</v>
      </c>
      <c r="AK25" s="442">
        <v>2.8158601070238777E-4</v>
      </c>
      <c r="AL25" s="442">
        <v>8.5616030669661211E-3</v>
      </c>
      <c r="AM25" s="442">
        <v>1.5351918895596689E-4</v>
      </c>
      <c r="AN25" s="442">
        <v>1.2779944170089098E-4</v>
      </c>
      <c r="AO25" s="442">
        <v>4.2724121482201692E-4</v>
      </c>
      <c r="AP25" s="318">
        <f t="shared" si="0"/>
        <v>1.1282187279891729</v>
      </c>
    </row>
    <row r="26" spans="1:42" ht="12.5" x14ac:dyDescent="0.2">
      <c r="A26" s="281" t="s">
        <v>467</v>
      </c>
      <c r="B26" s="283" t="s">
        <v>50</v>
      </c>
      <c r="C26" s="442">
        <v>3.0336629526599444E-4</v>
      </c>
      <c r="D26" s="442">
        <v>0</v>
      </c>
      <c r="E26" s="442">
        <v>1.8062965051178853E-4</v>
      </c>
      <c r="F26" s="442">
        <v>1.9328814651283022E-5</v>
      </c>
      <c r="G26" s="442">
        <v>1.2176925499878812E-3</v>
      </c>
      <c r="H26" s="442">
        <v>2.4553872437398467E-3</v>
      </c>
      <c r="I26" s="442">
        <v>1.8442578485459E-3</v>
      </c>
      <c r="J26" s="442">
        <v>5.0755740235135726E-4</v>
      </c>
      <c r="K26" s="442">
        <v>2.0821161865654041E-5</v>
      </c>
      <c r="L26" s="442">
        <v>3.5528877482590314E-4</v>
      </c>
      <c r="M26" s="442">
        <v>1.3118797743738953E-3</v>
      </c>
      <c r="N26" s="442">
        <v>1.0501826140008619E-3</v>
      </c>
      <c r="O26" s="442">
        <v>3.6804977339445254E-3</v>
      </c>
      <c r="P26" s="442">
        <v>4.7692583020361121E-4</v>
      </c>
      <c r="Q26" s="442">
        <v>2.7792912068987286E-4</v>
      </c>
      <c r="R26" s="442">
        <v>4.5203503030488126E-4</v>
      </c>
      <c r="S26" s="442">
        <v>1.1682392944552629E-3</v>
      </c>
      <c r="T26" s="442">
        <v>4.6573977293590171E-4</v>
      </c>
      <c r="U26" s="442">
        <v>5.3825169837379467E-4</v>
      </c>
      <c r="V26" s="442">
        <v>9.8280850185908809E-4</v>
      </c>
      <c r="W26" s="442">
        <v>2.8765083513905738E-4</v>
      </c>
      <c r="X26" s="442">
        <v>1.0106177688246694</v>
      </c>
      <c r="Y26" s="442">
        <v>5.4974787498723464E-4</v>
      </c>
      <c r="Z26" s="442">
        <v>1.4526023978413756E-3</v>
      </c>
      <c r="AA26" s="442">
        <v>4.3101556847485305E-4</v>
      </c>
      <c r="AB26" s="442">
        <v>6.684063715363919E-4</v>
      </c>
      <c r="AC26" s="442">
        <v>8.201289042744492E-4</v>
      </c>
      <c r="AD26" s="442">
        <v>2.0994052534123761E-3</v>
      </c>
      <c r="AE26" s="442">
        <v>2.8035879633070751E-5</v>
      </c>
      <c r="AF26" s="442">
        <v>4.2452385107837623E-4</v>
      </c>
      <c r="AG26" s="442">
        <v>1.1726937695843381E-3</v>
      </c>
      <c r="AH26" s="442">
        <v>1.1292260153439517E-3</v>
      </c>
      <c r="AI26" s="442">
        <v>2.1767365674053569E-3</v>
      </c>
      <c r="AJ26" s="442">
        <v>4.891865782307021E-4</v>
      </c>
      <c r="AK26" s="442">
        <v>5.9341286940550516E-3</v>
      </c>
      <c r="AL26" s="442">
        <v>1.8479416956870235E-3</v>
      </c>
      <c r="AM26" s="442">
        <v>8.2892482471845551E-4</v>
      </c>
      <c r="AN26" s="442">
        <v>1.5660856864422039E-3</v>
      </c>
      <c r="AO26" s="442">
        <v>4.5827846094422123E-3</v>
      </c>
      <c r="AP26" s="318">
        <f t="shared" si="0"/>
        <v>1.0498330287054005</v>
      </c>
    </row>
    <row r="27" spans="1:42" ht="12.5" x14ac:dyDescent="0.2">
      <c r="A27" s="281" t="s">
        <v>468</v>
      </c>
      <c r="B27" s="283" t="s">
        <v>36</v>
      </c>
      <c r="C27" s="442">
        <v>3.3676281785669521E-3</v>
      </c>
      <c r="D27" s="442">
        <v>0</v>
      </c>
      <c r="E27" s="442">
        <v>5.6076972951682046E-4</v>
      </c>
      <c r="F27" s="442">
        <v>6.7361516938937424E-5</v>
      </c>
      <c r="G27" s="442">
        <v>1.0950331801289782E-3</v>
      </c>
      <c r="H27" s="442">
        <v>3.9409922186277348E-3</v>
      </c>
      <c r="I27" s="442">
        <v>4.4856331512775722E-3</v>
      </c>
      <c r="J27" s="442">
        <v>3.5496284352518771E-3</v>
      </c>
      <c r="K27" s="442">
        <v>8.2952813137584949E-5</v>
      </c>
      <c r="L27" s="442">
        <v>3.795855466237143E-3</v>
      </c>
      <c r="M27" s="442">
        <v>6.2134860794136751E-3</v>
      </c>
      <c r="N27" s="442">
        <v>4.6700778251496065E-3</v>
      </c>
      <c r="O27" s="442">
        <v>3.8280001910973704E-3</v>
      </c>
      <c r="P27" s="442">
        <v>4.376202841311105E-3</v>
      </c>
      <c r="Q27" s="442">
        <v>2.2088677954944986E-3</v>
      </c>
      <c r="R27" s="442">
        <v>2.0665563441417505E-3</v>
      </c>
      <c r="S27" s="442">
        <v>2.7674632311831659E-3</v>
      </c>
      <c r="T27" s="442">
        <v>3.6293348649814247E-3</v>
      </c>
      <c r="U27" s="442">
        <v>2.0518955502290435E-3</v>
      </c>
      <c r="V27" s="442">
        <v>1.9821189154352434E-3</v>
      </c>
      <c r="W27" s="442">
        <v>1.0544237687558303E-3</v>
      </c>
      <c r="X27" s="442">
        <v>2.1426736180165198E-3</v>
      </c>
      <c r="Y27" s="442">
        <v>1.0012626945974259</v>
      </c>
      <c r="Z27" s="442">
        <v>1.2358776152276429E-2</v>
      </c>
      <c r="AA27" s="442">
        <v>3.1298996596623267E-2</v>
      </c>
      <c r="AB27" s="442">
        <v>3.37122353144313E-3</v>
      </c>
      <c r="AC27" s="442">
        <v>3.5241034101032454E-3</v>
      </c>
      <c r="AD27" s="442">
        <v>3.8541710785819174E-3</v>
      </c>
      <c r="AE27" s="442">
        <v>9.9869136670215439E-3</v>
      </c>
      <c r="AF27" s="442">
        <v>3.4438756403132099E-3</v>
      </c>
      <c r="AG27" s="442">
        <v>9.4524209256453013E-3</v>
      </c>
      <c r="AH27" s="442">
        <v>8.6497380588566944E-3</v>
      </c>
      <c r="AI27" s="442">
        <v>6.1198339269522648E-3</v>
      </c>
      <c r="AJ27" s="442">
        <v>2.8838022380616797E-3</v>
      </c>
      <c r="AK27" s="442">
        <v>3.5496804801477991E-3</v>
      </c>
      <c r="AL27" s="442">
        <v>1.4586515841932019E-3</v>
      </c>
      <c r="AM27" s="442">
        <v>2.8852332376455487E-3</v>
      </c>
      <c r="AN27" s="442">
        <v>1.9679060549491214E-3</v>
      </c>
      <c r="AO27" s="442">
        <v>2.3698317345115421E-3</v>
      </c>
      <c r="AP27" s="318">
        <f t="shared" si="0"/>
        <v>1.1640049768951333</v>
      </c>
    </row>
    <row r="28" spans="1:42" ht="12.5" x14ac:dyDescent="0.2">
      <c r="A28" s="281" t="s">
        <v>469</v>
      </c>
      <c r="B28" s="283" t="s">
        <v>192</v>
      </c>
      <c r="C28" s="442">
        <v>6.6662042555279074E-4</v>
      </c>
      <c r="D28" s="442">
        <v>0</v>
      </c>
      <c r="E28" s="442">
        <v>2.240466955567208E-4</v>
      </c>
      <c r="F28" s="442">
        <v>3.3089164104519956E-3</v>
      </c>
      <c r="G28" s="442">
        <v>9.0587295940607146E-4</v>
      </c>
      <c r="H28" s="442">
        <v>1.5037225814353648E-3</v>
      </c>
      <c r="I28" s="442">
        <v>2.5708162409507334E-3</v>
      </c>
      <c r="J28" s="442">
        <v>1.5936035095132255E-3</v>
      </c>
      <c r="K28" s="442">
        <v>5.222437632869891E-4</v>
      </c>
      <c r="L28" s="442">
        <v>1.9089493602746882E-3</v>
      </c>
      <c r="M28" s="442">
        <v>2.988445095797741E-3</v>
      </c>
      <c r="N28" s="442">
        <v>2.4836648187073237E-3</v>
      </c>
      <c r="O28" s="442">
        <v>2.0272497021267756E-3</v>
      </c>
      <c r="P28" s="442">
        <v>1.4014199363204436E-3</v>
      </c>
      <c r="Q28" s="442">
        <v>8.5553529781958338E-4</v>
      </c>
      <c r="R28" s="442">
        <v>6.7691107173108091E-4</v>
      </c>
      <c r="S28" s="442">
        <v>7.2285991851412041E-4</v>
      </c>
      <c r="T28" s="442">
        <v>1.5650651671337158E-3</v>
      </c>
      <c r="U28" s="442">
        <v>6.0205244922966329E-4</v>
      </c>
      <c r="V28" s="442">
        <v>4.1173904016247913E-4</v>
      </c>
      <c r="W28" s="442">
        <v>8.2413127354467571E-4</v>
      </c>
      <c r="X28" s="442">
        <v>9.1213355909762538E-4</v>
      </c>
      <c r="Y28" s="442">
        <v>3.6589351270265036E-4</v>
      </c>
      <c r="Z28" s="442">
        <v>1.0053319681227832</v>
      </c>
      <c r="AA28" s="442">
        <v>2.401797945860588E-3</v>
      </c>
      <c r="AB28" s="442">
        <v>3.8924930052788706E-3</v>
      </c>
      <c r="AC28" s="442">
        <v>1.2239409064124817E-3</v>
      </c>
      <c r="AD28" s="442">
        <v>3.4594017062994153E-4</v>
      </c>
      <c r="AE28" s="442">
        <v>4.9094653581803893E-5</v>
      </c>
      <c r="AF28" s="442">
        <v>4.0379901405081757E-4</v>
      </c>
      <c r="AG28" s="442">
        <v>2.8592162688082613E-4</v>
      </c>
      <c r="AH28" s="442">
        <v>7.4843406333276272E-4</v>
      </c>
      <c r="AI28" s="442">
        <v>1.089057382649765E-3</v>
      </c>
      <c r="AJ28" s="442">
        <v>6.7868933100640209E-4</v>
      </c>
      <c r="AK28" s="442">
        <v>4.0930547125956587E-4</v>
      </c>
      <c r="AL28" s="442">
        <v>3.4516530314894386E-4</v>
      </c>
      <c r="AM28" s="442">
        <v>2.0741123923057785E-3</v>
      </c>
      <c r="AN28" s="442">
        <v>7.8287506573856004E-4</v>
      </c>
      <c r="AO28" s="442">
        <v>4.7565475638799499E-4</v>
      </c>
      <c r="AP28" s="318">
        <f t="shared" si="0"/>
        <v>1.0491044872442372</v>
      </c>
    </row>
    <row r="29" spans="1:42" ht="12.5" x14ac:dyDescent="0.2">
      <c r="A29" s="281" t="s">
        <v>470</v>
      </c>
      <c r="B29" s="283" t="s">
        <v>285</v>
      </c>
      <c r="C29" s="442">
        <v>3.4340182408393159E-4</v>
      </c>
      <c r="D29" s="442">
        <v>0</v>
      </c>
      <c r="E29" s="442">
        <v>2.1006758680092727E-4</v>
      </c>
      <c r="F29" s="442">
        <v>4.301005832814971E-6</v>
      </c>
      <c r="G29" s="442">
        <v>1.0355782743254234E-3</v>
      </c>
      <c r="H29" s="442">
        <v>1.6419257066655276E-3</v>
      </c>
      <c r="I29" s="442">
        <v>1.1115444758150487E-3</v>
      </c>
      <c r="J29" s="442">
        <v>1.1915464017452503E-3</v>
      </c>
      <c r="K29" s="442">
        <v>1.9723430671626011E-5</v>
      </c>
      <c r="L29" s="442">
        <v>5.3632516063696384E-4</v>
      </c>
      <c r="M29" s="442">
        <v>5.1948948726781143E-4</v>
      </c>
      <c r="N29" s="442">
        <v>5.5045296728800446E-4</v>
      </c>
      <c r="O29" s="442">
        <v>6.0643194328913348E-5</v>
      </c>
      <c r="P29" s="442">
        <v>4.3676695111413173E-4</v>
      </c>
      <c r="Q29" s="442">
        <v>4.0029122838973214E-4</v>
      </c>
      <c r="R29" s="442">
        <v>3.131501167928286E-4</v>
      </c>
      <c r="S29" s="442">
        <v>8.7680046346575382E-5</v>
      </c>
      <c r="T29" s="442">
        <v>1.5094855141298878E-3</v>
      </c>
      <c r="U29" s="442">
        <v>3.3304788492630904E-4</v>
      </c>
      <c r="V29" s="442">
        <v>2.0573208373320931E-4</v>
      </c>
      <c r="W29" s="442">
        <v>2.6853943014270838E-4</v>
      </c>
      <c r="X29" s="442">
        <v>4.902122009213378E-4</v>
      </c>
      <c r="Y29" s="442">
        <v>4.7229381984891205E-4</v>
      </c>
      <c r="Z29" s="442">
        <v>9.7026323320537473E-5</v>
      </c>
      <c r="AA29" s="442">
        <v>1.0412829718237155</v>
      </c>
      <c r="AB29" s="442">
        <v>3.9841095594905958E-3</v>
      </c>
      <c r="AC29" s="442">
        <v>1.0925841719547061E-3</v>
      </c>
      <c r="AD29" s="442">
        <v>5.7449409189787987E-4</v>
      </c>
      <c r="AE29" s="442">
        <v>4.4377020356175857E-5</v>
      </c>
      <c r="AF29" s="442">
        <v>7.233232967600472E-4</v>
      </c>
      <c r="AG29" s="442">
        <v>1.7105946380693417E-4</v>
      </c>
      <c r="AH29" s="442">
        <v>1.9099299510401933E-3</v>
      </c>
      <c r="AI29" s="442">
        <v>4.2430472243956633E-3</v>
      </c>
      <c r="AJ29" s="442">
        <v>2.2182623065620044E-3</v>
      </c>
      <c r="AK29" s="442">
        <v>1.4319117430311426E-3</v>
      </c>
      <c r="AL29" s="442">
        <v>3.7355205666107105E-4</v>
      </c>
      <c r="AM29" s="442">
        <v>5.48340468549725E-3</v>
      </c>
      <c r="AN29" s="442">
        <v>5.3767240175101581E-4</v>
      </c>
      <c r="AO29" s="442">
        <v>1.4509610189586593E-3</v>
      </c>
      <c r="AP29" s="318">
        <f t="shared" si="0"/>
        <v>1.0759099249120485</v>
      </c>
    </row>
    <row r="30" spans="1:42" ht="12.5" x14ac:dyDescent="0.2">
      <c r="A30" s="281" t="s">
        <v>471</v>
      </c>
      <c r="B30" s="283" t="s">
        <v>281</v>
      </c>
      <c r="C30" s="442">
        <v>6.7220676043977621E-4</v>
      </c>
      <c r="D30" s="442">
        <v>0</v>
      </c>
      <c r="E30" s="442">
        <v>2.7504358054718199E-4</v>
      </c>
      <c r="F30" s="442">
        <v>6.5641955926118689E-5</v>
      </c>
      <c r="G30" s="442">
        <v>1.0989872570094171E-3</v>
      </c>
      <c r="H30" s="442">
        <v>2.0674703202013436E-4</v>
      </c>
      <c r="I30" s="442">
        <v>1.2516170968769863E-3</v>
      </c>
      <c r="J30" s="442">
        <v>2.5563627601285547E-3</v>
      </c>
      <c r="K30" s="442">
        <v>5.6298121368965099E-5</v>
      </c>
      <c r="L30" s="442">
        <v>3.154474925603051E-4</v>
      </c>
      <c r="M30" s="442">
        <v>2.1742673992625533E-3</v>
      </c>
      <c r="N30" s="442">
        <v>2.7133466966748984E-4</v>
      </c>
      <c r="O30" s="442">
        <v>1.509812799899553E-4</v>
      </c>
      <c r="P30" s="442">
        <v>3.2398596957071825E-4</v>
      </c>
      <c r="Q30" s="442">
        <v>5.1198497369426177E-4</v>
      </c>
      <c r="R30" s="442">
        <v>1.8217944001913054E-4</v>
      </c>
      <c r="S30" s="442">
        <v>1.4746758858337979E-4</v>
      </c>
      <c r="T30" s="442">
        <v>1.5839746450735585E-4</v>
      </c>
      <c r="U30" s="442">
        <v>1.6141307450304393E-4</v>
      </c>
      <c r="V30" s="442">
        <v>4.1618000105248372E-4</v>
      </c>
      <c r="W30" s="442">
        <v>5.5939360735842629E-4</v>
      </c>
      <c r="X30" s="442">
        <v>3.2642419831477722E-4</v>
      </c>
      <c r="Y30" s="442">
        <v>2.2788972705691749E-3</v>
      </c>
      <c r="Z30" s="442">
        <v>1.2246163400529243E-2</v>
      </c>
      <c r="AA30" s="442">
        <v>2.4486079433221754E-3</v>
      </c>
      <c r="AB30" s="442">
        <v>1.0002521688584811</v>
      </c>
      <c r="AC30" s="442">
        <v>1.5233094022730777E-3</v>
      </c>
      <c r="AD30" s="442">
        <v>3.6595157367154381E-3</v>
      </c>
      <c r="AE30" s="442">
        <v>5.8727373531970304E-5</v>
      </c>
      <c r="AF30" s="442">
        <v>3.0671657222099136E-3</v>
      </c>
      <c r="AG30" s="442">
        <v>5.8653738392473341E-3</v>
      </c>
      <c r="AH30" s="442">
        <v>2.7676311101941221E-2</v>
      </c>
      <c r="AI30" s="442">
        <v>5.2721048573578667E-3</v>
      </c>
      <c r="AJ30" s="442">
        <v>4.0784935638219335E-3</v>
      </c>
      <c r="AK30" s="442">
        <v>2.3049102262380795E-4</v>
      </c>
      <c r="AL30" s="442">
        <v>5.8876888959219563E-4</v>
      </c>
      <c r="AM30" s="442">
        <v>1.4815503677803347E-2</v>
      </c>
      <c r="AN30" s="442">
        <v>7.8875304143232058E-4</v>
      </c>
      <c r="AO30" s="442">
        <v>1.76773210787383E-2</v>
      </c>
      <c r="AP30" s="318">
        <f t="shared" si="0"/>
        <v>1.0967327174248529</v>
      </c>
    </row>
    <row r="31" spans="1:42" ht="12.5" x14ac:dyDescent="0.2">
      <c r="A31" s="281" t="s">
        <v>472</v>
      </c>
      <c r="B31" s="283" t="s">
        <v>384</v>
      </c>
      <c r="C31" s="442">
        <v>8.120650695143504E-2</v>
      </c>
      <c r="D31" s="442">
        <v>0</v>
      </c>
      <c r="E31" s="442">
        <v>0.14957186548535192</v>
      </c>
      <c r="F31" s="442">
        <v>1.2995583017513023E-4</v>
      </c>
      <c r="G31" s="442">
        <v>8.7452815679514989E-2</v>
      </c>
      <c r="H31" s="442">
        <v>7.9322252863412906E-2</v>
      </c>
      <c r="I31" s="442">
        <v>9.0352567091854019E-2</v>
      </c>
      <c r="J31" s="442">
        <v>4.3423821633634382E-2</v>
      </c>
      <c r="K31" s="442">
        <v>1.0182663665833553E-2</v>
      </c>
      <c r="L31" s="442">
        <v>6.6076198334074229E-2</v>
      </c>
      <c r="M31" s="442">
        <v>4.2449406836035694E-2</v>
      </c>
      <c r="N31" s="442">
        <v>2.7102639968717791E-2</v>
      </c>
      <c r="O31" s="442">
        <v>4.1128628217182203E-2</v>
      </c>
      <c r="P31" s="442">
        <v>5.0405083369314534E-2</v>
      </c>
      <c r="Q31" s="442">
        <v>4.9207913424991832E-2</v>
      </c>
      <c r="R31" s="442">
        <v>4.5085296500896446E-2</v>
      </c>
      <c r="S31" s="442">
        <v>5.4552726358528231E-2</v>
      </c>
      <c r="T31" s="442">
        <v>4.8305138953696411E-2</v>
      </c>
      <c r="U31" s="442">
        <v>5.6904895864502064E-2</v>
      </c>
      <c r="V31" s="442">
        <v>4.8530408573866118E-2</v>
      </c>
      <c r="W31" s="442">
        <v>4.8317893847812973E-2</v>
      </c>
      <c r="X31" s="442">
        <v>9.2305138535956788E-2</v>
      </c>
      <c r="Y31" s="442">
        <v>6.5183817767836716E-2</v>
      </c>
      <c r="Z31" s="442">
        <v>2.0612634515942398E-2</v>
      </c>
      <c r="AA31" s="442">
        <v>2.6542064591458317E-2</v>
      </c>
      <c r="AB31" s="442">
        <v>1.9548729181584033E-2</v>
      </c>
      <c r="AC31" s="442">
        <v>1.0148577755211603</v>
      </c>
      <c r="AD31" s="442">
        <v>8.9684264591553056E-3</v>
      </c>
      <c r="AE31" s="442">
        <v>1.6826713320954583E-3</v>
      </c>
      <c r="AF31" s="442">
        <v>1.5353046358494632E-2</v>
      </c>
      <c r="AG31" s="442">
        <v>1.5120843824276736E-2</v>
      </c>
      <c r="AH31" s="442">
        <v>1.4591269432951781E-2</v>
      </c>
      <c r="AI31" s="442">
        <v>2.5506249408000725E-2</v>
      </c>
      <c r="AJ31" s="442">
        <v>6.753434716598461E-2</v>
      </c>
      <c r="AK31" s="442">
        <v>4.6078588248637954E-2</v>
      </c>
      <c r="AL31" s="442">
        <v>2.6055284752360828E-2</v>
      </c>
      <c r="AM31" s="442">
        <v>7.8939274045065191E-2</v>
      </c>
      <c r="AN31" s="442">
        <v>0.35104488875622275</v>
      </c>
      <c r="AO31" s="442">
        <v>7.0828737071067932E-2</v>
      </c>
      <c r="AP31" s="318">
        <f t="shared" si="0"/>
        <v>3.0096337293480144</v>
      </c>
    </row>
    <row r="32" spans="1:42" ht="12.5" x14ac:dyDescent="0.2">
      <c r="A32" s="281" t="s">
        <v>473</v>
      </c>
      <c r="B32" s="283" t="s">
        <v>37</v>
      </c>
      <c r="C32" s="442">
        <v>7.7768214188896707E-4</v>
      </c>
      <c r="D32" s="442">
        <v>0</v>
      </c>
      <c r="E32" s="442">
        <v>3.4745756121033473E-4</v>
      </c>
      <c r="F32" s="442">
        <v>6.9739288402617611E-3</v>
      </c>
      <c r="G32" s="442">
        <v>8.5186065451118317E-4</v>
      </c>
      <c r="H32" s="442">
        <v>2.0506973204437698E-3</v>
      </c>
      <c r="I32" s="442">
        <v>1.1366102215595616E-3</v>
      </c>
      <c r="J32" s="442">
        <v>7.8265443407151314E-4</v>
      </c>
      <c r="K32" s="442">
        <v>5.9146370296178077E-4</v>
      </c>
      <c r="L32" s="442">
        <v>5.1289978494927532E-4</v>
      </c>
      <c r="M32" s="442">
        <v>1.3080551613586957E-3</v>
      </c>
      <c r="N32" s="442">
        <v>5.3788516473690575E-4</v>
      </c>
      <c r="O32" s="442">
        <v>8.8307856702911759E-4</v>
      </c>
      <c r="P32" s="442">
        <v>1.3944021076321197E-3</v>
      </c>
      <c r="Q32" s="442">
        <v>8.4043470230255025E-4</v>
      </c>
      <c r="R32" s="442">
        <v>8.3555039761854975E-4</v>
      </c>
      <c r="S32" s="442">
        <v>1.4147106509162679E-3</v>
      </c>
      <c r="T32" s="442">
        <v>8.3382055822257741E-4</v>
      </c>
      <c r="U32" s="442">
        <v>8.0390700110405367E-4</v>
      </c>
      <c r="V32" s="442">
        <v>8.2285877675887205E-4</v>
      </c>
      <c r="W32" s="442">
        <v>5.9549215632780865E-4</v>
      </c>
      <c r="X32" s="442">
        <v>1.7481896126822058E-3</v>
      </c>
      <c r="Y32" s="442">
        <v>1.5973618800717586E-3</v>
      </c>
      <c r="Z32" s="442">
        <v>2.0765298076969663E-3</v>
      </c>
      <c r="AA32" s="442">
        <v>2.7206728682295026E-3</v>
      </c>
      <c r="AB32" s="442">
        <v>2.8154580104383536E-3</v>
      </c>
      <c r="AC32" s="442">
        <v>2.1056028918193834E-3</v>
      </c>
      <c r="AD32" s="442">
        <v>1.0051908293138003</v>
      </c>
      <c r="AE32" s="442">
        <v>8.0048336242524772E-3</v>
      </c>
      <c r="AF32" s="442">
        <v>1.3716446923560596E-3</v>
      </c>
      <c r="AG32" s="442">
        <v>5.8792501916159407E-4</v>
      </c>
      <c r="AH32" s="442">
        <v>2.4056012566632938E-3</v>
      </c>
      <c r="AI32" s="442">
        <v>9.4510864104540594E-4</v>
      </c>
      <c r="AJ32" s="442">
        <v>1.0767377665925246E-3</v>
      </c>
      <c r="AK32" s="442">
        <v>3.1129586390731775E-3</v>
      </c>
      <c r="AL32" s="442">
        <v>8.4609108988031303E-4</v>
      </c>
      <c r="AM32" s="442">
        <v>7.5398874199910596E-4</v>
      </c>
      <c r="AN32" s="442">
        <v>9.0759522584033881E-4</v>
      </c>
      <c r="AO32" s="442">
        <v>1.084027595992012E-3</v>
      </c>
      <c r="AP32" s="318">
        <f t="shared" si="0"/>
        <v>1.0625625789874684</v>
      </c>
    </row>
    <row r="33" spans="1:42" ht="12.5" x14ac:dyDescent="0.2">
      <c r="A33" s="281" t="s">
        <v>474</v>
      </c>
      <c r="B33" s="283" t="s">
        <v>38</v>
      </c>
      <c r="C33" s="442">
        <v>3.7303946238697108E-3</v>
      </c>
      <c r="D33" s="442">
        <v>0</v>
      </c>
      <c r="E33" s="442">
        <v>3.3008376658194656E-3</v>
      </c>
      <c r="F33" s="442">
        <v>9.0724490961798608E-5</v>
      </c>
      <c r="G33" s="442">
        <v>3.3431456640134589E-3</v>
      </c>
      <c r="H33" s="442">
        <v>4.6707887525159753E-3</v>
      </c>
      <c r="I33" s="442">
        <v>3.4676258642967789E-3</v>
      </c>
      <c r="J33" s="442">
        <v>2.6387288864748171E-3</v>
      </c>
      <c r="K33" s="442">
        <v>3.8467476662140465E-4</v>
      </c>
      <c r="L33" s="442">
        <v>2.121901611068362E-3</v>
      </c>
      <c r="M33" s="442">
        <v>3.6927748376215266E-3</v>
      </c>
      <c r="N33" s="442">
        <v>1.6772791435560781E-3</v>
      </c>
      <c r="O33" s="442">
        <v>1.1341188239238997E-3</v>
      </c>
      <c r="P33" s="442">
        <v>3.895689351820773E-3</v>
      </c>
      <c r="Q33" s="442">
        <v>2.7199562350596171E-3</v>
      </c>
      <c r="R33" s="442">
        <v>2.4881608029666681E-3</v>
      </c>
      <c r="S33" s="442">
        <v>3.2375671937903061E-3</v>
      </c>
      <c r="T33" s="442">
        <v>1.2716388958923261E-3</v>
      </c>
      <c r="U33" s="442">
        <v>2.7519507886476975E-3</v>
      </c>
      <c r="V33" s="442">
        <v>2.8804938429217446E-3</v>
      </c>
      <c r="W33" s="442">
        <v>1.597225240230157E-3</v>
      </c>
      <c r="X33" s="442">
        <v>3.8349712672111165E-3</v>
      </c>
      <c r="Y33" s="442">
        <v>4.5764809395207589E-3</v>
      </c>
      <c r="Z33" s="442">
        <v>3.1781889237746603E-3</v>
      </c>
      <c r="AA33" s="442">
        <v>1.0818489463086608E-3</v>
      </c>
      <c r="AB33" s="442">
        <v>1.7455290394146502E-3</v>
      </c>
      <c r="AC33" s="442">
        <v>2.187713962415724E-2</v>
      </c>
      <c r="AD33" s="442">
        <v>1.1581313639598636E-2</v>
      </c>
      <c r="AE33" s="442">
        <v>1.0091025679337593</v>
      </c>
      <c r="AF33" s="442">
        <v>1.4605143849385308E-2</v>
      </c>
      <c r="AG33" s="442">
        <v>1.084383279165369E-2</v>
      </c>
      <c r="AH33" s="442">
        <v>2.0331001116317133E-3</v>
      </c>
      <c r="AI33" s="442">
        <v>5.989163654905939E-3</v>
      </c>
      <c r="AJ33" s="442">
        <v>1.7074682087667496E-2</v>
      </c>
      <c r="AK33" s="442">
        <v>1.3219150612426895E-2</v>
      </c>
      <c r="AL33" s="442">
        <v>4.0827597460637178E-3</v>
      </c>
      <c r="AM33" s="442">
        <v>1.4740132760271593E-2</v>
      </c>
      <c r="AN33" s="442">
        <v>8.3820305728333575E-3</v>
      </c>
      <c r="AO33" s="442">
        <v>2.2012346751201069E-2</v>
      </c>
      <c r="AP33" s="318">
        <f t="shared" si="0"/>
        <v>1.1990437139826571</v>
      </c>
    </row>
    <row r="34" spans="1:42" ht="12.5" x14ac:dyDescent="0.2">
      <c r="A34" s="281" t="s">
        <v>475</v>
      </c>
      <c r="B34" s="283" t="s">
        <v>476</v>
      </c>
      <c r="C34" s="442">
        <v>1.8031708805978822E-2</v>
      </c>
      <c r="D34" s="442">
        <v>0</v>
      </c>
      <c r="E34" s="442">
        <v>2.6408907303043694E-3</v>
      </c>
      <c r="F34" s="442">
        <v>1.6177531599243913E-4</v>
      </c>
      <c r="G34" s="442">
        <v>1.6940353402344864E-2</v>
      </c>
      <c r="H34" s="442">
        <v>1.2464250781362691E-2</v>
      </c>
      <c r="I34" s="442">
        <v>2.0975166857945832E-2</v>
      </c>
      <c r="J34" s="442">
        <v>1.2584739785071934E-2</v>
      </c>
      <c r="K34" s="442">
        <v>1.0565970106360196E-2</v>
      </c>
      <c r="L34" s="442">
        <v>1.054699646805175E-2</v>
      </c>
      <c r="M34" s="442">
        <v>2.698177002727176E-2</v>
      </c>
      <c r="N34" s="442">
        <v>1.0555757856204119E-2</v>
      </c>
      <c r="O34" s="442">
        <v>1.4191318953325233E-2</v>
      </c>
      <c r="P34" s="442">
        <v>1.2312735009601998E-2</v>
      </c>
      <c r="Q34" s="442">
        <v>9.9811155902124141E-3</v>
      </c>
      <c r="R34" s="442">
        <v>8.5563680270214042E-3</v>
      </c>
      <c r="S34" s="442">
        <v>7.7776895354470729E-3</v>
      </c>
      <c r="T34" s="442">
        <v>8.0528840140937849E-3</v>
      </c>
      <c r="U34" s="442">
        <v>1.0833080624650366E-2</v>
      </c>
      <c r="V34" s="442">
        <v>1.2046386536631846E-2</v>
      </c>
      <c r="W34" s="442">
        <v>9.7147119849658927E-3</v>
      </c>
      <c r="X34" s="442">
        <v>4.3570269978973453E-2</v>
      </c>
      <c r="Y34" s="442">
        <v>1.6153954604085675E-2</v>
      </c>
      <c r="Z34" s="442">
        <v>1.5521894083540197E-2</v>
      </c>
      <c r="AA34" s="442">
        <v>7.6032655991951281E-3</v>
      </c>
      <c r="AB34" s="442">
        <v>2.4823214639117717E-2</v>
      </c>
      <c r="AC34" s="442">
        <v>1.2024119471183063E-2</v>
      </c>
      <c r="AD34" s="442">
        <v>1.5974917858116795E-2</v>
      </c>
      <c r="AE34" s="442">
        <v>3.6628045154017252E-4</v>
      </c>
      <c r="AF34" s="442">
        <v>1.025393957735155</v>
      </c>
      <c r="AG34" s="442">
        <v>1.0032032591797534E-2</v>
      </c>
      <c r="AH34" s="442">
        <v>1.4150859445410679E-2</v>
      </c>
      <c r="AI34" s="442">
        <v>1.1457504733259858E-2</v>
      </c>
      <c r="AJ34" s="442">
        <v>7.9899284233030023E-3</v>
      </c>
      <c r="AK34" s="442">
        <v>1.6288768560862733E-2</v>
      </c>
      <c r="AL34" s="442">
        <v>5.7059786180967504E-3</v>
      </c>
      <c r="AM34" s="442">
        <v>1.0288051778789853E-2</v>
      </c>
      <c r="AN34" s="442">
        <v>5.107854747574201E-2</v>
      </c>
      <c r="AO34" s="442">
        <v>4.6735721492083319E-2</v>
      </c>
      <c r="AP34" s="318">
        <f t="shared" si="0"/>
        <v>1.5243392164610086</v>
      </c>
    </row>
    <row r="35" spans="1:42" ht="12.5" x14ac:dyDescent="0.2">
      <c r="A35" s="281" t="s">
        <v>477</v>
      </c>
      <c r="B35" s="283" t="s">
        <v>193</v>
      </c>
      <c r="C35" s="442">
        <v>5.0301401602754309E-4</v>
      </c>
      <c r="D35" s="442">
        <v>0</v>
      </c>
      <c r="E35" s="442">
        <v>3.9467889973760368E-4</v>
      </c>
      <c r="F35" s="442">
        <v>2.8351843601153177E-5</v>
      </c>
      <c r="G35" s="442">
        <v>5.7543694122158626E-4</v>
      </c>
      <c r="H35" s="442">
        <v>5.314336231585895E-4</v>
      </c>
      <c r="I35" s="442">
        <v>6.0077675733288219E-4</v>
      </c>
      <c r="J35" s="442">
        <v>9.4315754661236824E-4</v>
      </c>
      <c r="K35" s="442">
        <v>6.9780898572174241E-5</v>
      </c>
      <c r="L35" s="442">
        <v>5.6984004990637944E-4</v>
      </c>
      <c r="M35" s="442">
        <v>6.633426522535367E-4</v>
      </c>
      <c r="N35" s="442">
        <v>2.3207144398243942E-4</v>
      </c>
      <c r="O35" s="442">
        <v>1.6339227984154793E-4</v>
      </c>
      <c r="P35" s="442">
        <v>6.0630420143295376E-4</v>
      </c>
      <c r="Q35" s="442">
        <v>6.8399684934391635E-4</v>
      </c>
      <c r="R35" s="442">
        <v>7.9767536574112399E-4</v>
      </c>
      <c r="S35" s="442">
        <v>6.737302325795036E-4</v>
      </c>
      <c r="T35" s="442">
        <v>6.6953245366952298E-4</v>
      </c>
      <c r="U35" s="442">
        <v>9.747476411093635E-4</v>
      </c>
      <c r="V35" s="442">
        <v>1.3722122256731957E-3</v>
      </c>
      <c r="W35" s="442">
        <v>3.7800771051146089E-4</v>
      </c>
      <c r="X35" s="442">
        <v>6.471171794159901E-4</v>
      </c>
      <c r="Y35" s="442">
        <v>1.0252175001155129E-3</v>
      </c>
      <c r="Z35" s="442">
        <v>6.6830963428393122E-4</v>
      </c>
      <c r="AA35" s="442">
        <v>2.9833194791553152E-3</v>
      </c>
      <c r="AB35" s="442">
        <v>8.7994158635770466E-4</v>
      </c>
      <c r="AC35" s="442">
        <v>2.5511611872635147E-3</v>
      </c>
      <c r="AD35" s="442">
        <v>3.7733846601576801E-3</v>
      </c>
      <c r="AE35" s="442">
        <v>8.4653164911218881E-5</v>
      </c>
      <c r="AF35" s="442">
        <v>1.009855646269261E-3</v>
      </c>
      <c r="AG35" s="442">
        <v>1.0170574673445139</v>
      </c>
      <c r="AH35" s="442">
        <v>2.1559641302527168E-3</v>
      </c>
      <c r="AI35" s="442">
        <v>2.0284907069025183E-3</v>
      </c>
      <c r="AJ35" s="442">
        <v>1.0130120623525619E-3</v>
      </c>
      <c r="AK35" s="442">
        <v>4.2238702030643642E-3</v>
      </c>
      <c r="AL35" s="442">
        <v>8.9954683746151839E-3</v>
      </c>
      <c r="AM35" s="442">
        <v>1.5193786229553065E-3</v>
      </c>
      <c r="AN35" s="442">
        <v>9.8243122144146822E-4</v>
      </c>
      <c r="AO35" s="442">
        <v>4.0446106180420721E-3</v>
      </c>
      <c r="AP35" s="318">
        <f t="shared" si="0"/>
        <v>1.0630305263363369</v>
      </c>
    </row>
    <row r="36" spans="1:42" ht="12.5" x14ac:dyDescent="0.2">
      <c r="A36" s="281" t="s">
        <v>478</v>
      </c>
      <c r="B36" s="283" t="s">
        <v>39</v>
      </c>
      <c r="C36" s="442">
        <v>1.3978061028974842E-4</v>
      </c>
      <c r="D36" s="442">
        <v>0</v>
      </c>
      <c r="E36" s="442">
        <v>4.5567056395778719E-5</v>
      </c>
      <c r="F36" s="442">
        <v>1.8495512276381248E-6</v>
      </c>
      <c r="G36" s="442">
        <v>2.0923542829038452E-4</v>
      </c>
      <c r="H36" s="442">
        <v>1.1303096251031882E-4</v>
      </c>
      <c r="I36" s="442">
        <v>1.5519551379123957E-4</v>
      </c>
      <c r="J36" s="442">
        <v>6.6645577713995508E-5</v>
      </c>
      <c r="K36" s="442">
        <v>6.5143313801750135E-6</v>
      </c>
      <c r="L36" s="442">
        <v>8.4670636005390471E-5</v>
      </c>
      <c r="M36" s="442">
        <v>2.6480580614632565E-4</v>
      </c>
      <c r="N36" s="442">
        <v>1.1220198206190388E-4</v>
      </c>
      <c r="O36" s="442">
        <v>1.0543788312626496E-4</v>
      </c>
      <c r="P36" s="442">
        <v>1.3083203586577026E-4</v>
      </c>
      <c r="Q36" s="442">
        <v>2.3121023665928608E-4</v>
      </c>
      <c r="R36" s="442">
        <v>1.8956229756503283E-4</v>
      </c>
      <c r="S36" s="442">
        <v>8.0116365432873337E-5</v>
      </c>
      <c r="T36" s="442">
        <v>1.0070180217484778E-4</v>
      </c>
      <c r="U36" s="442">
        <v>1.163874803556074E-4</v>
      </c>
      <c r="V36" s="442">
        <v>7.7186043795633694E-5</v>
      </c>
      <c r="W36" s="442">
        <v>7.4471338046440991E-5</v>
      </c>
      <c r="X36" s="442">
        <v>1.1581310121396542E-4</v>
      </c>
      <c r="Y36" s="442">
        <v>4.1698817390684555E-4</v>
      </c>
      <c r="Z36" s="442">
        <v>1.0018463798351582E-4</v>
      </c>
      <c r="AA36" s="442">
        <v>3.0277684989986982E-4</v>
      </c>
      <c r="AB36" s="442">
        <v>6.2716763722772933E-4</v>
      </c>
      <c r="AC36" s="442">
        <v>2.4254883440371654E-4</v>
      </c>
      <c r="AD36" s="442">
        <v>2.1930735104297154E-4</v>
      </c>
      <c r="AE36" s="442">
        <v>1.9021461082669458E-5</v>
      </c>
      <c r="AF36" s="442">
        <v>3.5118776403898766E-4</v>
      </c>
      <c r="AG36" s="442">
        <v>2.4737972105329345E-4</v>
      </c>
      <c r="AH36" s="442">
        <v>1.0001319511656597</v>
      </c>
      <c r="AI36" s="442">
        <v>3.7283334986211561E-4</v>
      </c>
      <c r="AJ36" s="442">
        <v>1.3927649556987951E-4</v>
      </c>
      <c r="AK36" s="442">
        <v>2.483331403513866E-4</v>
      </c>
      <c r="AL36" s="442">
        <v>1.13795180067359E-4</v>
      </c>
      <c r="AM36" s="442">
        <v>2.1516154917877947E-4</v>
      </c>
      <c r="AN36" s="442">
        <v>1.1640201380957175E-4</v>
      </c>
      <c r="AO36" s="442">
        <v>0.17621569188155128</v>
      </c>
      <c r="AP36" s="318">
        <f t="shared" si="0"/>
        <v>1.0062855313651868</v>
      </c>
    </row>
    <row r="37" spans="1:42" ht="12.5" x14ac:dyDescent="0.2">
      <c r="A37" s="281" t="s">
        <v>479</v>
      </c>
      <c r="B37" s="283" t="s">
        <v>40</v>
      </c>
      <c r="C37" s="442">
        <v>1.687183074907182E-5</v>
      </c>
      <c r="D37" s="442">
        <v>0</v>
      </c>
      <c r="E37" s="442">
        <v>1.3767975824047234E-5</v>
      </c>
      <c r="F37" s="442">
        <v>2.1763639290971034E-7</v>
      </c>
      <c r="G37" s="442">
        <v>1.0651528166723825E-4</v>
      </c>
      <c r="H37" s="442">
        <v>1.3258672287292097E-5</v>
      </c>
      <c r="I37" s="442">
        <v>1.4527600485910413E-5</v>
      </c>
      <c r="J37" s="442">
        <v>2.4261646841400552E-4</v>
      </c>
      <c r="K37" s="442">
        <v>4.1489025171328392E-6</v>
      </c>
      <c r="L37" s="442">
        <v>1.4797049794801277E-4</v>
      </c>
      <c r="M37" s="442">
        <v>1.8446729339571138E-5</v>
      </c>
      <c r="N37" s="442">
        <v>6.1049564790838294E-6</v>
      </c>
      <c r="O37" s="442">
        <v>7.6064549596744793E-6</v>
      </c>
      <c r="P37" s="442">
        <v>3.1949769061889022E-4</v>
      </c>
      <c r="Q37" s="442">
        <v>1.6854913242289522E-5</v>
      </c>
      <c r="R37" s="442">
        <v>9.6286327456653067E-5</v>
      </c>
      <c r="S37" s="442">
        <v>1.5978468410331473E-5</v>
      </c>
      <c r="T37" s="442">
        <v>1.5735267031756947E-5</v>
      </c>
      <c r="U37" s="442">
        <v>5.5682684113637871E-4</v>
      </c>
      <c r="V37" s="442">
        <v>1.2193808344205428E-3</v>
      </c>
      <c r="W37" s="442">
        <v>1.0776875669137009E-4</v>
      </c>
      <c r="X37" s="442">
        <v>2.3467449552526899E-5</v>
      </c>
      <c r="Y37" s="442">
        <v>1.5999901399385083E-4</v>
      </c>
      <c r="Z37" s="442">
        <v>1.7422065611604593E-5</v>
      </c>
      <c r="AA37" s="442">
        <v>3.2288165322510903E-5</v>
      </c>
      <c r="AB37" s="442">
        <v>1.71107578463628E-5</v>
      </c>
      <c r="AC37" s="442">
        <v>5.7449689093141488E-5</v>
      </c>
      <c r="AD37" s="442">
        <v>2.3132699089943525E-5</v>
      </c>
      <c r="AE37" s="442">
        <v>2.9512678972949355E-6</v>
      </c>
      <c r="AF37" s="442">
        <v>1.9413541989976487E-4</v>
      </c>
      <c r="AG37" s="442">
        <v>3.2048355443984781E-5</v>
      </c>
      <c r="AH37" s="442">
        <v>2.3326524362921976E-5</v>
      </c>
      <c r="AI37" s="442">
        <v>1.0000173916507096</v>
      </c>
      <c r="AJ37" s="442">
        <v>9.0473017360663565E-5</v>
      </c>
      <c r="AK37" s="442">
        <v>2.087305563233461E-5</v>
      </c>
      <c r="AL37" s="442">
        <v>4.4575382656122437E-4</v>
      </c>
      <c r="AM37" s="442">
        <v>3.0257714322140658E-4</v>
      </c>
      <c r="AN37" s="442">
        <v>3.5133362805599051E-5</v>
      </c>
      <c r="AO37" s="442">
        <v>2.2739407660255057E-5</v>
      </c>
      <c r="AP37" s="318">
        <f t="shared" si="0"/>
        <v>1.0044359155704772</v>
      </c>
    </row>
    <row r="38" spans="1:42" ht="12.5" x14ac:dyDescent="0.2">
      <c r="A38" s="281" t="s">
        <v>480</v>
      </c>
      <c r="B38" s="283" t="s">
        <v>481</v>
      </c>
      <c r="C38" s="442">
        <v>3.6701628468930323E-4</v>
      </c>
      <c r="D38" s="442">
        <v>0</v>
      </c>
      <c r="E38" s="442">
        <v>5.5521539249842676E-6</v>
      </c>
      <c r="F38" s="442">
        <v>1.6316856741703025E-7</v>
      </c>
      <c r="G38" s="442">
        <v>2.5027735859851829E-5</v>
      </c>
      <c r="H38" s="442">
        <v>1.3648109285350428E-5</v>
      </c>
      <c r="I38" s="442">
        <v>2.1523943188044658E-5</v>
      </c>
      <c r="J38" s="442">
        <v>1.2532658109122016E-5</v>
      </c>
      <c r="K38" s="442">
        <v>9.5494343612049032E-6</v>
      </c>
      <c r="L38" s="442">
        <v>1.155703992975338E-5</v>
      </c>
      <c r="M38" s="442">
        <v>2.7119667897894732E-5</v>
      </c>
      <c r="N38" s="442">
        <v>1.0864481266681222E-5</v>
      </c>
      <c r="O38" s="442">
        <v>1.4232967797415096E-5</v>
      </c>
      <c r="P38" s="442">
        <v>1.2977594379035639E-5</v>
      </c>
      <c r="Q38" s="442">
        <v>1.1898603998929971E-5</v>
      </c>
      <c r="R38" s="442">
        <v>1.016252524046975E-5</v>
      </c>
      <c r="S38" s="442">
        <v>8.5453533693386498E-6</v>
      </c>
      <c r="T38" s="442">
        <v>8.8886090885484511E-6</v>
      </c>
      <c r="U38" s="442">
        <v>1.1638292516447519E-5</v>
      </c>
      <c r="V38" s="442">
        <v>1.2183881237767288E-5</v>
      </c>
      <c r="W38" s="442">
        <v>1.0096498855842287E-5</v>
      </c>
      <c r="X38" s="442">
        <v>4.1355464512785495E-5</v>
      </c>
      <c r="Y38" s="442">
        <v>1.9480817547170373E-5</v>
      </c>
      <c r="Z38" s="442">
        <v>1.5020529154772466E-5</v>
      </c>
      <c r="AA38" s="442">
        <v>1.0148047877978378E-5</v>
      </c>
      <c r="AB38" s="442">
        <v>2.8438406813767336E-5</v>
      </c>
      <c r="AC38" s="442">
        <v>2.9483877443982481E-5</v>
      </c>
      <c r="AD38" s="442">
        <v>1.6413841323354534E-5</v>
      </c>
      <c r="AE38" s="442">
        <v>5.3968083683599329E-7</v>
      </c>
      <c r="AF38" s="442">
        <v>9.0816323870797594E-4</v>
      </c>
      <c r="AG38" s="442">
        <v>1.1563020365715746E-5</v>
      </c>
      <c r="AH38" s="442">
        <v>1.4029823460129409E-5</v>
      </c>
      <c r="AI38" s="442">
        <v>1.431029370729788E-5</v>
      </c>
      <c r="AJ38" s="442">
        <v>1.0174626076878375</v>
      </c>
      <c r="AK38" s="442">
        <v>1.7693023030245884E-5</v>
      </c>
      <c r="AL38" s="442">
        <v>6.5879930019584506E-6</v>
      </c>
      <c r="AM38" s="442">
        <v>1.3180552571540363E-5</v>
      </c>
      <c r="AN38" s="442">
        <v>5.1921443087309959E-5</v>
      </c>
      <c r="AO38" s="442">
        <v>1.7911994158006774E-3</v>
      </c>
      <c r="AP38" s="318">
        <f t="shared" si="0"/>
        <v>1.0192661167448438</v>
      </c>
    </row>
    <row r="39" spans="1:42" ht="12.5" x14ac:dyDescent="0.2">
      <c r="A39" s="281" t="s">
        <v>482</v>
      </c>
      <c r="B39" s="283" t="s">
        <v>483</v>
      </c>
      <c r="C39" s="442">
        <v>3.8933282538176098E-5</v>
      </c>
      <c r="D39" s="442">
        <v>0</v>
      </c>
      <c r="E39" s="442">
        <v>3.0798612414302822E-5</v>
      </c>
      <c r="F39" s="442">
        <v>7.5418712389085765E-6</v>
      </c>
      <c r="G39" s="442">
        <v>2.2186300931654665E-4</v>
      </c>
      <c r="H39" s="442">
        <v>3.283514404884877E-5</v>
      </c>
      <c r="I39" s="442">
        <v>2.5187697989109155E-4</v>
      </c>
      <c r="J39" s="442">
        <v>4.3074332115121747E-4</v>
      </c>
      <c r="K39" s="442">
        <v>9.4655686198561075E-6</v>
      </c>
      <c r="L39" s="442">
        <v>1.4465889797486115E-4</v>
      </c>
      <c r="M39" s="442">
        <v>4.0894350381080993E-5</v>
      </c>
      <c r="N39" s="442">
        <v>1.8319413356715736E-4</v>
      </c>
      <c r="O39" s="442">
        <v>1.7515228112232402E-5</v>
      </c>
      <c r="P39" s="442">
        <v>2.5638073003677659E-4</v>
      </c>
      <c r="Q39" s="442">
        <v>6.5094506534711487E-4</v>
      </c>
      <c r="R39" s="442">
        <v>5.1635538650477819E-4</v>
      </c>
      <c r="S39" s="442">
        <v>7.1379220269230455E-4</v>
      </c>
      <c r="T39" s="442">
        <v>3.0245403078098056E-5</v>
      </c>
      <c r="U39" s="442">
        <v>1.8798679514355762E-4</v>
      </c>
      <c r="V39" s="442">
        <v>2.2303540306665816E-4</v>
      </c>
      <c r="W39" s="442">
        <v>7.5590573524821872E-5</v>
      </c>
      <c r="X39" s="442">
        <v>5.3106901924462425E-5</v>
      </c>
      <c r="Y39" s="442">
        <v>2.4054075777924885E-4</v>
      </c>
      <c r="Z39" s="442">
        <v>3.9169424383043156E-5</v>
      </c>
      <c r="AA39" s="442">
        <v>3.2747211252915215E-3</v>
      </c>
      <c r="AB39" s="442">
        <v>6.2671939125144083E-4</v>
      </c>
      <c r="AC39" s="442">
        <v>1.3448762045483565E-4</v>
      </c>
      <c r="AD39" s="442">
        <v>1.0695302839912081E-3</v>
      </c>
      <c r="AE39" s="442">
        <v>1.2800744082955291E-5</v>
      </c>
      <c r="AF39" s="442">
        <v>5.2630873854632139E-4</v>
      </c>
      <c r="AG39" s="442">
        <v>5.8859215002132E-4</v>
      </c>
      <c r="AH39" s="442">
        <v>5.9665678489316995E-5</v>
      </c>
      <c r="AI39" s="442">
        <v>6.5273843836089515E-4</v>
      </c>
      <c r="AJ39" s="442">
        <v>3.4727048228817993E-4</v>
      </c>
      <c r="AK39" s="442">
        <v>1.000047576164357</v>
      </c>
      <c r="AL39" s="442">
        <v>6.1472447577693107E-4</v>
      </c>
      <c r="AM39" s="442">
        <v>6.8419265956277205E-4</v>
      </c>
      <c r="AN39" s="442">
        <v>1.015109106003525E-4</v>
      </c>
      <c r="AO39" s="442">
        <v>1.2840567807314845E-3</v>
      </c>
      <c r="AP39" s="318">
        <f t="shared" si="0"/>
        <v>1.0131383079058105</v>
      </c>
    </row>
    <row r="40" spans="1:42" ht="12.5" x14ac:dyDescent="0.2">
      <c r="A40" s="281" t="s">
        <v>484</v>
      </c>
      <c r="B40" s="283" t="s">
        <v>41</v>
      </c>
      <c r="C40" s="442">
        <v>1.1752446825812004E-2</v>
      </c>
      <c r="D40" s="442">
        <v>0</v>
      </c>
      <c r="E40" s="442">
        <v>5.7136457336931365E-3</v>
      </c>
      <c r="F40" s="442">
        <v>4.0928080392565601E-4</v>
      </c>
      <c r="G40" s="442">
        <v>1.4879426087264417E-2</v>
      </c>
      <c r="H40" s="442">
        <v>1.551495704488844E-2</v>
      </c>
      <c r="I40" s="442">
        <v>1.1971407946949805E-2</v>
      </c>
      <c r="J40" s="442">
        <v>1.9538739498465015E-2</v>
      </c>
      <c r="K40" s="442">
        <v>4.4333979484190373E-3</v>
      </c>
      <c r="L40" s="442">
        <v>1.7628717169739759E-2</v>
      </c>
      <c r="M40" s="442">
        <v>2.3587548748705365E-2</v>
      </c>
      <c r="N40" s="442">
        <v>5.7057751439536534E-3</v>
      </c>
      <c r="O40" s="442">
        <v>6.251971606256671E-3</v>
      </c>
      <c r="P40" s="442">
        <v>1.26821065563682E-2</v>
      </c>
      <c r="Q40" s="442">
        <v>1.6759344266992326E-2</v>
      </c>
      <c r="R40" s="442">
        <v>1.4254355991010608E-2</v>
      </c>
      <c r="S40" s="442">
        <v>1.4491842268348615E-2</v>
      </c>
      <c r="T40" s="442">
        <v>1.9910545259409582E-2</v>
      </c>
      <c r="U40" s="442">
        <v>1.7312175737935882E-2</v>
      </c>
      <c r="V40" s="442">
        <v>1.5959804931713995E-2</v>
      </c>
      <c r="W40" s="442">
        <v>1.251990123078124E-2</v>
      </c>
      <c r="X40" s="442">
        <v>1.660073385564512E-2</v>
      </c>
      <c r="Y40" s="442">
        <v>4.0259772376475912E-2</v>
      </c>
      <c r="Z40" s="442">
        <v>2.8723079773309301E-2</v>
      </c>
      <c r="AA40" s="442">
        <v>5.6347624333432794E-2</v>
      </c>
      <c r="AB40" s="442">
        <v>2.5632631826379967E-2</v>
      </c>
      <c r="AC40" s="442">
        <v>3.4452292676502488E-2</v>
      </c>
      <c r="AD40" s="442">
        <v>4.5419942663973943E-2</v>
      </c>
      <c r="AE40" s="442">
        <v>3.2132688663653953E-3</v>
      </c>
      <c r="AF40" s="442">
        <v>3.0462244345590063E-2</v>
      </c>
      <c r="AG40" s="442">
        <v>5.4043127765017851E-2</v>
      </c>
      <c r="AH40" s="442">
        <v>3.749991285205221E-2</v>
      </c>
      <c r="AI40" s="442">
        <v>2.9449377098447478E-2</v>
      </c>
      <c r="AJ40" s="442">
        <v>2.1226356203304746E-2</v>
      </c>
      <c r="AK40" s="442">
        <v>3.4165922675291421E-2</v>
      </c>
      <c r="AL40" s="442">
        <v>1.0475833826109691</v>
      </c>
      <c r="AM40" s="442">
        <v>1.8592211293817745E-2</v>
      </c>
      <c r="AN40" s="442">
        <v>1.4832791020975572E-2</v>
      </c>
      <c r="AO40" s="442">
        <v>2.2438337358782402E-2</v>
      </c>
      <c r="AP40" s="318">
        <f t="shared" si="0"/>
        <v>1.7997820630381847</v>
      </c>
    </row>
    <row r="41" spans="1:42" ht="12.5" x14ac:dyDescent="0.2">
      <c r="A41" s="286">
        <v>37</v>
      </c>
      <c r="B41" s="283" t="s">
        <v>42</v>
      </c>
      <c r="C41" s="442">
        <v>6.8745652531647944E-5</v>
      </c>
      <c r="D41" s="442">
        <v>0</v>
      </c>
      <c r="E41" s="442">
        <v>8.4490198337248073E-5</v>
      </c>
      <c r="F41" s="442">
        <v>1.0725538741256833E-6</v>
      </c>
      <c r="G41" s="442">
        <v>1.5977515713065324E-4</v>
      </c>
      <c r="H41" s="442">
        <v>6.4828965312211821E-5</v>
      </c>
      <c r="I41" s="442">
        <v>6.9559321278229311E-5</v>
      </c>
      <c r="J41" s="442">
        <v>1.1786224850902479E-4</v>
      </c>
      <c r="K41" s="442">
        <v>1.2731218753328213E-5</v>
      </c>
      <c r="L41" s="442">
        <v>1.2748291568387535E-4</v>
      </c>
      <c r="M41" s="442">
        <v>6.2757669190240556E-5</v>
      </c>
      <c r="N41" s="442">
        <v>2.5499891813268295E-5</v>
      </c>
      <c r="O41" s="442">
        <v>3.1427375162024279E-5</v>
      </c>
      <c r="P41" s="442">
        <v>5.1137234035272676E-5</v>
      </c>
      <c r="Q41" s="442">
        <v>5.5628031649711799E-5</v>
      </c>
      <c r="R41" s="442">
        <v>1.1313007138081403E-4</v>
      </c>
      <c r="S41" s="442">
        <v>5.5681251590260199E-5</v>
      </c>
      <c r="T41" s="442">
        <v>5.6913892063608179E-5</v>
      </c>
      <c r="U41" s="442">
        <v>6.5757931827520202E-5</v>
      </c>
      <c r="V41" s="442">
        <v>6.9423370275335528E-5</v>
      </c>
      <c r="W41" s="442">
        <v>8.6434044488783283E-5</v>
      </c>
      <c r="X41" s="442">
        <v>8.2157560304579947E-5</v>
      </c>
      <c r="Y41" s="442">
        <v>2.1877001278255818E-4</v>
      </c>
      <c r="Z41" s="442">
        <v>5.6511502388926062E-5</v>
      </c>
      <c r="AA41" s="442">
        <v>1.3641747871309597E-4</v>
      </c>
      <c r="AB41" s="442">
        <v>5.8805151205610394E-5</v>
      </c>
      <c r="AC41" s="442">
        <v>5.3286316778522285E-4</v>
      </c>
      <c r="AD41" s="442">
        <v>1.2792859583460824E-4</v>
      </c>
      <c r="AE41" s="442">
        <v>1.5052864511759555E-4</v>
      </c>
      <c r="AF41" s="442">
        <v>2.8682324413039891E-4</v>
      </c>
      <c r="AG41" s="442">
        <v>1.88714168592603E-2</v>
      </c>
      <c r="AH41" s="442">
        <v>2.5260687388781368E-4</v>
      </c>
      <c r="AI41" s="442">
        <v>1.611422730790372E-3</v>
      </c>
      <c r="AJ41" s="442">
        <v>6.4675827279889932E-3</v>
      </c>
      <c r="AK41" s="442">
        <v>1.6284803264921893E-3</v>
      </c>
      <c r="AL41" s="442">
        <v>1.2612627285912769E-3</v>
      </c>
      <c r="AM41" s="442">
        <v>1.0092607282308901</v>
      </c>
      <c r="AN41" s="442">
        <v>2.0260244952686072E-4</v>
      </c>
      <c r="AO41" s="442">
        <v>1.8466744065676689E-4</v>
      </c>
      <c r="AP41" s="318">
        <f t="shared" si="0"/>
        <v>1.0425872472805777</v>
      </c>
    </row>
    <row r="42" spans="1:42" ht="12.5" x14ac:dyDescent="0.2">
      <c r="A42" s="287">
        <v>38</v>
      </c>
      <c r="B42" s="272" t="s">
        <v>282</v>
      </c>
      <c r="C42" s="442">
        <v>1.7577398888846429E-3</v>
      </c>
      <c r="D42" s="442">
        <v>0</v>
      </c>
      <c r="E42" s="442">
        <v>6.9020315968746347E-4</v>
      </c>
      <c r="F42" s="442">
        <v>4.380895480543388E-5</v>
      </c>
      <c r="G42" s="442">
        <v>1.987138208475089E-3</v>
      </c>
      <c r="H42" s="442">
        <v>4.3345764454103051E-4</v>
      </c>
      <c r="I42" s="442">
        <v>1.9829361995428109E-3</v>
      </c>
      <c r="J42" s="442">
        <v>1.4653245860788587E-3</v>
      </c>
      <c r="K42" s="442">
        <v>8.9902519284695411E-5</v>
      </c>
      <c r="L42" s="442">
        <v>7.0310969051070866E-4</v>
      </c>
      <c r="M42" s="442">
        <v>2.3081380318526294E-3</v>
      </c>
      <c r="N42" s="442">
        <v>4.6563045090478771E-4</v>
      </c>
      <c r="O42" s="442">
        <v>2.4993125928796377E-4</v>
      </c>
      <c r="P42" s="442">
        <v>1.087812685254885E-3</v>
      </c>
      <c r="Q42" s="442">
        <v>1.3841942288122678E-3</v>
      </c>
      <c r="R42" s="442">
        <v>1.8843570745330138E-3</v>
      </c>
      <c r="S42" s="442">
        <v>5.0505515532817324E-3</v>
      </c>
      <c r="T42" s="442">
        <v>3.1449594335585765E-4</v>
      </c>
      <c r="U42" s="442">
        <v>1.9701801465606015E-3</v>
      </c>
      <c r="V42" s="442">
        <v>1.6601433207885071E-3</v>
      </c>
      <c r="W42" s="442">
        <v>1.7436005201595171E-3</v>
      </c>
      <c r="X42" s="442">
        <v>3.5237936533705555E-3</v>
      </c>
      <c r="Y42" s="442">
        <v>2.0409232912896565E-3</v>
      </c>
      <c r="Z42" s="442">
        <v>3.3721097841599835E-4</v>
      </c>
      <c r="AA42" s="442">
        <v>4.8467686713670266E-3</v>
      </c>
      <c r="AB42" s="442">
        <v>7.2113634292259076E-3</v>
      </c>
      <c r="AC42" s="442">
        <v>4.1048777030224812E-3</v>
      </c>
      <c r="AD42" s="442">
        <v>6.1606015214906015E-3</v>
      </c>
      <c r="AE42" s="442">
        <v>2.2769239696250653E-4</v>
      </c>
      <c r="AF42" s="442">
        <v>3.440964986692361E-3</v>
      </c>
      <c r="AG42" s="442">
        <v>5.8713009919891777E-3</v>
      </c>
      <c r="AH42" s="442">
        <v>5.4387041069787184E-3</v>
      </c>
      <c r="AI42" s="442">
        <v>7.3750007745467267E-3</v>
      </c>
      <c r="AJ42" s="442">
        <v>3.5261625118978585E-3</v>
      </c>
      <c r="AK42" s="442">
        <v>9.5127235440975143E-3</v>
      </c>
      <c r="AL42" s="442">
        <v>3.1553858988530087E-3</v>
      </c>
      <c r="AM42" s="442">
        <v>5.1772129382600257E-3</v>
      </c>
      <c r="AN42" s="442">
        <v>1.0017679334446621</v>
      </c>
      <c r="AO42" s="442">
        <v>1.6108634997061026E-3</v>
      </c>
      <c r="AP42" s="318">
        <f t="shared" si="0"/>
        <v>1.1009912769097248</v>
      </c>
    </row>
    <row r="43" spans="1:42" ht="12.5" x14ac:dyDescent="0.2">
      <c r="A43" s="287">
        <v>39</v>
      </c>
      <c r="B43" s="272" t="s">
        <v>283</v>
      </c>
      <c r="C43" s="442">
        <v>7.9354975520679451E-4</v>
      </c>
      <c r="D43" s="442">
        <v>0</v>
      </c>
      <c r="E43" s="442">
        <v>2.586891441767898E-4</v>
      </c>
      <c r="F43" s="442">
        <v>1.0500103847681532E-5</v>
      </c>
      <c r="G43" s="442">
        <v>1.1878523248413716E-3</v>
      </c>
      <c r="H43" s="442">
        <v>6.4168909010286525E-4</v>
      </c>
      <c r="I43" s="442">
        <v>8.8106184200329764E-4</v>
      </c>
      <c r="J43" s="442">
        <v>3.7835420643055566E-4</v>
      </c>
      <c r="K43" s="442">
        <v>3.6982569051302471E-5</v>
      </c>
      <c r="L43" s="442">
        <v>4.8068442637361252E-4</v>
      </c>
      <c r="M43" s="442">
        <v>1.5033314149163228E-3</v>
      </c>
      <c r="N43" s="442">
        <v>6.3698287777093105E-4</v>
      </c>
      <c r="O43" s="442">
        <v>5.9858235109241454E-4</v>
      </c>
      <c r="P43" s="442">
        <v>7.4274772315901724E-4</v>
      </c>
      <c r="Q43" s="442">
        <v>1.3126057063419315E-3</v>
      </c>
      <c r="R43" s="442">
        <v>1.0761658181156313E-3</v>
      </c>
      <c r="S43" s="442">
        <v>4.5482933609696397E-4</v>
      </c>
      <c r="T43" s="442">
        <v>5.7169510348456585E-4</v>
      </c>
      <c r="U43" s="442">
        <v>6.6074440763907235E-4</v>
      </c>
      <c r="V43" s="442">
        <v>4.3819358087248398E-4</v>
      </c>
      <c r="W43" s="442">
        <v>4.2278190053810253E-4</v>
      </c>
      <c r="X43" s="442">
        <v>6.5748359466722263E-4</v>
      </c>
      <c r="Y43" s="442">
        <v>2.367287298588751E-3</v>
      </c>
      <c r="Z43" s="442">
        <v>5.6875910601980671E-4</v>
      </c>
      <c r="AA43" s="442">
        <v>1.7188971676563602E-3</v>
      </c>
      <c r="AB43" s="442">
        <v>3.5604990131609766E-3</v>
      </c>
      <c r="AC43" s="442">
        <v>1.376976161198509E-3</v>
      </c>
      <c r="AD43" s="442">
        <v>1.2450317277514715E-3</v>
      </c>
      <c r="AE43" s="442">
        <v>1.0798690715785887E-4</v>
      </c>
      <c r="AF43" s="442">
        <v>1.9937312021107915E-3</v>
      </c>
      <c r="AG43" s="442">
        <v>1.404401631084905E-3</v>
      </c>
      <c r="AH43" s="442">
        <v>7.4910114494031903E-4</v>
      </c>
      <c r="AI43" s="442">
        <v>2.116615551346678E-3</v>
      </c>
      <c r="AJ43" s="442">
        <v>7.9068784101341038E-4</v>
      </c>
      <c r="AK43" s="442">
        <v>1.4098142963254053E-3</v>
      </c>
      <c r="AL43" s="442">
        <v>6.4602763644385549E-4</v>
      </c>
      <c r="AM43" s="442">
        <v>1.2214955588390171E-3</v>
      </c>
      <c r="AN43" s="442">
        <v>6.6082691564080319E-4</v>
      </c>
      <c r="AO43" s="442">
        <v>1.000395683395128</v>
      </c>
      <c r="AP43" s="318">
        <f t="shared" si="0"/>
        <v>3.5683646436007854E-2</v>
      </c>
    </row>
    <row r="44" spans="1:42" ht="12.5" x14ac:dyDescent="0.2">
      <c r="A44" s="319">
        <v>40</v>
      </c>
      <c r="B44" s="320" t="s">
        <v>43</v>
      </c>
      <c r="C44" s="321">
        <f t="shared" ref="C44:AO44" si="1">SUM(C5:C42)</f>
        <v>1.2046078984904642</v>
      </c>
      <c r="D44" s="322">
        <f t="shared" si="1"/>
        <v>1.0060301507537688</v>
      </c>
      <c r="E44" s="322">
        <f t="shared" si="1"/>
        <v>1.2273103899794162</v>
      </c>
      <c r="F44" s="322">
        <f t="shared" si="1"/>
        <v>1.011367517255606</v>
      </c>
      <c r="G44" s="322">
        <f t="shared" si="1"/>
        <v>1.2462290520736463</v>
      </c>
      <c r="H44" s="322">
        <f t="shared" si="1"/>
        <v>1.1337396007082763</v>
      </c>
      <c r="I44" s="322">
        <f t="shared" si="1"/>
        <v>1.2413171831642462</v>
      </c>
      <c r="J44" s="322">
        <f t="shared" si="1"/>
        <v>1.1118806414617253</v>
      </c>
      <c r="K44" s="322">
        <f t="shared" si="1"/>
        <v>1.0350736709710449</v>
      </c>
      <c r="L44" s="322">
        <f t="shared" si="1"/>
        <v>1.1863973979283615</v>
      </c>
      <c r="M44" s="322">
        <f t="shared" si="1"/>
        <v>1.1437885483807388</v>
      </c>
      <c r="N44" s="322">
        <f t="shared" si="1"/>
        <v>1.169120513213149</v>
      </c>
      <c r="O44" s="322">
        <f t="shared" si="1"/>
        <v>1.090139478455824</v>
      </c>
      <c r="P44" s="322">
        <f t="shared" si="1"/>
        <v>1.1628495879894494</v>
      </c>
      <c r="Q44" s="322">
        <f t="shared" si="1"/>
        <v>1.1423103080993267</v>
      </c>
      <c r="R44" s="322">
        <f t="shared" si="1"/>
        <v>1.1230630255286074</v>
      </c>
      <c r="S44" s="322">
        <f t="shared" si="1"/>
        <v>1.1539635556237651</v>
      </c>
      <c r="T44" s="322">
        <f t="shared" si="1"/>
        <v>1.1129904273194999</v>
      </c>
      <c r="U44" s="322">
        <f t="shared" si="1"/>
        <v>1.1486725678572034</v>
      </c>
      <c r="V44" s="322">
        <f t="shared" si="1"/>
        <v>1.1486870502879258</v>
      </c>
      <c r="W44" s="322">
        <f t="shared" si="1"/>
        <v>1.2349943121345204</v>
      </c>
      <c r="X44" s="322">
        <f t="shared" si="1"/>
        <v>1.2338356734550568</v>
      </c>
      <c r="Y44" s="322">
        <f t="shared" si="1"/>
        <v>1.2003003323226225</v>
      </c>
      <c r="Z44" s="322">
        <f t="shared" si="1"/>
        <v>1.1101335555399543</v>
      </c>
      <c r="AA44" s="322">
        <f t="shared" si="1"/>
        <v>1.20360096338418</v>
      </c>
      <c r="AB44" s="322">
        <f t="shared" si="1"/>
        <v>1.1049064306602585</v>
      </c>
      <c r="AC44" s="322">
        <f t="shared" si="1"/>
        <v>1.108724264324096</v>
      </c>
      <c r="AD44" s="322">
        <f t="shared" si="1"/>
        <v>1.1132842981755351</v>
      </c>
      <c r="AE44" s="322">
        <f t="shared" si="1"/>
        <v>1.0340942441459819</v>
      </c>
      <c r="AF44" s="322">
        <f t="shared" si="1"/>
        <v>1.1079930247455025</v>
      </c>
      <c r="AG44" s="322">
        <f t="shared" si="1"/>
        <v>1.1556131760257222</v>
      </c>
      <c r="AH44" s="322">
        <f t="shared" si="1"/>
        <v>1.1287591492167359</v>
      </c>
      <c r="AI44" s="322">
        <f t="shared" si="1"/>
        <v>1.1136413612602025</v>
      </c>
      <c r="AJ44" s="322">
        <f t="shared" si="1"/>
        <v>1.1648643040357782</v>
      </c>
      <c r="AK44" s="322">
        <f t="shared" si="1"/>
        <v>1.1547329338288599</v>
      </c>
      <c r="AL44" s="322">
        <f t="shared" si="1"/>
        <v>1.1235283774757383</v>
      </c>
      <c r="AM44" s="322">
        <f t="shared" si="1"/>
        <v>1.2159968876470724</v>
      </c>
      <c r="AN44" s="322">
        <f t="shared" si="1"/>
        <v>1.6022157982907592</v>
      </c>
      <c r="AO44" s="322">
        <f t="shared" si="1"/>
        <v>0.41821228208858141</v>
      </c>
      <c r="AP44" s="323">
        <f t="shared" si="0"/>
        <v>43.91075765221062</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W43"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0" t="s">
        <v>490</v>
      </c>
      <c r="B3" s="461"/>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0" t="s">
        <v>490</v>
      </c>
      <c r="B49" s="462"/>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2023-08-19T07:25:06Z</dcterms:modified>
</cp:coreProperties>
</file>